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30" yWindow="570" windowWidth="20775" windowHeight="10170"/>
  </bookViews>
  <sheets>
    <sheet name="Rekapitulace stavby" sheetId="1" r:id="rId1"/>
    <sheet name="01 - Objekt C" sheetId="2" r:id="rId2"/>
    <sheet name="02 - Spojovací chodba při..." sheetId="3" r:id="rId3"/>
    <sheet name="03 - Kolna" sheetId="4" r:id="rId4"/>
    <sheet name="04 - Vedlejší a ostatní n..." sheetId="5" r:id="rId5"/>
    <sheet name="Pokyny pro vyplnění" sheetId="6" r:id="rId6"/>
  </sheets>
  <definedNames>
    <definedName name="_xlnm._FilterDatabase" localSheetId="1" hidden="1">'01 - Objekt C'!$C$80:$K$146</definedName>
    <definedName name="_xlnm._FilterDatabase" localSheetId="2" hidden="1">'02 - Spojovací chodba při...'!$C$79:$K$94</definedName>
    <definedName name="_xlnm._FilterDatabase" localSheetId="3" hidden="1">'03 - Kolna'!$C$79:$K$95</definedName>
    <definedName name="_xlnm._FilterDatabase" localSheetId="4" hidden="1">'04 - Vedlejší a ostatní n...'!$C$76:$K$84</definedName>
    <definedName name="_xlnm.Print_Titles" localSheetId="1">'01 - Objekt C'!$80:$80</definedName>
    <definedName name="_xlnm.Print_Titles" localSheetId="2">'02 - Spojovací chodba při...'!$79:$79</definedName>
    <definedName name="_xlnm.Print_Titles" localSheetId="3">'03 - Kolna'!$79:$79</definedName>
    <definedName name="_xlnm.Print_Titles" localSheetId="4">'04 - Vedlejší a ostatní n...'!$76:$76</definedName>
    <definedName name="_xlnm.Print_Titles" localSheetId="0">'Rekapitulace stavby'!$49:$49</definedName>
    <definedName name="_xlnm.Print_Area" localSheetId="1">'01 - Objekt C'!$C$4:$J$36,'01 - Objekt C'!$C$42:$J$62,'01 - Objekt C'!$C$68:$K$146</definedName>
    <definedName name="_xlnm.Print_Area" localSheetId="2">'02 - Spojovací chodba při...'!$C$4:$J$36,'02 - Spojovací chodba při...'!$C$42:$J$61,'02 - Spojovací chodba při...'!$C$67:$K$94</definedName>
    <definedName name="_xlnm.Print_Area" localSheetId="3">'03 - Kolna'!$C$4:$J$36,'03 - Kolna'!$C$42:$J$61,'03 - Kolna'!$C$67:$K$95</definedName>
    <definedName name="_xlnm.Print_Area" localSheetId="4">'04 - Vedlejší a ostatní n...'!$C$4:$J$36,'04 - Vedlejší a ostatní n...'!$C$42:$J$58,'04 - Vedlejší a ostatní n...'!$C$64:$K$84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</definedNames>
  <calcPr calcId="125725"/>
</workbook>
</file>

<file path=xl/calcChain.xml><?xml version="1.0" encoding="utf-8"?>
<calcChain xmlns="http://schemas.openxmlformats.org/spreadsheetml/2006/main">
  <c r="AY55" i="1"/>
  <c r="AX55"/>
  <c r="BI84" i="5"/>
  <c r="BH84"/>
  <c r="BG84"/>
  <c r="BF84"/>
  <c r="T84"/>
  <c r="R84"/>
  <c r="P84"/>
  <c r="BK84"/>
  <c r="J84"/>
  <c r="BE84" s="1"/>
  <c r="BI83"/>
  <c r="BH83"/>
  <c r="BG83"/>
  <c r="BF83"/>
  <c r="T83"/>
  <c r="R83"/>
  <c r="P83"/>
  <c r="BK83"/>
  <c r="J83"/>
  <c r="BE83" s="1"/>
  <c r="BI82"/>
  <c r="BH82"/>
  <c r="BG82"/>
  <c r="BF82"/>
  <c r="BE82"/>
  <c r="T82"/>
  <c r="R82"/>
  <c r="P82"/>
  <c r="BK82"/>
  <c r="J82"/>
  <c r="BI81"/>
  <c r="BH81"/>
  <c r="BG81"/>
  <c r="BF81"/>
  <c r="BE81"/>
  <c r="T81"/>
  <c r="R81"/>
  <c r="P81"/>
  <c r="BK81"/>
  <c r="J81"/>
  <c r="BI80"/>
  <c r="BH80"/>
  <c r="BG80"/>
  <c r="BF80"/>
  <c r="BE80"/>
  <c r="T80"/>
  <c r="R80"/>
  <c r="P80"/>
  <c r="BK80"/>
  <c r="J80"/>
  <c r="BI79"/>
  <c r="F34" s="1"/>
  <c r="BD55" i="1" s="1"/>
  <c r="BH79" i="5"/>
  <c r="F33" s="1"/>
  <c r="BC55" i="1" s="1"/>
  <c r="BG79" i="5"/>
  <c r="F32" s="1"/>
  <c r="BB55" i="1" s="1"/>
  <c r="BF79" i="5"/>
  <c r="F31" s="1"/>
  <c r="BA55" i="1" s="1"/>
  <c r="BE79" i="5"/>
  <c r="T79"/>
  <c r="T78" s="1"/>
  <c r="T77" s="1"/>
  <c r="R79"/>
  <c r="R78" s="1"/>
  <c r="R77" s="1"/>
  <c r="P79"/>
  <c r="P78" s="1"/>
  <c r="P77" s="1"/>
  <c r="AU55" i="1" s="1"/>
  <c r="BK79" i="5"/>
  <c r="BK78" s="1"/>
  <c r="J79"/>
  <c r="J73"/>
  <c r="F73"/>
  <c r="F71"/>
  <c r="E69"/>
  <c r="J51"/>
  <c r="F51"/>
  <c r="F49"/>
  <c r="E47"/>
  <c r="J18"/>
  <c r="E18"/>
  <c r="F74" s="1"/>
  <c r="J17"/>
  <c r="J12"/>
  <c r="J71" s="1"/>
  <c r="E7"/>
  <c r="E67" s="1"/>
  <c r="AY54" i="1"/>
  <c r="AX54"/>
  <c r="BI95" i="4"/>
  <c r="BH95"/>
  <c r="BG95"/>
  <c r="BF95"/>
  <c r="BE95"/>
  <c r="T95"/>
  <c r="R95"/>
  <c r="P95"/>
  <c r="BK95"/>
  <c r="J95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2"/>
  <c r="BH92"/>
  <c r="BG92"/>
  <c r="BF92"/>
  <c r="BE92"/>
  <c r="T92"/>
  <c r="T91" s="1"/>
  <c r="R92"/>
  <c r="R91" s="1"/>
  <c r="P92"/>
  <c r="P91" s="1"/>
  <c r="BK92"/>
  <c r="BK91" s="1"/>
  <c r="J91" s="1"/>
  <c r="J60" s="1"/>
  <c r="J92"/>
  <c r="BI89"/>
  <c r="BH89"/>
  <c r="BG89"/>
  <c r="BF89"/>
  <c r="T89"/>
  <c r="R89"/>
  <c r="P89"/>
  <c r="BK89"/>
  <c r="J89"/>
  <c r="BE89" s="1"/>
  <c r="BI87"/>
  <c r="BH87"/>
  <c r="BG87"/>
  <c r="BF87"/>
  <c r="T87"/>
  <c r="R87"/>
  <c r="P87"/>
  <c r="BK87"/>
  <c r="J87"/>
  <c r="BE87" s="1"/>
  <c r="BI85"/>
  <c r="BH85"/>
  <c r="BG85"/>
  <c r="BF85"/>
  <c r="T85"/>
  <c r="T84" s="1"/>
  <c r="R85"/>
  <c r="R84" s="1"/>
  <c r="P85"/>
  <c r="P84" s="1"/>
  <c r="BK85"/>
  <c r="BK84" s="1"/>
  <c r="J84" s="1"/>
  <c r="J59" s="1"/>
  <c r="J85"/>
  <c r="BE85" s="1"/>
  <c r="BI83"/>
  <c r="F34" s="1"/>
  <c r="BD54" i="1" s="1"/>
  <c r="BH83" i="4"/>
  <c r="F33" s="1"/>
  <c r="BC54" i="1" s="1"/>
  <c r="BG83" i="4"/>
  <c r="F32" s="1"/>
  <c r="BB54" i="1" s="1"/>
  <c r="BF83" i="4"/>
  <c r="F31" s="1"/>
  <c r="BA54" i="1" s="1"/>
  <c r="BE83" i="4"/>
  <c r="T83"/>
  <c r="T82" s="1"/>
  <c r="T81" s="1"/>
  <c r="T80" s="1"/>
  <c r="R83"/>
  <c r="R82" s="1"/>
  <c r="P83"/>
  <c r="P82" s="1"/>
  <c r="P81" s="1"/>
  <c r="P80" s="1"/>
  <c r="AU54" i="1" s="1"/>
  <c r="BK83" i="4"/>
  <c r="BK82" s="1"/>
  <c r="J83"/>
  <c r="J76"/>
  <c r="F76"/>
  <c r="F74"/>
  <c r="E72"/>
  <c r="J51"/>
  <c r="F51"/>
  <c r="F49"/>
  <c r="E47"/>
  <c r="E45"/>
  <c r="J18"/>
  <c r="E18"/>
  <c r="F52" s="1"/>
  <c r="J17"/>
  <c r="J12"/>
  <c r="J74" s="1"/>
  <c r="E7"/>
  <c r="E70" s="1"/>
  <c r="AY53" i="1"/>
  <c r="AX53"/>
  <c r="BI94" i="3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1"/>
  <c r="BH91"/>
  <c r="BG91"/>
  <c r="BF91"/>
  <c r="BE91"/>
  <c r="T91"/>
  <c r="R91"/>
  <c r="P91"/>
  <c r="BK91"/>
  <c r="J91"/>
  <c r="BI90"/>
  <c r="BH90"/>
  <c r="BG90"/>
  <c r="BF90"/>
  <c r="BE90"/>
  <c r="T90"/>
  <c r="T89" s="1"/>
  <c r="R90"/>
  <c r="R89" s="1"/>
  <c r="P90"/>
  <c r="P89" s="1"/>
  <c r="BK90"/>
  <c r="BK89" s="1"/>
  <c r="J89" s="1"/>
  <c r="J60" s="1"/>
  <c r="J90"/>
  <c r="BI88"/>
  <c r="BH88"/>
  <c r="BG88"/>
  <c r="BF88"/>
  <c r="T88"/>
  <c r="R88"/>
  <c r="P88"/>
  <c r="BK88"/>
  <c r="J88"/>
  <c r="BE88" s="1"/>
  <c r="BI85"/>
  <c r="BH85"/>
  <c r="BG85"/>
  <c r="BF85"/>
  <c r="T85"/>
  <c r="T84" s="1"/>
  <c r="R85"/>
  <c r="R84" s="1"/>
  <c r="P85"/>
  <c r="P84" s="1"/>
  <c r="BK85"/>
  <c r="BK84" s="1"/>
  <c r="J84" s="1"/>
  <c r="J59" s="1"/>
  <c r="J85"/>
  <c r="BE85" s="1"/>
  <c r="BI83"/>
  <c r="F34" s="1"/>
  <c r="BD53" i="1" s="1"/>
  <c r="BH83" i="3"/>
  <c r="F33" s="1"/>
  <c r="BC53" i="1" s="1"/>
  <c r="BG83" i="3"/>
  <c r="F32" s="1"/>
  <c r="BB53" i="1" s="1"/>
  <c r="BF83" i="3"/>
  <c r="F31" s="1"/>
  <c r="BA53" i="1" s="1"/>
  <c r="BE83" i="3"/>
  <c r="T83"/>
  <c r="T82" s="1"/>
  <c r="T81" s="1"/>
  <c r="T80" s="1"/>
  <c r="R83"/>
  <c r="R82" s="1"/>
  <c r="R81" s="1"/>
  <c r="R80" s="1"/>
  <c r="P83"/>
  <c r="P82" s="1"/>
  <c r="P81" s="1"/>
  <c r="P80" s="1"/>
  <c r="AU53" i="1" s="1"/>
  <c r="BK83" i="3"/>
  <c r="BK82" s="1"/>
  <c r="J83"/>
  <c r="J76"/>
  <c r="F76"/>
  <c r="F74"/>
  <c r="E72"/>
  <c r="E70"/>
  <c r="J51"/>
  <c r="F51"/>
  <c r="F49"/>
  <c r="E47"/>
  <c r="J18"/>
  <c r="E18"/>
  <c r="F77" s="1"/>
  <c r="J17"/>
  <c r="J12"/>
  <c r="J74" s="1"/>
  <c r="E7"/>
  <c r="E45" s="1"/>
  <c r="AY52" i="1"/>
  <c r="AX52"/>
  <c r="BI146" i="2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2"/>
  <c r="BH142"/>
  <c r="BG142"/>
  <c r="BF142"/>
  <c r="BE142"/>
  <c r="T142"/>
  <c r="R142"/>
  <c r="P142"/>
  <c r="BK142"/>
  <c r="J142"/>
  <c r="BI141"/>
  <c r="BH141"/>
  <c r="BG141"/>
  <c r="BF141"/>
  <c r="BE141"/>
  <c r="T141"/>
  <c r="T140" s="1"/>
  <c r="R141"/>
  <c r="R140" s="1"/>
  <c r="P141"/>
  <c r="P140" s="1"/>
  <c r="BK141"/>
  <c r="BK140" s="1"/>
  <c r="J140" s="1"/>
  <c r="J61" s="1"/>
  <c r="J141"/>
  <c r="BI139"/>
  <c r="BH139"/>
  <c r="BG139"/>
  <c r="BF139"/>
  <c r="T139"/>
  <c r="R139"/>
  <c r="P139"/>
  <c r="BK139"/>
  <c r="J139"/>
  <c r="BE139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BI133"/>
  <c r="BH133"/>
  <c r="BG133"/>
  <c r="BF133"/>
  <c r="T133"/>
  <c r="R133"/>
  <c r="P133"/>
  <c r="BK133"/>
  <c r="J133"/>
  <c r="BE133" s="1"/>
  <c r="BI129"/>
  <c r="BH129"/>
  <c r="BG129"/>
  <c r="BF129"/>
  <c r="T129"/>
  <c r="T128" s="1"/>
  <c r="R129"/>
  <c r="R128" s="1"/>
  <c r="P129"/>
  <c r="P128" s="1"/>
  <c r="BK129"/>
  <c r="BK128" s="1"/>
  <c r="J128" s="1"/>
  <c r="J60" s="1"/>
  <c r="J129"/>
  <c r="BE129" s="1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99"/>
  <c r="BH99"/>
  <c r="BG99"/>
  <c r="BF99"/>
  <c r="BE99"/>
  <c r="T99"/>
  <c r="R99"/>
  <c r="P99"/>
  <c r="BK99"/>
  <c r="J99"/>
  <c r="BI97"/>
  <c r="BH97"/>
  <c r="BG97"/>
  <c r="BF97"/>
  <c r="BE97"/>
  <c r="T97"/>
  <c r="R97"/>
  <c r="P97"/>
  <c r="BK97"/>
  <c r="J97"/>
  <c r="BI94"/>
  <c r="BH94"/>
  <c r="BG94"/>
  <c r="BF94"/>
  <c r="BE94"/>
  <c r="T94"/>
  <c r="R94"/>
  <c r="P94"/>
  <c r="BK94"/>
  <c r="J94"/>
  <c r="BI86"/>
  <c r="BH86"/>
  <c r="BG86"/>
  <c r="BF86"/>
  <c r="BE86"/>
  <c r="T86"/>
  <c r="T85" s="1"/>
  <c r="R86"/>
  <c r="R85" s="1"/>
  <c r="P86"/>
  <c r="P85" s="1"/>
  <c r="BK86"/>
  <c r="BK85" s="1"/>
  <c r="J85" s="1"/>
  <c r="J59" s="1"/>
  <c r="J86"/>
  <c r="BI84"/>
  <c r="F34" s="1"/>
  <c r="BD52" i="1" s="1"/>
  <c r="BD51" s="1"/>
  <c r="W30" s="1"/>
  <c r="BH84" i="2"/>
  <c r="F33" s="1"/>
  <c r="BC52" i="1" s="1"/>
  <c r="BC51" s="1"/>
  <c r="BG84" i="2"/>
  <c r="F32" s="1"/>
  <c r="BB52" i="1" s="1"/>
  <c r="BB51" s="1"/>
  <c r="BF84" i="2"/>
  <c r="F31" s="1"/>
  <c r="BA52" i="1" s="1"/>
  <c r="BA51" s="1"/>
  <c r="T84" i="2"/>
  <c r="T83" s="1"/>
  <c r="T82" s="1"/>
  <c r="T81" s="1"/>
  <c r="R84"/>
  <c r="R83" s="1"/>
  <c r="R82" s="1"/>
  <c r="R81" s="1"/>
  <c r="P84"/>
  <c r="P83" s="1"/>
  <c r="BK84"/>
  <c r="BK83" s="1"/>
  <c r="J84"/>
  <c r="BE84" s="1"/>
  <c r="J77"/>
  <c r="F77"/>
  <c r="J75"/>
  <c r="F75"/>
  <c r="E73"/>
  <c r="F52"/>
  <c r="J51"/>
  <c r="F51"/>
  <c r="F49"/>
  <c r="E47"/>
  <c r="J18"/>
  <c r="E18"/>
  <c r="F78" s="1"/>
  <c r="J17"/>
  <c r="J12"/>
  <c r="J49" s="1"/>
  <c r="E7"/>
  <c r="E45" s="1"/>
  <c r="AS51" i="1"/>
  <c r="L47"/>
  <c r="AM46"/>
  <c r="L46"/>
  <c r="AM44"/>
  <c r="L44"/>
  <c r="L42"/>
  <c r="L41"/>
  <c r="BK82" i="2" l="1"/>
  <c r="J83"/>
  <c r="J58" s="1"/>
  <c r="J30"/>
  <c r="AV52" i="1" s="1"/>
  <c r="AT52" s="1"/>
  <c r="F30" i="2"/>
  <c r="AZ52" i="1" s="1"/>
  <c r="R81" i="4"/>
  <c r="R80" s="1"/>
  <c r="W29" i="1"/>
  <c r="AY51"/>
  <c r="W28"/>
  <c r="AX51"/>
  <c r="BK81" i="3"/>
  <c r="J82"/>
  <c r="J58" s="1"/>
  <c r="BK81" i="4"/>
  <c r="J82"/>
  <c r="J58" s="1"/>
  <c r="J78" i="5"/>
  <c r="J57" s="1"/>
  <c r="BK77"/>
  <c r="J77" s="1"/>
  <c r="P82" i="2"/>
  <c r="P81" s="1"/>
  <c r="AU52" i="1" s="1"/>
  <c r="AU51" s="1"/>
  <c r="J30" i="3"/>
  <c r="AV53" i="1" s="1"/>
  <c r="F30" i="4"/>
  <c r="AZ54" i="1" s="1"/>
  <c r="F30" i="5"/>
  <c r="AZ55" i="1" s="1"/>
  <c r="W27"/>
  <c r="AW51"/>
  <c r="AK27" s="1"/>
  <c r="E71" i="2"/>
  <c r="F30" i="3"/>
  <c r="AZ53" i="1" s="1"/>
  <c r="F77" i="4"/>
  <c r="J31"/>
  <c r="AW54" i="1" s="1"/>
  <c r="E45" i="5"/>
  <c r="J30"/>
  <c r="AV55" i="1" s="1"/>
  <c r="AT55" s="1"/>
  <c r="J31" i="2"/>
  <c r="AW52" i="1" s="1"/>
  <c r="J49" i="3"/>
  <c r="J31"/>
  <c r="AW53" i="1" s="1"/>
  <c r="J49" i="5"/>
  <c r="F52" i="3"/>
  <c r="J49" i="4"/>
  <c r="J30"/>
  <c r="AV54" i="1" s="1"/>
  <c r="AT54" s="1"/>
  <c r="F52" i="5"/>
  <c r="J31"/>
  <c r="AW55" i="1" s="1"/>
  <c r="J82" i="2" l="1"/>
  <c r="J57" s="1"/>
  <c r="BK81"/>
  <c r="J81" s="1"/>
  <c r="AZ51" i="1"/>
  <c r="AT53"/>
  <c r="J27" i="5"/>
  <c r="J56"/>
  <c r="BK80" i="4"/>
  <c r="J80" s="1"/>
  <c r="J81"/>
  <c r="J57" s="1"/>
  <c r="J81" i="3"/>
  <c r="J57" s="1"/>
  <c r="BK80"/>
  <c r="J80" s="1"/>
  <c r="J27" l="1"/>
  <c r="J56"/>
  <c r="J36" i="5"/>
  <c r="AG55" i="1"/>
  <c r="AN55" s="1"/>
  <c r="J27" i="2"/>
  <c r="J56"/>
  <c r="J56" i="4"/>
  <c r="J27"/>
  <c r="AV51" i="1"/>
  <c r="W26"/>
  <c r="AT51" l="1"/>
  <c r="AK26"/>
  <c r="AG52"/>
  <c r="J36" i="2"/>
  <c r="AG53" i="1"/>
  <c r="AN53" s="1"/>
  <c r="J36" i="3"/>
  <c r="AG54" i="1"/>
  <c r="AN54" s="1"/>
  <c r="J36" i="4"/>
  <c r="AG51" i="1" l="1"/>
  <c r="AN52"/>
  <c r="AK23" l="1"/>
  <c r="AK32" s="1"/>
  <c r="AN51"/>
</calcChain>
</file>

<file path=xl/sharedStrings.xml><?xml version="1.0" encoding="utf-8"?>
<sst xmlns="http://schemas.openxmlformats.org/spreadsheetml/2006/main" count="2157" uniqueCount="489">
  <si>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</si>
  <si>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</si>
  <si>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</si>
  <si>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</si>
  <si>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</si>
  <si>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</si>
  <si>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</si>
  <si>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{de4d7496-d7ea-480a-9da8-095672165c2d}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</si>
  <si>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</si>
  <si>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</si>
  <si>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</si>
  <si>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</si>
  <si>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</si>
  <si>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</si>
  <si>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</si>
  <si>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</si>
  <si>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Be0040022017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</si>
  <si>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</si>
  <si>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</si>
  <si>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Domov klidného stáří Žinkovy - demolice objektu C v areálu DKS</t>
  </si>
  <si>
    <t>KSO:</t>
  </si>
  <si>
    <t/>
  </si>
  <si>
    <t>CC-CZ:</t>
  </si>
  <si>
    <t>Místo:</t>
  </si>
  <si>
    <t>Žinkovy</t>
  </si>
  <si>
    <t>Datum:</t>
  </si>
  <si>
    <t>18.2.2017</t>
  </si>
  <si>
    <t>Zadavatel:</t>
  </si>
  <si>
    <t>IČ:</t>
  </si>
  <si>
    <t>Domov klidného stáří v Žinkovech č.p.89,Žinkovy</t>
  </si>
  <si>
    <t>DIČ:</t>
  </si>
  <si>
    <t>Uchazeč:</t>
  </si>
  <si>
    <t>Vyplň údaj</t>
  </si>
  <si>
    <t>Projektant:</t>
  </si>
  <si>
    <t>13882589</t>
  </si>
  <si>
    <t>L.Beneda, Čižická 279, 33209 Štěnivice</t>
  </si>
  <si>
    <t>CZ5807271008</t>
  </si>
  <si>
    <t>True</t>
  </si>
  <si>
    <t>Poznámka:</t>
  </si>
  <si>
    <t>Soupis prací je sestaven za využití položek cenové soustavy ÚRS. Cenové a technické podmínky položek Cenové soustavy ÚRS,  které nejsou uvedeny v soupisu prací (tzv. úvodní část katalogů) jsou neomezeně dálkově k dispouici na www.cs-urs.cz. Položky soupisu prací, které nemají ve sloupci "Cenová soustava" uveden žádný údaj, nepocházejí z cenové soustavy ÚRS."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</si>
  <si>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</si>
  <si>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</si>
  <si>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</si>
  <si>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</si>
  <si>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</si>
  <si>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</si>
  <si>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</si>
  <si>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</si>
  <si>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</si>
  <si>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</si>
  <si>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</si>
  <si>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</si>
  <si>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</si>
  <si>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</si>
  <si>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</si>
  <si>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</si>
  <si>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</si>
  <si>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</si>
  <si>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</si>
  <si>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</si>
  <si>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</si>
  <si>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</si>
  <si>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</si>
  <si>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</si>
  <si>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</si>
  <si>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</si>
  <si>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</si>
  <si>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</si>
  <si>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</si>
  <si>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</si>
  <si>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</si>
  <si>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</si>
  <si>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</si>
  <si>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</si>
  <si>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</si>
  <si>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</si>
  <si>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</si>
  <si>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</si>
  <si>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</si>
  <si>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</si>
  <si>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Objekt C</t>
  </si>
  <si>
    <t>STA</t>
  </si>
  <si>
    <t>1</t>
  </si>
  <si>
    <t>{ff770637-833f-489d-835d-77271b77c307}</t>
  </si>
  <si>
    <t>2</t>
  </si>
  <si>
    <t>02</t>
  </si>
  <si>
    <t>Spojovací chodba připojená k pavilonu C</t>
  </si>
  <si>
    <t>{8af2f9b9-6d70-4ca0-a338-7967d5cd18bd}</t>
  </si>
  <si>
    <t>03</t>
  </si>
  <si>
    <t>Kolna</t>
  </si>
  <si>
    <t>{07fd3d60-1169-4ae0-9246-a502806ab990}</t>
  </si>
  <si>
    <t>04</t>
  </si>
  <si>
    <t>Vedlejší a ostatní náklady</t>
  </si>
  <si>
    <t>VON</t>
  </si>
  <si>
    <t>{dc64ac1d-4621-4fb6-b3ea-069351afbce3}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</si>
  <si>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</si>
  <si>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</si>
  <si>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</si>
  <si>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</si>
  <si>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</si>
  <si>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</si>
  <si>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</si>
  <si>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Objekt C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</si>
  <si>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</si>
  <si>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</si>
  <si>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</si>
  <si>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</si>
  <si>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</si>
  <si>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</si>
  <si>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</si>
  <si>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</si>
  <si>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94 - Lešení a stavební výtahy</t>
  </si>
  <si>
    <t xml:space="preserve">    997 - Přesun sutě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</si>
  <si>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</si>
  <si>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</si>
  <si>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</si>
  <si>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</si>
  <si>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</si>
  <si>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</si>
  <si>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</si>
  <si>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</si>
  <si>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</si>
  <si>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</si>
  <si>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</si>
  <si>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</si>
  <si>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</si>
  <si>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</si>
  <si>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</si>
  <si>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</si>
  <si>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</si>
  <si>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</si>
  <si>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</si>
  <si>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181102301</t>
  </si>
  <si>
    <t>Úprava pláně na stavbách dálnic v zářezech mimo skalních bez zhutnění</t>
  </si>
  <si>
    <t>m2</t>
  </si>
  <si>
    <t>CS ÚRS 2017 01</t>
  </si>
  <si>
    <t>4</t>
  </si>
  <si>
    <t>-1931539809</t>
  </si>
  <si>
    <t>9</t>
  </si>
  <si>
    <t>Ostatní konstrukce a práce, bourání</t>
  </si>
  <si>
    <t>961044111</t>
  </si>
  <si>
    <t>Bourání základů z betonu prostého</t>
  </si>
  <si>
    <t>m3</t>
  </si>
  <si>
    <t>-1492837115</t>
  </si>
  <si>
    <t>VV</t>
  </si>
  <si>
    <t>základy pod 1pp</t>
  </si>
  <si>
    <t>0,5*0,6*(10,234+8,+7,6)*2</t>
  </si>
  <si>
    <t>0,5*0,6*(4,9+3,5*3)</t>
  </si>
  <si>
    <t>základy pod 1np</t>
  </si>
  <si>
    <t>0,4*2,0*(26,24*2+9,536)</t>
  </si>
  <si>
    <t>instalační kanál bet.zdi s cih.přizdívkou</t>
  </si>
  <si>
    <t>0,52*1,3*(26,24*2+1,13)</t>
  </si>
  <si>
    <t>3</t>
  </si>
  <si>
    <t>961055111</t>
  </si>
  <si>
    <t>Bourání základů z betonu železového</t>
  </si>
  <si>
    <t>-1858861715</t>
  </si>
  <si>
    <t>žb deska pod 1np vč. stropní konstrukce inst.kanálu</t>
  </si>
  <si>
    <t>0,15*26,24*10,334</t>
  </si>
  <si>
    <t>981011112</t>
  </si>
  <si>
    <t>Demolice budov postupným rozebíráním dřevěných ostatních, oboustranně obitých, případně omítnutých</t>
  </si>
  <si>
    <t>-1544958361</t>
  </si>
  <si>
    <t>35,09*10,334*6,875</t>
  </si>
  <si>
    <t>5</t>
  </si>
  <si>
    <t>981013316</t>
  </si>
  <si>
    <t>Demolice budov těžkými mechanizačními prostředky z cihel, kamene, smíšeného nebo hrázděného zdiva, tvárnic na maltu vápennou nebo vápenocementovou s podílem konstrukcí přes 30 do 35 %</t>
  </si>
  <si>
    <t>865929692</t>
  </si>
  <si>
    <t>celkový objem konstrukcí</t>
  </si>
  <si>
    <t>zdivo</t>
  </si>
  <si>
    <t>0,45*2,85*(8,8+9,334)*2=46,514</t>
  </si>
  <si>
    <t>0,3*2,85*7,9*2-0,3*3,0*(1,6*2,0+1,0*2,0*2)=7,029</t>
  </si>
  <si>
    <t>0,15*2,85*(3,617+1,5)=2,188</t>
  </si>
  <si>
    <t>zděné vstupní pilíře</t>
  </si>
  <si>
    <t>2,5*0,45*1,2*2=2,7</t>
  </si>
  <si>
    <t>výtah</t>
  </si>
  <si>
    <t>0,3*9,9*(2,7+3,2)*2=35,046</t>
  </si>
  <si>
    <t>strojovna</t>
  </si>
  <si>
    <t>0,3*2,72*(2,2+3,2)*2=8,813</t>
  </si>
  <si>
    <t>stropy,balkon</t>
  </si>
  <si>
    <t>0,37*8,8*10,234+0,3*1,2*2,4=34,186</t>
  </si>
  <si>
    <t>podlaha</t>
  </si>
  <si>
    <t>0,15*8,8*9,334=12,321</t>
  </si>
  <si>
    <t>součet 148,797 m3</t>
  </si>
  <si>
    <t>obestavěný prostor</t>
  </si>
  <si>
    <t>objekt "C" 1pp</t>
  </si>
  <si>
    <t>3,37*10,23*8,8</t>
  </si>
  <si>
    <t>výtahová šachta+strojovna</t>
  </si>
  <si>
    <t>10,1*2,7*3,8+2,72*2,2*3,5</t>
  </si>
  <si>
    <t>spojovací chodba</t>
  </si>
  <si>
    <t>3,8*(5,0*2,7+2,0*1,0)</t>
  </si>
  <si>
    <t>procentuální podíl</t>
  </si>
  <si>
    <t>(148,797/486,851)*100=30,563%</t>
  </si>
  <si>
    <t>6</t>
  </si>
  <si>
    <t>762430817</t>
  </si>
  <si>
    <t xml:space="preserve">Demontáž obložení stěn fasády z desek azbestových </t>
  </si>
  <si>
    <t>714643969</t>
  </si>
  <si>
    <t>5,3*(35,09+10,334)*2+(5,167*2,8)/2*2*2-(1,2*1,2*52+1,2*0,6*14)</t>
  </si>
  <si>
    <t>7</t>
  </si>
  <si>
    <t>R96-001</t>
  </si>
  <si>
    <t>Demontáž ocel.točitého vnějšího schodiště, vč. odvozu a ekolog.likvidace</t>
  </si>
  <si>
    <t>kus</t>
  </si>
  <si>
    <t>-715682609</t>
  </si>
  <si>
    <t>94</t>
  </si>
  <si>
    <t>Lešení a stavební výtahy</t>
  </si>
  <si>
    <t>8</t>
  </si>
  <si>
    <t>941111131</t>
  </si>
  <si>
    <t>Montáž lešení řadového trubkového lehkého pracovního s podlahami s provozním zatížením tř. 3 do 200 kg/m2 šířky tř. W12 přes 1,2 do 1,5 m, výšky do 10 m</t>
  </si>
  <si>
    <t>CS ÚRS 2016 01</t>
  </si>
  <si>
    <t>1214703223</t>
  </si>
  <si>
    <t>pro demontáž azbestových desek fasády</t>
  </si>
  <si>
    <t>6,0*38,09*2</t>
  </si>
  <si>
    <t>8,7*10,334*2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</si>
  <si>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</si>
  <si>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</si>
  <si>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909520165</t>
  </si>
  <si>
    <t>636,892*10 'Přepočtené koeficientem množství</t>
  </si>
  <si>
    <t>10</t>
  </si>
  <si>
    <t>941111831</t>
  </si>
  <si>
    <t>Demontáž lešení řadového trubkového lehkého s podlahami zatížení do 200 kg/m2 š do 1,5 m v do 10 m</t>
  </si>
  <si>
    <t>CS ÚRS 2013 01</t>
  </si>
  <si>
    <t>234737114</t>
  </si>
  <si>
    <t>11</t>
  </si>
  <si>
    <t>944611111</t>
  </si>
  <si>
    <t>Montáž ochranné plachty zavěšené na konstrukci lešení z textilie z umělých vláken</t>
  </si>
  <si>
    <t>-1298017179</t>
  </si>
  <si>
    <t>12</t>
  </si>
  <si>
    <t>944611211</t>
  </si>
  <si>
    <t>Montáž ochranné plachty Příplatek za první a každý další den použití plachty k ceně -1111</t>
  </si>
  <si>
    <t>-862700985</t>
  </si>
  <si>
    <t>13</t>
  </si>
  <si>
    <t>944511811</t>
  </si>
  <si>
    <t>Demontáž ochranné sítě zavěšené na konstrukci lešení z textilie z umělých vláken</t>
  </si>
  <si>
    <t>CS ÚRS 2015 01</t>
  </si>
  <si>
    <t>-1669641566</t>
  </si>
  <si>
    <t>997</t>
  </si>
  <si>
    <t>Přesun sutě</t>
  </si>
  <si>
    <t>14</t>
  </si>
  <si>
    <t>997006512</t>
  </si>
  <si>
    <t>Vodorovná doprava suti na skládku s naložením na dopravní prostředek a složením přes 100 m do 1 km</t>
  </si>
  <si>
    <t>t</t>
  </si>
  <si>
    <t>2069939681</t>
  </si>
  <si>
    <t>997006519</t>
  </si>
  <si>
    <t>Vodorovná doprava suti na skládku s naložením na dopravní prostředek a složením Příplatek k ceně za každý další i započatý 1 km</t>
  </si>
  <si>
    <t>-1322710782</t>
  </si>
  <si>
    <t>1194,589*14 'Přepočtené koeficientem množství</t>
  </si>
  <si>
    <t>16</t>
  </si>
  <si>
    <t>997006551</t>
  </si>
  <si>
    <t>Hrubé urovnání suti na skládce bez zhutnění</t>
  </si>
  <si>
    <t>-1267332857</t>
  </si>
  <si>
    <t>17</t>
  </si>
  <si>
    <t>997013821</t>
  </si>
  <si>
    <t>Poplatek za uložení stavebního odpadu na skládce (skládkovné) s azbestem</t>
  </si>
  <si>
    <t>656137368</t>
  </si>
  <si>
    <t>18</t>
  </si>
  <si>
    <t>997013831</t>
  </si>
  <si>
    <t>Poplatek za uložení stavebního odpadu na skládce (skládkovné) směsného</t>
  </si>
  <si>
    <t>-2076769347</t>
  </si>
  <si>
    <t>02 - Spojovací chodba připojená k pavilonu C</t>
  </si>
  <si>
    <t>1943147146</t>
  </si>
  <si>
    <t>-938230216</t>
  </si>
  <si>
    <t>0,5*1,0*(1,0+9,786+10,214+9,298+1,75+2,315+8,862+1,665+5,1)</t>
  </si>
  <si>
    <t>0,5*1,0*(2,938+11,231+0,9+1,5+11,523+0,9*2+4,076+2,529)</t>
  </si>
  <si>
    <t>981013313</t>
  </si>
  <si>
    <t>Demolice budov těžkými mechanizačními prostředky z cihel, kamene, smíšeného nebo hrázděného zdiva, tvárnic na maltu vápennou nebo vápenocementovou s podílem konstrukcí přes 15 do 20 %</t>
  </si>
  <si>
    <t>-2036478612</t>
  </si>
  <si>
    <t>-1703399296</t>
  </si>
  <si>
    <t>555074125</t>
  </si>
  <si>
    <t>296,488*14 'Přepočtené koeficientem množství</t>
  </si>
  <si>
    <t>396153265</t>
  </si>
  <si>
    <t>1918778402</t>
  </si>
  <si>
    <t>03 - Kolna</t>
  </si>
  <si>
    <t>-1790220938</t>
  </si>
  <si>
    <t>189104713</t>
  </si>
  <si>
    <t>0,5*1,0*(17,3*2+3,4*2)</t>
  </si>
  <si>
    <t>-232165916</t>
  </si>
  <si>
    <t>240,0</t>
  </si>
  <si>
    <t>963042819</t>
  </si>
  <si>
    <t>Bourání schodišťových stupňů betonových zhotovených na místě</t>
  </si>
  <si>
    <t>m</t>
  </si>
  <si>
    <t>1167111002</t>
  </si>
  <si>
    <t>1,2*3+4,8*4</t>
  </si>
  <si>
    <t>1920225085</t>
  </si>
  <si>
    <t>19476141</t>
  </si>
  <si>
    <t>-1359653757</t>
  </si>
  <si>
    <t>-1359126455</t>
  </si>
  <si>
    <t>04 - Vedlejší a ostatní náklady</t>
  </si>
  <si>
    <t>VRN - Vedlejší rozpočtové náklady</t>
  </si>
  <si>
    <t>VRN</t>
  </si>
  <si>
    <t>Vedlejší rozpočtové náklady</t>
  </si>
  <si>
    <t>011002000</t>
  </si>
  <si>
    <t xml:space="preserve">Průzkumné práce,  revize nutné k předání stavby_x000D_
</t>
  </si>
  <si>
    <t>Kč</t>
  </si>
  <si>
    <t>1024</t>
  </si>
  <si>
    <t>1644378453</t>
  </si>
  <si>
    <t>030001000</t>
  </si>
  <si>
    <t xml:space="preserve">Zařízení staveniště </t>
  </si>
  <si>
    <t>-789971269</t>
  </si>
  <si>
    <t>045002000</t>
  </si>
  <si>
    <t>Hlavní tituly průvodních činností a nákladů inženýrská činnost kompletační a koordinační činnost_x000D_
vyřízení potřebných dokumentů- životní prostředí, stavební úřad, katastrální úřad apod.</t>
  </si>
  <si>
    <t>1745238928</t>
  </si>
  <si>
    <t>064002000</t>
  </si>
  <si>
    <t>Hlavní tituly průvodních činností a nákladů územní vlivy práce ve zdraví škodlivém prostředí</t>
  </si>
  <si>
    <t>-2059912368</t>
  </si>
  <si>
    <t>012303000</t>
  </si>
  <si>
    <t>Průzkumné, geodetické a projektové práce geodetické práce po výstavbě,polohopis,výškopis</t>
  </si>
  <si>
    <t>855740254</t>
  </si>
  <si>
    <t>042503000</t>
  </si>
  <si>
    <t>Inženýrská činnost posudky plán BOZP na staveništi_x000D_
- zřízení cedulí BOZP - dle požadavků koordinátora stavby</t>
  </si>
  <si>
    <t>1567126990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</si>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</sst>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19" t="s">
        <v>16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27"/>
      <c r="AQ5" s="29"/>
      <c r="BE5" s="317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21" t="s">
        <v>19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27"/>
      <c r="AQ6" s="29"/>
      <c r="BE6" s="318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18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18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18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18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18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18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18"/>
      <c r="BS13" s="22" t="s">
        <v>8</v>
      </c>
    </row>
    <row r="14" spans="1:74">
      <c r="B14" s="26"/>
      <c r="C14" s="27"/>
      <c r="D14" s="27"/>
      <c r="E14" s="322" t="s">
        <v>32</v>
      </c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18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18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34</v>
      </c>
      <c r="AO16" s="27"/>
      <c r="AP16" s="27"/>
      <c r="AQ16" s="29"/>
      <c r="BE16" s="318"/>
      <c r="BS16" s="22" t="s">
        <v>6</v>
      </c>
    </row>
    <row r="17" spans="2:71" ht="18.399999999999999" customHeight="1">
      <c r="B17" s="26"/>
      <c r="C17" s="27"/>
      <c r="D17" s="27"/>
      <c r="E17" s="33" t="s">
        <v>35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36</v>
      </c>
      <c r="AO17" s="27"/>
      <c r="AP17" s="27"/>
      <c r="AQ17" s="29"/>
      <c r="BE17" s="318"/>
      <c r="BS17" s="22" t="s">
        <v>37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18"/>
      <c r="BS18" s="22" t="s">
        <v>8</v>
      </c>
    </row>
    <row r="19" spans="2:71" ht="14.45" customHeight="1">
      <c r="B19" s="26"/>
      <c r="C19" s="27"/>
      <c r="D19" s="35" t="s">
        <v>38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18"/>
      <c r="BS19" s="22" t="s">
        <v>8</v>
      </c>
    </row>
    <row r="20" spans="2:71" ht="48.75" customHeight="1">
      <c r="B20" s="26"/>
      <c r="C20" s="27"/>
      <c r="D20" s="27"/>
      <c r="E20" s="324" t="s">
        <v>39</v>
      </c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27"/>
      <c r="AP20" s="27"/>
      <c r="AQ20" s="29"/>
      <c r="BE20" s="318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18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18"/>
    </row>
    <row r="23" spans="2:71" s="1" customFormat="1" ht="25.9" customHeight="1">
      <c r="B23" s="39"/>
      <c r="C23" s="40"/>
      <c r="D23" s="41" t="s">
        <v>40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5">
        <f>ROUND(AG51,2)</f>
        <v>0</v>
      </c>
      <c r="AL23" s="326"/>
      <c r="AM23" s="326"/>
      <c r="AN23" s="326"/>
      <c r="AO23" s="326"/>
      <c r="AP23" s="40"/>
      <c r="AQ23" s="43"/>
      <c r="BE23" s="318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8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7" t="s">
        <v>41</v>
      </c>
      <c r="M25" s="327"/>
      <c r="N25" s="327"/>
      <c r="O25" s="327"/>
      <c r="P25" s="40"/>
      <c r="Q25" s="40"/>
      <c r="R25" s="40"/>
      <c r="S25" s="40"/>
      <c r="T25" s="40"/>
      <c r="U25" s="40"/>
      <c r="V25" s="40"/>
      <c r="W25" s="327" t="s">
        <v>42</v>
      </c>
      <c r="X25" s="327"/>
      <c r="Y25" s="327"/>
      <c r="Z25" s="327"/>
      <c r="AA25" s="327"/>
      <c r="AB25" s="327"/>
      <c r="AC25" s="327"/>
      <c r="AD25" s="327"/>
      <c r="AE25" s="327"/>
      <c r="AF25" s="40"/>
      <c r="AG25" s="40"/>
      <c r="AH25" s="40"/>
      <c r="AI25" s="40"/>
      <c r="AJ25" s="40"/>
      <c r="AK25" s="327" t="s">
        <v>43</v>
      </c>
      <c r="AL25" s="327"/>
      <c r="AM25" s="327"/>
      <c r="AN25" s="327"/>
      <c r="AO25" s="327"/>
      <c r="AP25" s="40"/>
      <c r="AQ25" s="43"/>
      <c r="BE25" s="318"/>
    </row>
    <row r="26" spans="2:71" s="2" customFormat="1" ht="14.45" customHeight="1">
      <c r="B26" s="45"/>
      <c r="C26" s="46"/>
      <c r="D26" s="47" t="s">
        <v>44</v>
      </c>
      <c r="E26" s="46"/>
      <c r="F26" s="47" t="s">
        <v>45</v>
      </c>
      <c r="G26" s="46"/>
      <c r="H26" s="46"/>
      <c r="I26" s="46"/>
      <c r="J26" s="46"/>
      <c r="K26" s="46"/>
      <c r="L26" s="328">
        <v>0.21</v>
      </c>
      <c r="M26" s="329"/>
      <c r="N26" s="329"/>
      <c r="O26" s="329"/>
      <c r="P26" s="46"/>
      <c r="Q26" s="46"/>
      <c r="R26" s="46"/>
      <c r="S26" s="46"/>
      <c r="T26" s="46"/>
      <c r="U26" s="46"/>
      <c r="V26" s="46"/>
      <c r="W26" s="330">
        <f>ROUND(AZ51,2)</f>
        <v>0</v>
      </c>
      <c r="X26" s="329"/>
      <c r="Y26" s="329"/>
      <c r="Z26" s="329"/>
      <c r="AA26" s="329"/>
      <c r="AB26" s="329"/>
      <c r="AC26" s="329"/>
      <c r="AD26" s="329"/>
      <c r="AE26" s="329"/>
      <c r="AF26" s="46"/>
      <c r="AG26" s="46"/>
      <c r="AH26" s="46"/>
      <c r="AI26" s="46"/>
      <c r="AJ26" s="46"/>
      <c r="AK26" s="330">
        <f>ROUND(AV51,2)</f>
        <v>0</v>
      </c>
      <c r="AL26" s="329"/>
      <c r="AM26" s="329"/>
      <c r="AN26" s="329"/>
      <c r="AO26" s="329"/>
      <c r="AP26" s="46"/>
      <c r="AQ26" s="48"/>
      <c r="BE26" s="318"/>
    </row>
    <row r="27" spans="2:71" s="2" customFormat="1" ht="14.45" customHeight="1">
      <c r="B27" s="45"/>
      <c r="C27" s="46"/>
      <c r="D27" s="46"/>
      <c r="E27" s="46"/>
      <c r="F27" s="47" t="s">
        <v>46</v>
      </c>
      <c r="G27" s="46"/>
      <c r="H27" s="46"/>
      <c r="I27" s="46"/>
      <c r="J27" s="46"/>
      <c r="K27" s="46"/>
      <c r="L27" s="328">
        <v>0.15</v>
      </c>
      <c r="M27" s="329"/>
      <c r="N27" s="329"/>
      <c r="O27" s="329"/>
      <c r="P27" s="46"/>
      <c r="Q27" s="46"/>
      <c r="R27" s="46"/>
      <c r="S27" s="46"/>
      <c r="T27" s="46"/>
      <c r="U27" s="46"/>
      <c r="V27" s="46"/>
      <c r="W27" s="330">
        <f>ROUND(BA51,2)</f>
        <v>0</v>
      </c>
      <c r="X27" s="329"/>
      <c r="Y27" s="329"/>
      <c r="Z27" s="329"/>
      <c r="AA27" s="329"/>
      <c r="AB27" s="329"/>
      <c r="AC27" s="329"/>
      <c r="AD27" s="329"/>
      <c r="AE27" s="329"/>
      <c r="AF27" s="46"/>
      <c r="AG27" s="46"/>
      <c r="AH27" s="46"/>
      <c r="AI27" s="46"/>
      <c r="AJ27" s="46"/>
      <c r="AK27" s="330">
        <f>ROUND(AW51,2)</f>
        <v>0</v>
      </c>
      <c r="AL27" s="329"/>
      <c r="AM27" s="329"/>
      <c r="AN27" s="329"/>
      <c r="AO27" s="329"/>
      <c r="AP27" s="46"/>
      <c r="AQ27" s="48"/>
      <c r="BE27" s="318"/>
    </row>
    <row r="28" spans="2:71" s="2" customFormat="1" ht="14.45" hidden="1" customHeight="1">
      <c r="B28" s="45"/>
      <c r="C28" s="46"/>
      <c r="D28" s="46"/>
      <c r="E28" s="46"/>
      <c r="F28" s="47" t="s">
        <v>47</v>
      </c>
      <c r="G28" s="46"/>
      <c r="H28" s="46"/>
      <c r="I28" s="46"/>
      <c r="J28" s="46"/>
      <c r="K28" s="46"/>
      <c r="L28" s="328">
        <v>0.21</v>
      </c>
      <c r="M28" s="329"/>
      <c r="N28" s="329"/>
      <c r="O28" s="329"/>
      <c r="P28" s="46"/>
      <c r="Q28" s="46"/>
      <c r="R28" s="46"/>
      <c r="S28" s="46"/>
      <c r="T28" s="46"/>
      <c r="U28" s="46"/>
      <c r="V28" s="46"/>
      <c r="W28" s="330">
        <f>ROUND(BB51,2)</f>
        <v>0</v>
      </c>
      <c r="X28" s="329"/>
      <c r="Y28" s="329"/>
      <c r="Z28" s="329"/>
      <c r="AA28" s="329"/>
      <c r="AB28" s="329"/>
      <c r="AC28" s="329"/>
      <c r="AD28" s="329"/>
      <c r="AE28" s="329"/>
      <c r="AF28" s="46"/>
      <c r="AG28" s="46"/>
      <c r="AH28" s="46"/>
      <c r="AI28" s="46"/>
      <c r="AJ28" s="46"/>
      <c r="AK28" s="330">
        <v>0</v>
      </c>
      <c r="AL28" s="329"/>
      <c r="AM28" s="329"/>
      <c r="AN28" s="329"/>
      <c r="AO28" s="329"/>
      <c r="AP28" s="46"/>
      <c r="AQ28" s="48"/>
      <c r="BE28" s="318"/>
    </row>
    <row r="29" spans="2:71" s="2" customFormat="1" ht="14.45" hidden="1" customHeight="1">
      <c r="B29" s="45"/>
      <c r="C29" s="46"/>
      <c r="D29" s="46"/>
      <c r="E29" s="46"/>
      <c r="F29" s="47" t="s">
        <v>48</v>
      </c>
      <c r="G29" s="46"/>
      <c r="H29" s="46"/>
      <c r="I29" s="46"/>
      <c r="J29" s="46"/>
      <c r="K29" s="46"/>
      <c r="L29" s="328">
        <v>0.15</v>
      </c>
      <c r="M29" s="329"/>
      <c r="N29" s="329"/>
      <c r="O29" s="329"/>
      <c r="P29" s="46"/>
      <c r="Q29" s="46"/>
      <c r="R29" s="46"/>
      <c r="S29" s="46"/>
      <c r="T29" s="46"/>
      <c r="U29" s="46"/>
      <c r="V29" s="46"/>
      <c r="W29" s="330">
        <f>ROUND(BC51,2)</f>
        <v>0</v>
      </c>
      <c r="X29" s="329"/>
      <c r="Y29" s="329"/>
      <c r="Z29" s="329"/>
      <c r="AA29" s="329"/>
      <c r="AB29" s="329"/>
      <c r="AC29" s="329"/>
      <c r="AD29" s="329"/>
      <c r="AE29" s="329"/>
      <c r="AF29" s="46"/>
      <c r="AG29" s="46"/>
      <c r="AH29" s="46"/>
      <c r="AI29" s="46"/>
      <c r="AJ29" s="46"/>
      <c r="AK29" s="330">
        <v>0</v>
      </c>
      <c r="AL29" s="329"/>
      <c r="AM29" s="329"/>
      <c r="AN29" s="329"/>
      <c r="AO29" s="329"/>
      <c r="AP29" s="46"/>
      <c r="AQ29" s="48"/>
      <c r="BE29" s="318"/>
    </row>
    <row r="30" spans="2:71" s="2" customFormat="1" ht="14.45" hidden="1" customHeight="1">
      <c r="B30" s="45"/>
      <c r="C30" s="46"/>
      <c r="D30" s="46"/>
      <c r="E30" s="46"/>
      <c r="F30" s="47" t="s">
        <v>49</v>
      </c>
      <c r="G30" s="46"/>
      <c r="H30" s="46"/>
      <c r="I30" s="46"/>
      <c r="J30" s="46"/>
      <c r="K30" s="46"/>
      <c r="L30" s="328">
        <v>0</v>
      </c>
      <c r="M30" s="329"/>
      <c r="N30" s="329"/>
      <c r="O30" s="329"/>
      <c r="P30" s="46"/>
      <c r="Q30" s="46"/>
      <c r="R30" s="46"/>
      <c r="S30" s="46"/>
      <c r="T30" s="46"/>
      <c r="U30" s="46"/>
      <c r="V30" s="46"/>
      <c r="W30" s="330">
        <f>ROUND(BD51,2)</f>
        <v>0</v>
      </c>
      <c r="X30" s="329"/>
      <c r="Y30" s="329"/>
      <c r="Z30" s="329"/>
      <c r="AA30" s="329"/>
      <c r="AB30" s="329"/>
      <c r="AC30" s="329"/>
      <c r="AD30" s="329"/>
      <c r="AE30" s="329"/>
      <c r="AF30" s="46"/>
      <c r="AG30" s="46"/>
      <c r="AH30" s="46"/>
      <c r="AI30" s="46"/>
      <c r="AJ30" s="46"/>
      <c r="AK30" s="330">
        <v>0</v>
      </c>
      <c r="AL30" s="329"/>
      <c r="AM30" s="329"/>
      <c r="AN30" s="329"/>
      <c r="AO30" s="329"/>
      <c r="AP30" s="46"/>
      <c r="AQ30" s="48"/>
      <c r="BE30" s="318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8"/>
    </row>
    <row r="32" spans="2:71" s="1" customFormat="1" ht="25.9" customHeight="1">
      <c r="B32" s="39"/>
      <c r="C32" s="49"/>
      <c r="D32" s="50" t="s">
        <v>50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51</v>
      </c>
      <c r="U32" s="51"/>
      <c r="V32" s="51"/>
      <c r="W32" s="51"/>
      <c r="X32" s="331" t="s">
        <v>52</v>
      </c>
      <c r="Y32" s="332"/>
      <c r="Z32" s="332"/>
      <c r="AA32" s="332"/>
      <c r="AB32" s="332"/>
      <c r="AC32" s="51"/>
      <c r="AD32" s="51"/>
      <c r="AE32" s="51"/>
      <c r="AF32" s="51"/>
      <c r="AG32" s="51"/>
      <c r="AH32" s="51"/>
      <c r="AI32" s="51"/>
      <c r="AJ32" s="51"/>
      <c r="AK32" s="333">
        <f>SUM(AK23:AK30)</f>
        <v>0</v>
      </c>
      <c r="AL32" s="332"/>
      <c r="AM32" s="332"/>
      <c r="AN32" s="332"/>
      <c r="AO32" s="334"/>
      <c r="AP32" s="49"/>
      <c r="AQ32" s="53"/>
      <c r="BE32" s="318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53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Be0040022017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5" t="str">
        <f>K6</f>
        <v>Domov klidného stáří Žinkovy - demolice objektu C v areálu DKS</v>
      </c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336"/>
      <c r="AK42" s="336"/>
      <c r="AL42" s="336"/>
      <c r="AM42" s="336"/>
      <c r="AN42" s="336"/>
      <c r="AO42" s="336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Žinkovy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37" t="str">
        <f>IF(AN8= "","",AN8)</f>
        <v>18.2.2017</v>
      </c>
      <c r="AN44" s="337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Domov klidného stáří v Žinkovech č.p.89,Žinkovy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38" t="str">
        <f>IF(E17="","",E17)</f>
        <v>L.Beneda, Čižická 279, 33209 Štěnivice</v>
      </c>
      <c r="AN46" s="338"/>
      <c r="AO46" s="338"/>
      <c r="AP46" s="338"/>
      <c r="AQ46" s="61"/>
      <c r="AR46" s="59"/>
      <c r="AS46" s="339" t="s">
        <v>54</v>
      </c>
      <c r="AT46" s="340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1"/>
      <c r="AT47" s="342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3"/>
      <c r="AT48" s="344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45" t="s">
        <v>55</v>
      </c>
      <c r="D49" s="346"/>
      <c r="E49" s="346"/>
      <c r="F49" s="346"/>
      <c r="G49" s="346"/>
      <c r="H49" s="77"/>
      <c r="I49" s="347" t="s">
        <v>56</v>
      </c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  <c r="AF49" s="346"/>
      <c r="AG49" s="348" t="s">
        <v>57</v>
      </c>
      <c r="AH49" s="346"/>
      <c r="AI49" s="346"/>
      <c r="AJ49" s="346"/>
      <c r="AK49" s="346"/>
      <c r="AL49" s="346"/>
      <c r="AM49" s="346"/>
      <c r="AN49" s="347" t="s">
        <v>58</v>
      </c>
      <c r="AO49" s="346"/>
      <c r="AP49" s="346"/>
      <c r="AQ49" s="78" t="s">
        <v>59</v>
      </c>
      <c r="AR49" s="59"/>
      <c r="AS49" s="79" t="s">
        <v>60</v>
      </c>
      <c r="AT49" s="80" t="s">
        <v>61</v>
      </c>
      <c r="AU49" s="80" t="s">
        <v>62</v>
      </c>
      <c r="AV49" s="80" t="s">
        <v>63</v>
      </c>
      <c r="AW49" s="80" t="s">
        <v>64</v>
      </c>
      <c r="AX49" s="80" t="s">
        <v>65</v>
      </c>
      <c r="AY49" s="80" t="s">
        <v>66</v>
      </c>
      <c r="AZ49" s="80" t="s">
        <v>67</v>
      </c>
      <c r="BA49" s="80" t="s">
        <v>68</v>
      </c>
      <c r="BB49" s="80" t="s">
        <v>69</v>
      </c>
      <c r="BC49" s="80" t="s">
        <v>70</v>
      </c>
      <c r="BD49" s="81" t="s">
        <v>71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72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52">
        <f>ROUND(SUM(AG52:AG55),2)</f>
        <v>0</v>
      </c>
      <c r="AH51" s="352"/>
      <c r="AI51" s="352"/>
      <c r="AJ51" s="352"/>
      <c r="AK51" s="352"/>
      <c r="AL51" s="352"/>
      <c r="AM51" s="352"/>
      <c r="AN51" s="353">
        <f>SUM(AG51,AT51)</f>
        <v>0</v>
      </c>
      <c r="AO51" s="353"/>
      <c r="AP51" s="353"/>
      <c r="AQ51" s="87" t="s">
        <v>21</v>
      </c>
      <c r="AR51" s="69"/>
      <c r="AS51" s="88">
        <f>ROUND(SUM(AS52:AS55),2)</f>
        <v>0</v>
      </c>
      <c r="AT51" s="89">
        <f>ROUND(SUM(AV51:AW51),2)</f>
        <v>0</v>
      </c>
      <c r="AU51" s="90">
        <f>ROUND(SUM(AU52:AU55),5)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ROUND(SUM(AZ52:AZ55),2)</f>
        <v>0</v>
      </c>
      <c r="BA51" s="89">
        <f>ROUND(SUM(BA52:BA55),2)</f>
        <v>0</v>
      </c>
      <c r="BB51" s="89">
        <f>ROUND(SUM(BB52:BB55),2)</f>
        <v>0</v>
      </c>
      <c r="BC51" s="89">
        <f>ROUND(SUM(BC52:BC55),2)</f>
        <v>0</v>
      </c>
      <c r="BD51" s="91">
        <f>ROUND(SUM(BD52:BD55),2)</f>
        <v>0</v>
      </c>
      <c r="BS51" s="92" t="s">
        <v>73</v>
      </c>
      <c r="BT51" s="92" t="s">
        <v>74</v>
      </c>
      <c r="BU51" s="93" t="s">
        <v>75</v>
      </c>
      <c r="BV51" s="92" t="s">
        <v>76</v>
      </c>
      <c r="BW51" s="92" t="s">
        <v>7</v>
      </c>
      <c r="BX51" s="92" t="s">
        <v>77</v>
      </c>
      <c r="CL51" s="92" t="s">
        <v>21</v>
      </c>
    </row>
    <row r="52" spans="1:91" s="5" customFormat="1" ht="22.5" customHeight="1">
      <c r="A52" s="94" t="s">
        <v>78</v>
      </c>
      <c r="B52" s="95"/>
      <c r="C52" s="96"/>
      <c r="D52" s="351" t="s">
        <v>79</v>
      </c>
      <c r="E52" s="351"/>
      <c r="F52" s="351"/>
      <c r="G52" s="351"/>
      <c r="H52" s="351"/>
      <c r="I52" s="97"/>
      <c r="J52" s="351" t="s">
        <v>80</v>
      </c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49">
        <f>'01 - Objekt C'!J27</f>
        <v>0</v>
      </c>
      <c r="AH52" s="350"/>
      <c r="AI52" s="350"/>
      <c r="AJ52" s="350"/>
      <c r="AK52" s="350"/>
      <c r="AL52" s="350"/>
      <c r="AM52" s="350"/>
      <c r="AN52" s="349">
        <f>SUM(AG52,AT52)</f>
        <v>0</v>
      </c>
      <c r="AO52" s="350"/>
      <c r="AP52" s="350"/>
      <c r="AQ52" s="98" t="s">
        <v>81</v>
      </c>
      <c r="AR52" s="99"/>
      <c r="AS52" s="100">
        <v>0</v>
      </c>
      <c r="AT52" s="101">
        <f>ROUND(SUM(AV52:AW52),2)</f>
        <v>0</v>
      </c>
      <c r="AU52" s="102">
        <f>'01 - Objekt C'!P81</f>
        <v>0</v>
      </c>
      <c r="AV52" s="101">
        <f>'01 - Objekt C'!J30</f>
        <v>0</v>
      </c>
      <c r="AW52" s="101">
        <f>'01 - Objekt C'!J31</f>
        <v>0</v>
      </c>
      <c r="AX52" s="101">
        <f>'01 - Objekt C'!J32</f>
        <v>0</v>
      </c>
      <c r="AY52" s="101">
        <f>'01 - Objekt C'!J33</f>
        <v>0</v>
      </c>
      <c r="AZ52" s="101">
        <f>'01 - Objekt C'!F30</f>
        <v>0</v>
      </c>
      <c r="BA52" s="101">
        <f>'01 - Objekt C'!F31</f>
        <v>0</v>
      </c>
      <c r="BB52" s="101">
        <f>'01 - Objekt C'!F32</f>
        <v>0</v>
      </c>
      <c r="BC52" s="101">
        <f>'01 - Objekt C'!F33</f>
        <v>0</v>
      </c>
      <c r="BD52" s="103">
        <f>'01 - Objekt C'!F34</f>
        <v>0</v>
      </c>
      <c r="BT52" s="104" t="s">
        <v>82</v>
      </c>
      <c r="BV52" s="104" t="s">
        <v>76</v>
      </c>
      <c r="BW52" s="104" t="s">
        <v>83</v>
      </c>
      <c r="BX52" s="104" t="s">
        <v>7</v>
      </c>
      <c r="CL52" s="104" t="s">
        <v>21</v>
      </c>
      <c r="CM52" s="104" t="s">
        <v>84</v>
      </c>
    </row>
    <row r="53" spans="1:91" s="5" customFormat="1" ht="22.5" customHeight="1">
      <c r="A53" s="94" t="s">
        <v>78</v>
      </c>
      <c r="B53" s="95"/>
      <c r="C53" s="96"/>
      <c r="D53" s="351" t="s">
        <v>85</v>
      </c>
      <c r="E53" s="351"/>
      <c r="F53" s="351"/>
      <c r="G53" s="351"/>
      <c r="H53" s="351"/>
      <c r="I53" s="97"/>
      <c r="J53" s="351" t="s">
        <v>86</v>
      </c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49">
        <f>'02 - Spojovací chodba při...'!J27</f>
        <v>0</v>
      </c>
      <c r="AH53" s="350"/>
      <c r="AI53" s="350"/>
      <c r="AJ53" s="350"/>
      <c r="AK53" s="350"/>
      <c r="AL53" s="350"/>
      <c r="AM53" s="350"/>
      <c r="AN53" s="349">
        <f>SUM(AG53,AT53)</f>
        <v>0</v>
      </c>
      <c r="AO53" s="350"/>
      <c r="AP53" s="350"/>
      <c r="AQ53" s="98" t="s">
        <v>81</v>
      </c>
      <c r="AR53" s="99"/>
      <c r="AS53" s="100">
        <v>0</v>
      </c>
      <c r="AT53" s="101">
        <f>ROUND(SUM(AV53:AW53),2)</f>
        <v>0</v>
      </c>
      <c r="AU53" s="102">
        <f>'02 - Spojovací chodba při...'!P80</f>
        <v>0</v>
      </c>
      <c r="AV53" s="101">
        <f>'02 - Spojovací chodba při...'!J30</f>
        <v>0</v>
      </c>
      <c r="AW53" s="101">
        <f>'02 - Spojovací chodba při...'!J31</f>
        <v>0</v>
      </c>
      <c r="AX53" s="101">
        <f>'02 - Spojovací chodba při...'!J32</f>
        <v>0</v>
      </c>
      <c r="AY53" s="101">
        <f>'02 - Spojovací chodba při...'!J33</f>
        <v>0</v>
      </c>
      <c r="AZ53" s="101">
        <f>'02 - Spojovací chodba při...'!F30</f>
        <v>0</v>
      </c>
      <c r="BA53" s="101">
        <f>'02 - Spojovací chodba při...'!F31</f>
        <v>0</v>
      </c>
      <c r="BB53" s="101">
        <f>'02 - Spojovací chodba při...'!F32</f>
        <v>0</v>
      </c>
      <c r="BC53" s="101">
        <f>'02 - Spojovací chodba při...'!F33</f>
        <v>0</v>
      </c>
      <c r="BD53" s="103">
        <f>'02 - Spojovací chodba při...'!F34</f>
        <v>0</v>
      </c>
      <c r="BT53" s="104" t="s">
        <v>82</v>
      </c>
      <c r="BV53" s="104" t="s">
        <v>76</v>
      </c>
      <c r="BW53" s="104" t="s">
        <v>87</v>
      </c>
      <c r="BX53" s="104" t="s">
        <v>7</v>
      </c>
      <c r="CL53" s="104" t="s">
        <v>21</v>
      </c>
      <c r="CM53" s="104" t="s">
        <v>84</v>
      </c>
    </row>
    <row r="54" spans="1:91" s="5" customFormat="1" ht="22.5" customHeight="1">
      <c r="A54" s="94" t="s">
        <v>78</v>
      </c>
      <c r="B54" s="95"/>
      <c r="C54" s="96"/>
      <c r="D54" s="351" t="s">
        <v>88</v>
      </c>
      <c r="E54" s="351"/>
      <c r="F54" s="351"/>
      <c r="G54" s="351"/>
      <c r="H54" s="351"/>
      <c r="I54" s="97"/>
      <c r="J54" s="351" t="s">
        <v>89</v>
      </c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49">
        <f>'03 - Kolna'!J27</f>
        <v>0</v>
      </c>
      <c r="AH54" s="350"/>
      <c r="AI54" s="350"/>
      <c r="AJ54" s="350"/>
      <c r="AK54" s="350"/>
      <c r="AL54" s="350"/>
      <c r="AM54" s="350"/>
      <c r="AN54" s="349">
        <f>SUM(AG54,AT54)</f>
        <v>0</v>
      </c>
      <c r="AO54" s="350"/>
      <c r="AP54" s="350"/>
      <c r="AQ54" s="98" t="s">
        <v>81</v>
      </c>
      <c r="AR54" s="99"/>
      <c r="AS54" s="100">
        <v>0</v>
      </c>
      <c r="AT54" s="101">
        <f>ROUND(SUM(AV54:AW54),2)</f>
        <v>0</v>
      </c>
      <c r="AU54" s="102">
        <f>'03 - Kolna'!P80</f>
        <v>0</v>
      </c>
      <c r="AV54" s="101">
        <f>'03 - Kolna'!J30</f>
        <v>0</v>
      </c>
      <c r="AW54" s="101">
        <f>'03 - Kolna'!J31</f>
        <v>0</v>
      </c>
      <c r="AX54" s="101">
        <f>'03 - Kolna'!J32</f>
        <v>0</v>
      </c>
      <c r="AY54" s="101">
        <f>'03 - Kolna'!J33</f>
        <v>0</v>
      </c>
      <c r="AZ54" s="101">
        <f>'03 - Kolna'!F30</f>
        <v>0</v>
      </c>
      <c r="BA54" s="101">
        <f>'03 - Kolna'!F31</f>
        <v>0</v>
      </c>
      <c r="BB54" s="101">
        <f>'03 - Kolna'!F32</f>
        <v>0</v>
      </c>
      <c r="BC54" s="101">
        <f>'03 - Kolna'!F33</f>
        <v>0</v>
      </c>
      <c r="BD54" s="103">
        <f>'03 - Kolna'!F34</f>
        <v>0</v>
      </c>
      <c r="BT54" s="104" t="s">
        <v>82</v>
      </c>
      <c r="BV54" s="104" t="s">
        <v>76</v>
      </c>
      <c r="BW54" s="104" t="s">
        <v>90</v>
      </c>
      <c r="BX54" s="104" t="s">
        <v>7</v>
      </c>
      <c r="CL54" s="104" t="s">
        <v>21</v>
      </c>
      <c r="CM54" s="104" t="s">
        <v>84</v>
      </c>
    </row>
    <row r="55" spans="1:91" s="5" customFormat="1" ht="22.5" customHeight="1">
      <c r="A55" s="94" t="s">
        <v>78</v>
      </c>
      <c r="B55" s="95"/>
      <c r="C55" s="96"/>
      <c r="D55" s="351" t="s">
        <v>91</v>
      </c>
      <c r="E55" s="351"/>
      <c r="F55" s="351"/>
      <c r="G55" s="351"/>
      <c r="H55" s="351"/>
      <c r="I55" s="97"/>
      <c r="J55" s="351" t="s">
        <v>92</v>
      </c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49">
        <f>'04 - Vedlejší a ostatní n...'!J27</f>
        <v>0</v>
      </c>
      <c r="AH55" s="350"/>
      <c r="AI55" s="350"/>
      <c r="AJ55" s="350"/>
      <c r="AK55" s="350"/>
      <c r="AL55" s="350"/>
      <c r="AM55" s="350"/>
      <c r="AN55" s="349">
        <f>SUM(AG55,AT55)</f>
        <v>0</v>
      </c>
      <c r="AO55" s="350"/>
      <c r="AP55" s="350"/>
      <c r="AQ55" s="98" t="s">
        <v>93</v>
      </c>
      <c r="AR55" s="99"/>
      <c r="AS55" s="105">
        <v>0</v>
      </c>
      <c r="AT55" s="106">
        <f>ROUND(SUM(AV55:AW55),2)</f>
        <v>0</v>
      </c>
      <c r="AU55" s="107">
        <f>'04 - Vedlejší a ostatní n...'!P77</f>
        <v>0</v>
      </c>
      <c r="AV55" s="106">
        <f>'04 - Vedlejší a ostatní n...'!J30</f>
        <v>0</v>
      </c>
      <c r="AW55" s="106">
        <f>'04 - Vedlejší a ostatní n...'!J31</f>
        <v>0</v>
      </c>
      <c r="AX55" s="106">
        <f>'04 - Vedlejší a ostatní n...'!J32</f>
        <v>0</v>
      </c>
      <c r="AY55" s="106">
        <f>'04 - Vedlejší a ostatní n...'!J33</f>
        <v>0</v>
      </c>
      <c r="AZ55" s="106">
        <f>'04 - Vedlejší a ostatní n...'!F30</f>
        <v>0</v>
      </c>
      <c r="BA55" s="106">
        <f>'04 - Vedlejší a ostatní n...'!F31</f>
        <v>0</v>
      </c>
      <c r="BB55" s="106">
        <f>'04 - Vedlejší a ostatní n...'!F32</f>
        <v>0</v>
      </c>
      <c r="BC55" s="106">
        <f>'04 - Vedlejší a ostatní n...'!F33</f>
        <v>0</v>
      </c>
      <c r="BD55" s="108">
        <f>'04 - Vedlejší a ostatní n...'!F34</f>
        <v>0</v>
      </c>
      <c r="BT55" s="104" t="s">
        <v>82</v>
      </c>
      <c r="BV55" s="104" t="s">
        <v>76</v>
      </c>
      <c r="BW55" s="104" t="s">
        <v>94</v>
      </c>
      <c r="BX55" s="104" t="s">
        <v>7</v>
      </c>
      <c r="CL55" s="104" t="s">
        <v>21</v>
      </c>
      <c r="CM55" s="104" t="s">
        <v>84</v>
      </c>
    </row>
    <row r="56" spans="1:91" s="1" customFormat="1" ht="30" customHeight="1">
      <c r="B56" s="39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59"/>
    </row>
    <row r="57" spans="1:91" s="1" customFormat="1" ht="6.95" customHeight="1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9"/>
    </row>
  </sheetData>
  <sheetProtection password="CC35" sheet="1" objects="1" scenarios="1" formatCells="0" formatColumns="0" formatRows="0" sort="0" autoFilter="0"/>
  <mergeCells count="53">
    <mergeCell ref="AG51:AM51"/>
    <mergeCell ref="AN51:AP51"/>
    <mergeCell ref="AR2:BE2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Objekt C'!C2" display="/"/>
    <hyperlink ref="A53" location="'02 - Spojovací chodba při...'!C2" display="/"/>
    <hyperlink ref="A54" location="'03 - Kolna'!C2" display="/"/>
    <hyperlink ref="A55" location="'04 - Vedlejší a ostatní 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95</v>
      </c>
      <c r="G1" s="362" t="s">
        <v>96</v>
      </c>
      <c r="H1" s="362"/>
      <c r="I1" s="113"/>
      <c r="J1" s="112" t="s">
        <v>97</v>
      </c>
      <c r="K1" s="111" t="s">
        <v>98</v>
      </c>
      <c r="L1" s="112" t="s">
        <v>99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22" t="s">
        <v>83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100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55" t="str">
        <f>'Rekapitulace stavby'!K6</f>
        <v>Domov klidného stáří Žinkovy - demolice objektu C v areálu DKS</v>
      </c>
      <c r="F7" s="356"/>
      <c r="G7" s="356"/>
      <c r="H7" s="356"/>
      <c r="I7" s="115"/>
      <c r="J7" s="27"/>
      <c r="K7" s="29"/>
    </row>
    <row r="8" spans="1:70" s="1" customFormat="1">
      <c r="B8" s="39"/>
      <c r="C8" s="40"/>
      <c r="D8" s="35" t="s">
        <v>101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57" t="s">
        <v>102</v>
      </c>
      <c r="F9" s="358"/>
      <c r="G9" s="358"/>
      <c r="H9" s="358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18.2.2017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34</v>
      </c>
      <c r="K20" s="43"/>
    </row>
    <row r="21" spans="2:11" s="1" customFormat="1" ht="18" customHeight="1">
      <c r="B21" s="39"/>
      <c r="C21" s="40"/>
      <c r="D21" s="40"/>
      <c r="E21" s="33" t="s">
        <v>35</v>
      </c>
      <c r="F21" s="40"/>
      <c r="G21" s="40"/>
      <c r="H21" s="40"/>
      <c r="I21" s="117" t="s">
        <v>30</v>
      </c>
      <c r="J21" s="33" t="s">
        <v>36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38</v>
      </c>
      <c r="E23" s="40"/>
      <c r="F23" s="40"/>
      <c r="G23" s="40"/>
      <c r="H23" s="40"/>
      <c r="I23" s="116"/>
      <c r="J23" s="40"/>
      <c r="K23" s="43"/>
    </row>
    <row r="24" spans="2:11" s="6" customFormat="1" ht="63" customHeight="1">
      <c r="B24" s="119"/>
      <c r="C24" s="120"/>
      <c r="D24" s="120"/>
      <c r="E24" s="324" t="s">
        <v>39</v>
      </c>
      <c r="F24" s="324"/>
      <c r="G24" s="324"/>
      <c r="H24" s="324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40</v>
      </c>
      <c r="E27" s="40"/>
      <c r="F27" s="40"/>
      <c r="G27" s="40"/>
      <c r="H27" s="40"/>
      <c r="I27" s="116"/>
      <c r="J27" s="126">
        <f>ROUND(J81,2)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42</v>
      </c>
      <c r="G29" s="40"/>
      <c r="H29" s="40"/>
      <c r="I29" s="127" t="s">
        <v>41</v>
      </c>
      <c r="J29" s="44" t="s">
        <v>43</v>
      </c>
      <c r="K29" s="43"/>
    </row>
    <row r="30" spans="2:11" s="1" customFormat="1" ht="14.45" customHeight="1">
      <c r="B30" s="39"/>
      <c r="C30" s="40"/>
      <c r="D30" s="47" t="s">
        <v>44</v>
      </c>
      <c r="E30" s="47" t="s">
        <v>45</v>
      </c>
      <c r="F30" s="128">
        <f>ROUND(SUM(BE81:BE146), 2)</f>
        <v>0</v>
      </c>
      <c r="G30" s="40"/>
      <c r="H30" s="40"/>
      <c r="I30" s="129">
        <v>0.21</v>
      </c>
      <c r="J30" s="128">
        <f>ROUND(ROUND((SUM(BE81:BE146)),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46</v>
      </c>
      <c r="F31" s="128">
        <f>ROUND(SUM(BF81:BF146), 2)</f>
        <v>0</v>
      </c>
      <c r="G31" s="40"/>
      <c r="H31" s="40"/>
      <c r="I31" s="129">
        <v>0.15</v>
      </c>
      <c r="J31" s="128">
        <f>ROUND(ROUND((SUM(BF81:BF146)),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47</v>
      </c>
      <c r="F32" s="128">
        <f>ROUND(SUM(BG81:BG146),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48</v>
      </c>
      <c r="F33" s="128">
        <f>ROUND(SUM(BH81:BH146),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49</v>
      </c>
      <c r="F34" s="128">
        <f>ROUND(SUM(BI81:BI146),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50</v>
      </c>
      <c r="E36" s="77"/>
      <c r="F36" s="77"/>
      <c r="G36" s="132" t="s">
        <v>51</v>
      </c>
      <c r="H36" s="133" t="s">
        <v>52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103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55" t="str">
        <f>E7</f>
        <v>Domov klidného stáří Žinkovy - demolice objektu C v areálu DKS</v>
      </c>
      <c r="F45" s="356"/>
      <c r="G45" s="356"/>
      <c r="H45" s="356"/>
      <c r="I45" s="116"/>
      <c r="J45" s="40"/>
      <c r="K45" s="43"/>
    </row>
    <row r="46" spans="2:11" s="1" customFormat="1" ht="14.45" customHeight="1">
      <c r="B46" s="39"/>
      <c r="C46" s="35" t="s">
        <v>101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57" t="str">
        <f>E9</f>
        <v>01 - Objekt C</v>
      </c>
      <c r="F47" s="358"/>
      <c r="G47" s="358"/>
      <c r="H47" s="358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Žinkovy</v>
      </c>
      <c r="G49" s="40"/>
      <c r="H49" s="40"/>
      <c r="I49" s="117" t="s">
        <v>25</v>
      </c>
      <c r="J49" s="118" t="str">
        <f>IF(J12="","",J12)</f>
        <v>18.2.2017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Domov klidného stáří v Žinkovech č.p.89,Žinkovy</v>
      </c>
      <c r="G51" s="40"/>
      <c r="H51" s="40"/>
      <c r="I51" s="117" t="s">
        <v>33</v>
      </c>
      <c r="J51" s="33" t="str">
        <f>E21</f>
        <v>L.Beneda, Čižická 279, 33209 Štěnivice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104</v>
      </c>
      <c r="D54" s="130"/>
      <c r="E54" s="130"/>
      <c r="F54" s="130"/>
      <c r="G54" s="130"/>
      <c r="H54" s="130"/>
      <c r="I54" s="143"/>
      <c r="J54" s="144" t="s">
        <v>105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106</v>
      </c>
      <c r="D56" s="40"/>
      <c r="E56" s="40"/>
      <c r="F56" s="40"/>
      <c r="G56" s="40"/>
      <c r="H56" s="40"/>
      <c r="I56" s="116"/>
      <c r="J56" s="126">
        <f>J81</f>
        <v>0</v>
      </c>
      <c r="K56" s="43"/>
      <c r="AU56" s="22" t="s">
        <v>107</v>
      </c>
    </row>
    <row r="57" spans="2:47" s="7" customFormat="1" ht="24.95" customHeight="1">
      <c r="B57" s="147"/>
      <c r="C57" s="148"/>
      <c r="D57" s="149" t="s">
        <v>108</v>
      </c>
      <c r="E57" s="150"/>
      <c r="F57" s="150"/>
      <c r="G57" s="150"/>
      <c r="H57" s="150"/>
      <c r="I57" s="151"/>
      <c r="J57" s="152">
        <f>J82</f>
        <v>0</v>
      </c>
      <c r="K57" s="153"/>
    </row>
    <row r="58" spans="2:47" s="8" customFormat="1" ht="19.899999999999999" customHeight="1">
      <c r="B58" s="154"/>
      <c r="C58" s="155"/>
      <c r="D58" s="156" t="s">
        <v>109</v>
      </c>
      <c r="E58" s="157"/>
      <c r="F58" s="157"/>
      <c r="G58" s="157"/>
      <c r="H58" s="157"/>
      <c r="I58" s="158"/>
      <c r="J58" s="159">
        <f>J83</f>
        <v>0</v>
      </c>
      <c r="K58" s="160"/>
    </row>
    <row r="59" spans="2:47" s="8" customFormat="1" ht="19.899999999999999" customHeight="1">
      <c r="B59" s="154"/>
      <c r="C59" s="155"/>
      <c r="D59" s="156" t="s">
        <v>110</v>
      </c>
      <c r="E59" s="157"/>
      <c r="F59" s="157"/>
      <c r="G59" s="157"/>
      <c r="H59" s="157"/>
      <c r="I59" s="158"/>
      <c r="J59" s="159">
        <f>J85</f>
        <v>0</v>
      </c>
      <c r="K59" s="160"/>
    </row>
    <row r="60" spans="2:47" s="8" customFormat="1" ht="19.899999999999999" customHeight="1">
      <c r="B60" s="154"/>
      <c r="C60" s="155"/>
      <c r="D60" s="156" t="s">
        <v>111</v>
      </c>
      <c r="E60" s="157"/>
      <c r="F60" s="157"/>
      <c r="G60" s="157"/>
      <c r="H60" s="157"/>
      <c r="I60" s="158"/>
      <c r="J60" s="159">
        <f>J128</f>
        <v>0</v>
      </c>
      <c r="K60" s="160"/>
    </row>
    <row r="61" spans="2:47" s="8" customFormat="1" ht="19.899999999999999" customHeight="1">
      <c r="B61" s="154"/>
      <c r="C61" s="155"/>
      <c r="D61" s="156" t="s">
        <v>112</v>
      </c>
      <c r="E61" s="157"/>
      <c r="F61" s="157"/>
      <c r="G61" s="157"/>
      <c r="H61" s="157"/>
      <c r="I61" s="158"/>
      <c r="J61" s="159">
        <f>J140</f>
        <v>0</v>
      </c>
      <c r="K61" s="160"/>
    </row>
    <row r="62" spans="2:47" s="1" customFormat="1" ht="21.75" customHeight="1">
      <c r="B62" s="39"/>
      <c r="C62" s="40"/>
      <c r="D62" s="40"/>
      <c r="E62" s="40"/>
      <c r="F62" s="40"/>
      <c r="G62" s="40"/>
      <c r="H62" s="40"/>
      <c r="I62" s="116"/>
      <c r="J62" s="40"/>
      <c r="K62" s="43"/>
    </row>
    <row r="63" spans="2:47" s="1" customFormat="1" ht="6.95" customHeight="1">
      <c r="B63" s="54"/>
      <c r="C63" s="55"/>
      <c r="D63" s="55"/>
      <c r="E63" s="55"/>
      <c r="F63" s="55"/>
      <c r="G63" s="55"/>
      <c r="H63" s="55"/>
      <c r="I63" s="137"/>
      <c r="J63" s="55"/>
      <c r="K63" s="56"/>
    </row>
    <row r="67" spans="2:20" s="1" customFormat="1" ht="6.95" customHeight="1">
      <c r="B67" s="57"/>
      <c r="C67" s="58"/>
      <c r="D67" s="58"/>
      <c r="E67" s="58"/>
      <c r="F67" s="58"/>
      <c r="G67" s="58"/>
      <c r="H67" s="58"/>
      <c r="I67" s="140"/>
      <c r="J67" s="58"/>
      <c r="K67" s="58"/>
      <c r="L67" s="59"/>
    </row>
    <row r="68" spans="2:20" s="1" customFormat="1" ht="36.950000000000003" customHeight="1">
      <c r="B68" s="39"/>
      <c r="C68" s="60" t="s">
        <v>113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20" s="1" customFormat="1" ht="6.95" customHeight="1">
      <c r="B69" s="39"/>
      <c r="C69" s="61"/>
      <c r="D69" s="61"/>
      <c r="E69" s="61"/>
      <c r="F69" s="61"/>
      <c r="G69" s="61"/>
      <c r="H69" s="61"/>
      <c r="I69" s="161"/>
      <c r="J69" s="61"/>
      <c r="K69" s="61"/>
      <c r="L69" s="59"/>
    </row>
    <row r="70" spans="2:20" s="1" customFormat="1" ht="14.45" customHeight="1">
      <c r="B70" s="39"/>
      <c r="C70" s="63" t="s">
        <v>18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20" s="1" customFormat="1" ht="22.5" customHeight="1">
      <c r="B71" s="39"/>
      <c r="C71" s="61"/>
      <c r="D71" s="61"/>
      <c r="E71" s="359" t="str">
        <f>E7</f>
        <v>Domov klidného stáří Žinkovy - demolice objektu C v areálu DKS</v>
      </c>
      <c r="F71" s="360"/>
      <c r="G71" s="360"/>
      <c r="H71" s="360"/>
      <c r="I71" s="161"/>
      <c r="J71" s="61"/>
      <c r="K71" s="61"/>
      <c r="L71" s="59"/>
    </row>
    <row r="72" spans="2:20" s="1" customFormat="1" ht="14.45" customHeight="1">
      <c r="B72" s="39"/>
      <c r="C72" s="63" t="s">
        <v>101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20" s="1" customFormat="1" ht="23.25" customHeight="1">
      <c r="B73" s="39"/>
      <c r="C73" s="61"/>
      <c r="D73" s="61"/>
      <c r="E73" s="335" t="str">
        <f>E9</f>
        <v>01 - Objekt C</v>
      </c>
      <c r="F73" s="361"/>
      <c r="G73" s="361"/>
      <c r="H73" s="361"/>
      <c r="I73" s="161"/>
      <c r="J73" s="61"/>
      <c r="K73" s="61"/>
      <c r="L73" s="59"/>
    </row>
    <row r="74" spans="2:20" s="1" customFormat="1" ht="6.9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20" s="1" customFormat="1" ht="18" customHeight="1">
      <c r="B75" s="39"/>
      <c r="C75" s="63" t="s">
        <v>23</v>
      </c>
      <c r="D75" s="61"/>
      <c r="E75" s="61"/>
      <c r="F75" s="162" t="str">
        <f>F12</f>
        <v>Žinkovy</v>
      </c>
      <c r="G75" s="61"/>
      <c r="H75" s="61"/>
      <c r="I75" s="163" t="s">
        <v>25</v>
      </c>
      <c r="J75" s="71" t="str">
        <f>IF(J12="","",J12)</f>
        <v>18.2.2017</v>
      </c>
      <c r="K75" s="61"/>
      <c r="L75" s="59"/>
    </row>
    <row r="76" spans="2:20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20" s="1" customFormat="1">
      <c r="B77" s="39"/>
      <c r="C77" s="63" t="s">
        <v>27</v>
      </c>
      <c r="D77" s="61"/>
      <c r="E77" s="61"/>
      <c r="F77" s="162" t="str">
        <f>E15</f>
        <v>Domov klidného stáří v Žinkovech č.p.89,Žinkovy</v>
      </c>
      <c r="G77" s="61"/>
      <c r="H77" s="61"/>
      <c r="I77" s="163" t="s">
        <v>33</v>
      </c>
      <c r="J77" s="162" t="str">
        <f>E21</f>
        <v>L.Beneda, Čižická 279, 33209 Štěnivice</v>
      </c>
      <c r="K77" s="61"/>
      <c r="L77" s="59"/>
    </row>
    <row r="78" spans="2:20" s="1" customFormat="1" ht="14.45" customHeight="1">
      <c r="B78" s="39"/>
      <c r="C78" s="63" t="s">
        <v>31</v>
      </c>
      <c r="D78" s="61"/>
      <c r="E78" s="61"/>
      <c r="F78" s="162" t="str">
        <f>IF(E18="","",E18)</f>
        <v/>
      </c>
      <c r="G78" s="61"/>
      <c r="H78" s="61"/>
      <c r="I78" s="161"/>
      <c r="J78" s="61"/>
      <c r="K78" s="61"/>
      <c r="L78" s="59"/>
    </row>
    <row r="79" spans="2:20" s="1" customFormat="1" ht="10.35" customHeight="1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20" s="9" customFormat="1" ht="29.25" customHeight="1">
      <c r="B80" s="164"/>
      <c r="C80" s="165" t="s">
        <v>114</v>
      </c>
      <c r="D80" s="166" t="s">
        <v>59</v>
      </c>
      <c r="E80" s="166" t="s">
        <v>55</v>
      </c>
      <c r="F80" s="166" t="s">
        <v>115</v>
      </c>
      <c r="G80" s="166" t="s">
        <v>116</v>
      </c>
      <c r="H80" s="166" t="s">
        <v>117</v>
      </c>
      <c r="I80" s="167" t="s">
        <v>118</v>
      </c>
      <c r="J80" s="166" t="s">
        <v>105</v>
      </c>
      <c r="K80" s="168" t="s">
        <v>119</v>
      </c>
      <c r="L80" s="169"/>
      <c r="M80" s="79" t="s">
        <v>120</v>
      </c>
      <c r="N80" s="80" t="s">
        <v>44</v>
      </c>
      <c r="O80" s="80" t="s">
        <v>121</v>
      </c>
      <c r="P80" s="80" t="s">
        <v>122</v>
      </c>
      <c r="Q80" s="80" t="s">
        <v>123</v>
      </c>
      <c r="R80" s="80" t="s">
        <v>124</v>
      </c>
      <c r="S80" s="80" t="s">
        <v>125</v>
      </c>
      <c r="T80" s="81" t="s">
        <v>126</v>
      </c>
    </row>
    <row r="81" spans="2:65" s="1" customFormat="1" ht="29.25" customHeight="1">
      <c r="B81" s="39"/>
      <c r="C81" s="85" t="s">
        <v>106</v>
      </c>
      <c r="D81" s="61"/>
      <c r="E81" s="61"/>
      <c r="F81" s="61"/>
      <c r="G81" s="61"/>
      <c r="H81" s="61"/>
      <c r="I81" s="161"/>
      <c r="J81" s="170">
        <f>BK81</f>
        <v>0</v>
      </c>
      <c r="K81" s="61"/>
      <c r="L81" s="59"/>
      <c r="M81" s="82"/>
      <c r="N81" s="83"/>
      <c r="O81" s="83"/>
      <c r="P81" s="171">
        <f>P82</f>
        <v>0</v>
      </c>
      <c r="Q81" s="83"/>
      <c r="R81" s="171">
        <f>R82</f>
        <v>0</v>
      </c>
      <c r="S81" s="83"/>
      <c r="T81" s="172">
        <f>T82</f>
        <v>1194.5892398000001</v>
      </c>
      <c r="AT81" s="22" t="s">
        <v>73</v>
      </c>
      <c r="AU81" s="22" t="s">
        <v>107</v>
      </c>
      <c r="BK81" s="173">
        <f>BK82</f>
        <v>0</v>
      </c>
    </row>
    <row r="82" spans="2:65" s="10" customFormat="1" ht="37.35" customHeight="1">
      <c r="B82" s="174"/>
      <c r="C82" s="175"/>
      <c r="D82" s="176" t="s">
        <v>73</v>
      </c>
      <c r="E82" s="177" t="s">
        <v>127</v>
      </c>
      <c r="F82" s="177" t="s">
        <v>128</v>
      </c>
      <c r="G82" s="175"/>
      <c r="H82" s="175"/>
      <c r="I82" s="178"/>
      <c r="J82" s="179">
        <f>BK82</f>
        <v>0</v>
      </c>
      <c r="K82" s="175"/>
      <c r="L82" s="180"/>
      <c r="M82" s="181"/>
      <c r="N82" s="182"/>
      <c r="O82" s="182"/>
      <c r="P82" s="183">
        <f>P83+P85+P128+P140</f>
        <v>0</v>
      </c>
      <c r="Q82" s="182"/>
      <c r="R82" s="183">
        <f>R83+R85+R128+R140</f>
        <v>0</v>
      </c>
      <c r="S82" s="182"/>
      <c r="T82" s="184">
        <f>T83+T85+T128+T140</f>
        <v>1194.5892398000001</v>
      </c>
      <c r="AR82" s="185" t="s">
        <v>82</v>
      </c>
      <c r="AT82" s="186" t="s">
        <v>73</v>
      </c>
      <c r="AU82" s="186" t="s">
        <v>74</v>
      </c>
      <c r="AY82" s="185" t="s">
        <v>129</v>
      </c>
      <c r="BK82" s="187">
        <f>BK83+BK85+BK128+BK140</f>
        <v>0</v>
      </c>
    </row>
    <row r="83" spans="2:65" s="10" customFormat="1" ht="19.899999999999999" customHeight="1">
      <c r="B83" s="174"/>
      <c r="C83" s="175"/>
      <c r="D83" s="188" t="s">
        <v>73</v>
      </c>
      <c r="E83" s="189" t="s">
        <v>82</v>
      </c>
      <c r="F83" s="189" t="s">
        <v>130</v>
      </c>
      <c r="G83" s="175"/>
      <c r="H83" s="175"/>
      <c r="I83" s="178"/>
      <c r="J83" s="190">
        <f>BK83</f>
        <v>0</v>
      </c>
      <c r="K83" s="175"/>
      <c r="L83" s="180"/>
      <c r="M83" s="181"/>
      <c r="N83" s="182"/>
      <c r="O83" s="182"/>
      <c r="P83" s="183">
        <f>P84</f>
        <v>0</v>
      </c>
      <c r="Q83" s="182"/>
      <c r="R83" s="183">
        <f>R84</f>
        <v>0</v>
      </c>
      <c r="S83" s="182"/>
      <c r="T83" s="184">
        <f>T84</f>
        <v>0</v>
      </c>
      <c r="AR83" s="185" t="s">
        <v>82</v>
      </c>
      <c r="AT83" s="186" t="s">
        <v>73</v>
      </c>
      <c r="AU83" s="186" t="s">
        <v>82</v>
      </c>
      <c r="AY83" s="185" t="s">
        <v>129</v>
      </c>
      <c r="BK83" s="187">
        <f>BK84</f>
        <v>0</v>
      </c>
    </row>
    <row r="84" spans="2:65" s="1" customFormat="1" ht="22.5" customHeight="1">
      <c r="B84" s="39"/>
      <c r="C84" s="191" t="s">
        <v>82</v>
      </c>
      <c r="D84" s="191" t="s">
        <v>131</v>
      </c>
      <c r="E84" s="192" t="s">
        <v>132</v>
      </c>
      <c r="F84" s="193" t="s">
        <v>133</v>
      </c>
      <c r="G84" s="194" t="s">
        <v>134</v>
      </c>
      <c r="H84" s="195">
        <v>190.44</v>
      </c>
      <c r="I84" s="196"/>
      <c r="J84" s="197">
        <f>ROUND(I84*H84,2)</f>
        <v>0</v>
      </c>
      <c r="K84" s="193" t="s">
        <v>135</v>
      </c>
      <c r="L84" s="59"/>
      <c r="M84" s="198" t="s">
        <v>21</v>
      </c>
      <c r="N84" s="199" t="s">
        <v>45</v>
      </c>
      <c r="O84" s="40"/>
      <c r="P84" s="200">
        <f>O84*H84</f>
        <v>0</v>
      </c>
      <c r="Q84" s="200">
        <v>0</v>
      </c>
      <c r="R84" s="200">
        <f>Q84*H84</f>
        <v>0</v>
      </c>
      <c r="S84" s="200">
        <v>0</v>
      </c>
      <c r="T84" s="201">
        <f>S84*H84</f>
        <v>0</v>
      </c>
      <c r="AR84" s="22" t="s">
        <v>136</v>
      </c>
      <c r="AT84" s="22" t="s">
        <v>131</v>
      </c>
      <c r="AU84" s="22" t="s">
        <v>84</v>
      </c>
      <c r="AY84" s="22" t="s">
        <v>129</v>
      </c>
      <c r="BE84" s="202">
        <f>IF(N84="základní",J84,0)</f>
        <v>0</v>
      </c>
      <c r="BF84" s="202">
        <f>IF(N84="snížená",J84,0)</f>
        <v>0</v>
      </c>
      <c r="BG84" s="202">
        <f>IF(N84="zákl. přenesená",J84,0)</f>
        <v>0</v>
      </c>
      <c r="BH84" s="202">
        <f>IF(N84="sníž. přenesená",J84,0)</f>
        <v>0</v>
      </c>
      <c r="BI84" s="202">
        <f>IF(N84="nulová",J84,0)</f>
        <v>0</v>
      </c>
      <c r="BJ84" s="22" t="s">
        <v>82</v>
      </c>
      <c r="BK84" s="202">
        <f>ROUND(I84*H84,2)</f>
        <v>0</v>
      </c>
      <c r="BL84" s="22" t="s">
        <v>136</v>
      </c>
      <c r="BM84" s="22" t="s">
        <v>137</v>
      </c>
    </row>
    <row r="85" spans="2:65" s="10" customFormat="1" ht="29.85" customHeight="1">
      <c r="B85" s="174"/>
      <c r="C85" s="175"/>
      <c r="D85" s="188" t="s">
        <v>73</v>
      </c>
      <c r="E85" s="189" t="s">
        <v>138</v>
      </c>
      <c r="F85" s="189" t="s">
        <v>139</v>
      </c>
      <c r="G85" s="175"/>
      <c r="H85" s="175"/>
      <c r="I85" s="178"/>
      <c r="J85" s="190">
        <f>BK85</f>
        <v>0</v>
      </c>
      <c r="K85" s="175"/>
      <c r="L85" s="180"/>
      <c r="M85" s="181"/>
      <c r="N85" s="182"/>
      <c r="O85" s="182"/>
      <c r="P85" s="183">
        <f>SUM(P86:P127)</f>
        <v>0</v>
      </c>
      <c r="Q85" s="182"/>
      <c r="R85" s="183">
        <f>SUM(R86:R127)</f>
        <v>0</v>
      </c>
      <c r="S85" s="182"/>
      <c r="T85" s="184">
        <f>SUM(T86:T127)</f>
        <v>1194.5892398000001</v>
      </c>
      <c r="AR85" s="185" t="s">
        <v>82</v>
      </c>
      <c r="AT85" s="186" t="s">
        <v>73</v>
      </c>
      <c r="AU85" s="186" t="s">
        <v>82</v>
      </c>
      <c r="AY85" s="185" t="s">
        <v>129</v>
      </c>
      <c r="BK85" s="187">
        <f>SUM(BK86:BK127)</f>
        <v>0</v>
      </c>
    </row>
    <row r="86" spans="2:65" s="1" customFormat="1" ht="22.5" customHeight="1">
      <c r="B86" s="39"/>
      <c r="C86" s="191" t="s">
        <v>84</v>
      </c>
      <c r="D86" s="191" t="s">
        <v>131</v>
      </c>
      <c r="E86" s="192" t="s">
        <v>140</v>
      </c>
      <c r="F86" s="193" t="s">
        <v>141</v>
      </c>
      <c r="G86" s="194" t="s">
        <v>142</v>
      </c>
      <c r="H86" s="195">
        <v>105.973</v>
      </c>
      <c r="I86" s="196"/>
      <c r="J86" s="197">
        <f>ROUND(I86*H86,2)</f>
        <v>0</v>
      </c>
      <c r="K86" s="193" t="s">
        <v>135</v>
      </c>
      <c r="L86" s="59"/>
      <c r="M86" s="198" t="s">
        <v>21</v>
      </c>
      <c r="N86" s="199" t="s">
        <v>45</v>
      </c>
      <c r="O86" s="40"/>
      <c r="P86" s="200">
        <f>O86*H86</f>
        <v>0</v>
      </c>
      <c r="Q86" s="200">
        <v>0</v>
      </c>
      <c r="R86" s="200">
        <f>Q86*H86</f>
        <v>0</v>
      </c>
      <c r="S86" s="200">
        <v>2</v>
      </c>
      <c r="T86" s="201">
        <f>S86*H86</f>
        <v>211.946</v>
      </c>
      <c r="AR86" s="22" t="s">
        <v>136</v>
      </c>
      <c r="AT86" s="22" t="s">
        <v>131</v>
      </c>
      <c r="AU86" s="22" t="s">
        <v>84</v>
      </c>
      <c r="AY86" s="22" t="s">
        <v>129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2" t="s">
        <v>82</v>
      </c>
      <c r="BK86" s="202">
        <f>ROUND(I86*H86,2)</f>
        <v>0</v>
      </c>
      <c r="BL86" s="22" t="s">
        <v>136</v>
      </c>
      <c r="BM86" s="22" t="s">
        <v>143</v>
      </c>
    </row>
    <row r="87" spans="2:65" s="11" customFormat="1" ht="13.5">
      <c r="B87" s="203"/>
      <c r="C87" s="204"/>
      <c r="D87" s="205" t="s">
        <v>144</v>
      </c>
      <c r="E87" s="206" t="s">
        <v>21</v>
      </c>
      <c r="F87" s="207" t="s">
        <v>145</v>
      </c>
      <c r="G87" s="204"/>
      <c r="H87" s="208" t="s">
        <v>21</v>
      </c>
      <c r="I87" s="209"/>
      <c r="J87" s="204"/>
      <c r="K87" s="204"/>
      <c r="L87" s="210"/>
      <c r="M87" s="211"/>
      <c r="N87" s="212"/>
      <c r="O87" s="212"/>
      <c r="P87" s="212"/>
      <c r="Q87" s="212"/>
      <c r="R87" s="212"/>
      <c r="S87" s="212"/>
      <c r="T87" s="213"/>
      <c r="AT87" s="214" t="s">
        <v>144</v>
      </c>
      <c r="AU87" s="214" t="s">
        <v>84</v>
      </c>
      <c r="AV87" s="11" t="s">
        <v>82</v>
      </c>
      <c r="AW87" s="11" t="s">
        <v>37</v>
      </c>
      <c r="AX87" s="11" t="s">
        <v>74</v>
      </c>
      <c r="AY87" s="214" t="s">
        <v>129</v>
      </c>
    </row>
    <row r="88" spans="2:65" s="12" customFormat="1" ht="13.5">
      <c r="B88" s="215"/>
      <c r="C88" s="216"/>
      <c r="D88" s="205" t="s">
        <v>144</v>
      </c>
      <c r="E88" s="217" t="s">
        <v>21</v>
      </c>
      <c r="F88" s="218" t="s">
        <v>146</v>
      </c>
      <c r="G88" s="216"/>
      <c r="H88" s="219">
        <v>15.5</v>
      </c>
      <c r="I88" s="220"/>
      <c r="J88" s="216"/>
      <c r="K88" s="216"/>
      <c r="L88" s="221"/>
      <c r="M88" s="222"/>
      <c r="N88" s="223"/>
      <c r="O88" s="223"/>
      <c r="P88" s="223"/>
      <c r="Q88" s="223"/>
      <c r="R88" s="223"/>
      <c r="S88" s="223"/>
      <c r="T88" s="224"/>
      <c r="AT88" s="225" t="s">
        <v>144</v>
      </c>
      <c r="AU88" s="225" t="s">
        <v>84</v>
      </c>
      <c r="AV88" s="12" t="s">
        <v>84</v>
      </c>
      <c r="AW88" s="12" t="s">
        <v>37</v>
      </c>
      <c r="AX88" s="12" t="s">
        <v>74</v>
      </c>
      <c r="AY88" s="225" t="s">
        <v>129</v>
      </c>
    </row>
    <row r="89" spans="2:65" s="12" customFormat="1" ht="13.5">
      <c r="B89" s="215"/>
      <c r="C89" s="216"/>
      <c r="D89" s="205" t="s">
        <v>144</v>
      </c>
      <c r="E89" s="217" t="s">
        <v>21</v>
      </c>
      <c r="F89" s="218" t="s">
        <v>147</v>
      </c>
      <c r="G89" s="216"/>
      <c r="H89" s="219">
        <v>4.62</v>
      </c>
      <c r="I89" s="220"/>
      <c r="J89" s="216"/>
      <c r="K89" s="216"/>
      <c r="L89" s="221"/>
      <c r="M89" s="222"/>
      <c r="N89" s="223"/>
      <c r="O89" s="223"/>
      <c r="P89" s="223"/>
      <c r="Q89" s="223"/>
      <c r="R89" s="223"/>
      <c r="S89" s="223"/>
      <c r="T89" s="224"/>
      <c r="AT89" s="225" t="s">
        <v>144</v>
      </c>
      <c r="AU89" s="225" t="s">
        <v>84</v>
      </c>
      <c r="AV89" s="12" t="s">
        <v>84</v>
      </c>
      <c r="AW89" s="12" t="s">
        <v>37</v>
      </c>
      <c r="AX89" s="12" t="s">
        <v>74</v>
      </c>
      <c r="AY89" s="225" t="s">
        <v>129</v>
      </c>
    </row>
    <row r="90" spans="2:65" s="11" customFormat="1" ht="13.5">
      <c r="B90" s="203"/>
      <c r="C90" s="204"/>
      <c r="D90" s="205" t="s">
        <v>144</v>
      </c>
      <c r="E90" s="206" t="s">
        <v>21</v>
      </c>
      <c r="F90" s="207" t="s">
        <v>148</v>
      </c>
      <c r="G90" s="204"/>
      <c r="H90" s="208" t="s">
        <v>21</v>
      </c>
      <c r="I90" s="209"/>
      <c r="J90" s="204"/>
      <c r="K90" s="204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144</v>
      </c>
      <c r="AU90" s="214" t="s">
        <v>84</v>
      </c>
      <c r="AV90" s="11" t="s">
        <v>82</v>
      </c>
      <c r="AW90" s="11" t="s">
        <v>37</v>
      </c>
      <c r="AX90" s="11" t="s">
        <v>74</v>
      </c>
      <c r="AY90" s="214" t="s">
        <v>129</v>
      </c>
    </row>
    <row r="91" spans="2:65" s="12" customFormat="1" ht="13.5">
      <c r="B91" s="215"/>
      <c r="C91" s="216"/>
      <c r="D91" s="205" t="s">
        <v>144</v>
      </c>
      <c r="E91" s="217" t="s">
        <v>21</v>
      </c>
      <c r="F91" s="218" t="s">
        <v>149</v>
      </c>
      <c r="G91" s="216"/>
      <c r="H91" s="219">
        <v>49.613</v>
      </c>
      <c r="I91" s="220"/>
      <c r="J91" s="216"/>
      <c r="K91" s="216"/>
      <c r="L91" s="221"/>
      <c r="M91" s="222"/>
      <c r="N91" s="223"/>
      <c r="O91" s="223"/>
      <c r="P91" s="223"/>
      <c r="Q91" s="223"/>
      <c r="R91" s="223"/>
      <c r="S91" s="223"/>
      <c r="T91" s="224"/>
      <c r="AT91" s="225" t="s">
        <v>144</v>
      </c>
      <c r="AU91" s="225" t="s">
        <v>84</v>
      </c>
      <c r="AV91" s="12" t="s">
        <v>84</v>
      </c>
      <c r="AW91" s="12" t="s">
        <v>37</v>
      </c>
      <c r="AX91" s="12" t="s">
        <v>74</v>
      </c>
      <c r="AY91" s="225" t="s">
        <v>129</v>
      </c>
    </row>
    <row r="92" spans="2:65" s="11" customFormat="1" ht="13.5">
      <c r="B92" s="203"/>
      <c r="C92" s="204"/>
      <c r="D92" s="205" t="s">
        <v>144</v>
      </c>
      <c r="E92" s="206" t="s">
        <v>21</v>
      </c>
      <c r="F92" s="207" t="s">
        <v>150</v>
      </c>
      <c r="G92" s="204"/>
      <c r="H92" s="208" t="s">
        <v>21</v>
      </c>
      <c r="I92" s="209"/>
      <c r="J92" s="204"/>
      <c r="K92" s="204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144</v>
      </c>
      <c r="AU92" s="214" t="s">
        <v>84</v>
      </c>
      <c r="AV92" s="11" t="s">
        <v>82</v>
      </c>
      <c r="AW92" s="11" t="s">
        <v>37</v>
      </c>
      <c r="AX92" s="11" t="s">
        <v>74</v>
      </c>
      <c r="AY92" s="214" t="s">
        <v>129</v>
      </c>
    </row>
    <row r="93" spans="2:65" s="12" customFormat="1" ht="13.5">
      <c r="B93" s="215"/>
      <c r="C93" s="216"/>
      <c r="D93" s="226" t="s">
        <v>144</v>
      </c>
      <c r="E93" s="227" t="s">
        <v>21</v>
      </c>
      <c r="F93" s="228" t="s">
        <v>151</v>
      </c>
      <c r="G93" s="216"/>
      <c r="H93" s="229">
        <v>36.24</v>
      </c>
      <c r="I93" s="220"/>
      <c r="J93" s="216"/>
      <c r="K93" s="216"/>
      <c r="L93" s="221"/>
      <c r="M93" s="222"/>
      <c r="N93" s="223"/>
      <c r="O93" s="223"/>
      <c r="P93" s="223"/>
      <c r="Q93" s="223"/>
      <c r="R93" s="223"/>
      <c r="S93" s="223"/>
      <c r="T93" s="224"/>
      <c r="AT93" s="225" t="s">
        <v>144</v>
      </c>
      <c r="AU93" s="225" t="s">
        <v>84</v>
      </c>
      <c r="AV93" s="12" t="s">
        <v>84</v>
      </c>
      <c r="AW93" s="12" t="s">
        <v>37</v>
      </c>
      <c r="AX93" s="12" t="s">
        <v>74</v>
      </c>
      <c r="AY93" s="225" t="s">
        <v>129</v>
      </c>
    </row>
    <row r="94" spans="2:65" s="1" customFormat="1" ht="22.5" customHeight="1">
      <c r="B94" s="39"/>
      <c r="C94" s="191" t="s">
        <v>152</v>
      </c>
      <c r="D94" s="191" t="s">
        <v>131</v>
      </c>
      <c r="E94" s="192" t="s">
        <v>153</v>
      </c>
      <c r="F94" s="193" t="s">
        <v>154</v>
      </c>
      <c r="G94" s="194" t="s">
        <v>142</v>
      </c>
      <c r="H94" s="195">
        <v>40.674999999999997</v>
      </c>
      <c r="I94" s="196"/>
      <c r="J94" s="197">
        <f>ROUND(I94*H94,2)</f>
        <v>0</v>
      </c>
      <c r="K94" s="193" t="s">
        <v>135</v>
      </c>
      <c r="L94" s="59"/>
      <c r="M94" s="198" t="s">
        <v>21</v>
      </c>
      <c r="N94" s="199" t="s">
        <v>45</v>
      </c>
      <c r="O94" s="40"/>
      <c r="P94" s="200">
        <f>O94*H94</f>
        <v>0</v>
      </c>
      <c r="Q94" s="200">
        <v>0</v>
      </c>
      <c r="R94" s="200">
        <f>Q94*H94</f>
        <v>0</v>
      </c>
      <c r="S94" s="200">
        <v>2.4</v>
      </c>
      <c r="T94" s="201">
        <f>S94*H94</f>
        <v>97.61999999999999</v>
      </c>
      <c r="AR94" s="22" t="s">
        <v>136</v>
      </c>
      <c r="AT94" s="22" t="s">
        <v>131</v>
      </c>
      <c r="AU94" s="22" t="s">
        <v>84</v>
      </c>
      <c r="AY94" s="22" t="s">
        <v>129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2" t="s">
        <v>82</v>
      </c>
      <c r="BK94" s="202">
        <f>ROUND(I94*H94,2)</f>
        <v>0</v>
      </c>
      <c r="BL94" s="22" t="s">
        <v>136</v>
      </c>
      <c r="BM94" s="22" t="s">
        <v>155</v>
      </c>
    </row>
    <row r="95" spans="2:65" s="11" customFormat="1" ht="13.5">
      <c r="B95" s="203"/>
      <c r="C95" s="204"/>
      <c r="D95" s="205" t="s">
        <v>144</v>
      </c>
      <c r="E95" s="206" t="s">
        <v>21</v>
      </c>
      <c r="F95" s="207" t="s">
        <v>156</v>
      </c>
      <c r="G95" s="204"/>
      <c r="H95" s="208" t="s">
        <v>21</v>
      </c>
      <c r="I95" s="209"/>
      <c r="J95" s="204"/>
      <c r="K95" s="204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144</v>
      </c>
      <c r="AU95" s="214" t="s">
        <v>84</v>
      </c>
      <c r="AV95" s="11" t="s">
        <v>82</v>
      </c>
      <c r="AW95" s="11" t="s">
        <v>37</v>
      </c>
      <c r="AX95" s="11" t="s">
        <v>74</v>
      </c>
      <c r="AY95" s="214" t="s">
        <v>129</v>
      </c>
    </row>
    <row r="96" spans="2:65" s="12" customFormat="1" ht="13.5">
      <c r="B96" s="215"/>
      <c r="C96" s="216"/>
      <c r="D96" s="226" t="s">
        <v>144</v>
      </c>
      <c r="E96" s="227" t="s">
        <v>21</v>
      </c>
      <c r="F96" s="228" t="s">
        <v>157</v>
      </c>
      <c r="G96" s="216"/>
      <c r="H96" s="229">
        <v>40.674999999999997</v>
      </c>
      <c r="I96" s="220"/>
      <c r="J96" s="216"/>
      <c r="K96" s="216"/>
      <c r="L96" s="221"/>
      <c r="M96" s="222"/>
      <c r="N96" s="223"/>
      <c r="O96" s="223"/>
      <c r="P96" s="223"/>
      <c r="Q96" s="223"/>
      <c r="R96" s="223"/>
      <c r="S96" s="223"/>
      <c r="T96" s="224"/>
      <c r="AT96" s="225" t="s">
        <v>144</v>
      </c>
      <c r="AU96" s="225" t="s">
        <v>84</v>
      </c>
      <c r="AV96" s="12" t="s">
        <v>84</v>
      </c>
      <c r="AW96" s="12" t="s">
        <v>37</v>
      </c>
      <c r="AX96" s="12" t="s">
        <v>74</v>
      </c>
      <c r="AY96" s="225" t="s">
        <v>129</v>
      </c>
    </row>
    <row r="97" spans="2:65" s="1" customFormat="1" ht="31.5" customHeight="1">
      <c r="B97" s="39"/>
      <c r="C97" s="191" t="s">
        <v>136</v>
      </c>
      <c r="D97" s="191" t="s">
        <v>131</v>
      </c>
      <c r="E97" s="192" t="s">
        <v>158</v>
      </c>
      <c r="F97" s="193" t="s">
        <v>159</v>
      </c>
      <c r="G97" s="194" t="s">
        <v>142</v>
      </c>
      <c r="H97" s="195">
        <v>2493.0129999999999</v>
      </c>
      <c r="I97" s="196"/>
      <c r="J97" s="197">
        <f>ROUND(I97*H97,2)</f>
        <v>0</v>
      </c>
      <c r="K97" s="193" t="s">
        <v>135</v>
      </c>
      <c r="L97" s="59"/>
      <c r="M97" s="198" t="s">
        <v>21</v>
      </c>
      <c r="N97" s="199" t="s">
        <v>45</v>
      </c>
      <c r="O97" s="40"/>
      <c r="P97" s="200">
        <f>O97*H97</f>
        <v>0</v>
      </c>
      <c r="Q97" s="200">
        <v>0</v>
      </c>
      <c r="R97" s="200">
        <f>Q97*H97</f>
        <v>0</v>
      </c>
      <c r="S97" s="200">
        <v>0.222</v>
      </c>
      <c r="T97" s="201">
        <f>S97*H97</f>
        <v>553.44888600000002</v>
      </c>
      <c r="AR97" s="22" t="s">
        <v>136</v>
      </c>
      <c r="AT97" s="22" t="s">
        <v>131</v>
      </c>
      <c r="AU97" s="22" t="s">
        <v>84</v>
      </c>
      <c r="AY97" s="22" t="s">
        <v>129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2" t="s">
        <v>82</v>
      </c>
      <c r="BK97" s="202">
        <f>ROUND(I97*H97,2)</f>
        <v>0</v>
      </c>
      <c r="BL97" s="22" t="s">
        <v>136</v>
      </c>
      <c r="BM97" s="22" t="s">
        <v>160</v>
      </c>
    </row>
    <row r="98" spans="2:65" s="12" customFormat="1" ht="13.5">
      <c r="B98" s="215"/>
      <c r="C98" s="216"/>
      <c r="D98" s="226" t="s">
        <v>144</v>
      </c>
      <c r="E98" s="227" t="s">
        <v>21</v>
      </c>
      <c r="F98" s="228" t="s">
        <v>161</v>
      </c>
      <c r="G98" s="216"/>
      <c r="H98" s="229">
        <v>2493.0129999999999</v>
      </c>
      <c r="I98" s="220"/>
      <c r="J98" s="216"/>
      <c r="K98" s="216"/>
      <c r="L98" s="221"/>
      <c r="M98" s="222"/>
      <c r="N98" s="223"/>
      <c r="O98" s="223"/>
      <c r="P98" s="223"/>
      <c r="Q98" s="223"/>
      <c r="R98" s="223"/>
      <c r="S98" s="223"/>
      <c r="T98" s="224"/>
      <c r="AT98" s="225" t="s">
        <v>144</v>
      </c>
      <c r="AU98" s="225" t="s">
        <v>84</v>
      </c>
      <c r="AV98" s="12" t="s">
        <v>84</v>
      </c>
      <c r="AW98" s="12" t="s">
        <v>37</v>
      </c>
      <c r="AX98" s="12" t="s">
        <v>74</v>
      </c>
      <c r="AY98" s="225" t="s">
        <v>129</v>
      </c>
    </row>
    <row r="99" spans="2:65" s="1" customFormat="1" ht="44.25" customHeight="1">
      <c r="B99" s="39"/>
      <c r="C99" s="191" t="s">
        <v>162</v>
      </c>
      <c r="D99" s="191" t="s">
        <v>131</v>
      </c>
      <c r="E99" s="192" t="s">
        <v>163</v>
      </c>
      <c r="F99" s="193" t="s">
        <v>164</v>
      </c>
      <c r="G99" s="194" t="s">
        <v>142</v>
      </c>
      <c r="H99" s="195">
        <v>486.851</v>
      </c>
      <c r="I99" s="196"/>
      <c r="J99" s="197">
        <f>ROUND(I99*H99,2)</f>
        <v>0</v>
      </c>
      <c r="K99" s="193" t="s">
        <v>135</v>
      </c>
      <c r="L99" s="59"/>
      <c r="M99" s="198" t="s">
        <v>21</v>
      </c>
      <c r="N99" s="199" t="s">
        <v>45</v>
      </c>
      <c r="O99" s="40"/>
      <c r="P99" s="200">
        <f>O99*H99</f>
        <v>0</v>
      </c>
      <c r="Q99" s="200">
        <v>0</v>
      </c>
      <c r="R99" s="200">
        <f>Q99*H99</f>
        <v>0</v>
      </c>
      <c r="S99" s="200">
        <v>0.65</v>
      </c>
      <c r="T99" s="201">
        <f>S99*H99</f>
        <v>316.45314999999999</v>
      </c>
      <c r="AR99" s="22" t="s">
        <v>136</v>
      </c>
      <c r="AT99" s="22" t="s">
        <v>131</v>
      </c>
      <c r="AU99" s="22" t="s">
        <v>84</v>
      </c>
      <c r="AY99" s="22" t="s">
        <v>129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2" t="s">
        <v>82</v>
      </c>
      <c r="BK99" s="202">
        <f>ROUND(I99*H99,2)</f>
        <v>0</v>
      </c>
      <c r="BL99" s="22" t="s">
        <v>136</v>
      </c>
      <c r="BM99" s="22" t="s">
        <v>165</v>
      </c>
    </row>
    <row r="100" spans="2:65" s="11" customFormat="1" ht="13.5">
      <c r="B100" s="203"/>
      <c r="C100" s="204"/>
      <c r="D100" s="205" t="s">
        <v>144</v>
      </c>
      <c r="E100" s="206" t="s">
        <v>21</v>
      </c>
      <c r="F100" s="207" t="s">
        <v>166</v>
      </c>
      <c r="G100" s="204"/>
      <c r="H100" s="208" t="s">
        <v>21</v>
      </c>
      <c r="I100" s="209"/>
      <c r="J100" s="204"/>
      <c r="K100" s="204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144</v>
      </c>
      <c r="AU100" s="214" t="s">
        <v>84</v>
      </c>
      <c r="AV100" s="11" t="s">
        <v>82</v>
      </c>
      <c r="AW100" s="11" t="s">
        <v>37</v>
      </c>
      <c r="AX100" s="11" t="s">
        <v>74</v>
      </c>
      <c r="AY100" s="214" t="s">
        <v>129</v>
      </c>
    </row>
    <row r="101" spans="2:65" s="11" customFormat="1" ht="13.5">
      <c r="B101" s="203"/>
      <c r="C101" s="204"/>
      <c r="D101" s="205" t="s">
        <v>144</v>
      </c>
      <c r="E101" s="206" t="s">
        <v>21</v>
      </c>
      <c r="F101" s="207" t="s">
        <v>167</v>
      </c>
      <c r="G101" s="204"/>
      <c r="H101" s="208" t="s">
        <v>21</v>
      </c>
      <c r="I101" s="209"/>
      <c r="J101" s="204"/>
      <c r="K101" s="204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144</v>
      </c>
      <c r="AU101" s="214" t="s">
        <v>84</v>
      </c>
      <c r="AV101" s="11" t="s">
        <v>82</v>
      </c>
      <c r="AW101" s="11" t="s">
        <v>37</v>
      </c>
      <c r="AX101" s="11" t="s">
        <v>74</v>
      </c>
      <c r="AY101" s="214" t="s">
        <v>129</v>
      </c>
    </row>
    <row r="102" spans="2:65" s="11" customFormat="1" ht="13.5">
      <c r="B102" s="203"/>
      <c r="C102" s="204"/>
      <c r="D102" s="205" t="s">
        <v>144</v>
      </c>
      <c r="E102" s="206" t="s">
        <v>21</v>
      </c>
      <c r="F102" s="207" t="s">
        <v>168</v>
      </c>
      <c r="G102" s="204"/>
      <c r="H102" s="208" t="s">
        <v>21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144</v>
      </c>
      <c r="AU102" s="214" t="s">
        <v>84</v>
      </c>
      <c r="AV102" s="11" t="s">
        <v>82</v>
      </c>
      <c r="AW102" s="11" t="s">
        <v>37</v>
      </c>
      <c r="AX102" s="11" t="s">
        <v>74</v>
      </c>
      <c r="AY102" s="214" t="s">
        <v>129</v>
      </c>
    </row>
    <row r="103" spans="2:65" s="11" customFormat="1" ht="13.5">
      <c r="B103" s="203"/>
      <c r="C103" s="204"/>
      <c r="D103" s="205" t="s">
        <v>144</v>
      </c>
      <c r="E103" s="206" t="s">
        <v>21</v>
      </c>
      <c r="F103" s="207" t="s">
        <v>169</v>
      </c>
      <c r="G103" s="204"/>
      <c r="H103" s="208" t="s">
        <v>21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144</v>
      </c>
      <c r="AU103" s="214" t="s">
        <v>84</v>
      </c>
      <c r="AV103" s="11" t="s">
        <v>82</v>
      </c>
      <c r="AW103" s="11" t="s">
        <v>37</v>
      </c>
      <c r="AX103" s="11" t="s">
        <v>74</v>
      </c>
      <c r="AY103" s="214" t="s">
        <v>129</v>
      </c>
    </row>
    <row r="104" spans="2:65" s="11" customFormat="1" ht="13.5">
      <c r="B104" s="203"/>
      <c r="C104" s="204"/>
      <c r="D104" s="205" t="s">
        <v>144</v>
      </c>
      <c r="E104" s="206" t="s">
        <v>21</v>
      </c>
      <c r="F104" s="207" t="s">
        <v>170</v>
      </c>
      <c r="G104" s="204"/>
      <c r="H104" s="208" t="s">
        <v>21</v>
      </c>
      <c r="I104" s="209"/>
      <c r="J104" s="204"/>
      <c r="K104" s="204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144</v>
      </c>
      <c r="AU104" s="214" t="s">
        <v>84</v>
      </c>
      <c r="AV104" s="11" t="s">
        <v>82</v>
      </c>
      <c r="AW104" s="11" t="s">
        <v>37</v>
      </c>
      <c r="AX104" s="11" t="s">
        <v>74</v>
      </c>
      <c r="AY104" s="214" t="s">
        <v>129</v>
      </c>
    </row>
    <row r="105" spans="2:65" s="11" customFormat="1" ht="13.5">
      <c r="B105" s="203"/>
      <c r="C105" s="204"/>
      <c r="D105" s="205" t="s">
        <v>144</v>
      </c>
      <c r="E105" s="206" t="s">
        <v>21</v>
      </c>
      <c r="F105" s="207" t="s">
        <v>171</v>
      </c>
      <c r="G105" s="204"/>
      <c r="H105" s="208" t="s">
        <v>21</v>
      </c>
      <c r="I105" s="209"/>
      <c r="J105" s="204"/>
      <c r="K105" s="204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144</v>
      </c>
      <c r="AU105" s="214" t="s">
        <v>84</v>
      </c>
      <c r="AV105" s="11" t="s">
        <v>82</v>
      </c>
      <c r="AW105" s="11" t="s">
        <v>37</v>
      </c>
      <c r="AX105" s="11" t="s">
        <v>74</v>
      </c>
      <c r="AY105" s="214" t="s">
        <v>129</v>
      </c>
    </row>
    <row r="106" spans="2:65" s="11" customFormat="1" ht="13.5">
      <c r="B106" s="203"/>
      <c r="C106" s="204"/>
      <c r="D106" s="205" t="s">
        <v>144</v>
      </c>
      <c r="E106" s="206" t="s">
        <v>21</v>
      </c>
      <c r="F106" s="207" t="s">
        <v>172</v>
      </c>
      <c r="G106" s="204"/>
      <c r="H106" s="208" t="s">
        <v>21</v>
      </c>
      <c r="I106" s="209"/>
      <c r="J106" s="204"/>
      <c r="K106" s="204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144</v>
      </c>
      <c r="AU106" s="214" t="s">
        <v>84</v>
      </c>
      <c r="AV106" s="11" t="s">
        <v>82</v>
      </c>
      <c r="AW106" s="11" t="s">
        <v>37</v>
      </c>
      <c r="AX106" s="11" t="s">
        <v>74</v>
      </c>
      <c r="AY106" s="214" t="s">
        <v>129</v>
      </c>
    </row>
    <row r="107" spans="2:65" s="11" customFormat="1" ht="13.5">
      <c r="B107" s="203"/>
      <c r="C107" s="204"/>
      <c r="D107" s="205" t="s">
        <v>144</v>
      </c>
      <c r="E107" s="206" t="s">
        <v>21</v>
      </c>
      <c r="F107" s="207" t="s">
        <v>173</v>
      </c>
      <c r="G107" s="204"/>
      <c r="H107" s="208" t="s">
        <v>21</v>
      </c>
      <c r="I107" s="209"/>
      <c r="J107" s="204"/>
      <c r="K107" s="204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144</v>
      </c>
      <c r="AU107" s="214" t="s">
        <v>84</v>
      </c>
      <c r="AV107" s="11" t="s">
        <v>82</v>
      </c>
      <c r="AW107" s="11" t="s">
        <v>37</v>
      </c>
      <c r="AX107" s="11" t="s">
        <v>74</v>
      </c>
      <c r="AY107" s="214" t="s">
        <v>129</v>
      </c>
    </row>
    <row r="108" spans="2:65" s="11" customFormat="1" ht="13.5">
      <c r="B108" s="203"/>
      <c r="C108" s="204"/>
      <c r="D108" s="205" t="s">
        <v>144</v>
      </c>
      <c r="E108" s="206" t="s">
        <v>21</v>
      </c>
      <c r="F108" s="207" t="s">
        <v>174</v>
      </c>
      <c r="G108" s="204"/>
      <c r="H108" s="208" t="s">
        <v>21</v>
      </c>
      <c r="I108" s="209"/>
      <c r="J108" s="204"/>
      <c r="K108" s="204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144</v>
      </c>
      <c r="AU108" s="214" t="s">
        <v>84</v>
      </c>
      <c r="AV108" s="11" t="s">
        <v>82</v>
      </c>
      <c r="AW108" s="11" t="s">
        <v>37</v>
      </c>
      <c r="AX108" s="11" t="s">
        <v>74</v>
      </c>
      <c r="AY108" s="214" t="s">
        <v>129</v>
      </c>
    </row>
    <row r="109" spans="2:65" s="11" customFormat="1" ht="13.5">
      <c r="B109" s="203"/>
      <c r="C109" s="204"/>
      <c r="D109" s="205" t="s">
        <v>144</v>
      </c>
      <c r="E109" s="206" t="s">
        <v>21</v>
      </c>
      <c r="F109" s="207" t="s">
        <v>175</v>
      </c>
      <c r="G109" s="204"/>
      <c r="H109" s="208" t="s">
        <v>21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144</v>
      </c>
      <c r="AU109" s="214" t="s">
        <v>84</v>
      </c>
      <c r="AV109" s="11" t="s">
        <v>82</v>
      </c>
      <c r="AW109" s="11" t="s">
        <v>37</v>
      </c>
      <c r="AX109" s="11" t="s">
        <v>74</v>
      </c>
      <c r="AY109" s="214" t="s">
        <v>129</v>
      </c>
    </row>
    <row r="110" spans="2:65" s="11" customFormat="1" ht="13.5">
      <c r="B110" s="203"/>
      <c r="C110" s="204"/>
      <c r="D110" s="205" t="s">
        <v>144</v>
      </c>
      <c r="E110" s="206" t="s">
        <v>21</v>
      </c>
      <c r="F110" s="207" t="s">
        <v>176</v>
      </c>
      <c r="G110" s="204"/>
      <c r="H110" s="208" t="s">
        <v>21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144</v>
      </c>
      <c r="AU110" s="214" t="s">
        <v>84</v>
      </c>
      <c r="AV110" s="11" t="s">
        <v>82</v>
      </c>
      <c r="AW110" s="11" t="s">
        <v>37</v>
      </c>
      <c r="AX110" s="11" t="s">
        <v>74</v>
      </c>
      <c r="AY110" s="214" t="s">
        <v>129</v>
      </c>
    </row>
    <row r="111" spans="2:65" s="11" customFormat="1" ht="13.5">
      <c r="B111" s="203"/>
      <c r="C111" s="204"/>
      <c r="D111" s="205" t="s">
        <v>144</v>
      </c>
      <c r="E111" s="206" t="s">
        <v>21</v>
      </c>
      <c r="F111" s="207" t="s">
        <v>177</v>
      </c>
      <c r="G111" s="204"/>
      <c r="H111" s="208" t="s">
        <v>21</v>
      </c>
      <c r="I111" s="209"/>
      <c r="J111" s="204"/>
      <c r="K111" s="204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144</v>
      </c>
      <c r="AU111" s="214" t="s">
        <v>84</v>
      </c>
      <c r="AV111" s="11" t="s">
        <v>82</v>
      </c>
      <c r="AW111" s="11" t="s">
        <v>37</v>
      </c>
      <c r="AX111" s="11" t="s">
        <v>74</v>
      </c>
      <c r="AY111" s="214" t="s">
        <v>129</v>
      </c>
    </row>
    <row r="112" spans="2:65" s="11" customFormat="1" ht="13.5">
      <c r="B112" s="203"/>
      <c r="C112" s="204"/>
      <c r="D112" s="205" t="s">
        <v>144</v>
      </c>
      <c r="E112" s="206" t="s">
        <v>21</v>
      </c>
      <c r="F112" s="207" t="s">
        <v>178</v>
      </c>
      <c r="G112" s="204"/>
      <c r="H112" s="208" t="s">
        <v>21</v>
      </c>
      <c r="I112" s="209"/>
      <c r="J112" s="204"/>
      <c r="K112" s="204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144</v>
      </c>
      <c r="AU112" s="214" t="s">
        <v>84</v>
      </c>
      <c r="AV112" s="11" t="s">
        <v>82</v>
      </c>
      <c r="AW112" s="11" t="s">
        <v>37</v>
      </c>
      <c r="AX112" s="11" t="s">
        <v>74</v>
      </c>
      <c r="AY112" s="214" t="s">
        <v>129</v>
      </c>
    </row>
    <row r="113" spans="2:65" s="11" customFormat="1" ht="13.5">
      <c r="B113" s="203"/>
      <c r="C113" s="204"/>
      <c r="D113" s="205" t="s">
        <v>144</v>
      </c>
      <c r="E113" s="206" t="s">
        <v>21</v>
      </c>
      <c r="F113" s="207" t="s">
        <v>179</v>
      </c>
      <c r="G113" s="204"/>
      <c r="H113" s="208" t="s">
        <v>21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144</v>
      </c>
      <c r="AU113" s="214" t="s">
        <v>84</v>
      </c>
      <c r="AV113" s="11" t="s">
        <v>82</v>
      </c>
      <c r="AW113" s="11" t="s">
        <v>37</v>
      </c>
      <c r="AX113" s="11" t="s">
        <v>74</v>
      </c>
      <c r="AY113" s="214" t="s">
        <v>129</v>
      </c>
    </row>
    <row r="114" spans="2:65" s="11" customFormat="1" ht="13.5">
      <c r="B114" s="203"/>
      <c r="C114" s="204"/>
      <c r="D114" s="205" t="s">
        <v>144</v>
      </c>
      <c r="E114" s="206" t="s">
        <v>21</v>
      </c>
      <c r="F114" s="207" t="s">
        <v>180</v>
      </c>
      <c r="G114" s="204"/>
      <c r="H114" s="208" t="s">
        <v>21</v>
      </c>
      <c r="I114" s="209"/>
      <c r="J114" s="204"/>
      <c r="K114" s="204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144</v>
      </c>
      <c r="AU114" s="214" t="s">
        <v>84</v>
      </c>
      <c r="AV114" s="11" t="s">
        <v>82</v>
      </c>
      <c r="AW114" s="11" t="s">
        <v>37</v>
      </c>
      <c r="AX114" s="11" t="s">
        <v>74</v>
      </c>
      <c r="AY114" s="214" t="s">
        <v>129</v>
      </c>
    </row>
    <row r="115" spans="2:65" s="11" customFormat="1" ht="13.5">
      <c r="B115" s="203"/>
      <c r="C115" s="204"/>
      <c r="D115" s="205" t="s">
        <v>144</v>
      </c>
      <c r="E115" s="206" t="s">
        <v>21</v>
      </c>
      <c r="F115" s="207" t="s">
        <v>181</v>
      </c>
      <c r="G115" s="204"/>
      <c r="H115" s="208" t="s">
        <v>21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144</v>
      </c>
      <c r="AU115" s="214" t="s">
        <v>84</v>
      </c>
      <c r="AV115" s="11" t="s">
        <v>82</v>
      </c>
      <c r="AW115" s="11" t="s">
        <v>37</v>
      </c>
      <c r="AX115" s="11" t="s">
        <v>74</v>
      </c>
      <c r="AY115" s="214" t="s">
        <v>129</v>
      </c>
    </row>
    <row r="116" spans="2:65" s="11" customFormat="1" ht="13.5">
      <c r="B116" s="203"/>
      <c r="C116" s="204"/>
      <c r="D116" s="205" t="s">
        <v>144</v>
      </c>
      <c r="E116" s="206" t="s">
        <v>21</v>
      </c>
      <c r="F116" s="207" t="s">
        <v>182</v>
      </c>
      <c r="G116" s="204"/>
      <c r="H116" s="208" t="s">
        <v>21</v>
      </c>
      <c r="I116" s="209"/>
      <c r="J116" s="204"/>
      <c r="K116" s="204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144</v>
      </c>
      <c r="AU116" s="214" t="s">
        <v>84</v>
      </c>
      <c r="AV116" s="11" t="s">
        <v>82</v>
      </c>
      <c r="AW116" s="11" t="s">
        <v>37</v>
      </c>
      <c r="AX116" s="11" t="s">
        <v>74</v>
      </c>
      <c r="AY116" s="214" t="s">
        <v>129</v>
      </c>
    </row>
    <row r="117" spans="2:65" s="11" customFormat="1" ht="13.5">
      <c r="B117" s="203"/>
      <c r="C117" s="204"/>
      <c r="D117" s="205" t="s">
        <v>144</v>
      </c>
      <c r="E117" s="206" t="s">
        <v>21</v>
      </c>
      <c r="F117" s="207" t="s">
        <v>183</v>
      </c>
      <c r="G117" s="204"/>
      <c r="H117" s="208" t="s">
        <v>21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144</v>
      </c>
      <c r="AU117" s="214" t="s">
        <v>84</v>
      </c>
      <c r="AV117" s="11" t="s">
        <v>82</v>
      </c>
      <c r="AW117" s="11" t="s">
        <v>37</v>
      </c>
      <c r="AX117" s="11" t="s">
        <v>74</v>
      </c>
      <c r="AY117" s="214" t="s">
        <v>129</v>
      </c>
    </row>
    <row r="118" spans="2:65" s="12" customFormat="1" ht="13.5">
      <c r="B118" s="215"/>
      <c r="C118" s="216"/>
      <c r="D118" s="205" t="s">
        <v>144</v>
      </c>
      <c r="E118" s="217" t="s">
        <v>21</v>
      </c>
      <c r="F118" s="218" t="s">
        <v>184</v>
      </c>
      <c r="G118" s="216"/>
      <c r="H118" s="219">
        <v>303.38099999999997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144</v>
      </c>
      <c r="AU118" s="225" t="s">
        <v>84</v>
      </c>
      <c r="AV118" s="12" t="s">
        <v>84</v>
      </c>
      <c r="AW118" s="12" t="s">
        <v>37</v>
      </c>
      <c r="AX118" s="12" t="s">
        <v>74</v>
      </c>
      <c r="AY118" s="225" t="s">
        <v>129</v>
      </c>
    </row>
    <row r="119" spans="2:65" s="11" customFormat="1" ht="13.5">
      <c r="B119" s="203"/>
      <c r="C119" s="204"/>
      <c r="D119" s="205" t="s">
        <v>144</v>
      </c>
      <c r="E119" s="206" t="s">
        <v>21</v>
      </c>
      <c r="F119" s="207" t="s">
        <v>185</v>
      </c>
      <c r="G119" s="204"/>
      <c r="H119" s="208" t="s">
        <v>21</v>
      </c>
      <c r="I119" s="209"/>
      <c r="J119" s="204"/>
      <c r="K119" s="204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144</v>
      </c>
      <c r="AU119" s="214" t="s">
        <v>84</v>
      </c>
      <c r="AV119" s="11" t="s">
        <v>82</v>
      </c>
      <c r="AW119" s="11" t="s">
        <v>37</v>
      </c>
      <c r="AX119" s="11" t="s">
        <v>74</v>
      </c>
      <c r="AY119" s="214" t="s">
        <v>129</v>
      </c>
    </row>
    <row r="120" spans="2:65" s="12" customFormat="1" ht="13.5">
      <c r="B120" s="215"/>
      <c r="C120" s="216"/>
      <c r="D120" s="205" t="s">
        <v>144</v>
      </c>
      <c r="E120" s="217" t="s">
        <v>21</v>
      </c>
      <c r="F120" s="218" t="s">
        <v>186</v>
      </c>
      <c r="G120" s="216"/>
      <c r="H120" s="219">
        <v>124.57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144</v>
      </c>
      <c r="AU120" s="225" t="s">
        <v>84</v>
      </c>
      <c r="AV120" s="12" t="s">
        <v>84</v>
      </c>
      <c r="AW120" s="12" t="s">
        <v>37</v>
      </c>
      <c r="AX120" s="12" t="s">
        <v>74</v>
      </c>
      <c r="AY120" s="225" t="s">
        <v>129</v>
      </c>
    </row>
    <row r="121" spans="2:65" s="11" customFormat="1" ht="13.5">
      <c r="B121" s="203"/>
      <c r="C121" s="204"/>
      <c r="D121" s="205" t="s">
        <v>144</v>
      </c>
      <c r="E121" s="206" t="s">
        <v>21</v>
      </c>
      <c r="F121" s="207" t="s">
        <v>187</v>
      </c>
      <c r="G121" s="204"/>
      <c r="H121" s="208" t="s">
        <v>21</v>
      </c>
      <c r="I121" s="209"/>
      <c r="J121" s="204"/>
      <c r="K121" s="204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144</v>
      </c>
      <c r="AU121" s="214" t="s">
        <v>84</v>
      </c>
      <c r="AV121" s="11" t="s">
        <v>82</v>
      </c>
      <c r="AW121" s="11" t="s">
        <v>37</v>
      </c>
      <c r="AX121" s="11" t="s">
        <v>74</v>
      </c>
      <c r="AY121" s="214" t="s">
        <v>129</v>
      </c>
    </row>
    <row r="122" spans="2:65" s="12" customFormat="1" ht="13.5">
      <c r="B122" s="215"/>
      <c r="C122" s="216"/>
      <c r="D122" s="205" t="s">
        <v>144</v>
      </c>
      <c r="E122" s="217" t="s">
        <v>21</v>
      </c>
      <c r="F122" s="218" t="s">
        <v>188</v>
      </c>
      <c r="G122" s="216"/>
      <c r="H122" s="219">
        <v>58.9</v>
      </c>
      <c r="I122" s="220"/>
      <c r="J122" s="216"/>
      <c r="K122" s="216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144</v>
      </c>
      <c r="AU122" s="225" t="s">
        <v>84</v>
      </c>
      <c r="AV122" s="12" t="s">
        <v>84</v>
      </c>
      <c r="AW122" s="12" t="s">
        <v>37</v>
      </c>
      <c r="AX122" s="12" t="s">
        <v>74</v>
      </c>
      <c r="AY122" s="225" t="s">
        <v>129</v>
      </c>
    </row>
    <row r="123" spans="2:65" s="11" customFormat="1" ht="13.5">
      <c r="B123" s="203"/>
      <c r="C123" s="204"/>
      <c r="D123" s="205" t="s">
        <v>144</v>
      </c>
      <c r="E123" s="206" t="s">
        <v>21</v>
      </c>
      <c r="F123" s="207" t="s">
        <v>189</v>
      </c>
      <c r="G123" s="204"/>
      <c r="H123" s="208" t="s">
        <v>21</v>
      </c>
      <c r="I123" s="209"/>
      <c r="J123" s="204"/>
      <c r="K123" s="204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144</v>
      </c>
      <c r="AU123" s="214" t="s">
        <v>84</v>
      </c>
      <c r="AV123" s="11" t="s">
        <v>82</v>
      </c>
      <c r="AW123" s="11" t="s">
        <v>37</v>
      </c>
      <c r="AX123" s="11" t="s">
        <v>74</v>
      </c>
      <c r="AY123" s="214" t="s">
        <v>129</v>
      </c>
    </row>
    <row r="124" spans="2:65" s="11" customFormat="1" ht="13.5">
      <c r="B124" s="203"/>
      <c r="C124" s="204"/>
      <c r="D124" s="226" t="s">
        <v>144</v>
      </c>
      <c r="E124" s="230" t="s">
        <v>21</v>
      </c>
      <c r="F124" s="231" t="s">
        <v>190</v>
      </c>
      <c r="G124" s="204"/>
      <c r="H124" s="232" t="s">
        <v>21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144</v>
      </c>
      <c r="AU124" s="214" t="s">
        <v>84</v>
      </c>
      <c r="AV124" s="11" t="s">
        <v>82</v>
      </c>
      <c r="AW124" s="11" t="s">
        <v>37</v>
      </c>
      <c r="AX124" s="11" t="s">
        <v>74</v>
      </c>
      <c r="AY124" s="214" t="s">
        <v>129</v>
      </c>
    </row>
    <row r="125" spans="2:65" s="1" customFormat="1" ht="22.5" customHeight="1">
      <c r="B125" s="39"/>
      <c r="C125" s="191" t="s">
        <v>191</v>
      </c>
      <c r="D125" s="191" t="s">
        <v>131</v>
      </c>
      <c r="E125" s="192" t="s">
        <v>192</v>
      </c>
      <c r="F125" s="193" t="s">
        <v>193</v>
      </c>
      <c r="G125" s="194" t="s">
        <v>134</v>
      </c>
      <c r="H125" s="195">
        <v>425.47</v>
      </c>
      <c r="I125" s="196"/>
      <c r="J125" s="197">
        <f>ROUND(I125*H125,2)</f>
        <v>0</v>
      </c>
      <c r="K125" s="193" t="s">
        <v>135</v>
      </c>
      <c r="L125" s="59"/>
      <c r="M125" s="198" t="s">
        <v>21</v>
      </c>
      <c r="N125" s="199" t="s">
        <v>45</v>
      </c>
      <c r="O125" s="40"/>
      <c r="P125" s="200">
        <f>O125*H125</f>
        <v>0</v>
      </c>
      <c r="Q125" s="200">
        <v>0</v>
      </c>
      <c r="R125" s="200">
        <f>Q125*H125</f>
        <v>0</v>
      </c>
      <c r="S125" s="200">
        <v>3.5540000000000002E-2</v>
      </c>
      <c r="T125" s="201">
        <f>S125*H125</f>
        <v>15.121203800000002</v>
      </c>
      <c r="AR125" s="22" t="s">
        <v>136</v>
      </c>
      <c r="AT125" s="22" t="s">
        <v>131</v>
      </c>
      <c r="AU125" s="22" t="s">
        <v>84</v>
      </c>
      <c r="AY125" s="22" t="s">
        <v>129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2" t="s">
        <v>82</v>
      </c>
      <c r="BK125" s="202">
        <f>ROUND(I125*H125,2)</f>
        <v>0</v>
      </c>
      <c r="BL125" s="22" t="s">
        <v>136</v>
      </c>
      <c r="BM125" s="22" t="s">
        <v>194</v>
      </c>
    </row>
    <row r="126" spans="2:65" s="12" customFormat="1" ht="13.5">
      <c r="B126" s="215"/>
      <c r="C126" s="216"/>
      <c r="D126" s="226" t="s">
        <v>144</v>
      </c>
      <c r="E126" s="227" t="s">
        <v>21</v>
      </c>
      <c r="F126" s="228" t="s">
        <v>195</v>
      </c>
      <c r="G126" s="216"/>
      <c r="H126" s="229">
        <v>425.47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144</v>
      </c>
      <c r="AU126" s="225" t="s">
        <v>84</v>
      </c>
      <c r="AV126" s="12" t="s">
        <v>84</v>
      </c>
      <c r="AW126" s="12" t="s">
        <v>37</v>
      </c>
      <c r="AX126" s="12" t="s">
        <v>74</v>
      </c>
      <c r="AY126" s="225" t="s">
        <v>129</v>
      </c>
    </row>
    <row r="127" spans="2:65" s="1" customFormat="1" ht="22.5" customHeight="1">
      <c r="B127" s="39"/>
      <c r="C127" s="191" t="s">
        <v>196</v>
      </c>
      <c r="D127" s="191" t="s">
        <v>131</v>
      </c>
      <c r="E127" s="192" t="s">
        <v>197</v>
      </c>
      <c r="F127" s="193" t="s">
        <v>198</v>
      </c>
      <c r="G127" s="194" t="s">
        <v>199</v>
      </c>
      <c r="H127" s="195">
        <v>1</v>
      </c>
      <c r="I127" s="196"/>
      <c r="J127" s="197">
        <f>ROUND(I127*H127,2)</f>
        <v>0</v>
      </c>
      <c r="K127" s="193" t="s">
        <v>21</v>
      </c>
      <c r="L127" s="59"/>
      <c r="M127" s="198" t="s">
        <v>21</v>
      </c>
      <c r="N127" s="199" t="s">
        <v>45</v>
      </c>
      <c r="O127" s="40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AR127" s="22" t="s">
        <v>136</v>
      </c>
      <c r="AT127" s="22" t="s">
        <v>131</v>
      </c>
      <c r="AU127" s="22" t="s">
        <v>84</v>
      </c>
      <c r="AY127" s="22" t="s">
        <v>129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22" t="s">
        <v>82</v>
      </c>
      <c r="BK127" s="202">
        <f>ROUND(I127*H127,2)</f>
        <v>0</v>
      </c>
      <c r="BL127" s="22" t="s">
        <v>136</v>
      </c>
      <c r="BM127" s="22" t="s">
        <v>200</v>
      </c>
    </row>
    <row r="128" spans="2:65" s="10" customFormat="1" ht="29.85" customHeight="1">
      <c r="B128" s="174"/>
      <c r="C128" s="175"/>
      <c r="D128" s="188" t="s">
        <v>73</v>
      </c>
      <c r="E128" s="189" t="s">
        <v>201</v>
      </c>
      <c r="F128" s="189" t="s">
        <v>202</v>
      </c>
      <c r="G128" s="175"/>
      <c r="H128" s="175"/>
      <c r="I128" s="178"/>
      <c r="J128" s="190">
        <f>BK128</f>
        <v>0</v>
      </c>
      <c r="K128" s="175"/>
      <c r="L128" s="180"/>
      <c r="M128" s="181"/>
      <c r="N128" s="182"/>
      <c r="O128" s="182"/>
      <c r="P128" s="183">
        <f>SUM(P129:P139)</f>
        <v>0</v>
      </c>
      <c r="Q128" s="182"/>
      <c r="R128" s="183">
        <f>SUM(R129:R139)</f>
        <v>0</v>
      </c>
      <c r="S128" s="182"/>
      <c r="T128" s="184">
        <f>SUM(T129:T139)</f>
        <v>0</v>
      </c>
      <c r="AR128" s="185" t="s">
        <v>82</v>
      </c>
      <c r="AT128" s="186" t="s">
        <v>73</v>
      </c>
      <c r="AU128" s="186" t="s">
        <v>82</v>
      </c>
      <c r="AY128" s="185" t="s">
        <v>129</v>
      </c>
      <c r="BK128" s="187">
        <f>SUM(BK129:BK139)</f>
        <v>0</v>
      </c>
    </row>
    <row r="129" spans="2:65" s="1" customFormat="1" ht="31.5" customHeight="1">
      <c r="B129" s="39"/>
      <c r="C129" s="191" t="s">
        <v>203</v>
      </c>
      <c r="D129" s="191" t="s">
        <v>131</v>
      </c>
      <c r="E129" s="192" t="s">
        <v>204</v>
      </c>
      <c r="F129" s="193" t="s">
        <v>205</v>
      </c>
      <c r="G129" s="194" t="s">
        <v>134</v>
      </c>
      <c r="H129" s="195">
        <v>636.89200000000005</v>
      </c>
      <c r="I129" s="196"/>
      <c r="J129" s="197">
        <f>ROUND(I129*H129,2)</f>
        <v>0</v>
      </c>
      <c r="K129" s="193" t="s">
        <v>206</v>
      </c>
      <c r="L129" s="59"/>
      <c r="M129" s="198" t="s">
        <v>21</v>
      </c>
      <c r="N129" s="199" t="s">
        <v>45</v>
      </c>
      <c r="O129" s="40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2" t="s">
        <v>136</v>
      </c>
      <c r="AT129" s="22" t="s">
        <v>131</v>
      </c>
      <c r="AU129" s="22" t="s">
        <v>84</v>
      </c>
      <c r="AY129" s="22" t="s">
        <v>129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82</v>
      </c>
      <c r="BK129" s="202">
        <f>ROUND(I129*H129,2)</f>
        <v>0</v>
      </c>
      <c r="BL129" s="22" t="s">
        <v>136</v>
      </c>
      <c r="BM129" s="22" t="s">
        <v>207</v>
      </c>
    </row>
    <row r="130" spans="2:65" s="11" customFormat="1" ht="13.5">
      <c r="B130" s="203"/>
      <c r="C130" s="204"/>
      <c r="D130" s="205" t="s">
        <v>144</v>
      </c>
      <c r="E130" s="206" t="s">
        <v>21</v>
      </c>
      <c r="F130" s="207" t="s">
        <v>208</v>
      </c>
      <c r="G130" s="204"/>
      <c r="H130" s="208" t="s">
        <v>21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144</v>
      </c>
      <c r="AU130" s="214" t="s">
        <v>84</v>
      </c>
      <c r="AV130" s="11" t="s">
        <v>82</v>
      </c>
      <c r="AW130" s="11" t="s">
        <v>37</v>
      </c>
      <c r="AX130" s="11" t="s">
        <v>74</v>
      </c>
      <c r="AY130" s="214" t="s">
        <v>129</v>
      </c>
    </row>
    <row r="131" spans="2:65" s="12" customFormat="1" ht="13.5">
      <c r="B131" s="215"/>
      <c r="C131" s="216"/>
      <c r="D131" s="205" t="s">
        <v>144</v>
      </c>
      <c r="E131" s="217" t="s">
        <v>21</v>
      </c>
      <c r="F131" s="218" t="s">
        <v>209</v>
      </c>
      <c r="G131" s="216"/>
      <c r="H131" s="219">
        <v>457.08</v>
      </c>
      <c r="I131" s="220"/>
      <c r="J131" s="216"/>
      <c r="K131" s="216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144</v>
      </c>
      <c r="AU131" s="225" t="s">
        <v>84</v>
      </c>
      <c r="AV131" s="12" t="s">
        <v>84</v>
      </c>
      <c r="AW131" s="12" t="s">
        <v>37</v>
      </c>
      <c r="AX131" s="12" t="s">
        <v>74</v>
      </c>
      <c r="AY131" s="225" t="s">
        <v>129</v>
      </c>
    </row>
    <row r="132" spans="2:65" s="12" customFormat="1" ht="13.5">
      <c r="B132" s="215"/>
      <c r="C132" s="216"/>
      <c r="D132" s="226" t="s">
        <v>144</v>
      </c>
      <c r="E132" s="227" t="s">
        <v>21</v>
      </c>
      <c r="F132" s="228" t="s">
        <v>210</v>
      </c>
      <c r="G132" s="216"/>
      <c r="H132" s="229">
        <v>179.81200000000001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144</v>
      </c>
      <c r="AU132" s="225" t="s">
        <v>84</v>
      </c>
      <c r="AV132" s="12" t="s">
        <v>84</v>
      </c>
      <c r="AW132" s="12" t="s">
        <v>37</v>
      </c>
      <c r="AX132" s="12" t="s">
        <v>74</v>
      </c>
      <c r="AY132" s="225" t="s">
        <v>129</v>
      </c>
    </row>
    <row r="133" spans="2:65" s="1" customFormat="1" ht="44.25" customHeight="1">
      <c r="B133" s="39"/>
      <c r="C133" s="191" t="s">
        <v>138</v>
      </c>
      <c r="D133" s="191" t="s">
        <v>131</v>
      </c>
      <c r="E133" s="192" t="s">
        <v>211</v>
      </c>
      <c r="F133" s="193" t="s">
        <v>212</v>
      </c>
      <c r="G133" s="194" t="s">
        <v>134</v>
      </c>
      <c r="H133" s="195">
        <v>6368.92</v>
      </c>
      <c r="I133" s="196"/>
      <c r="J133" s="197">
        <f>ROUND(I133*H133,2)</f>
        <v>0</v>
      </c>
      <c r="K133" s="193" t="s">
        <v>206</v>
      </c>
      <c r="L133" s="59"/>
      <c r="M133" s="198" t="s">
        <v>21</v>
      </c>
      <c r="N133" s="199" t="s">
        <v>45</v>
      </c>
      <c r="O133" s="40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22" t="s">
        <v>136</v>
      </c>
      <c r="AT133" s="22" t="s">
        <v>131</v>
      </c>
      <c r="AU133" s="22" t="s">
        <v>84</v>
      </c>
      <c r="AY133" s="22" t="s">
        <v>129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2" t="s">
        <v>82</v>
      </c>
      <c r="BK133" s="202">
        <f>ROUND(I133*H133,2)</f>
        <v>0</v>
      </c>
      <c r="BL133" s="22" t="s">
        <v>136</v>
      </c>
      <c r="BM133" s="22" t="s">
        <v>213</v>
      </c>
    </row>
    <row r="134" spans="2:65" s="12" customFormat="1" ht="13.5">
      <c r="B134" s="215"/>
      <c r="C134" s="216"/>
      <c r="D134" s="226" t="s">
        <v>144</v>
      </c>
      <c r="E134" s="216"/>
      <c r="F134" s="228" t="s">
        <v>214</v>
      </c>
      <c r="G134" s="216"/>
      <c r="H134" s="229">
        <v>6368.92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144</v>
      </c>
      <c r="AU134" s="225" t="s">
        <v>84</v>
      </c>
      <c r="AV134" s="12" t="s">
        <v>84</v>
      </c>
      <c r="AW134" s="12" t="s">
        <v>6</v>
      </c>
      <c r="AX134" s="12" t="s">
        <v>82</v>
      </c>
      <c r="AY134" s="225" t="s">
        <v>129</v>
      </c>
    </row>
    <row r="135" spans="2:65" s="1" customFormat="1" ht="31.5" customHeight="1">
      <c r="B135" s="39"/>
      <c r="C135" s="191" t="s">
        <v>215</v>
      </c>
      <c r="D135" s="191" t="s">
        <v>131</v>
      </c>
      <c r="E135" s="192" t="s">
        <v>216</v>
      </c>
      <c r="F135" s="193" t="s">
        <v>217</v>
      </c>
      <c r="G135" s="194" t="s">
        <v>134</v>
      </c>
      <c r="H135" s="195">
        <v>636.89200000000005</v>
      </c>
      <c r="I135" s="196"/>
      <c r="J135" s="197">
        <f>ROUND(I135*H135,2)</f>
        <v>0</v>
      </c>
      <c r="K135" s="193" t="s">
        <v>218</v>
      </c>
      <c r="L135" s="59"/>
      <c r="M135" s="198" t="s">
        <v>21</v>
      </c>
      <c r="N135" s="199" t="s">
        <v>45</v>
      </c>
      <c r="O135" s="40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2" t="s">
        <v>136</v>
      </c>
      <c r="AT135" s="22" t="s">
        <v>131</v>
      </c>
      <c r="AU135" s="22" t="s">
        <v>84</v>
      </c>
      <c r="AY135" s="22" t="s">
        <v>129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2" t="s">
        <v>82</v>
      </c>
      <c r="BK135" s="202">
        <f>ROUND(I135*H135,2)</f>
        <v>0</v>
      </c>
      <c r="BL135" s="22" t="s">
        <v>136</v>
      </c>
      <c r="BM135" s="22" t="s">
        <v>219</v>
      </c>
    </row>
    <row r="136" spans="2:65" s="1" customFormat="1" ht="22.5" customHeight="1">
      <c r="B136" s="39"/>
      <c r="C136" s="191" t="s">
        <v>220</v>
      </c>
      <c r="D136" s="191" t="s">
        <v>131</v>
      </c>
      <c r="E136" s="192" t="s">
        <v>221</v>
      </c>
      <c r="F136" s="193" t="s">
        <v>222</v>
      </c>
      <c r="G136" s="194" t="s">
        <v>134</v>
      </c>
      <c r="H136" s="195">
        <v>636.89200000000005</v>
      </c>
      <c r="I136" s="196"/>
      <c r="J136" s="197">
        <f>ROUND(I136*H136,2)</f>
        <v>0</v>
      </c>
      <c r="K136" s="193" t="s">
        <v>135</v>
      </c>
      <c r="L136" s="59"/>
      <c r="M136" s="198" t="s">
        <v>21</v>
      </c>
      <c r="N136" s="199" t="s">
        <v>45</v>
      </c>
      <c r="O136" s="40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AR136" s="22" t="s">
        <v>136</v>
      </c>
      <c r="AT136" s="22" t="s">
        <v>131</v>
      </c>
      <c r="AU136" s="22" t="s">
        <v>84</v>
      </c>
      <c r="AY136" s="22" t="s">
        <v>129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2" t="s">
        <v>82</v>
      </c>
      <c r="BK136" s="202">
        <f>ROUND(I136*H136,2)</f>
        <v>0</v>
      </c>
      <c r="BL136" s="22" t="s">
        <v>136</v>
      </c>
      <c r="BM136" s="22" t="s">
        <v>223</v>
      </c>
    </row>
    <row r="137" spans="2:65" s="1" customFormat="1" ht="31.5" customHeight="1">
      <c r="B137" s="39"/>
      <c r="C137" s="191" t="s">
        <v>224</v>
      </c>
      <c r="D137" s="191" t="s">
        <v>131</v>
      </c>
      <c r="E137" s="192" t="s">
        <v>225</v>
      </c>
      <c r="F137" s="193" t="s">
        <v>226</v>
      </c>
      <c r="G137" s="194" t="s">
        <v>134</v>
      </c>
      <c r="H137" s="195">
        <v>6368.92</v>
      </c>
      <c r="I137" s="196"/>
      <c r="J137" s="197">
        <f>ROUND(I137*H137,2)</f>
        <v>0</v>
      </c>
      <c r="K137" s="193" t="s">
        <v>135</v>
      </c>
      <c r="L137" s="59"/>
      <c r="M137" s="198" t="s">
        <v>21</v>
      </c>
      <c r="N137" s="199" t="s">
        <v>45</v>
      </c>
      <c r="O137" s="40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2" t="s">
        <v>136</v>
      </c>
      <c r="AT137" s="22" t="s">
        <v>131</v>
      </c>
      <c r="AU137" s="22" t="s">
        <v>84</v>
      </c>
      <c r="AY137" s="22" t="s">
        <v>129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2" t="s">
        <v>82</v>
      </c>
      <c r="BK137" s="202">
        <f>ROUND(I137*H137,2)</f>
        <v>0</v>
      </c>
      <c r="BL137" s="22" t="s">
        <v>136</v>
      </c>
      <c r="BM137" s="22" t="s">
        <v>227</v>
      </c>
    </row>
    <row r="138" spans="2:65" s="12" customFormat="1" ht="13.5">
      <c r="B138" s="215"/>
      <c r="C138" s="216"/>
      <c r="D138" s="226" t="s">
        <v>144</v>
      </c>
      <c r="E138" s="216"/>
      <c r="F138" s="228" t="s">
        <v>214</v>
      </c>
      <c r="G138" s="216"/>
      <c r="H138" s="229">
        <v>6368.92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144</v>
      </c>
      <c r="AU138" s="225" t="s">
        <v>84</v>
      </c>
      <c r="AV138" s="12" t="s">
        <v>84</v>
      </c>
      <c r="AW138" s="12" t="s">
        <v>6</v>
      </c>
      <c r="AX138" s="12" t="s">
        <v>82</v>
      </c>
      <c r="AY138" s="225" t="s">
        <v>129</v>
      </c>
    </row>
    <row r="139" spans="2:65" s="1" customFormat="1" ht="22.5" customHeight="1">
      <c r="B139" s="39"/>
      <c r="C139" s="191" t="s">
        <v>228</v>
      </c>
      <c r="D139" s="191" t="s">
        <v>131</v>
      </c>
      <c r="E139" s="192" t="s">
        <v>229</v>
      </c>
      <c r="F139" s="193" t="s">
        <v>230</v>
      </c>
      <c r="G139" s="194" t="s">
        <v>134</v>
      </c>
      <c r="H139" s="195">
        <v>636.89200000000005</v>
      </c>
      <c r="I139" s="196"/>
      <c r="J139" s="197">
        <f>ROUND(I139*H139,2)</f>
        <v>0</v>
      </c>
      <c r="K139" s="193" t="s">
        <v>231</v>
      </c>
      <c r="L139" s="59"/>
      <c r="M139" s="198" t="s">
        <v>21</v>
      </c>
      <c r="N139" s="199" t="s">
        <v>45</v>
      </c>
      <c r="O139" s="40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2" t="s">
        <v>136</v>
      </c>
      <c r="AT139" s="22" t="s">
        <v>131</v>
      </c>
      <c r="AU139" s="22" t="s">
        <v>84</v>
      </c>
      <c r="AY139" s="22" t="s">
        <v>129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2" t="s">
        <v>82</v>
      </c>
      <c r="BK139" s="202">
        <f>ROUND(I139*H139,2)</f>
        <v>0</v>
      </c>
      <c r="BL139" s="22" t="s">
        <v>136</v>
      </c>
      <c r="BM139" s="22" t="s">
        <v>232</v>
      </c>
    </row>
    <row r="140" spans="2:65" s="10" customFormat="1" ht="29.85" customHeight="1">
      <c r="B140" s="174"/>
      <c r="C140" s="175"/>
      <c r="D140" s="188" t="s">
        <v>73</v>
      </c>
      <c r="E140" s="189" t="s">
        <v>233</v>
      </c>
      <c r="F140" s="189" t="s">
        <v>234</v>
      </c>
      <c r="G140" s="175"/>
      <c r="H140" s="175"/>
      <c r="I140" s="178"/>
      <c r="J140" s="190">
        <f>BK140</f>
        <v>0</v>
      </c>
      <c r="K140" s="175"/>
      <c r="L140" s="180"/>
      <c r="M140" s="181"/>
      <c r="N140" s="182"/>
      <c r="O140" s="182"/>
      <c r="P140" s="183">
        <f>SUM(P141:P146)</f>
        <v>0</v>
      </c>
      <c r="Q140" s="182"/>
      <c r="R140" s="183">
        <f>SUM(R141:R146)</f>
        <v>0</v>
      </c>
      <c r="S140" s="182"/>
      <c r="T140" s="184">
        <f>SUM(T141:T146)</f>
        <v>0</v>
      </c>
      <c r="AR140" s="185" t="s">
        <v>82</v>
      </c>
      <c r="AT140" s="186" t="s">
        <v>73</v>
      </c>
      <c r="AU140" s="186" t="s">
        <v>82</v>
      </c>
      <c r="AY140" s="185" t="s">
        <v>129</v>
      </c>
      <c r="BK140" s="187">
        <f>SUM(BK141:BK146)</f>
        <v>0</v>
      </c>
    </row>
    <row r="141" spans="2:65" s="1" customFormat="1" ht="31.5" customHeight="1">
      <c r="B141" s="39"/>
      <c r="C141" s="191" t="s">
        <v>235</v>
      </c>
      <c r="D141" s="191" t="s">
        <v>131</v>
      </c>
      <c r="E141" s="192" t="s">
        <v>236</v>
      </c>
      <c r="F141" s="193" t="s">
        <v>237</v>
      </c>
      <c r="G141" s="194" t="s">
        <v>238</v>
      </c>
      <c r="H141" s="195">
        <v>1194.5889999999999</v>
      </c>
      <c r="I141" s="196"/>
      <c r="J141" s="197">
        <f>ROUND(I141*H141,2)</f>
        <v>0</v>
      </c>
      <c r="K141" s="193" t="s">
        <v>135</v>
      </c>
      <c r="L141" s="59"/>
      <c r="M141" s="198" t="s">
        <v>21</v>
      </c>
      <c r="N141" s="199" t="s">
        <v>45</v>
      </c>
      <c r="O141" s="40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22" t="s">
        <v>136</v>
      </c>
      <c r="AT141" s="22" t="s">
        <v>131</v>
      </c>
      <c r="AU141" s="22" t="s">
        <v>84</v>
      </c>
      <c r="AY141" s="22" t="s">
        <v>129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2" t="s">
        <v>82</v>
      </c>
      <c r="BK141" s="202">
        <f>ROUND(I141*H141,2)</f>
        <v>0</v>
      </c>
      <c r="BL141" s="22" t="s">
        <v>136</v>
      </c>
      <c r="BM141" s="22" t="s">
        <v>239</v>
      </c>
    </row>
    <row r="142" spans="2:65" s="1" customFormat="1" ht="31.5" customHeight="1">
      <c r="B142" s="39"/>
      <c r="C142" s="191" t="s">
        <v>10</v>
      </c>
      <c r="D142" s="191" t="s">
        <v>131</v>
      </c>
      <c r="E142" s="192" t="s">
        <v>240</v>
      </c>
      <c r="F142" s="193" t="s">
        <v>241</v>
      </c>
      <c r="G142" s="194" t="s">
        <v>238</v>
      </c>
      <c r="H142" s="195">
        <v>16724.245999999999</v>
      </c>
      <c r="I142" s="196"/>
      <c r="J142" s="197">
        <f>ROUND(I142*H142,2)</f>
        <v>0</v>
      </c>
      <c r="K142" s="193" t="s">
        <v>135</v>
      </c>
      <c r="L142" s="59"/>
      <c r="M142" s="198" t="s">
        <v>21</v>
      </c>
      <c r="N142" s="199" t="s">
        <v>45</v>
      </c>
      <c r="O142" s="40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22" t="s">
        <v>136</v>
      </c>
      <c r="AT142" s="22" t="s">
        <v>131</v>
      </c>
      <c r="AU142" s="22" t="s">
        <v>84</v>
      </c>
      <c r="AY142" s="22" t="s">
        <v>129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22" t="s">
        <v>82</v>
      </c>
      <c r="BK142" s="202">
        <f>ROUND(I142*H142,2)</f>
        <v>0</v>
      </c>
      <c r="BL142" s="22" t="s">
        <v>136</v>
      </c>
      <c r="BM142" s="22" t="s">
        <v>242</v>
      </c>
    </row>
    <row r="143" spans="2:65" s="12" customFormat="1" ht="13.5">
      <c r="B143" s="215"/>
      <c r="C143" s="216"/>
      <c r="D143" s="226" t="s">
        <v>144</v>
      </c>
      <c r="E143" s="216"/>
      <c r="F143" s="228" t="s">
        <v>243</v>
      </c>
      <c r="G143" s="216"/>
      <c r="H143" s="229">
        <v>16724.245999999999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144</v>
      </c>
      <c r="AU143" s="225" t="s">
        <v>84</v>
      </c>
      <c r="AV143" s="12" t="s">
        <v>84</v>
      </c>
      <c r="AW143" s="12" t="s">
        <v>6</v>
      </c>
      <c r="AX143" s="12" t="s">
        <v>82</v>
      </c>
      <c r="AY143" s="225" t="s">
        <v>129</v>
      </c>
    </row>
    <row r="144" spans="2:65" s="1" customFormat="1" ht="22.5" customHeight="1">
      <c r="B144" s="39"/>
      <c r="C144" s="191" t="s">
        <v>244</v>
      </c>
      <c r="D144" s="191" t="s">
        <v>131</v>
      </c>
      <c r="E144" s="192" t="s">
        <v>245</v>
      </c>
      <c r="F144" s="193" t="s">
        <v>246</v>
      </c>
      <c r="G144" s="194" t="s">
        <v>238</v>
      </c>
      <c r="H144" s="195">
        <v>1194.5889999999999</v>
      </c>
      <c r="I144" s="196"/>
      <c r="J144" s="197">
        <f>ROUND(I144*H144,2)</f>
        <v>0</v>
      </c>
      <c r="K144" s="193" t="s">
        <v>135</v>
      </c>
      <c r="L144" s="59"/>
      <c r="M144" s="198" t="s">
        <v>21</v>
      </c>
      <c r="N144" s="199" t="s">
        <v>45</v>
      </c>
      <c r="O144" s="40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2" t="s">
        <v>136</v>
      </c>
      <c r="AT144" s="22" t="s">
        <v>131</v>
      </c>
      <c r="AU144" s="22" t="s">
        <v>84</v>
      </c>
      <c r="AY144" s="22" t="s">
        <v>129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2" t="s">
        <v>82</v>
      </c>
      <c r="BK144" s="202">
        <f>ROUND(I144*H144,2)</f>
        <v>0</v>
      </c>
      <c r="BL144" s="22" t="s">
        <v>136</v>
      </c>
      <c r="BM144" s="22" t="s">
        <v>247</v>
      </c>
    </row>
    <row r="145" spans="2:65" s="1" customFormat="1" ht="22.5" customHeight="1">
      <c r="B145" s="39"/>
      <c r="C145" s="191" t="s">
        <v>248</v>
      </c>
      <c r="D145" s="191" t="s">
        <v>131</v>
      </c>
      <c r="E145" s="192" t="s">
        <v>249</v>
      </c>
      <c r="F145" s="193" t="s">
        <v>250</v>
      </c>
      <c r="G145" s="194" t="s">
        <v>238</v>
      </c>
      <c r="H145" s="195">
        <v>15.121</v>
      </c>
      <c r="I145" s="196"/>
      <c r="J145" s="197">
        <f>ROUND(I145*H145,2)</f>
        <v>0</v>
      </c>
      <c r="K145" s="193" t="s">
        <v>135</v>
      </c>
      <c r="L145" s="59"/>
      <c r="M145" s="198" t="s">
        <v>21</v>
      </c>
      <c r="N145" s="199" t="s">
        <v>45</v>
      </c>
      <c r="O145" s="40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2" t="s">
        <v>136</v>
      </c>
      <c r="AT145" s="22" t="s">
        <v>131</v>
      </c>
      <c r="AU145" s="22" t="s">
        <v>84</v>
      </c>
      <c r="AY145" s="22" t="s">
        <v>129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2" t="s">
        <v>82</v>
      </c>
      <c r="BK145" s="202">
        <f>ROUND(I145*H145,2)</f>
        <v>0</v>
      </c>
      <c r="BL145" s="22" t="s">
        <v>136</v>
      </c>
      <c r="BM145" s="22" t="s">
        <v>251</v>
      </c>
    </row>
    <row r="146" spans="2:65" s="1" customFormat="1" ht="22.5" customHeight="1">
      <c r="B146" s="39"/>
      <c r="C146" s="191" t="s">
        <v>252</v>
      </c>
      <c r="D146" s="191" t="s">
        <v>131</v>
      </c>
      <c r="E146" s="192" t="s">
        <v>253</v>
      </c>
      <c r="F146" s="193" t="s">
        <v>254</v>
      </c>
      <c r="G146" s="194" t="s">
        <v>238</v>
      </c>
      <c r="H146" s="195">
        <v>1194.5889999999999</v>
      </c>
      <c r="I146" s="196"/>
      <c r="J146" s="197">
        <f>ROUND(I146*H146,2)</f>
        <v>0</v>
      </c>
      <c r="K146" s="193" t="s">
        <v>135</v>
      </c>
      <c r="L146" s="59"/>
      <c r="M146" s="198" t="s">
        <v>21</v>
      </c>
      <c r="N146" s="233" t="s">
        <v>45</v>
      </c>
      <c r="O146" s="234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AR146" s="22" t="s">
        <v>136</v>
      </c>
      <c r="AT146" s="22" t="s">
        <v>131</v>
      </c>
      <c r="AU146" s="22" t="s">
        <v>84</v>
      </c>
      <c r="AY146" s="22" t="s">
        <v>129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22" t="s">
        <v>82</v>
      </c>
      <c r="BK146" s="202">
        <f>ROUND(I146*H146,2)</f>
        <v>0</v>
      </c>
      <c r="BL146" s="22" t="s">
        <v>136</v>
      </c>
      <c r="BM146" s="22" t="s">
        <v>255</v>
      </c>
    </row>
    <row r="147" spans="2:65" s="1" customFormat="1" ht="6.95" customHeight="1">
      <c r="B147" s="54"/>
      <c r="C147" s="55"/>
      <c r="D147" s="55"/>
      <c r="E147" s="55"/>
      <c r="F147" s="55"/>
      <c r="G147" s="55"/>
      <c r="H147" s="55"/>
      <c r="I147" s="137"/>
      <c r="J147" s="55"/>
      <c r="K147" s="55"/>
      <c r="L147" s="59"/>
    </row>
  </sheetData>
  <sheetProtection password="CC35" sheet="1" objects="1" scenarios="1" formatCells="0" formatColumns="0" formatRows="0" sort="0" autoFilter="0"/>
  <autoFilter ref="C80:K146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95</v>
      </c>
      <c r="G1" s="362" t="s">
        <v>96</v>
      </c>
      <c r="H1" s="362"/>
      <c r="I1" s="113"/>
      <c r="J1" s="112" t="s">
        <v>97</v>
      </c>
      <c r="K1" s="111" t="s">
        <v>98</v>
      </c>
      <c r="L1" s="112" t="s">
        <v>99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22" t="s">
        <v>87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100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55" t="str">
        <f>'Rekapitulace stavby'!K6</f>
        <v>Domov klidného stáří Žinkovy - demolice objektu C v areálu DKS</v>
      </c>
      <c r="F7" s="356"/>
      <c r="G7" s="356"/>
      <c r="H7" s="356"/>
      <c r="I7" s="115"/>
      <c r="J7" s="27"/>
      <c r="K7" s="29"/>
    </row>
    <row r="8" spans="1:70" s="1" customFormat="1">
      <c r="B8" s="39"/>
      <c r="C8" s="40"/>
      <c r="D8" s="35" t="s">
        <v>101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57" t="s">
        <v>256</v>
      </c>
      <c r="F9" s="358"/>
      <c r="G9" s="358"/>
      <c r="H9" s="358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18.2.2017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34</v>
      </c>
      <c r="K20" s="43"/>
    </row>
    <row r="21" spans="2:11" s="1" customFormat="1" ht="18" customHeight="1">
      <c r="B21" s="39"/>
      <c r="C21" s="40"/>
      <c r="D21" s="40"/>
      <c r="E21" s="33" t="s">
        <v>35</v>
      </c>
      <c r="F21" s="40"/>
      <c r="G21" s="40"/>
      <c r="H21" s="40"/>
      <c r="I21" s="117" t="s">
        <v>30</v>
      </c>
      <c r="J21" s="33" t="s">
        <v>36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38</v>
      </c>
      <c r="E23" s="40"/>
      <c r="F23" s="40"/>
      <c r="G23" s="40"/>
      <c r="H23" s="40"/>
      <c r="I23" s="116"/>
      <c r="J23" s="40"/>
      <c r="K23" s="43"/>
    </row>
    <row r="24" spans="2:11" s="6" customFormat="1" ht="63" customHeight="1">
      <c r="B24" s="119"/>
      <c r="C24" s="120"/>
      <c r="D24" s="120"/>
      <c r="E24" s="324" t="s">
        <v>39</v>
      </c>
      <c r="F24" s="324"/>
      <c r="G24" s="324"/>
      <c r="H24" s="324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40</v>
      </c>
      <c r="E27" s="40"/>
      <c r="F27" s="40"/>
      <c r="G27" s="40"/>
      <c r="H27" s="40"/>
      <c r="I27" s="116"/>
      <c r="J27" s="126">
        <f>ROUND(J80,2)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42</v>
      </c>
      <c r="G29" s="40"/>
      <c r="H29" s="40"/>
      <c r="I29" s="127" t="s">
        <v>41</v>
      </c>
      <c r="J29" s="44" t="s">
        <v>43</v>
      </c>
      <c r="K29" s="43"/>
    </row>
    <row r="30" spans="2:11" s="1" customFormat="1" ht="14.45" customHeight="1">
      <c r="B30" s="39"/>
      <c r="C30" s="40"/>
      <c r="D30" s="47" t="s">
        <v>44</v>
      </c>
      <c r="E30" s="47" t="s">
        <v>45</v>
      </c>
      <c r="F30" s="128">
        <f>ROUND(SUM(BE80:BE94), 2)</f>
        <v>0</v>
      </c>
      <c r="G30" s="40"/>
      <c r="H30" s="40"/>
      <c r="I30" s="129">
        <v>0.21</v>
      </c>
      <c r="J30" s="128">
        <f>ROUND(ROUND((SUM(BE80:BE94)),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46</v>
      </c>
      <c r="F31" s="128">
        <f>ROUND(SUM(BF80:BF94), 2)</f>
        <v>0</v>
      </c>
      <c r="G31" s="40"/>
      <c r="H31" s="40"/>
      <c r="I31" s="129">
        <v>0.15</v>
      </c>
      <c r="J31" s="128">
        <f>ROUND(ROUND((SUM(BF80:BF94)),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47</v>
      </c>
      <c r="F32" s="128">
        <f>ROUND(SUM(BG80:BG94),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48</v>
      </c>
      <c r="F33" s="128">
        <f>ROUND(SUM(BH80:BH94),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49</v>
      </c>
      <c r="F34" s="128">
        <f>ROUND(SUM(BI80:BI94),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50</v>
      </c>
      <c r="E36" s="77"/>
      <c r="F36" s="77"/>
      <c r="G36" s="132" t="s">
        <v>51</v>
      </c>
      <c r="H36" s="133" t="s">
        <v>52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103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55" t="str">
        <f>E7</f>
        <v>Domov klidného stáří Žinkovy - demolice objektu C v areálu DKS</v>
      </c>
      <c r="F45" s="356"/>
      <c r="G45" s="356"/>
      <c r="H45" s="356"/>
      <c r="I45" s="116"/>
      <c r="J45" s="40"/>
      <c r="K45" s="43"/>
    </row>
    <row r="46" spans="2:11" s="1" customFormat="1" ht="14.45" customHeight="1">
      <c r="B46" s="39"/>
      <c r="C46" s="35" t="s">
        <v>101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57" t="str">
        <f>E9</f>
        <v>02 - Spojovací chodba připojená k pavilonu C</v>
      </c>
      <c r="F47" s="358"/>
      <c r="G47" s="358"/>
      <c r="H47" s="358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Žinkovy</v>
      </c>
      <c r="G49" s="40"/>
      <c r="H49" s="40"/>
      <c r="I49" s="117" t="s">
        <v>25</v>
      </c>
      <c r="J49" s="118" t="str">
        <f>IF(J12="","",J12)</f>
        <v>18.2.2017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Domov klidného stáří v Žinkovech č.p.89,Žinkovy</v>
      </c>
      <c r="G51" s="40"/>
      <c r="H51" s="40"/>
      <c r="I51" s="117" t="s">
        <v>33</v>
      </c>
      <c r="J51" s="33" t="str">
        <f>E21</f>
        <v>L.Beneda, Čižická 279, 33209 Štěnivice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104</v>
      </c>
      <c r="D54" s="130"/>
      <c r="E54" s="130"/>
      <c r="F54" s="130"/>
      <c r="G54" s="130"/>
      <c r="H54" s="130"/>
      <c r="I54" s="143"/>
      <c r="J54" s="144" t="s">
        <v>105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106</v>
      </c>
      <c r="D56" s="40"/>
      <c r="E56" s="40"/>
      <c r="F56" s="40"/>
      <c r="G56" s="40"/>
      <c r="H56" s="40"/>
      <c r="I56" s="116"/>
      <c r="J56" s="126">
        <f>J80</f>
        <v>0</v>
      </c>
      <c r="K56" s="43"/>
      <c r="AU56" s="22" t="s">
        <v>107</v>
      </c>
    </row>
    <row r="57" spans="2:47" s="7" customFormat="1" ht="24.95" customHeight="1">
      <c r="B57" s="147"/>
      <c r="C57" s="148"/>
      <c r="D57" s="149" t="s">
        <v>108</v>
      </c>
      <c r="E57" s="150"/>
      <c r="F57" s="150"/>
      <c r="G57" s="150"/>
      <c r="H57" s="150"/>
      <c r="I57" s="151"/>
      <c r="J57" s="152">
        <f>J81</f>
        <v>0</v>
      </c>
      <c r="K57" s="153"/>
    </row>
    <row r="58" spans="2:47" s="8" customFormat="1" ht="19.899999999999999" customHeight="1">
      <c r="B58" s="154"/>
      <c r="C58" s="155"/>
      <c r="D58" s="156" t="s">
        <v>109</v>
      </c>
      <c r="E58" s="157"/>
      <c r="F58" s="157"/>
      <c r="G58" s="157"/>
      <c r="H58" s="157"/>
      <c r="I58" s="158"/>
      <c r="J58" s="159">
        <f>J82</f>
        <v>0</v>
      </c>
      <c r="K58" s="160"/>
    </row>
    <row r="59" spans="2:47" s="8" customFormat="1" ht="19.899999999999999" customHeight="1">
      <c r="B59" s="154"/>
      <c r="C59" s="155"/>
      <c r="D59" s="156" t="s">
        <v>110</v>
      </c>
      <c r="E59" s="157"/>
      <c r="F59" s="157"/>
      <c r="G59" s="157"/>
      <c r="H59" s="157"/>
      <c r="I59" s="158"/>
      <c r="J59" s="159">
        <f>J84</f>
        <v>0</v>
      </c>
      <c r="K59" s="160"/>
    </row>
    <row r="60" spans="2:47" s="8" customFormat="1" ht="19.899999999999999" customHeight="1">
      <c r="B60" s="154"/>
      <c r="C60" s="155"/>
      <c r="D60" s="156" t="s">
        <v>112</v>
      </c>
      <c r="E60" s="157"/>
      <c r="F60" s="157"/>
      <c r="G60" s="157"/>
      <c r="H60" s="157"/>
      <c r="I60" s="158"/>
      <c r="J60" s="159">
        <f>J89</f>
        <v>0</v>
      </c>
      <c r="K60" s="160"/>
    </row>
    <row r="61" spans="2:47" s="1" customFormat="1" ht="21.75" customHeight="1">
      <c r="B61" s="39"/>
      <c r="C61" s="40"/>
      <c r="D61" s="40"/>
      <c r="E61" s="40"/>
      <c r="F61" s="40"/>
      <c r="G61" s="40"/>
      <c r="H61" s="40"/>
      <c r="I61" s="116"/>
      <c r="J61" s="40"/>
      <c r="K61" s="43"/>
    </row>
    <row r="62" spans="2:47" s="1" customFormat="1" ht="6.95" customHeight="1">
      <c r="B62" s="54"/>
      <c r="C62" s="55"/>
      <c r="D62" s="55"/>
      <c r="E62" s="55"/>
      <c r="F62" s="55"/>
      <c r="G62" s="55"/>
      <c r="H62" s="55"/>
      <c r="I62" s="137"/>
      <c r="J62" s="55"/>
      <c r="K62" s="56"/>
    </row>
    <row r="66" spans="2:63" s="1" customFormat="1" ht="6.95" customHeight="1">
      <c r="B66" s="57"/>
      <c r="C66" s="58"/>
      <c r="D66" s="58"/>
      <c r="E66" s="58"/>
      <c r="F66" s="58"/>
      <c r="G66" s="58"/>
      <c r="H66" s="58"/>
      <c r="I66" s="140"/>
      <c r="J66" s="58"/>
      <c r="K66" s="58"/>
      <c r="L66" s="59"/>
    </row>
    <row r="67" spans="2:63" s="1" customFormat="1" ht="36.950000000000003" customHeight="1">
      <c r="B67" s="39"/>
      <c r="C67" s="60" t="s">
        <v>113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6.95" customHeight="1">
      <c r="B68" s="39"/>
      <c r="C68" s="61"/>
      <c r="D68" s="61"/>
      <c r="E68" s="61"/>
      <c r="F68" s="61"/>
      <c r="G68" s="61"/>
      <c r="H68" s="61"/>
      <c r="I68" s="161"/>
      <c r="J68" s="61"/>
      <c r="K68" s="61"/>
      <c r="L68" s="59"/>
    </row>
    <row r="69" spans="2:63" s="1" customFormat="1" ht="14.45" customHeight="1">
      <c r="B69" s="39"/>
      <c r="C69" s="63" t="s">
        <v>18</v>
      </c>
      <c r="D69" s="61"/>
      <c r="E69" s="61"/>
      <c r="F69" s="61"/>
      <c r="G69" s="61"/>
      <c r="H69" s="61"/>
      <c r="I69" s="161"/>
      <c r="J69" s="61"/>
      <c r="K69" s="61"/>
      <c r="L69" s="59"/>
    </row>
    <row r="70" spans="2:63" s="1" customFormat="1" ht="22.5" customHeight="1">
      <c r="B70" s="39"/>
      <c r="C70" s="61"/>
      <c r="D70" s="61"/>
      <c r="E70" s="359" t="str">
        <f>E7</f>
        <v>Domov klidného stáří Žinkovy - demolice objektu C v areálu DKS</v>
      </c>
      <c r="F70" s="360"/>
      <c r="G70" s="360"/>
      <c r="H70" s="360"/>
      <c r="I70" s="161"/>
      <c r="J70" s="61"/>
      <c r="K70" s="61"/>
      <c r="L70" s="59"/>
    </row>
    <row r="71" spans="2:63" s="1" customFormat="1" ht="14.45" customHeight="1">
      <c r="B71" s="39"/>
      <c r="C71" s="63" t="s">
        <v>101</v>
      </c>
      <c r="D71" s="61"/>
      <c r="E71" s="61"/>
      <c r="F71" s="61"/>
      <c r="G71" s="61"/>
      <c r="H71" s="61"/>
      <c r="I71" s="161"/>
      <c r="J71" s="61"/>
      <c r="K71" s="61"/>
      <c r="L71" s="59"/>
    </row>
    <row r="72" spans="2:63" s="1" customFormat="1" ht="23.25" customHeight="1">
      <c r="B72" s="39"/>
      <c r="C72" s="61"/>
      <c r="D72" s="61"/>
      <c r="E72" s="335" t="str">
        <f>E9</f>
        <v>02 - Spojovací chodba připojená k pavilonu C</v>
      </c>
      <c r="F72" s="361"/>
      <c r="G72" s="361"/>
      <c r="H72" s="361"/>
      <c r="I72" s="161"/>
      <c r="J72" s="61"/>
      <c r="K72" s="61"/>
      <c r="L72" s="59"/>
    </row>
    <row r="73" spans="2:63" s="1" customFormat="1" ht="6.95" customHeight="1">
      <c r="B73" s="39"/>
      <c r="C73" s="61"/>
      <c r="D73" s="61"/>
      <c r="E73" s="61"/>
      <c r="F73" s="61"/>
      <c r="G73" s="61"/>
      <c r="H73" s="61"/>
      <c r="I73" s="161"/>
      <c r="J73" s="61"/>
      <c r="K73" s="61"/>
      <c r="L73" s="59"/>
    </row>
    <row r="74" spans="2:63" s="1" customFormat="1" ht="18" customHeight="1">
      <c r="B74" s="39"/>
      <c r="C74" s="63" t="s">
        <v>23</v>
      </c>
      <c r="D74" s="61"/>
      <c r="E74" s="61"/>
      <c r="F74" s="162" t="str">
        <f>F12</f>
        <v>Žinkovy</v>
      </c>
      <c r="G74" s="61"/>
      <c r="H74" s="61"/>
      <c r="I74" s="163" t="s">
        <v>25</v>
      </c>
      <c r="J74" s="71" t="str">
        <f>IF(J12="","",J12)</f>
        <v>18.2.2017</v>
      </c>
      <c r="K74" s="61"/>
      <c r="L74" s="59"/>
    </row>
    <row r="75" spans="2:63" s="1" customFormat="1" ht="6.95" customHeight="1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63" s="1" customFormat="1">
      <c r="B76" s="39"/>
      <c r="C76" s="63" t="s">
        <v>27</v>
      </c>
      <c r="D76" s="61"/>
      <c r="E76" s="61"/>
      <c r="F76" s="162" t="str">
        <f>E15</f>
        <v>Domov klidného stáří v Žinkovech č.p.89,Žinkovy</v>
      </c>
      <c r="G76" s="61"/>
      <c r="H76" s="61"/>
      <c r="I76" s="163" t="s">
        <v>33</v>
      </c>
      <c r="J76" s="162" t="str">
        <f>E21</f>
        <v>L.Beneda, Čižická 279, 33209 Štěnivice</v>
      </c>
      <c r="K76" s="61"/>
      <c r="L76" s="59"/>
    </row>
    <row r="77" spans="2:63" s="1" customFormat="1" ht="14.45" customHeight="1">
      <c r="B77" s="39"/>
      <c r="C77" s="63" t="s">
        <v>31</v>
      </c>
      <c r="D77" s="61"/>
      <c r="E77" s="61"/>
      <c r="F77" s="162" t="str">
        <f>IF(E18="","",E18)</f>
        <v/>
      </c>
      <c r="G77" s="61"/>
      <c r="H77" s="61"/>
      <c r="I77" s="161"/>
      <c r="J77" s="61"/>
      <c r="K77" s="61"/>
      <c r="L77" s="59"/>
    </row>
    <row r="78" spans="2:63" s="1" customFormat="1" ht="10.3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63" s="9" customFormat="1" ht="29.25" customHeight="1">
      <c r="B79" s="164"/>
      <c r="C79" s="165" t="s">
        <v>114</v>
      </c>
      <c r="D79" s="166" t="s">
        <v>59</v>
      </c>
      <c r="E79" s="166" t="s">
        <v>55</v>
      </c>
      <c r="F79" s="166" t="s">
        <v>115</v>
      </c>
      <c r="G79" s="166" t="s">
        <v>116</v>
      </c>
      <c r="H79" s="166" t="s">
        <v>117</v>
      </c>
      <c r="I79" s="167" t="s">
        <v>118</v>
      </c>
      <c r="J79" s="166" t="s">
        <v>105</v>
      </c>
      <c r="K79" s="168" t="s">
        <v>119</v>
      </c>
      <c r="L79" s="169"/>
      <c r="M79" s="79" t="s">
        <v>120</v>
      </c>
      <c r="N79" s="80" t="s">
        <v>44</v>
      </c>
      <c r="O79" s="80" t="s">
        <v>121</v>
      </c>
      <c r="P79" s="80" t="s">
        <v>122</v>
      </c>
      <c r="Q79" s="80" t="s">
        <v>123</v>
      </c>
      <c r="R79" s="80" t="s">
        <v>124</v>
      </c>
      <c r="S79" s="80" t="s">
        <v>125</v>
      </c>
      <c r="T79" s="81" t="s">
        <v>126</v>
      </c>
    </row>
    <row r="80" spans="2:63" s="1" customFormat="1" ht="29.25" customHeight="1">
      <c r="B80" s="39"/>
      <c r="C80" s="85" t="s">
        <v>106</v>
      </c>
      <c r="D80" s="61"/>
      <c r="E80" s="61"/>
      <c r="F80" s="61"/>
      <c r="G80" s="61"/>
      <c r="H80" s="61"/>
      <c r="I80" s="161"/>
      <c r="J80" s="170">
        <f>BK80</f>
        <v>0</v>
      </c>
      <c r="K80" s="61"/>
      <c r="L80" s="59"/>
      <c r="M80" s="82"/>
      <c r="N80" s="83"/>
      <c r="O80" s="83"/>
      <c r="P80" s="171">
        <f>P81</f>
        <v>0</v>
      </c>
      <c r="Q80" s="83"/>
      <c r="R80" s="171">
        <f>R81</f>
        <v>0</v>
      </c>
      <c r="S80" s="83"/>
      <c r="T80" s="172">
        <f>T81</f>
        <v>296.488</v>
      </c>
      <c r="AT80" s="22" t="s">
        <v>73</v>
      </c>
      <c r="AU80" s="22" t="s">
        <v>107</v>
      </c>
      <c r="BK80" s="173">
        <f>BK81</f>
        <v>0</v>
      </c>
    </row>
    <row r="81" spans="2:65" s="10" customFormat="1" ht="37.35" customHeight="1">
      <c r="B81" s="174"/>
      <c r="C81" s="175"/>
      <c r="D81" s="176" t="s">
        <v>73</v>
      </c>
      <c r="E81" s="177" t="s">
        <v>127</v>
      </c>
      <c r="F81" s="177" t="s">
        <v>128</v>
      </c>
      <c r="G81" s="175"/>
      <c r="H81" s="175"/>
      <c r="I81" s="178"/>
      <c r="J81" s="179">
        <f>BK81</f>
        <v>0</v>
      </c>
      <c r="K81" s="175"/>
      <c r="L81" s="180"/>
      <c r="M81" s="181"/>
      <c r="N81" s="182"/>
      <c r="O81" s="182"/>
      <c r="P81" s="183">
        <f>P82+P84+P89</f>
        <v>0</v>
      </c>
      <c r="Q81" s="182"/>
      <c r="R81" s="183">
        <f>R82+R84+R89</f>
        <v>0</v>
      </c>
      <c r="S81" s="182"/>
      <c r="T81" s="184">
        <f>T82+T84+T89</f>
        <v>296.488</v>
      </c>
      <c r="AR81" s="185" t="s">
        <v>82</v>
      </c>
      <c r="AT81" s="186" t="s">
        <v>73</v>
      </c>
      <c r="AU81" s="186" t="s">
        <v>74</v>
      </c>
      <c r="AY81" s="185" t="s">
        <v>129</v>
      </c>
      <c r="BK81" s="187">
        <f>BK82+BK84+BK89</f>
        <v>0</v>
      </c>
    </row>
    <row r="82" spans="2:65" s="10" customFormat="1" ht="19.899999999999999" customHeight="1">
      <c r="B82" s="174"/>
      <c r="C82" s="175"/>
      <c r="D82" s="188" t="s">
        <v>73</v>
      </c>
      <c r="E82" s="189" t="s">
        <v>82</v>
      </c>
      <c r="F82" s="189" t="s">
        <v>130</v>
      </c>
      <c r="G82" s="175"/>
      <c r="H82" s="175"/>
      <c r="I82" s="178"/>
      <c r="J82" s="190">
        <f>BK82</f>
        <v>0</v>
      </c>
      <c r="K82" s="175"/>
      <c r="L82" s="180"/>
      <c r="M82" s="181"/>
      <c r="N82" s="182"/>
      <c r="O82" s="182"/>
      <c r="P82" s="183">
        <f>P83</f>
        <v>0</v>
      </c>
      <c r="Q82" s="182"/>
      <c r="R82" s="183">
        <f>R83</f>
        <v>0</v>
      </c>
      <c r="S82" s="182"/>
      <c r="T82" s="184">
        <f>T83</f>
        <v>0</v>
      </c>
      <c r="AR82" s="185" t="s">
        <v>82</v>
      </c>
      <c r="AT82" s="186" t="s">
        <v>73</v>
      </c>
      <c r="AU82" s="186" t="s">
        <v>82</v>
      </c>
      <c r="AY82" s="185" t="s">
        <v>129</v>
      </c>
      <c r="BK82" s="187">
        <f>BK83</f>
        <v>0</v>
      </c>
    </row>
    <row r="83" spans="2:65" s="1" customFormat="1" ht="22.5" customHeight="1">
      <c r="B83" s="39"/>
      <c r="C83" s="191" t="s">
        <v>82</v>
      </c>
      <c r="D83" s="191" t="s">
        <v>131</v>
      </c>
      <c r="E83" s="192" t="s">
        <v>132</v>
      </c>
      <c r="F83" s="193" t="s">
        <v>133</v>
      </c>
      <c r="G83" s="194" t="s">
        <v>134</v>
      </c>
      <c r="H83" s="195">
        <v>165.92</v>
      </c>
      <c r="I83" s="196"/>
      <c r="J83" s="197">
        <f>ROUND(I83*H83,2)</f>
        <v>0</v>
      </c>
      <c r="K83" s="193" t="s">
        <v>135</v>
      </c>
      <c r="L83" s="59"/>
      <c r="M83" s="198" t="s">
        <v>21</v>
      </c>
      <c r="N83" s="199" t="s">
        <v>45</v>
      </c>
      <c r="O83" s="40"/>
      <c r="P83" s="200">
        <f>O83*H83</f>
        <v>0</v>
      </c>
      <c r="Q83" s="200">
        <v>0</v>
      </c>
      <c r="R83" s="200">
        <f>Q83*H83</f>
        <v>0</v>
      </c>
      <c r="S83" s="200">
        <v>0</v>
      </c>
      <c r="T83" s="201">
        <f>S83*H83</f>
        <v>0</v>
      </c>
      <c r="AR83" s="22" t="s">
        <v>136</v>
      </c>
      <c r="AT83" s="22" t="s">
        <v>131</v>
      </c>
      <c r="AU83" s="22" t="s">
        <v>84</v>
      </c>
      <c r="AY83" s="22" t="s">
        <v>129</v>
      </c>
      <c r="BE83" s="202">
        <f>IF(N83="základní",J83,0)</f>
        <v>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22" t="s">
        <v>82</v>
      </c>
      <c r="BK83" s="202">
        <f>ROUND(I83*H83,2)</f>
        <v>0</v>
      </c>
      <c r="BL83" s="22" t="s">
        <v>136</v>
      </c>
      <c r="BM83" s="22" t="s">
        <v>257</v>
      </c>
    </row>
    <row r="84" spans="2:65" s="10" customFormat="1" ht="29.85" customHeight="1">
      <c r="B84" s="174"/>
      <c r="C84" s="175"/>
      <c r="D84" s="188" t="s">
        <v>73</v>
      </c>
      <c r="E84" s="189" t="s">
        <v>138</v>
      </c>
      <c r="F84" s="189" t="s">
        <v>139</v>
      </c>
      <c r="G84" s="175"/>
      <c r="H84" s="175"/>
      <c r="I84" s="178"/>
      <c r="J84" s="190">
        <f>BK84</f>
        <v>0</v>
      </c>
      <c r="K84" s="175"/>
      <c r="L84" s="180"/>
      <c r="M84" s="181"/>
      <c r="N84" s="182"/>
      <c r="O84" s="182"/>
      <c r="P84" s="183">
        <f>SUM(P85:P88)</f>
        <v>0</v>
      </c>
      <c r="Q84" s="182"/>
      <c r="R84" s="183">
        <f>SUM(R85:R88)</f>
        <v>0</v>
      </c>
      <c r="S84" s="182"/>
      <c r="T84" s="184">
        <f>SUM(T85:T88)</f>
        <v>296.488</v>
      </c>
      <c r="AR84" s="185" t="s">
        <v>82</v>
      </c>
      <c r="AT84" s="186" t="s">
        <v>73</v>
      </c>
      <c r="AU84" s="186" t="s">
        <v>82</v>
      </c>
      <c r="AY84" s="185" t="s">
        <v>129</v>
      </c>
      <c r="BK84" s="187">
        <f>SUM(BK85:BK88)</f>
        <v>0</v>
      </c>
    </row>
    <row r="85" spans="2:65" s="1" customFormat="1" ht="22.5" customHeight="1">
      <c r="B85" s="39"/>
      <c r="C85" s="191" t="s">
        <v>84</v>
      </c>
      <c r="D85" s="191" t="s">
        <v>131</v>
      </c>
      <c r="E85" s="192" t="s">
        <v>140</v>
      </c>
      <c r="F85" s="193" t="s">
        <v>141</v>
      </c>
      <c r="G85" s="194" t="s">
        <v>142</v>
      </c>
      <c r="H85" s="195">
        <v>43.244</v>
      </c>
      <c r="I85" s="196"/>
      <c r="J85" s="197">
        <f>ROUND(I85*H85,2)</f>
        <v>0</v>
      </c>
      <c r="K85" s="193" t="s">
        <v>135</v>
      </c>
      <c r="L85" s="59"/>
      <c r="M85" s="198" t="s">
        <v>21</v>
      </c>
      <c r="N85" s="199" t="s">
        <v>45</v>
      </c>
      <c r="O85" s="40"/>
      <c r="P85" s="200">
        <f>O85*H85</f>
        <v>0</v>
      </c>
      <c r="Q85" s="200">
        <v>0</v>
      </c>
      <c r="R85" s="200">
        <f>Q85*H85</f>
        <v>0</v>
      </c>
      <c r="S85" s="200">
        <v>2</v>
      </c>
      <c r="T85" s="201">
        <f>S85*H85</f>
        <v>86.488</v>
      </c>
      <c r="AR85" s="22" t="s">
        <v>136</v>
      </c>
      <c r="AT85" s="22" t="s">
        <v>131</v>
      </c>
      <c r="AU85" s="22" t="s">
        <v>84</v>
      </c>
      <c r="AY85" s="22" t="s">
        <v>129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22" t="s">
        <v>82</v>
      </c>
      <c r="BK85" s="202">
        <f>ROUND(I85*H85,2)</f>
        <v>0</v>
      </c>
      <c r="BL85" s="22" t="s">
        <v>136</v>
      </c>
      <c r="BM85" s="22" t="s">
        <v>258</v>
      </c>
    </row>
    <row r="86" spans="2:65" s="12" customFormat="1" ht="13.5">
      <c r="B86" s="215"/>
      <c r="C86" s="216"/>
      <c r="D86" s="205" t="s">
        <v>144</v>
      </c>
      <c r="E86" s="217" t="s">
        <v>21</v>
      </c>
      <c r="F86" s="218" t="s">
        <v>259</v>
      </c>
      <c r="G86" s="216"/>
      <c r="H86" s="219">
        <v>24.995000000000001</v>
      </c>
      <c r="I86" s="220"/>
      <c r="J86" s="216"/>
      <c r="K86" s="216"/>
      <c r="L86" s="221"/>
      <c r="M86" s="222"/>
      <c r="N86" s="223"/>
      <c r="O86" s="223"/>
      <c r="P86" s="223"/>
      <c r="Q86" s="223"/>
      <c r="R86" s="223"/>
      <c r="S86" s="223"/>
      <c r="T86" s="224"/>
      <c r="AT86" s="225" t="s">
        <v>144</v>
      </c>
      <c r="AU86" s="225" t="s">
        <v>84</v>
      </c>
      <c r="AV86" s="12" t="s">
        <v>84</v>
      </c>
      <c r="AW86" s="12" t="s">
        <v>37</v>
      </c>
      <c r="AX86" s="12" t="s">
        <v>74</v>
      </c>
      <c r="AY86" s="225" t="s">
        <v>129</v>
      </c>
    </row>
    <row r="87" spans="2:65" s="12" customFormat="1" ht="13.5">
      <c r="B87" s="215"/>
      <c r="C87" s="216"/>
      <c r="D87" s="226" t="s">
        <v>144</v>
      </c>
      <c r="E87" s="227" t="s">
        <v>21</v>
      </c>
      <c r="F87" s="228" t="s">
        <v>260</v>
      </c>
      <c r="G87" s="216"/>
      <c r="H87" s="229">
        <v>18.248999999999999</v>
      </c>
      <c r="I87" s="220"/>
      <c r="J87" s="216"/>
      <c r="K87" s="216"/>
      <c r="L87" s="221"/>
      <c r="M87" s="222"/>
      <c r="N87" s="223"/>
      <c r="O87" s="223"/>
      <c r="P87" s="223"/>
      <c r="Q87" s="223"/>
      <c r="R87" s="223"/>
      <c r="S87" s="223"/>
      <c r="T87" s="224"/>
      <c r="AT87" s="225" t="s">
        <v>144</v>
      </c>
      <c r="AU87" s="225" t="s">
        <v>84</v>
      </c>
      <c r="AV87" s="12" t="s">
        <v>84</v>
      </c>
      <c r="AW87" s="12" t="s">
        <v>37</v>
      </c>
      <c r="AX87" s="12" t="s">
        <v>74</v>
      </c>
      <c r="AY87" s="225" t="s">
        <v>129</v>
      </c>
    </row>
    <row r="88" spans="2:65" s="1" customFormat="1" ht="44.25" customHeight="1">
      <c r="B88" s="39"/>
      <c r="C88" s="191" t="s">
        <v>152</v>
      </c>
      <c r="D88" s="191" t="s">
        <v>131</v>
      </c>
      <c r="E88" s="192" t="s">
        <v>261</v>
      </c>
      <c r="F88" s="193" t="s">
        <v>262</v>
      </c>
      <c r="G88" s="194" t="s">
        <v>142</v>
      </c>
      <c r="H88" s="195">
        <v>600</v>
      </c>
      <c r="I88" s="196"/>
      <c r="J88" s="197">
        <f>ROUND(I88*H88,2)</f>
        <v>0</v>
      </c>
      <c r="K88" s="193" t="s">
        <v>135</v>
      </c>
      <c r="L88" s="59"/>
      <c r="M88" s="198" t="s">
        <v>21</v>
      </c>
      <c r="N88" s="199" t="s">
        <v>45</v>
      </c>
      <c r="O88" s="40"/>
      <c r="P88" s="200">
        <f>O88*H88</f>
        <v>0</v>
      </c>
      <c r="Q88" s="200">
        <v>0</v>
      </c>
      <c r="R88" s="200">
        <f>Q88*H88</f>
        <v>0</v>
      </c>
      <c r="S88" s="200">
        <v>0.35</v>
      </c>
      <c r="T88" s="201">
        <f>S88*H88</f>
        <v>210</v>
      </c>
      <c r="AR88" s="22" t="s">
        <v>136</v>
      </c>
      <c r="AT88" s="22" t="s">
        <v>131</v>
      </c>
      <c r="AU88" s="22" t="s">
        <v>84</v>
      </c>
      <c r="AY88" s="22" t="s">
        <v>129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2" t="s">
        <v>82</v>
      </c>
      <c r="BK88" s="202">
        <f>ROUND(I88*H88,2)</f>
        <v>0</v>
      </c>
      <c r="BL88" s="22" t="s">
        <v>136</v>
      </c>
      <c r="BM88" s="22" t="s">
        <v>263</v>
      </c>
    </row>
    <row r="89" spans="2:65" s="10" customFormat="1" ht="29.85" customHeight="1">
      <c r="B89" s="174"/>
      <c r="C89" s="175"/>
      <c r="D89" s="188" t="s">
        <v>73</v>
      </c>
      <c r="E89" s="189" t="s">
        <v>233</v>
      </c>
      <c r="F89" s="189" t="s">
        <v>234</v>
      </c>
      <c r="G89" s="175"/>
      <c r="H89" s="175"/>
      <c r="I89" s="178"/>
      <c r="J89" s="190">
        <f>BK89</f>
        <v>0</v>
      </c>
      <c r="K89" s="175"/>
      <c r="L89" s="180"/>
      <c r="M89" s="181"/>
      <c r="N89" s="182"/>
      <c r="O89" s="182"/>
      <c r="P89" s="183">
        <f>SUM(P90:P94)</f>
        <v>0</v>
      </c>
      <c r="Q89" s="182"/>
      <c r="R89" s="183">
        <f>SUM(R90:R94)</f>
        <v>0</v>
      </c>
      <c r="S89" s="182"/>
      <c r="T89" s="184">
        <f>SUM(T90:T94)</f>
        <v>0</v>
      </c>
      <c r="AR89" s="185" t="s">
        <v>82</v>
      </c>
      <c r="AT89" s="186" t="s">
        <v>73</v>
      </c>
      <c r="AU89" s="186" t="s">
        <v>82</v>
      </c>
      <c r="AY89" s="185" t="s">
        <v>129</v>
      </c>
      <c r="BK89" s="187">
        <f>SUM(BK90:BK94)</f>
        <v>0</v>
      </c>
    </row>
    <row r="90" spans="2:65" s="1" customFormat="1" ht="31.5" customHeight="1">
      <c r="B90" s="39"/>
      <c r="C90" s="191" t="s">
        <v>136</v>
      </c>
      <c r="D90" s="191" t="s">
        <v>131</v>
      </c>
      <c r="E90" s="192" t="s">
        <v>236</v>
      </c>
      <c r="F90" s="193" t="s">
        <v>237</v>
      </c>
      <c r="G90" s="194" t="s">
        <v>238</v>
      </c>
      <c r="H90" s="195">
        <v>296.488</v>
      </c>
      <c r="I90" s="196"/>
      <c r="J90" s="197">
        <f>ROUND(I90*H90,2)</f>
        <v>0</v>
      </c>
      <c r="K90" s="193" t="s">
        <v>135</v>
      </c>
      <c r="L90" s="59"/>
      <c r="M90" s="198" t="s">
        <v>21</v>
      </c>
      <c r="N90" s="199" t="s">
        <v>45</v>
      </c>
      <c r="O90" s="40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22" t="s">
        <v>136</v>
      </c>
      <c r="AT90" s="22" t="s">
        <v>131</v>
      </c>
      <c r="AU90" s="22" t="s">
        <v>84</v>
      </c>
      <c r="AY90" s="22" t="s">
        <v>129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2" t="s">
        <v>82</v>
      </c>
      <c r="BK90" s="202">
        <f>ROUND(I90*H90,2)</f>
        <v>0</v>
      </c>
      <c r="BL90" s="22" t="s">
        <v>136</v>
      </c>
      <c r="BM90" s="22" t="s">
        <v>264</v>
      </c>
    </row>
    <row r="91" spans="2:65" s="1" customFormat="1" ht="31.5" customHeight="1">
      <c r="B91" s="39"/>
      <c r="C91" s="191" t="s">
        <v>162</v>
      </c>
      <c r="D91" s="191" t="s">
        <v>131</v>
      </c>
      <c r="E91" s="192" t="s">
        <v>240</v>
      </c>
      <c r="F91" s="193" t="s">
        <v>241</v>
      </c>
      <c r="G91" s="194" t="s">
        <v>238</v>
      </c>
      <c r="H91" s="195">
        <v>4150.8320000000003</v>
      </c>
      <c r="I91" s="196"/>
      <c r="J91" s="197">
        <f>ROUND(I91*H91,2)</f>
        <v>0</v>
      </c>
      <c r="K91" s="193" t="s">
        <v>135</v>
      </c>
      <c r="L91" s="59"/>
      <c r="M91" s="198" t="s">
        <v>21</v>
      </c>
      <c r="N91" s="199" t="s">
        <v>45</v>
      </c>
      <c r="O91" s="40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22" t="s">
        <v>136</v>
      </c>
      <c r="AT91" s="22" t="s">
        <v>131</v>
      </c>
      <c r="AU91" s="22" t="s">
        <v>84</v>
      </c>
      <c r="AY91" s="22" t="s">
        <v>129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2" t="s">
        <v>82</v>
      </c>
      <c r="BK91" s="202">
        <f>ROUND(I91*H91,2)</f>
        <v>0</v>
      </c>
      <c r="BL91" s="22" t="s">
        <v>136</v>
      </c>
      <c r="BM91" s="22" t="s">
        <v>265</v>
      </c>
    </row>
    <row r="92" spans="2:65" s="12" customFormat="1" ht="13.5">
      <c r="B92" s="215"/>
      <c r="C92" s="216"/>
      <c r="D92" s="226" t="s">
        <v>144</v>
      </c>
      <c r="E92" s="216"/>
      <c r="F92" s="228" t="s">
        <v>266</v>
      </c>
      <c r="G92" s="216"/>
      <c r="H92" s="229">
        <v>4150.8320000000003</v>
      </c>
      <c r="I92" s="220"/>
      <c r="J92" s="216"/>
      <c r="K92" s="216"/>
      <c r="L92" s="221"/>
      <c r="M92" s="222"/>
      <c r="N92" s="223"/>
      <c r="O92" s="223"/>
      <c r="P92" s="223"/>
      <c r="Q92" s="223"/>
      <c r="R92" s="223"/>
      <c r="S92" s="223"/>
      <c r="T92" s="224"/>
      <c r="AT92" s="225" t="s">
        <v>144</v>
      </c>
      <c r="AU92" s="225" t="s">
        <v>84</v>
      </c>
      <c r="AV92" s="12" t="s">
        <v>84</v>
      </c>
      <c r="AW92" s="12" t="s">
        <v>6</v>
      </c>
      <c r="AX92" s="12" t="s">
        <v>82</v>
      </c>
      <c r="AY92" s="225" t="s">
        <v>129</v>
      </c>
    </row>
    <row r="93" spans="2:65" s="1" customFormat="1" ht="22.5" customHeight="1">
      <c r="B93" s="39"/>
      <c r="C93" s="191" t="s">
        <v>191</v>
      </c>
      <c r="D93" s="191" t="s">
        <v>131</v>
      </c>
      <c r="E93" s="192" t="s">
        <v>245</v>
      </c>
      <c r="F93" s="193" t="s">
        <v>246</v>
      </c>
      <c r="G93" s="194" t="s">
        <v>238</v>
      </c>
      <c r="H93" s="195">
        <v>296.488</v>
      </c>
      <c r="I93" s="196"/>
      <c r="J93" s="197">
        <f>ROUND(I93*H93,2)</f>
        <v>0</v>
      </c>
      <c r="K93" s="193" t="s">
        <v>135</v>
      </c>
      <c r="L93" s="59"/>
      <c r="M93" s="198" t="s">
        <v>21</v>
      </c>
      <c r="N93" s="199" t="s">
        <v>45</v>
      </c>
      <c r="O93" s="40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22" t="s">
        <v>136</v>
      </c>
      <c r="AT93" s="22" t="s">
        <v>131</v>
      </c>
      <c r="AU93" s="22" t="s">
        <v>84</v>
      </c>
      <c r="AY93" s="22" t="s">
        <v>129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2" t="s">
        <v>82</v>
      </c>
      <c r="BK93" s="202">
        <f>ROUND(I93*H93,2)</f>
        <v>0</v>
      </c>
      <c r="BL93" s="22" t="s">
        <v>136</v>
      </c>
      <c r="BM93" s="22" t="s">
        <v>267</v>
      </c>
    </row>
    <row r="94" spans="2:65" s="1" customFormat="1" ht="22.5" customHeight="1">
      <c r="B94" s="39"/>
      <c r="C94" s="191" t="s">
        <v>196</v>
      </c>
      <c r="D94" s="191" t="s">
        <v>131</v>
      </c>
      <c r="E94" s="192" t="s">
        <v>253</v>
      </c>
      <c r="F94" s="193" t="s">
        <v>254</v>
      </c>
      <c r="G94" s="194" t="s">
        <v>238</v>
      </c>
      <c r="H94" s="195">
        <v>296.488</v>
      </c>
      <c r="I94" s="196"/>
      <c r="J94" s="197">
        <f>ROUND(I94*H94,2)</f>
        <v>0</v>
      </c>
      <c r="K94" s="193" t="s">
        <v>135</v>
      </c>
      <c r="L94" s="59"/>
      <c r="M94" s="198" t="s">
        <v>21</v>
      </c>
      <c r="N94" s="233" t="s">
        <v>45</v>
      </c>
      <c r="O94" s="234"/>
      <c r="P94" s="235">
        <f>O94*H94</f>
        <v>0</v>
      </c>
      <c r="Q94" s="235">
        <v>0</v>
      </c>
      <c r="R94" s="235">
        <f>Q94*H94</f>
        <v>0</v>
      </c>
      <c r="S94" s="235">
        <v>0</v>
      </c>
      <c r="T94" s="236">
        <f>S94*H94</f>
        <v>0</v>
      </c>
      <c r="AR94" s="22" t="s">
        <v>136</v>
      </c>
      <c r="AT94" s="22" t="s">
        <v>131</v>
      </c>
      <c r="AU94" s="22" t="s">
        <v>84</v>
      </c>
      <c r="AY94" s="22" t="s">
        <v>129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2" t="s">
        <v>82</v>
      </c>
      <c r="BK94" s="202">
        <f>ROUND(I94*H94,2)</f>
        <v>0</v>
      </c>
      <c r="BL94" s="22" t="s">
        <v>136</v>
      </c>
      <c r="BM94" s="22" t="s">
        <v>268</v>
      </c>
    </row>
    <row r="95" spans="2:65" s="1" customFormat="1" ht="6.95" customHeight="1">
      <c r="B95" s="54"/>
      <c r="C95" s="55"/>
      <c r="D95" s="55"/>
      <c r="E95" s="55"/>
      <c r="F95" s="55"/>
      <c r="G95" s="55"/>
      <c r="H95" s="55"/>
      <c r="I95" s="137"/>
      <c r="J95" s="55"/>
      <c r="K95" s="55"/>
      <c r="L95" s="59"/>
    </row>
  </sheetData>
  <sheetProtection password="CC35" sheet="1" objects="1" scenarios="1" formatCells="0" formatColumns="0" formatRows="0" sort="0" autoFilter="0"/>
  <autoFilter ref="C79:K94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95</v>
      </c>
      <c r="G1" s="362" t="s">
        <v>96</v>
      </c>
      <c r="H1" s="362"/>
      <c r="I1" s="113"/>
      <c r="J1" s="112" t="s">
        <v>97</v>
      </c>
      <c r="K1" s="111" t="s">
        <v>98</v>
      </c>
      <c r="L1" s="112" t="s">
        <v>99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22" t="s">
        <v>90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100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55" t="str">
        <f>'Rekapitulace stavby'!K6</f>
        <v>Domov klidného stáří Žinkovy - demolice objektu C v areálu DKS</v>
      </c>
      <c r="F7" s="356"/>
      <c r="G7" s="356"/>
      <c r="H7" s="356"/>
      <c r="I7" s="115"/>
      <c r="J7" s="27"/>
      <c r="K7" s="29"/>
    </row>
    <row r="8" spans="1:70" s="1" customFormat="1">
      <c r="B8" s="39"/>
      <c r="C8" s="40"/>
      <c r="D8" s="35" t="s">
        <v>101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57" t="s">
        <v>269</v>
      </c>
      <c r="F9" s="358"/>
      <c r="G9" s="358"/>
      <c r="H9" s="358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18.2.2017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34</v>
      </c>
      <c r="K20" s="43"/>
    </row>
    <row r="21" spans="2:11" s="1" customFormat="1" ht="18" customHeight="1">
      <c r="B21" s="39"/>
      <c r="C21" s="40"/>
      <c r="D21" s="40"/>
      <c r="E21" s="33" t="s">
        <v>35</v>
      </c>
      <c r="F21" s="40"/>
      <c r="G21" s="40"/>
      <c r="H21" s="40"/>
      <c r="I21" s="117" t="s">
        <v>30</v>
      </c>
      <c r="J21" s="33" t="s">
        <v>36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38</v>
      </c>
      <c r="E23" s="40"/>
      <c r="F23" s="40"/>
      <c r="G23" s="40"/>
      <c r="H23" s="40"/>
      <c r="I23" s="116"/>
      <c r="J23" s="40"/>
      <c r="K23" s="43"/>
    </row>
    <row r="24" spans="2:11" s="6" customFormat="1" ht="63" customHeight="1">
      <c r="B24" s="119"/>
      <c r="C24" s="120"/>
      <c r="D24" s="120"/>
      <c r="E24" s="324" t="s">
        <v>39</v>
      </c>
      <c r="F24" s="324"/>
      <c r="G24" s="324"/>
      <c r="H24" s="324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40</v>
      </c>
      <c r="E27" s="40"/>
      <c r="F27" s="40"/>
      <c r="G27" s="40"/>
      <c r="H27" s="40"/>
      <c r="I27" s="116"/>
      <c r="J27" s="126">
        <f>ROUND(J80,2)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42</v>
      </c>
      <c r="G29" s="40"/>
      <c r="H29" s="40"/>
      <c r="I29" s="127" t="s">
        <v>41</v>
      </c>
      <c r="J29" s="44" t="s">
        <v>43</v>
      </c>
      <c r="K29" s="43"/>
    </row>
    <row r="30" spans="2:11" s="1" customFormat="1" ht="14.45" customHeight="1">
      <c r="B30" s="39"/>
      <c r="C30" s="40"/>
      <c r="D30" s="47" t="s">
        <v>44</v>
      </c>
      <c r="E30" s="47" t="s">
        <v>45</v>
      </c>
      <c r="F30" s="128">
        <f>ROUND(SUM(BE80:BE95), 2)</f>
        <v>0</v>
      </c>
      <c r="G30" s="40"/>
      <c r="H30" s="40"/>
      <c r="I30" s="129">
        <v>0.21</v>
      </c>
      <c r="J30" s="128">
        <f>ROUND(ROUND((SUM(BE80:BE95)),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46</v>
      </c>
      <c r="F31" s="128">
        <f>ROUND(SUM(BF80:BF95), 2)</f>
        <v>0</v>
      </c>
      <c r="G31" s="40"/>
      <c r="H31" s="40"/>
      <c r="I31" s="129">
        <v>0.15</v>
      </c>
      <c r="J31" s="128">
        <f>ROUND(ROUND((SUM(BF80:BF95)),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47</v>
      </c>
      <c r="F32" s="128">
        <f>ROUND(SUM(BG80:BG95),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48</v>
      </c>
      <c r="F33" s="128">
        <f>ROUND(SUM(BH80:BH95),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49</v>
      </c>
      <c r="F34" s="128">
        <f>ROUND(SUM(BI80:BI95),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50</v>
      </c>
      <c r="E36" s="77"/>
      <c r="F36" s="77"/>
      <c r="G36" s="132" t="s">
        <v>51</v>
      </c>
      <c r="H36" s="133" t="s">
        <v>52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103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55" t="str">
        <f>E7</f>
        <v>Domov klidného stáří Žinkovy - demolice objektu C v areálu DKS</v>
      </c>
      <c r="F45" s="356"/>
      <c r="G45" s="356"/>
      <c r="H45" s="356"/>
      <c r="I45" s="116"/>
      <c r="J45" s="40"/>
      <c r="K45" s="43"/>
    </row>
    <row r="46" spans="2:11" s="1" customFormat="1" ht="14.45" customHeight="1">
      <c r="B46" s="39"/>
      <c r="C46" s="35" t="s">
        <v>101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57" t="str">
        <f>E9</f>
        <v>03 - Kolna</v>
      </c>
      <c r="F47" s="358"/>
      <c r="G47" s="358"/>
      <c r="H47" s="358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Žinkovy</v>
      </c>
      <c r="G49" s="40"/>
      <c r="H49" s="40"/>
      <c r="I49" s="117" t="s">
        <v>25</v>
      </c>
      <c r="J49" s="118" t="str">
        <f>IF(J12="","",J12)</f>
        <v>18.2.2017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Domov klidného stáří v Žinkovech č.p.89,Žinkovy</v>
      </c>
      <c r="G51" s="40"/>
      <c r="H51" s="40"/>
      <c r="I51" s="117" t="s">
        <v>33</v>
      </c>
      <c r="J51" s="33" t="str">
        <f>E21</f>
        <v>L.Beneda, Čižická 279, 33209 Štěnivice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104</v>
      </c>
      <c r="D54" s="130"/>
      <c r="E54" s="130"/>
      <c r="F54" s="130"/>
      <c r="G54" s="130"/>
      <c r="H54" s="130"/>
      <c r="I54" s="143"/>
      <c r="J54" s="144" t="s">
        <v>105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106</v>
      </c>
      <c r="D56" s="40"/>
      <c r="E56" s="40"/>
      <c r="F56" s="40"/>
      <c r="G56" s="40"/>
      <c r="H56" s="40"/>
      <c r="I56" s="116"/>
      <c r="J56" s="126">
        <f>J80</f>
        <v>0</v>
      </c>
      <c r="K56" s="43"/>
      <c r="AU56" s="22" t="s">
        <v>107</v>
      </c>
    </row>
    <row r="57" spans="2:47" s="7" customFormat="1" ht="24.95" customHeight="1">
      <c r="B57" s="147"/>
      <c r="C57" s="148"/>
      <c r="D57" s="149" t="s">
        <v>108</v>
      </c>
      <c r="E57" s="150"/>
      <c r="F57" s="150"/>
      <c r="G57" s="150"/>
      <c r="H57" s="150"/>
      <c r="I57" s="151"/>
      <c r="J57" s="152">
        <f>J81</f>
        <v>0</v>
      </c>
      <c r="K57" s="153"/>
    </row>
    <row r="58" spans="2:47" s="8" customFormat="1" ht="19.899999999999999" customHeight="1">
      <c r="B58" s="154"/>
      <c r="C58" s="155"/>
      <c r="D58" s="156" t="s">
        <v>109</v>
      </c>
      <c r="E58" s="157"/>
      <c r="F58" s="157"/>
      <c r="G58" s="157"/>
      <c r="H58" s="157"/>
      <c r="I58" s="158"/>
      <c r="J58" s="159">
        <f>J82</f>
        <v>0</v>
      </c>
      <c r="K58" s="160"/>
    </row>
    <row r="59" spans="2:47" s="8" customFormat="1" ht="19.899999999999999" customHeight="1">
      <c r="B59" s="154"/>
      <c r="C59" s="155"/>
      <c r="D59" s="156" t="s">
        <v>110</v>
      </c>
      <c r="E59" s="157"/>
      <c r="F59" s="157"/>
      <c r="G59" s="157"/>
      <c r="H59" s="157"/>
      <c r="I59" s="158"/>
      <c r="J59" s="159">
        <f>J84</f>
        <v>0</v>
      </c>
      <c r="K59" s="160"/>
    </row>
    <row r="60" spans="2:47" s="8" customFormat="1" ht="19.899999999999999" customHeight="1">
      <c r="B60" s="154"/>
      <c r="C60" s="155"/>
      <c r="D60" s="156" t="s">
        <v>112</v>
      </c>
      <c r="E60" s="157"/>
      <c r="F60" s="157"/>
      <c r="G60" s="157"/>
      <c r="H60" s="157"/>
      <c r="I60" s="158"/>
      <c r="J60" s="159">
        <f>J91</f>
        <v>0</v>
      </c>
      <c r="K60" s="160"/>
    </row>
    <row r="61" spans="2:47" s="1" customFormat="1" ht="21.75" customHeight="1">
      <c r="B61" s="39"/>
      <c r="C61" s="40"/>
      <c r="D61" s="40"/>
      <c r="E61" s="40"/>
      <c r="F61" s="40"/>
      <c r="G61" s="40"/>
      <c r="H61" s="40"/>
      <c r="I61" s="116"/>
      <c r="J61" s="40"/>
      <c r="K61" s="43"/>
    </row>
    <row r="62" spans="2:47" s="1" customFormat="1" ht="6.95" customHeight="1">
      <c r="B62" s="54"/>
      <c r="C62" s="55"/>
      <c r="D62" s="55"/>
      <c r="E62" s="55"/>
      <c r="F62" s="55"/>
      <c r="G62" s="55"/>
      <c r="H62" s="55"/>
      <c r="I62" s="137"/>
      <c r="J62" s="55"/>
      <c r="K62" s="56"/>
    </row>
    <row r="66" spans="2:63" s="1" customFormat="1" ht="6.95" customHeight="1">
      <c r="B66" s="57"/>
      <c r="C66" s="58"/>
      <c r="D66" s="58"/>
      <c r="E66" s="58"/>
      <c r="F66" s="58"/>
      <c r="G66" s="58"/>
      <c r="H66" s="58"/>
      <c r="I66" s="140"/>
      <c r="J66" s="58"/>
      <c r="K66" s="58"/>
      <c r="L66" s="59"/>
    </row>
    <row r="67" spans="2:63" s="1" customFormat="1" ht="36.950000000000003" customHeight="1">
      <c r="B67" s="39"/>
      <c r="C67" s="60" t="s">
        <v>113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6.95" customHeight="1">
      <c r="B68" s="39"/>
      <c r="C68" s="61"/>
      <c r="D68" s="61"/>
      <c r="E68" s="61"/>
      <c r="F68" s="61"/>
      <c r="G68" s="61"/>
      <c r="H68" s="61"/>
      <c r="I68" s="161"/>
      <c r="J68" s="61"/>
      <c r="K68" s="61"/>
      <c r="L68" s="59"/>
    </row>
    <row r="69" spans="2:63" s="1" customFormat="1" ht="14.45" customHeight="1">
      <c r="B69" s="39"/>
      <c r="C69" s="63" t="s">
        <v>18</v>
      </c>
      <c r="D69" s="61"/>
      <c r="E69" s="61"/>
      <c r="F69" s="61"/>
      <c r="G69" s="61"/>
      <c r="H69" s="61"/>
      <c r="I69" s="161"/>
      <c r="J69" s="61"/>
      <c r="K69" s="61"/>
      <c r="L69" s="59"/>
    </row>
    <row r="70" spans="2:63" s="1" customFormat="1" ht="22.5" customHeight="1">
      <c r="B70" s="39"/>
      <c r="C70" s="61"/>
      <c r="D70" s="61"/>
      <c r="E70" s="359" t="str">
        <f>E7</f>
        <v>Domov klidného stáří Žinkovy - demolice objektu C v areálu DKS</v>
      </c>
      <c r="F70" s="360"/>
      <c r="G70" s="360"/>
      <c r="H70" s="360"/>
      <c r="I70" s="161"/>
      <c r="J70" s="61"/>
      <c r="K70" s="61"/>
      <c r="L70" s="59"/>
    </row>
    <row r="71" spans="2:63" s="1" customFormat="1" ht="14.45" customHeight="1">
      <c r="B71" s="39"/>
      <c r="C71" s="63" t="s">
        <v>101</v>
      </c>
      <c r="D71" s="61"/>
      <c r="E71" s="61"/>
      <c r="F71" s="61"/>
      <c r="G71" s="61"/>
      <c r="H71" s="61"/>
      <c r="I71" s="161"/>
      <c r="J71" s="61"/>
      <c r="K71" s="61"/>
      <c r="L71" s="59"/>
    </row>
    <row r="72" spans="2:63" s="1" customFormat="1" ht="23.25" customHeight="1">
      <c r="B72" s="39"/>
      <c r="C72" s="61"/>
      <c r="D72" s="61"/>
      <c r="E72" s="335" t="str">
        <f>E9</f>
        <v>03 - Kolna</v>
      </c>
      <c r="F72" s="361"/>
      <c r="G72" s="361"/>
      <c r="H72" s="361"/>
      <c r="I72" s="161"/>
      <c r="J72" s="61"/>
      <c r="K72" s="61"/>
      <c r="L72" s="59"/>
    </row>
    <row r="73" spans="2:63" s="1" customFormat="1" ht="6.95" customHeight="1">
      <c r="B73" s="39"/>
      <c r="C73" s="61"/>
      <c r="D73" s="61"/>
      <c r="E73" s="61"/>
      <c r="F73" s="61"/>
      <c r="G73" s="61"/>
      <c r="H73" s="61"/>
      <c r="I73" s="161"/>
      <c r="J73" s="61"/>
      <c r="K73" s="61"/>
      <c r="L73" s="59"/>
    </row>
    <row r="74" spans="2:63" s="1" customFormat="1" ht="18" customHeight="1">
      <c r="B74" s="39"/>
      <c r="C74" s="63" t="s">
        <v>23</v>
      </c>
      <c r="D74" s="61"/>
      <c r="E74" s="61"/>
      <c r="F74" s="162" t="str">
        <f>F12</f>
        <v>Žinkovy</v>
      </c>
      <c r="G74" s="61"/>
      <c r="H74" s="61"/>
      <c r="I74" s="163" t="s">
        <v>25</v>
      </c>
      <c r="J74" s="71" t="str">
        <f>IF(J12="","",J12)</f>
        <v>18.2.2017</v>
      </c>
      <c r="K74" s="61"/>
      <c r="L74" s="59"/>
    </row>
    <row r="75" spans="2:63" s="1" customFormat="1" ht="6.95" customHeight="1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63" s="1" customFormat="1">
      <c r="B76" s="39"/>
      <c r="C76" s="63" t="s">
        <v>27</v>
      </c>
      <c r="D76" s="61"/>
      <c r="E76" s="61"/>
      <c r="F76" s="162" t="str">
        <f>E15</f>
        <v>Domov klidného stáří v Žinkovech č.p.89,Žinkovy</v>
      </c>
      <c r="G76" s="61"/>
      <c r="H76" s="61"/>
      <c r="I76" s="163" t="s">
        <v>33</v>
      </c>
      <c r="J76" s="162" t="str">
        <f>E21</f>
        <v>L.Beneda, Čižická 279, 33209 Štěnivice</v>
      </c>
      <c r="K76" s="61"/>
      <c r="L76" s="59"/>
    </row>
    <row r="77" spans="2:63" s="1" customFormat="1" ht="14.45" customHeight="1">
      <c r="B77" s="39"/>
      <c r="C77" s="63" t="s">
        <v>31</v>
      </c>
      <c r="D77" s="61"/>
      <c r="E77" s="61"/>
      <c r="F77" s="162" t="str">
        <f>IF(E18="","",E18)</f>
        <v/>
      </c>
      <c r="G77" s="61"/>
      <c r="H77" s="61"/>
      <c r="I77" s="161"/>
      <c r="J77" s="61"/>
      <c r="K77" s="61"/>
      <c r="L77" s="59"/>
    </row>
    <row r="78" spans="2:63" s="1" customFormat="1" ht="10.3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63" s="9" customFormat="1" ht="29.25" customHeight="1">
      <c r="B79" s="164"/>
      <c r="C79" s="165" t="s">
        <v>114</v>
      </c>
      <c r="D79" s="166" t="s">
        <v>59</v>
      </c>
      <c r="E79" s="166" t="s">
        <v>55</v>
      </c>
      <c r="F79" s="166" t="s">
        <v>115</v>
      </c>
      <c r="G79" s="166" t="s">
        <v>116</v>
      </c>
      <c r="H79" s="166" t="s">
        <v>117</v>
      </c>
      <c r="I79" s="167" t="s">
        <v>118</v>
      </c>
      <c r="J79" s="166" t="s">
        <v>105</v>
      </c>
      <c r="K79" s="168" t="s">
        <v>119</v>
      </c>
      <c r="L79" s="169"/>
      <c r="M79" s="79" t="s">
        <v>120</v>
      </c>
      <c r="N79" s="80" t="s">
        <v>44</v>
      </c>
      <c r="O79" s="80" t="s">
        <v>121</v>
      </c>
      <c r="P79" s="80" t="s">
        <v>122</v>
      </c>
      <c r="Q79" s="80" t="s">
        <v>123</v>
      </c>
      <c r="R79" s="80" t="s">
        <v>124</v>
      </c>
      <c r="S79" s="80" t="s">
        <v>125</v>
      </c>
      <c r="T79" s="81" t="s">
        <v>126</v>
      </c>
    </row>
    <row r="80" spans="2:63" s="1" customFormat="1" ht="29.25" customHeight="1">
      <c r="B80" s="39"/>
      <c r="C80" s="85" t="s">
        <v>106</v>
      </c>
      <c r="D80" s="61"/>
      <c r="E80" s="61"/>
      <c r="F80" s="61"/>
      <c r="G80" s="61"/>
      <c r="H80" s="61"/>
      <c r="I80" s="161"/>
      <c r="J80" s="170">
        <f>BK80</f>
        <v>0</v>
      </c>
      <c r="K80" s="61"/>
      <c r="L80" s="59"/>
      <c r="M80" s="82"/>
      <c r="N80" s="83"/>
      <c r="O80" s="83"/>
      <c r="P80" s="171">
        <f>P81</f>
        <v>0</v>
      </c>
      <c r="Q80" s="83"/>
      <c r="R80" s="171">
        <f>R81</f>
        <v>0</v>
      </c>
      <c r="S80" s="83"/>
      <c r="T80" s="172">
        <f>T81</f>
        <v>126.99600000000001</v>
      </c>
      <c r="AT80" s="22" t="s">
        <v>73</v>
      </c>
      <c r="AU80" s="22" t="s">
        <v>107</v>
      </c>
      <c r="BK80" s="173">
        <f>BK81</f>
        <v>0</v>
      </c>
    </row>
    <row r="81" spans="2:65" s="10" customFormat="1" ht="37.35" customHeight="1">
      <c r="B81" s="174"/>
      <c r="C81" s="175"/>
      <c r="D81" s="176" t="s">
        <v>73</v>
      </c>
      <c r="E81" s="177" t="s">
        <v>127</v>
      </c>
      <c r="F81" s="177" t="s">
        <v>128</v>
      </c>
      <c r="G81" s="175"/>
      <c r="H81" s="175"/>
      <c r="I81" s="178"/>
      <c r="J81" s="179">
        <f>BK81</f>
        <v>0</v>
      </c>
      <c r="K81" s="175"/>
      <c r="L81" s="180"/>
      <c r="M81" s="181"/>
      <c r="N81" s="182"/>
      <c r="O81" s="182"/>
      <c r="P81" s="183">
        <f>P82+P84+P91</f>
        <v>0</v>
      </c>
      <c r="Q81" s="182"/>
      <c r="R81" s="183">
        <f>R82+R84+R91</f>
        <v>0</v>
      </c>
      <c r="S81" s="182"/>
      <c r="T81" s="184">
        <f>T82+T84+T91</f>
        <v>126.99600000000001</v>
      </c>
      <c r="AR81" s="185" t="s">
        <v>82</v>
      </c>
      <c r="AT81" s="186" t="s">
        <v>73</v>
      </c>
      <c r="AU81" s="186" t="s">
        <v>74</v>
      </c>
      <c r="AY81" s="185" t="s">
        <v>129</v>
      </c>
      <c r="BK81" s="187">
        <f>BK82+BK84+BK91</f>
        <v>0</v>
      </c>
    </row>
    <row r="82" spans="2:65" s="10" customFormat="1" ht="19.899999999999999" customHeight="1">
      <c r="B82" s="174"/>
      <c r="C82" s="175"/>
      <c r="D82" s="188" t="s">
        <v>73</v>
      </c>
      <c r="E82" s="189" t="s">
        <v>82</v>
      </c>
      <c r="F82" s="189" t="s">
        <v>130</v>
      </c>
      <c r="G82" s="175"/>
      <c r="H82" s="175"/>
      <c r="I82" s="178"/>
      <c r="J82" s="190">
        <f>BK82</f>
        <v>0</v>
      </c>
      <c r="K82" s="175"/>
      <c r="L82" s="180"/>
      <c r="M82" s="181"/>
      <c r="N82" s="182"/>
      <c r="O82" s="182"/>
      <c r="P82" s="183">
        <f>P83</f>
        <v>0</v>
      </c>
      <c r="Q82" s="182"/>
      <c r="R82" s="183">
        <f>R83</f>
        <v>0</v>
      </c>
      <c r="S82" s="182"/>
      <c r="T82" s="184">
        <f>T83</f>
        <v>0</v>
      </c>
      <c r="AR82" s="185" t="s">
        <v>82</v>
      </c>
      <c r="AT82" s="186" t="s">
        <v>73</v>
      </c>
      <c r="AU82" s="186" t="s">
        <v>82</v>
      </c>
      <c r="AY82" s="185" t="s">
        <v>129</v>
      </c>
      <c r="BK82" s="187">
        <f>BK83</f>
        <v>0</v>
      </c>
    </row>
    <row r="83" spans="2:65" s="1" customFormat="1" ht="22.5" customHeight="1">
      <c r="B83" s="39"/>
      <c r="C83" s="191" t="s">
        <v>82</v>
      </c>
      <c r="D83" s="191" t="s">
        <v>131</v>
      </c>
      <c r="E83" s="192" t="s">
        <v>132</v>
      </c>
      <c r="F83" s="193" t="s">
        <v>133</v>
      </c>
      <c r="G83" s="194" t="s">
        <v>134</v>
      </c>
      <c r="H83" s="195">
        <v>69.2</v>
      </c>
      <c r="I83" s="196"/>
      <c r="J83" s="197">
        <f>ROUND(I83*H83,2)</f>
        <v>0</v>
      </c>
      <c r="K83" s="193" t="s">
        <v>135</v>
      </c>
      <c r="L83" s="59"/>
      <c r="M83" s="198" t="s">
        <v>21</v>
      </c>
      <c r="N83" s="199" t="s">
        <v>45</v>
      </c>
      <c r="O83" s="40"/>
      <c r="P83" s="200">
        <f>O83*H83</f>
        <v>0</v>
      </c>
      <c r="Q83" s="200">
        <v>0</v>
      </c>
      <c r="R83" s="200">
        <f>Q83*H83</f>
        <v>0</v>
      </c>
      <c r="S83" s="200">
        <v>0</v>
      </c>
      <c r="T83" s="201">
        <f>S83*H83</f>
        <v>0</v>
      </c>
      <c r="AR83" s="22" t="s">
        <v>136</v>
      </c>
      <c r="AT83" s="22" t="s">
        <v>131</v>
      </c>
      <c r="AU83" s="22" t="s">
        <v>84</v>
      </c>
      <c r="AY83" s="22" t="s">
        <v>129</v>
      </c>
      <c r="BE83" s="202">
        <f>IF(N83="základní",J83,0)</f>
        <v>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22" t="s">
        <v>82</v>
      </c>
      <c r="BK83" s="202">
        <f>ROUND(I83*H83,2)</f>
        <v>0</v>
      </c>
      <c r="BL83" s="22" t="s">
        <v>136</v>
      </c>
      <c r="BM83" s="22" t="s">
        <v>270</v>
      </c>
    </row>
    <row r="84" spans="2:65" s="10" customFormat="1" ht="29.85" customHeight="1">
      <c r="B84" s="174"/>
      <c r="C84" s="175"/>
      <c r="D84" s="188" t="s">
        <v>73</v>
      </c>
      <c r="E84" s="189" t="s">
        <v>138</v>
      </c>
      <c r="F84" s="189" t="s">
        <v>139</v>
      </c>
      <c r="G84" s="175"/>
      <c r="H84" s="175"/>
      <c r="I84" s="178"/>
      <c r="J84" s="190">
        <f>BK84</f>
        <v>0</v>
      </c>
      <c r="K84" s="175"/>
      <c r="L84" s="180"/>
      <c r="M84" s="181"/>
      <c r="N84" s="182"/>
      <c r="O84" s="182"/>
      <c r="P84" s="183">
        <f>SUM(P85:P90)</f>
        <v>0</v>
      </c>
      <c r="Q84" s="182"/>
      <c r="R84" s="183">
        <f>SUM(R85:R90)</f>
        <v>0</v>
      </c>
      <c r="S84" s="182"/>
      <c r="T84" s="184">
        <f>SUM(T85:T90)</f>
        <v>126.99600000000001</v>
      </c>
      <c r="AR84" s="185" t="s">
        <v>82</v>
      </c>
      <c r="AT84" s="186" t="s">
        <v>73</v>
      </c>
      <c r="AU84" s="186" t="s">
        <v>82</v>
      </c>
      <c r="AY84" s="185" t="s">
        <v>129</v>
      </c>
      <c r="BK84" s="187">
        <f>SUM(BK85:BK90)</f>
        <v>0</v>
      </c>
    </row>
    <row r="85" spans="2:65" s="1" customFormat="1" ht="22.5" customHeight="1">
      <c r="B85" s="39"/>
      <c r="C85" s="191" t="s">
        <v>84</v>
      </c>
      <c r="D85" s="191" t="s">
        <v>131</v>
      </c>
      <c r="E85" s="192" t="s">
        <v>140</v>
      </c>
      <c r="F85" s="193" t="s">
        <v>141</v>
      </c>
      <c r="G85" s="194" t="s">
        <v>142</v>
      </c>
      <c r="H85" s="195">
        <v>20.7</v>
      </c>
      <c r="I85" s="196"/>
      <c r="J85" s="197">
        <f>ROUND(I85*H85,2)</f>
        <v>0</v>
      </c>
      <c r="K85" s="193" t="s">
        <v>135</v>
      </c>
      <c r="L85" s="59"/>
      <c r="M85" s="198" t="s">
        <v>21</v>
      </c>
      <c r="N85" s="199" t="s">
        <v>45</v>
      </c>
      <c r="O85" s="40"/>
      <c r="P85" s="200">
        <f>O85*H85</f>
        <v>0</v>
      </c>
      <c r="Q85" s="200">
        <v>0</v>
      </c>
      <c r="R85" s="200">
        <f>Q85*H85</f>
        <v>0</v>
      </c>
      <c r="S85" s="200">
        <v>2</v>
      </c>
      <c r="T85" s="201">
        <f>S85*H85</f>
        <v>41.4</v>
      </c>
      <c r="AR85" s="22" t="s">
        <v>136</v>
      </c>
      <c r="AT85" s="22" t="s">
        <v>131</v>
      </c>
      <c r="AU85" s="22" t="s">
        <v>84</v>
      </c>
      <c r="AY85" s="22" t="s">
        <v>129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22" t="s">
        <v>82</v>
      </c>
      <c r="BK85" s="202">
        <f>ROUND(I85*H85,2)</f>
        <v>0</v>
      </c>
      <c r="BL85" s="22" t="s">
        <v>136</v>
      </c>
      <c r="BM85" s="22" t="s">
        <v>271</v>
      </c>
    </row>
    <row r="86" spans="2:65" s="12" customFormat="1" ht="13.5">
      <c r="B86" s="215"/>
      <c r="C86" s="216"/>
      <c r="D86" s="226" t="s">
        <v>144</v>
      </c>
      <c r="E86" s="227" t="s">
        <v>21</v>
      </c>
      <c r="F86" s="228" t="s">
        <v>272</v>
      </c>
      <c r="G86" s="216"/>
      <c r="H86" s="229">
        <v>20.7</v>
      </c>
      <c r="I86" s="220"/>
      <c r="J86" s="216"/>
      <c r="K86" s="216"/>
      <c r="L86" s="221"/>
      <c r="M86" s="222"/>
      <c r="N86" s="223"/>
      <c r="O86" s="223"/>
      <c r="P86" s="223"/>
      <c r="Q86" s="223"/>
      <c r="R86" s="223"/>
      <c r="S86" s="223"/>
      <c r="T86" s="224"/>
      <c r="AT86" s="225" t="s">
        <v>144</v>
      </c>
      <c r="AU86" s="225" t="s">
        <v>84</v>
      </c>
      <c r="AV86" s="12" t="s">
        <v>84</v>
      </c>
      <c r="AW86" s="12" t="s">
        <v>37</v>
      </c>
      <c r="AX86" s="12" t="s">
        <v>74</v>
      </c>
      <c r="AY86" s="225" t="s">
        <v>129</v>
      </c>
    </row>
    <row r="87" spans="2:65" s="1" customFormat="1" ht="44.25" customHeight="1">
      <c r="B87" s="39"/>
      <c r="C87" s="191" t="s">
        <v>152</v>
      </c>
      <c r="D87" s="191" t="s">
        <v>131</v>
      </c>
      <c r="E87" s="192" t="s">
        <v>261</v>
      </c>
      <c r="F87" s="193" t="s">
        <v>262</v>
      </c>
      <c r="G87" s="194" t="s">
        <v>142</v>
      </c>
      <c r="H87" s="195">
        <v>240</v>
      </c>
      <c r="I87" s="196"/>
      <c r="J87" s="197">
        <f>ROUND(I87*H87,2)</f>
        <v>0</v>
      </c>
      <c r="K87" s="193" t="s">
        <v>135</v>
      </c>
      <c r="L87" s="59"/>
      <c r="M87" s="198" t="s">
        <v>21</v>
      </c>
      <c r="N87" s="199" t="s">
        <v>45</v>
      </c>
      <c r="O87" s="40"/>
      <c r="P87" s="200">
        <f>O87*H87</f>
        <v>0</v>
      </c>
      <c r="Q87" s="200">
        <v>0</v>
      </c>
      <c r="R87" s="200">
        <f>Q87*H87</f>
        <v>0</v>
      </c>
      <c r="S87" s="200">
        <v>0.35</v>
      </c>
      <c r="T87" s="201">
        <f>S87*H87</f>
        <v>84</v>
      </c>
      <c r="AR87" s="22" t="s">
        <v>136</v>
      </c>
      <c r="AT87" s="22" t="s">
        <v>131</v>
      </c>
      <c r="AU87" s="22" t="s">
        <v>84</v>
      </c>
      <c r="AY87" s="22" t="s">
        <v>129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2" t="s">
        <v>82</v>
      </c>
      <c r="BK87" s="202">
        <f>ROUND(I87*H87,2)</f>
        <v>0</v>
      </c>
      <c r="BL87" s="22" t="s">
        <v>136</v>
      </c>
      <c r="BM87" s="22" t="s">
        <v>273</v>
      </c>
    </row>
    <row r="88" spans="2:65" s="12" customFormat="1" ht="13.5">
      <c r="B88" s="215"/>
      <c r="C88" s="216"/>
      <c r="D88" s="226" t="s">
        <v>144</v>
      </c>
      <c r="E88" s="227" t="s">
        <v>21</v>
      </c>
      <c r="F88" s="228" t="s">
        <v>274</v>
      </c>
      <c r="G88" s="216"/>
      <c r="H88" s="229">
        <v>240</v>
      </c>
      <c r="I88" s="220"/>
      <c r="J88" s="216"/>
      <c r="K88" s="216"/>
      <c r="L88" s="221"/>
      <c r="M88" s="222"/>
      <c r="N88" s="223"/>
      <c r="O88" s="223"/>
      <c r="P88" s="223"/>
      <c r="Q88" s="223"/>
      <c r="R88" s="223"/>
      <c r="S88" s="223"/>
      <c r="T88" s="224"/>
      <c r="AT88" s="225" t="s">
        <v>144</v>
      </c>
      <c r="AU88" s="225" t="s">
        <v>84</v>
      </c>
      <c r="AV88" s="12" t="s">
        <v>84</v>
      </c>
      <c r="AW88" s="12" t="s">
        <v>37</v>
      </c>
      <c r="AX88" s="12" t="s">
        <v>74</v>
      </c>
      <c r="AY88" s="225" t="s">
        <v>129</v>
      </c>
    </row>
    <row r="89" spans="2:65" s="1" customFormat="1" ht="22.5" customHeight="1">
      <c r="B89" s="39"/>
      <c r="C89" s="191" t="s">
        <v>136</v>
      </c>
      <c r="D89" s="191" t="s">
        <v>131</v>
      </c>
      <c r="E89" s="192" t="s">
        <v>275</v>
      </c>
      <c r="F89" s="193" t="s">
        <v>276</v>
      </c>
      <c r="G89" s="194" t="s">
        <v>277</v>
      </c>
      <c r="H89" s="195">
        <v>22.8</v>
      </c>
      <c r="I89" s="196"/>
      <c r="J89" s="197">
        <f>ROUND(I89*H89,2)</f>
        <v>0</v>
      </c>
      <c r="K89" s="193" t="s">
        <v>135</v>
      </c>
      <c r="L89" s="59"/>
      <c r="M89" s="198" t="s">
        <v>21</v>
      </c>
      <c r="N89" s="199" t="s">
        <v>45</v>
      </c>
      <c r="O89" s="40"/>
      <c r="P89" s="200">
        <f>O89*H89</f>
        <v>0</v>
      </c>
      <c r="Q89" s="200">
        <v>0</v>
      </c>
      <c r="R89" s="200">
        <f>Q89*H89</f>
        <v>0</v>
      </c>
      <c r="S89" s="200">
        <v>7.0000000000000007E-2</v>
      </c>
      <c r="T89" s="201">
        <f>S89*H89</f>
        <v>1.5960000000000003</v>
      </c>
      <c r="AR89" s="22" t="s">
        <v>136</v>
      </c>
      <c r="AT89" s="22" t="s">
        <v>131</v>
      </c>
      <c r="AU89" s="22" t="s">
        <v>84</v>
      </c>
      <c r="AY89" s="22" t="s">
        <v>129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2" t="s">
        <v>82</v>
      </c>
      <c r="BK89" s="202">
        <f>ROUND(I89*H89,2)</f>
        <v>0</v>
      </c>
      <c r="BL89" s="22" t="s">
        <v>136</v>
      </c>
      <c r="BM89" s="22" t="s">
        <v>278</v>
      </c>
    </row>
    <row r="90" spans="2:65" s="12" customFormat="1" ht="13.5">
      <c r="B90" s="215"/>
      <c r="C90" s="216"/>
      <c r="D90" s="205" t="s">
        <v>144</v>
      </c>
      <c r="E90" s="217" t="s">
        <v>21</v>
      </c>
      <c r="F90" s="218" t="s">
        <v>279</v>
      </c>
      <c r="G90" s="216"/>
      <c r="H90" s="219">
        <v>22.8</v>
      </c>
      <c r="I90" s="220"/>
      <c r="J90" s="216"/>
      <c r="K90" s="216"/>
      <c r="L90" s="221"/>
      <c r="M90" s="222"/>
      <c r="N90" s="223"/>
      <c r="O90" s="223"/>
      <c r="P90" s="223"/>
      <c r="Q90" s="223"/>
      <c r="R90" s="223"/>
      <c r="S90" s="223"/>
      <c r="T90" s="224"/>
      <c r="AT90" s="225" t="s">
        <v>144</v>
      </c>
      <c r="AU90" s="225" t="s">
        <v>84</v>
      </c>
      <c r="AV90" s="12" t="s">
        <v>84</v>
      </c>
      <c r="AW90" s="12" t="s">
        <v>37</v>
      </c>
      <c r="AX90" s="12" t="s">
        <v>74</v>
      </c>
      <c r="AY90" s="225" t="s">
        <v>129</v>
      </c>
    </row>
    <row r="91" spans="2:65" s="10" customFormat="1" ht="29.85" customHeight="1">
      <c r="B91" s="174"/>
      <c r="C91" s="175"/>
      <c r="D91" s="188" t="s">
        <v>73</v>
      </c>
      <c r="E91" s="189" t="s">
        <v>233</v>
      </c>
      <c r="F91" s="189" t="s">
        <v>234</v>
      </c>
      <c r="G91" s="175"/>
      <c r="H91" s="175"/>
      <c r="I91" s="178"/>
      <c r="J91" s="190">
        <f>BK91</f>
        <v>0</v>
      </c>
      <c r="K91" s="175"/>
      <c r="L91" s="180"/>
      <c r="M91" s="181"/>
      <c r="N91" s="182"/>
      <c r="O91" s="182"/>
      <c r="P91" s="183">
        <f>SUM(P92:P95)</f>
        <v>0</v>
      </c>
      <c r="Q91" s="182"/>
      <c r="R91" s="183">
        <f>SUM(R92:R95)</f>
        <v>0</v>
      </c>
      <c r="S91" s="182"/>
      <c r="T91" s="184">
        <f>SUM(T92:T95)</f>
        <v>0</v>
      </c>
      <c r="AR91" s="185" t="s">
        <v>82</v>
      </c>
      <c r="AT91" s="186" t="s">
        <v>73</v>
      </c>
      <c r="AU91" s="186" t="s">
        <v>82</v>
      </c>
      <c r="AY91" s="185" t="s">
        <v>129</v>
      </c>
      <c r="BK91" s="187">
        <f>SUM(BK92:BK95)</f>
        <v>0</v>
      </c>
    </row>
    <row r="92" spans="2:65" s="1" customFormat="1" ht="31.5" customHeight="1">
      <c r="B92" s="39"/>
      <c r="C92" s="191" t="s">
        <v>162</v>
      </c>
      <c r="D92" s="191" t="s">
        <v>131</v>
      </c>
      <c r="E92" s="192" t="s">
        <v>236</v>
      </c>
      <c r="F92" s="193" t="s">
        <v>237</v>
      </c>
      <c r="G92" s="194" t="s">
        <v>238</v>
      </c>
      <c r="H92" s="195">
        <v>126.996</v>
      </c>
      <c r="I92" s="196"/>
      <c r="J92" s="197">
        <f>ROUND(I92*H92,2)</f>
        <v>0</v>
      </c>
      <c r="K92" s="193" t="s">
        <v>135</v>
      </c>
      <c r="L92" s="59"/>
      <c r="M92" s="198" t="s">
        <v>21</v>
      </c>
      <c r="N92" s="199" t="s">
        <v>45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22" t="s">
        <v>136</v>
      </c>
      <c r="AT92" s="22" t="s">
        <v>131</v>
      </c>
      <c r="AU92" s="22" t="s">
        <v>84</v>
      </c>
      <c r="AY92" s="22" t="s">
        <v>129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82</v>
      </c>
      <c r="BK92" s="202">
        <f>ROUND(I92*H92,2)</f>
        <v>0</v>
      </c>
      <c r="BL92" s="22" t="s">
        <v>136</v>
      </c>
      <c r="BM92" s="22" t="s">
        <v>280</v>
      </c>
    </row>
    <row r="93" spans="2:65" s="1" customFormat="1" ht="31.5" customHeight="1">
      <c r="B93" s="39"/>
      <c r="C93" s="191" t="s">
        <v>191</v>
      </c>
      <c r="D93" s="191" t="s">
        <v>131</v>
      </c>
      <c r="E93" s="192" t="s">
        <v>240</v>
      </c>
      <c r="F93" s="193" t="s">
        <v>241</v>
      </c>
      <c r="G93" s="194" t="s">
        <v>238</v>
      </c>
      <c r="H93" s="195">
        <v>126.996</v>
      </c>
      <c r="I93" s="196"/>
      <c r="J93" s="197">
        <f>ROUND(I93*H93,2)</f>
        <v>0</v>
      </c>
      <c r="K93" s="193" t="s">
        <v>135</v>
      </c>
      <c r="L93" s="59"/>
      <c r="M93" s="198" t="s">
        <v>21</v>
      </c>
      <c r="N93" s="199" t="s">
        <v>45</v>
      </c>
      <c r="O93" s="40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22" t="s">
        <v>136</v>
      </c>
      <c r="AT93" s="22" t="s">
        <v>131</v>
      </c>
      <c r="AU93" s="22" t="s">
        <v>84</v>
      </c>
      <c r="AY93" s="22" t="s">
        <v>129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2" t="s">
        <v>82</v>
      </c>
      <c r="BK93" s="202">
        <f>ROUND(I93*H93,2)</f>
        <v>0</v>
      </c>
      <c r="BL93" s="22" t="s">
        <v>136</v>
      </c>
      <c r="BM93" s="22" t="s">
        <v>281</v>
      </c>
    </row>
    <row r="94" spans="2:65" s="1" customFormat="1" ht="22.5" customHeight="1">
      <c r="B94" s="39"/>
      <c r="C94" s="191" t="s">
        <v>196</v>
      </c>
      <c r="D94" s="191" t="s">
        <v>131</v>
      </c>
      <c r="E94" s="192" t="s">
        <v>245</v>
      </c>
      <c r="F94" s="193" t="s">
        <v>246</v>
      </c>
      <c r="G94" s="194" t="s">
        <v>238</v>
      </c>
      <c r="H94" s="195">
        <v>126.996</v>
      </c>
      <c r="I94" s="196"/>
      <c r="J94" s="197">
        <f>ROUND(I94*H94,2)</f>
        <v>0</v>
      </c>
      <c r="K94" s="193" t="s">
        <v>135</v>
      </c>
      <c r="L94" s="59"/>
      <c r="M94" s="198" t="s">
        <v>21</v>
      </c>
      <c r="N94" s="199" t="s">
        <v>45</v>
      </c>
      <c r="O94" s="40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2" t="s">
        <v>136</v>
      </c>
      <c r="AT94" s="22" t="s">
        <v>131</v>
      </c>
      <c r="AU94" s="22" t="s">
        <v>84</v>
      </c>
      <c r="AY94" s="22" t="s">
        <v>129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2" t="s">
        <v>82</v>
      </c>
      <c r="BK94" s="202">
        <f>ROUND(I94*H94,2)</f>
        <v>0</v>
      </c>
      <c r="BL94" s="22" t="s">
        <v>136</v>
      </c>
      <c r="BM94" s="22" t="s">
        <v>282</v>
      </c>
    </row>
    <row r="95" spans="2:65" s="1" customFormat="1" ht="22.5" customHeight="1">
      <c r="B95" s="39"/>
      <c r="C95" s="191" t="s">
        <v>203</v>
      </c>
      <c r="D95" s="191" t="s">
        <v>131</v>
      </c>
      <c r="E95" s="192" t="s">
        <v>253</v>
      </c>
      <c r="F95" s="193" t="s">
        <v>254</v>
      </c>
      <c r="G95" s="194" t="s">
        <v>238</v>
      </c>
      <c r="H95" s="195">
        <v>126.996</v>
      </c>
      <c r="I95" s="196"/>
      <c r="J95" s="197">
        <f>ROUND(I95*H95,2)</f>
        <v>0</v>
      </c>
      <c r="K95" s="193" t="s">
        <v>135</v>
      </c>
      <c r="L95" s="59"/>
      <c r="M95" s="198" t="s">
        <v>21</v>
      </c>
      <c r="N95" s="233" t="s">
        <v>45</v>
      </c>
      <c r="O95" s="234"/>
      <c r="P95" s="235">
        <f>O95*H95</f>
        <v>0</v>
      </c>
      <c r="Q95" s="235">
        <v>0</v>
      </c>
      <c r="R95" s="235">
        <f>Q95*H95</f>
        <v>0</v>
      </c>
      <c r="S95" s="235">
        <v>0</v>
      </c>
      <c r="T95" s="236">
        <f>S95*H95</f>
        <v>0</v>
      </c>
      <c r="AR95" s="22" t="s">
        <v>136</v>
      </c>
      <c r="AT95" s="22" t="s">
        <v>131</v>
      </c>
      <c r="AU95" s="22" t="s">
        <v>84</v>
      </c>
      <c r="AY95" s="22" t="s">
        <v>129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2" t="s">
        <v>82</v>
      </c>
      <c r="BK95" s="202">
        <f>ROUND(I95*H95,2)</f>
        <v>0</v>
      </c>
      <c r="BL95" s="22" t="s">
        <v>136</v>
      </c>
      <c r="BM95" s="22" t="s">
        <v>283</v>
      </c>
    </row>
    <row r="96" spans="2:65" s="1" customFormat="1" ht="6.95" customHeight="1">
      <c r="B96" s="54"/>
      <c r="C96" s="55"/>
      <c r="D96" s="55"/>
      <c r="E96" s="55"/>
      <c r="F96" s="55"/>
      <c r="G96" s="55"/>
      <c r="H96" s="55"/>
      <c r="I96" s="137"/>
      <c r="J96" s="55"/>
      <c r="K96" s="55"/>
      <c r="L96" s="59"/>
    </row>
  </sheetData>
  <sheetProtection password="CC35" sheet="1" objects="1" scenarios="1" formatCells="0" formatColumns="0" formatRows="0" sort="0" autoFilter="0"/>
  <autoFilter ref="C79:K95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95</v>
      </c>
      <c r="G1" s="362" t="s">
        <v>96</v>
      </c>
      <c r="H1" s="362"/>
      <c r="I1" s="113"/>
      <c r="J1" s="112" t="s">
        <v>97</v>
      </c>
      <c r="K1" s="111" t="s">
        <v>98</v>
      </c>
      <c r="L1" s="112" t="s">
        <v>99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22" t="s">
        <v>94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100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55" t="str">
        <f>'Rekapitulace stavby'!K6</f>
        <v>Domov klidného stáří Žinkovy - demolice objektu C v areálu DKS</v>
      </c>
      <c r="F7" s="356"/>
      <c r="G7" s="356"/>
      <c r="H7" s="356"/>
      <c r="I7" s="115"/>
      <c r="J7" s="27"/>
      <c r="K7" s="29"/>
    </row>
    <row r="8" spans="1:70" s="1" customFormat="1">
      <c r="B8" s="39"/>
      <c r="C8" s="40"/>
      <c r="D8" s="35" t="s">
        <v>101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57" t="s">
        <v>284</v>
      </c>
      <c r="F9" s="358"/>
      <c r="G9" s="358"/>
      <c r="H9" s="358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18.2.2017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34</v>
      </c>
      <c r="K20" s="43"/>
    </row>
    <row r="21" spans="2:11" s="1" customFormat="1" ht="18" customHeight="1">
      <c r="B21" s="39"/>
      <c r="C21" s="40"/>
      <c r="D21" s="40"/>
      <c r="E21" s="33" t="s">
        <v>35</v>
      </c>
      <c r="F21" s="40"/>
      <c r="G21" s="40"/>
      <c r="H21" s="40"/>
      <c r="I21" s="117" t="s">
        <v>30</v>
      </c>
      <c r="J21" s="33" t="s">
        <v>36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38</v>
      </c>
      <c r="E23" s="40"/>
      <c r="F23" s="40"/>
      <c r="G23" s="40"/>
      <c r="H23" s="40"/>
      <c r="I23" s="116"/>
      <c r="J23" s="40"/>
      <c r="K23" s="43"/>
    </row>
    <row r="24" spans="2:11" s="6" customFormat="1" ht="63" customHeight="1">
      <c r="B24" s="119"/>
      <c r="C24" s="120"/>
      <c r="D24" s="120"/>
      <c r="E24" s="324" t="s">
        <v>39</v>
      </c>
      <c r="F24" s="324"/>
      <c r="G24" s="324"/>
      <c r="H24" s="324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40</v>
      </c>
      <c r="E27" s="40"/>
      <c r="F27" s="40"/>
      <c r="G27" s="40"/>
      <c r="H27" s="40"/>
      <c r="I27" s="116"/>
      <c r="J27" s="126">
        <f>ROUND(J77,2)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42</v>
      </c>
      <c r="G29" s="40"/>
      <c r="H29" s="40"/>
      <c r="I29" s="127" t="s">
        <v>41</v>
      </c>
      <c r="J29" s="44" t="s">
        <v>43</v>
      </c>
      <c r="K29" s="43"/>
    </row>
    <row r="30" spans="2:11" s="1" customFormat="1" ht="14.45" customHeight="1">
      <c r="B30" s="39"/>
      <c r="C30" s="40"/>
      <c r="D30" s="47" t="s">
        <v>44</v>
      </c>
      <c r="E30" s="47" t="s">
        <v>45</v>
      </c>
      <c r="F30" s="128">
        <f>ROUND(SUM(BE77:BE84), 2)</f>
        <v>0</v>
      </c>
      <c r="G30" s="40"/>
      <c r="H30" s="40"/>
      <c r="I30" s="129">
        <v>0.21</v>
      </c>
      <c r="J30" s="128">
        <f>ROUND(ROUND((SUM(BE77:BE84)),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46</v>
      </c>
      <c r="F31" s="128">
        <f>ROUND(SUM(BF77:BF84), 2)</f>
        <v>0</v>
      </c>
      <c r="G31" s="40"/>
      <c r="H31" s="40"/>
      <c r="I31" s="129">
        <v>0.15</v>
      </c>
      <c r="J31" s="128">
        <f>ROUND(ROUND((SUM(BF77:BF84)),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47</v>
      </c>
      <c r="F32" s="128">
        <f>ROUND(SUM(BG77:BG84),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48</v>
      </c>
      <c r="F33" s="128">
        <f>ROUND(SUM(BH77:BH84),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49</v>
      </c>
      <c r="F34" s="128">
        <f>ROUND(SUM(BI77:BI84),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50</v>
      </c>
      <c r="E36" s="77"/>
      <c r="F36" s="77"/>
      <c r="G36" s="132" t="s">
        <v>51</v>
      </c>
      <c r="H36" s="133" t="s">
        <v>52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103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55" t="str">
        <f>E7</f>
        <v>Domov klidného stáří Žinkovy - demolice objektu C v areálu DKS</v>
      </c>
      <c r="F45" s="356"/>
      <c r="G45" s="356"/>
      <c r="H45" s="356"/>
      <c r="I45" s="116"/>
      <c r="J45" s="40"/>
      <c r="K45" s="43"/>
    </row>
    <row r="46" spans="2:11" s="1" customFormat="1" ht="14.45" customHeight="1">
      <c r="B46" s="39"/>
      <c r="C46" s="35" t="s">
        <v>101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57" t="str">
        <f>E9</f>
        <v>04 - Vedlejší a ostatní náklady</v>
      </c>
      <c r="F47" s="358"/>
      <c r="G47" s="358"/>
      <c r="H47" s="358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Žinkovy</v>
      </c>
      <c r="G49" s="40"/>
      <c r="H49" s="40"/>
      <c r="I49" s="117" t="s">
        <v>25</v>
      </c>
      <c r="J49" s="118" t="str">
        <f>IF(J12="","",J12)</f>
        <v>18.2.2017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Domov klidného stáří v Žinkovech č.p.89,Žinkovy</v>
      </c>
      <c r="G51" s="40"/>
      <c r="H51" s="40"/>
      <c r="I51" s="117" t="s">
        <v>33</v>
      </c>
      <c r="J51" s="33" t="str">
        <f>E21</f>
        <v>L.Beneda, Čižická 279, 33209 Štěnivice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104</v>
      </c>
      <c r="D54" s="130"/>
      <c r="E54" s="130"/>
      <c r="F54" s="130"/>
      <c r="G54" s="130"/>
      <c r="H54" s="130"/>
      <c r="I54" s="143"/>
      <c r="J54" s="144" t="s">
        <v>105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106</v>
      </c>
      <c r="D56" s="40"/>
      <c r="E56" s="40"/>
      <c r="F56" s="40"/>
      <c r="G56" s="40"/>
      <c r="H56" s="40"/>
      <c r="I56" s="116"/>
      <c r="J56" s="126">
        <f>J77</f>
        <v>0</v>
      </c>
      <c r="K56" s="43"/>
      <c r="AU56" s="22" t="s">
        <v>107</v>
      </c>
    </row>
    <row r="57" spans="2:47" s="7" customFormat="1" ht="24.95" customHeight="1">
      <c r="B57" s="147"/>
      <c r="C57" s="148"/>
      <c r="D57" s="149" t="s">
        <v>285</v>
      </c>
      <c r="E57" s="150"/>
      <c r="F57" s="150"/>
      <c r="G57" s="150"/>
      <c r="H57" s="150"/>
      <c r="I57" s="151"/>
      <c r="J57" s="152">
        <f>J78</f>
        <v>0</v>
      </c>
      <c r="K57" s="153"/>
    </row>
    <row r="58" spans="2:47" s="1" customFormat="1" ht="21.75" customHeight="1">
      <c r="B58" s="39"/>
      <c r="C58" s="40"/>
      <c r="D58" s="40"/>
      <c r="E58" s="40"/>
      <c r="F58" s="40"/>
      <c r="G58" s="40"/>
      <c r="H58" s="40"/>
      <c r="I58" s="116"/>
      <c r="J58" s="40"/>
      <c r="K58" s="43"/>
    </row>
    <row r="59" spans="2:47" s="1" customFormat="1" ht="6.95" customHeight="1">
      <c r="B59" s="54"/>
      <c r="C59" s="55"/>
      <c r="D59" s="55"/>
      <c r="E59" s="55"/>
      <c r="F59" s="55"/>
      <c r="G59" s="55"/>
      <c r="H59" s="55"/>
      <c r="I59" s="137"/>
      <c r="J59" s="55"/>
      <c r="K59" s="5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0"/>
      <c r="J63" s="58"/>
      <c r="K63" s="58"/>
      <c r="L63" s="59"/>
    </row>
    <row r="64" spans="2:47" s="1" customFormat="1" ht="36.950000000000003" customHeight="1">
      <c r="B64" s="39"/>
      <c r="C64" s="60" t="s">
        <v>113</v>
      </c>
      <c r="D64" s="61"/>
      <c r="E64" s="61"/>
      <c r="F64" s="61"/>
      <c r="G64" s="61"/>
      <c r="H64" s="61"/>
      <c r="I64" s="161"/>
      <c r="J64" s="61"/>
      <c r="K64" s="61"/>
      <c r="L64" s="59"/>
    </row>
    <row r="65" spans="2:65" s="1" customFormat="1" ht="6.95" customHeight="1">
      <c r="B65" s="39"/>
      <c r="C65" s="61"/>
      <c r="D65" s="61"/>
      <c r="E65" s="61"/>
      <c r="F65" s="61"/>
      <c r="G65" s="61"/>
      <c r="H65" s="61"/>
      <c r="I65" s="161"/>
      <c r="J65" s="61"/>
      <c r="K65" s="61"/>
      <c r="L65" s="59"/>
    </row>
    <row r="66" spans="2:65" s="1" customFormat="1" ht="14.45" customHeight="1">
      <c r="B66" s="39"/>
      <c r="C66" s="63" t="s">
        <v>18</v>
      </c>
      <c r="D66" s="61"/>
      <c r="E66" s="61"/>
      <c r="F66" s="61"/>
      <c r="G66" s="61"/>
      <c r="H66" s="61"/>
      <c r="I66" s="161"/>
      <c r="J66" s="61"/>
      <c r="K66" s="61"/>
      <c r="L66" s="59"/>
    </row>
    <row r="67" spans="2:65" s="1" customFormat="1" ht="22.5" customHeight="1">
      <c r="B67" s="39"/>
      <c r="C67" s="61"/>
      <c r="D67" s="61"/>
      <c r="E67" s="359" t="str">
        <f>E7</f>
        <v>Domov klidného stáří Žinkovy - demolice objektu C v areálu DKS</v>
      </c>
      <c r="F67" s="360"/>
      <c r="G67" s="360"/>
      <c r="H67" s="360"/>
      <c r="I67" s="161"/>
      <c r="J67" s="61"/>
      <c r="K67" s="61"/>
      <c r="L67" s="59"/>
    </row>
    <row r="68" spans="2:65" s="1" customFormat="1" ht="14.45" customHeight="1">
      <c r="B68" s="39"/>
      <c r="C68" s="63" t="s">
        <v>101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65" s="1" customFormat="1" ht="23.25" customHeight="1">
      <c r="B69" s="39"/>
      <c r="C69" s="61"/>
      <c r="D69" s="61"/>
      <c r="E69" s="335" t="str">
        <f>E9</f>
        <v>04 - Vedlejší a ostatní náklady</v>
      </c>
      <c r="F69" s="361"/>
      <c r="G69" s="361"/>
      <c r="H69" s="361"/>
      <c r="I69" s="161"/>
      <c r="J69" s="61"/>
      <c r="K69" s="61"/>
      <c r="L69" s="59"/>
    </row>
    <row r="70" spans="2:65" s="1" customFormat="1" ht="6.95" customHeight="1">
      <c r="B70" s="39"/>
      <c r="C70" s="61"/>
      <c r="D70" s="61"/>
      <c r="E70" s="61"/>
      <c r="F70" s="61"/>
      <c r="G70" s="61"/>
      <c r="H70" s="61"/>
      <c r="I70" s="161"/>
      <c r="J70" s="61"/>
      <c r="K70" s="61"/>
      <c r="L70" s="59"/>
    </row>
    <row r="71" spans="2:65" s="1" customFormat="1" ht="18" customHeight="1">
      <c r="B71" s="39"/>
      <c r="C71" s="63" t="s">
        <v>23</v>
      </c>
      <c r="D71" s="61"/>
      <c r="E71" s="61"/>
      <c r="F71" s="162" t="str">
        <f>F12</f>
        <v>Žinkovy</v>
      </c>
      <c r="G71" s="61"/>
      <c r="H71" s="61"/>
      <c r="I71" s="163" t="s">
        <v>25</v>
      </c>
      <c r="J71" s="71" t="str">
        <f>IF(J12="","",J12)</f>
        <v>18.2.2017</v>
      </c>
      <c r="K71" s="61"/>
      <c r="L71" s="59"/>
    </row>
    <row r="72" spans="2:65" s="1" customFormat="1" ht="6.95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65" s="1" customFormat="1">
      <c r="B73" s="39"/>
      <c r="C73" s="63" t="s">
        <v>27</v>
      </c>
      <c r="D73" s="61"/>
      <c r="E73" s="61"/>
      <c r="F73" s="162" t="str">
        <f>E15</f>
        <v>Domov klidného stáří v Žinkovech č.p.89,Žinkovy</v>
      </c>
      <c r="G73" s="61"/>
      <c r="H73" s="61"/>
      <c r="I73" s="163" t="s">
        <v>33</v>
      </c>
      <c r="J73" s="162" t="str">
        <f>E21</f>
        <v>L.Beneda, Čižická 279, 33209 Štěnivice</v>
      </c>
      <c r="K73" s="61"/>
      <c r="L73" s="59"/>
    </row>
    <row r="74" spans="2:65" s="1" customFormat="1" ht="14.45" customHeight="1">
      <c r="B74" s="39"/>
      <c r="C74" s="63" t="s">
        <v>31</v>
      </c>
      <c r="D74" s="61"/>
      <c r="E74" s="61"/>
      <c r="F74" s="162" t="str">
        <f>IF(E18="","",E18)</f>
        <v/>
      </c>
      <c r="G74" s="61"/>
      <c r="H74" s="61"/>
      <c r="I74" s="161"/>
      <c r="J74" s="61"/>
      <c r="K74" s="61"/>
      <c r="L74" s="59"/>
    </row>
    <row r="75" spans="2:65" s="1" customFormat="1" ht="10.35" customHeight="1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65" s="9" customFormat="1" ht="29.25" customHeight="1">
      <c r="B76" s="164"/>
      <c r="C76" s="165" t="s">
        <v>114</v>
      </c>
      <c r="D76" s="166" t="s">
        <v>59</v>
      </c>
      <c r="E76" s="166" t="s">
        <v>55</v>
      </c>
      <c r="F76" s="166" t="s">
        <v>115</v>
      </c>
      <c r="G76" s="166" t="s">
        <v>116</v>
      </c>
      <c r="H76" s="166" t="s">
        <v>117</v>
      </c>
      <c r="I76" s="167" t="s">
        <v>118</v>
      </c>
      <c r="J76" s="166" t="s">
        <v>105</v>
      </c>
      <c r="K76" s="168" t="s">
        <v>119</v>
      </c>
      <c r="L76" s="169"/>
      <c r="M76" s="79" t="s">
        <v>120</v>
      </c>
      <c r="N76" s="80" t="s">
        <v>44</v>
      </c>
      <c r="O76" s="80" t="s">
        <v>121</v>
      </c>
      <c r="P76" s="80" t="s">
        <v>122</v>
      </c>
      <c r="Q76" s="80" t="s">
        <v>123</v>
      </c>
      <c r="R76" s="80" t="s">
        <v>124</v>
      </c>
      <c r="S76" s="80" t="s">
        <v>125</v>
      </c>
      <c r="T76" s="81" t="s">
        <v>126</v>
      </c>
    </row>
    <row r="77" spans="2:65" s="1" customFormat="1" ht="29.25" customHeight="1">
      <c r="B77" s="39"/>
      <c r="C77" s="85" t="s">
        <v>106</v>
      </c>
      <c r="D77" s="61"/>
      <c r="E77" s="61"/>
      <c r="F77" s="61"/>
      <c r="G77" s="61"/>
      <c r="H77" s="61"/>
      <c r="I77" s="161"/>
      <c r="J77" s="170">
        <f>BK77</f>
        <v>0</v>
      </c>
      <c r="K77" s="61"/>
      <c r="L77" s="59"/>
      <c r="M77" s="82"/>
      <c r="N77" s="83"/>
      <c r="O77" s="83"/>
      <c r="P77" s="171">
        <f>P78</f>
        <v>0</v>
      </c>
      <c r="Q77" s="83"/>
      <c r="R77" s="171">
        <f>R78</f>
        <v>0</v>
      </c>
      <c r="S77" s="83"/>
      <c r="T77" s="172">
        <f>T78</f>
        <v>0</v>
      </c>
      <c r="AT77" s="22" t="s">
        <v>73</v>
      </c>
      <c r="AU77" s="22" t="s">
        <v>107</v>
      </c>
      <c r="BK77" s="173">
        <f>BK78</f>
        <v>0</v>
      </c>
    </row>
    <row r="78" spans="2:65" s="10" customFormat="1" ht="37.35" customHeight="1">
      <c r="B78" s="174"/>
      <c r="C78" s="175"/>
      <c r="D78" s="188" t="s">
        <v>73</v>
      </c>
      <c r="E78" s="237" t="s">
        <v>286</v>
      </c>
      <c r="F78" s="237" t="s">
        <v>287</v>
      </c>
      <c r="G78" s="175"/>
      <c r="H78" s="175"/>
      <c r="I78" s="178"/>
      <c r="J78" s="238">
        <f>BK78</f>
        <v>0</v>
      </c>
      <c r="K78" s="175"/>
      <c r="L78" s="180"/>
      <c r="M78" s="181"/>
      <c r="N78" s="182"/>
      <c r="O78" s="182"/>
      <c r="P78" s="183">
        <f>SUM(P79:P84)</f>
        <v>0</v>
      </c>
      <c r="Q78" s="182"/>
      <c r="R78" s="183">
        <f>SUM(R79:R84)</f>
        <v>0</v>
      </c>
      <c r="S78" s="182"/>
      <c r="T78" s="184">
        <f>SUM(T79:T84)</f>
        <v>0</v>
      </c>
      <c r="AR78" s="185" t="s">
        <v>162</v>
      </c>
      <c r="AT78" s="186" t="s">
        <v>73</v>
      </c>
      <c r="AU78" s="186" t="s">
        <v>74</v>
      </c>
      <c r="AY78" s="185" t="s">
        <v>129</v>
      </c>
      <c r="BK78" s="187">
        <f>SUM(BK79:BK84)</f>
        <v>0</v>
      </c>
    </row>
    <row r="79" spans="2:65" s="1" customFormat="1" ht="31.5" customHeight="1">
      <c r="B79" s="39"/>
      <c r="C79" s="191" t="s">
        <v>82</v>
      </c>
      <c r="D79" s="191" t="s">
        <v>131</v>
      </c>
      <c r="E79" s="192" t="s">
        <v>288</v>
      </c>
      <c r="F79" s="193" t="s">
        <v>289</v>
      </c>
      <c r="G79" s="194" t="s">
        <v>290</v>
      </c>
      <c r="H79" s="195">
        <v>1</v>
      </c>
      <c r="I79" s="196"/>
      <c r="J79" s="197">
        <f t="shared" ref="J79:J84" si="0">ROUND(I79*H79,2)</f>
        <v>0</v>
      </c>
      <c r="K79" s="193" t="s">
        <v>218</v>
      </c>
      <c r="L79" s="59"/>
      <c r="M79" s="198" t="s">
        <v>21</v>
      </c>
      <c r="N79" s="199" t="s">
        <v>45</v>
      </c>
      <c r="O79" s="40"/>
      <c r="P79" s="200">
        <f t="shared" ref="P79:P84" si="1">O79*H79</f>
        <v>0</v>
      </c>
      <c r="Q79" s="200">
        <v>0</v>
      </c>
      <c r="R79" s="200">
        <f t="shared" ref="R79:R84" si="2">Q79*H79</f>
        <v>0</v>
      </c>
      <c r="S79" s="200">
        <v>0</v>
      </c>
      <c r="T79" s="201">
        <f t="shared" ref="T79:T84" si="3">S79*H79</f>
        <v>0</v>
      </c>
      <c r="AR79" s="22" t="s">
        <v>291</v>
      </c>
      <c r="AT79" s="22" t="s">
        <v>131</v>
      </c>
      <c r="AU79" s="22" t="s">
        <v>82</v>
      </c>
      <c r="AY79" s="22" t="s">
        <v>129</v>
      </c>
      <c r="BE79" s="202">
        <f t="shared" ref="BE79:BE84" si="4">IF(N79="základní",J79,0)</f>
        <v>0</v>
      </c>
      <c r="BF79" s="202">
        <f t="shared" ref="BF79:BF84" si="5">IF(N79="snížená",J79,0)</f>
        <v>0</v>
      </c>
      <c r="BG79" s="202">
        <f t="shared" ref="BG79:BG84" si="6">IF(N79="zákl. přenesená",J79,0)</f>
        <v>0</v>
      </c>
      <c r="BH79" s="202">
        <f t="shared" ref="BH79:BH84" si="7">IF(N79="sníž. přenesená",J79,0)</f>
        <v>0</v>
      </c>
      <c r="BI79" s="202">
        <f t="shared" ref="BI79:BI84" si="8">IF(N79="nulová",J79,0)</f>
        <v>0</v>
      </c>
      <c r="BJ79" s="22" t="s">
        <v>82</v>
      </c>
      <c r="BK79" s="202">
        <f t="shared" ref="BK79:BK84" si="9">ROUND(I79*H79,2)</f>
        <v>0</v>
      </c>
      <c r="BL79" s="22" t="s">
        <v>291</v>
      </c>
      <c r="BM79" s="22" t="s">
        <v>292</v>
      </c>
    </row>
    <row r="80" spans="2:65" s="1" customFormat="1" ht="22.5" customHeight="1">
      <c r="B80" s="39"/>
      <c r="C80" s="191" t="s">
        <v>84</v>
      </c>
      <c r="D80" s="191" t="s">
        <v>131</v>
      </c>
      <c r="E80" s="192" t="s">
        <v>293</v>
      </c>
      <c r="F80" s="193" t="s">
        <v>294</v>
      </c>
      <c r="G80" s="194" t="s">
        <v>290</v>
      </c>
      <c r="H80" s="195">
        <v>1</v>
      </c>
      <c r="I80" s="196"/>
      <c r="J80" s="197">
        <f t="shared" si="0"/>
        <v>0</v>
      </c>
      <c r="K80" s="193" t="s">
        <v>218</v>
      </c>
      <c r="L80" s="59"/>
      <c r="M80" s="198" t="s">
        <v>21</v>
      </c>
      <c r="N80" s="199" t="s">
        <v>45</v>
      </c>
      <c r="O80" s="40"/>
      <c r="P80" s="200">
        <f t="shared" si="1"/>
        <v>0</v>
      </c>
      <c r="Q80" s="200">
        <v>0</v>
      </c>
      <c r="R80" s="200">
        <f t="shared" si="2"/>
        <v>0</v>
      </c>
      <c r="S80" s="200">
        <v>0</v>
      </c>
      <c r="T80" s="201">
        <f t="shared" si="3"/>
        <v>0</v>
      </c>
      <c r="AR80" s="22" t="s">
        <v>291</v>
      </c>
      <c r="AT80" s="22" t="s">
        <v>131</v>
      </c>
      <c r="AU80" s="22" t="s">
        <v>82</v>
      </c>
      <c r="AY80" s="22" t="s">
        <v>129</v>
      </c>
      <c r="BE80" s="202">
        <f t="shared" si="4"/>
        <v>0</v>
      </c>
      <c r="BF80" s="202">
        <f t="shared" si="5"/>
        <v>0</v>
      </c>
      <c r="BG80" s="202">
        <f t="shared" si="6"/>
        <v>0</v>
      </c>
      <c r="BH80" s="202">
        <f t="shared" si="7"/>
        <v>0</v>
      </c>
      <c r="BI80" s="202">
        <f t="shared" si="8"/>
        <v>0</v>
      </c>
      <c r="BJ80" s="22" t="s">
        <v>82</v>
      </c>
      <c r="BK80" s="202">
        <f t="shared" si="9"/>
        <v>0</v>
      </c>
      <c r="BL80" s="22" t="s">
        <v>291</v>
      </c>
      <c r="BM80" s="22" t="s">
        <v>295</v>
      </c>
    </row>
    <row r="81" spans="2:65" s="1" customFormat="1" ht="57" customHeight="1">
      <c r="B81" s="39"/>
      <c r="C81" s="191" t="s">
        <v>152</v>
      </c>
      <c r="D81" s="191" t="s">
        <v>131</v>
      </c>
      <c r="E81" s="192" t="s">
        <v>296</v>
      </c>
      <c r="F81" s="193" t="s">
        <v>297</v>
      </c>
      <c r="G81" s="194" t="s">
        <v>290</v>
      </c>
      <c r="H81" s="195">
        <v>1</v>
      </c>
      <c r="I81" s="196"/>
      <c r="J81" s="197">
        <f t="shared" si="0"/>
        <v>0</v>
      </c>
      <c r="K81" s="193" t="s">
        <v>218</v>
      </c>
      <c r="L81" s="59"/>
      <c r="M81" s="198" t="s">
        <v>21</v>
      </c>
      <c r="N81" s="199" t="s">
        <v>45</v>
      </c>
      <c r="O81" s="40"/>
      <c r="P81" s="200">
        <f t="shared" si="1"/>
        <v>0</v>
      </c>
      <c r="Q81" s="200">
        <v>0</v>
      </c>
      <c r="R81" s="200">
        <f t="shared" si="2"/>
        <v>0</v>
      </c>
      <c r="S81" s="200">
        <v>0</v>
      </c>
      <c r="T81" s="201">
        <f t="shared" si="3"/>
        <v>0</v>
      </c>
      <c r="AR81" s="22" t="s">
        <v>291</v>
      </c>
      <c r="AT81" s="22" t="s">
        <v>131</v>
      </c>
      <c r="AU81" s="22" t="s">
        <v>82</v>
      </c>
      <c r="AY81" s="22" t="s">
        <v>129</v>
      </c>
      <c r="BE81" s="202">
        <f t="shared" si="4"/>
        <v>0</v>
      </c>
      <c r="BF81" s="202">
        <f t="shared" si="5"/>
        <v>0</v>
      </c>
      <c r="BG81" s="202">
        <f t="shared" si="6"/>
        <v>0</v>
      </c>
      <c r="BH81" s="202">
        <f t="shared" si="7"/>
        <v>0</v>
      </c>
      <c r="BI81" s="202">
        <f t="shared" si="8"/>
        <v>0</v>
      </c>
      <c r="BJ81" s="22" t="s">
        <v>82</v>
      </c>
      <c r="BK81" s="202">
        <f t="shared" si="9"/>
        <v>0</v>
      </c>
      <c r="BL81" s="22" t="s">
        <v>291</v>
      </c>
      <c r="BM81" s="22" t="s">
        <v>298</v>
      </c>
    </row>
    <row r="82" spans="2:65" s="1" customFormat="1" ht="31.5" customHeight="1">
      <c r="B82" s="39"/>
      <c r="C82" s="191" t="s">
        <v>136</v>
      </c>
      <c r="D82" s="191" t="s">
        <v>131</v>
      </c>
      <c r="E82" s="192" t="s">
        <v>299</v>
      </c>
      <c r="F82" s="193" t="s">
        <v>300</v>
      </c>
      <c r="G82" s="194" t="s">
        <v>290</v>
      </c>
      <c r="H82" s="195">
        <v>1</v>
      </c>
      <c r="I82" s="196"/>
      <c r="J82" s="197">
        <f t="shared" si="0"/>
        <v>0</v>
      </c>
      <c r="K82" s="193" t="s">
        <v>135</v>
      </c>
      <c r="L82" s="59"/>
      <c r="M82" s="198" t="s">
        <v>21</v>
      </c>
      <c r="N82" s="199" t="s">
        <v>45</v>
      </c>
      <c r="O82" s="40"/>
      <c r="P82" s="200">
        <f t="shared" si="1"/>
        <v>0</v>
      </c>
      <c r="Q82" s="200">
        <v>0</v>
      </c>
      <c r="R82" s="200">
        <f t="shared" si="2"/>
        <v>0</v>
      </c>
      <c r="S82" s="200">
        <v>0</v>
      </c>
      <c r="T82" s="201">
        <f t="shared" si="3"/>
        <v>0</v>
      </c>
      <c r="AR82" s="22" t="s">
        <v>291</v>
      </c>
      <c r="AT82" s="22" t="s">
        <v>131</v>
      </c>
      <c r="AU82" s="22" t="s">
        <v>82</v>
      </c>
      <c r="AY82" s="22" t="s">
        <v>129</v>
      </c>
      <c r="BE82" s="202">
        <f t="shared" si="4"/>
        <v>0</v>
      </c>
      <c r="BF82" s="202">
        <f t="shared" si="5"/>
        <v>0</v>
      </c>
      <c r="BG82" s="202">
        <f t="shared" si="6"/>
        <v>0</v>
      </c>
      <c r="BH82" s="202">
        <f t="shared" si="7"/>
        <v>0</v>
      </c>
      <c r="BI82" s="202">
        <f t="shared" si="8"/>
        <v>0</v>
      </c>
      <c r="BJ82" s="22" t="s">
        <v>82</v>
      </c>
      <c r="BK82" s="202">
        <f t="shared" si="9"/>
        <v>0</v>
      </c>
      <c r="BL82" s="22" t="s">
        <v>291</v>
      </c>
      <c r="BM82" s="22" t="s">
        <v>301</v>
      </c>
    </row>
    <row r="83" spans="2:65" s="1" customFormat="1" ht="31.5" customHeight="1">
      <c r="B83" s="39"/>
      <c r="C83" s="191" t="s">
        <v>162</v>
      </c>
      <c r="D83" s="191" t="s">
        <v>131</v>
      </c>
      <c r="E83" s="192" t="s">
        <v>302</v>
      </c>
      <c r="F83" s="193" t="s">
        <v>303</v>
      </c>
      <c r="G83" s="194" t="s">
        <v>290</v>
      </c>
      <c r="H83" s="195">
        <v>1</v>
      </c>
      <c r="I83" s="196"/>
      <c r="J83" s="197">
        <f t="shared" si="0"/>
        <v>0</v>
      </c>
      <c r="K83" s="193" t="s">
        <v>135</v>
      </c>
      <c r="L83" s="59"/>
      <c r="M83" s="198" t="s">
        <v>21</v>
      </c>
      <c r="N83" s="199" t="s">
        <v>45</v>
      </c>
      <c r="O83" s="40"/>
      <c r="P83" s="200">
        <f t="shared" si="1"/>
        <v>0</v>
      </c>
      <c r="Q83" s="200">
        <v>0</v>
      </c>
      <c r="R83" s="200">
        <f t="shared" si="2"/>
        <v>0</v>
      </c>
      <c r="S83" s="200">
        <v>0</v>
      </c>
      <c r="T83" s="201">
        <f t="shared" si="3"/>
        <v>0</v>
      </c>
      <c r="AR83" s="22" t="s">
        <v>291</v>
      </c>
      <c r="AT83" s="22" t="s">
        <v>131</v>
      </c>
      <c r="AU83" s="22" t="s">
        <v>82</v>
      </c>
      <c r="AY83" s="22" t="s">
        <v>129</v>
      </c>
      <c r="BE83" s="202">
        <f t="shared" si="4"/>
        <v>0</v>
      </c>
      <c r="BF83" s="202">
        <f t="shared" si="5"/>
        <v>0</v>
      </c>
      <c r="BG83" s="202">
        <f t="shared" si="6"/>
        <v>0</v>
      </c>
      <c r="BH83" s="202">
        <f t="shared" si="7"/>
        <v>0</v>
      </c>
      <c r="BI83" s="202">
        <f t="shared" si="8"/>
        <v>0</v>
      </c>
      <c r="BJ83" s="22" t="s">
        <v>82</v>
      </c>
      <c r="BK83" s="202">
        <f t="shared" si="9"/>
        <v>0</v>
      </c>
      <c r="BL83" s="22" t="s">
        <v>291</v>
      </c>
      <c r="BM83" s="22" t="s">
        <v>304</v>
      </c>
    </row>
    <row r="84" spans="2:65" s="1" customFormat="1" ht="31.5" customHeight="1">
      <c r="B84" s="39"/>
      <c r="C84" s="191" t="s">
        <v>191</v>
      </c>
      <c r="D84" s="191" t="s">
        <v>131</v>
      </c>
      <c r="E84" s="192" t="s">
        <v>305</v>
      </c>
      <c r="F84" s="193" t="s">
        <v>306</v>
      </c>
      <c r="G84" s="194" t="s">
        <v>290</v>
      </c>
      <c r="H84" s="195">
        <v>1</v>
      </c>
      <c r="I84" s="196"/>
      <c r="J84" s="197">
        <f t="shared" si="0"/>
        <v>0</v>
      </c>
      <c r="K84" s="193" t="s">
        <v>218</v>
      </c>
      <c r="L84" s="59"/>
      <c r="M84" s="198" t="s">
        <v>21</v>
      </c>
      <c r="N84" s="233" t="s">
        <v>45</v>
      </c>
      <c r="O84" s="234"/>
      <c r="P84" s="235">
        <f t="shared" si="1"/>
        <v>0</v>
      </c>
      <c r="Q84" s="235">
        <v>0</v>
      </c>
      <c r="R84" s="235">
        <f t="shared" si="2"/>
        <v>0</v>
      </c>
      <c r="S84" s="235">
        <v>0</v>
      </c>
      <c r="T84" s="236">
        <f t="shared" si="3"/>
        <v>0</v>
      </c>
      <c r="AR84" s="22" t="s">
        <v>291</v>
      </c>
      <c r="AT84" s="22" t="s">
        <v>131</v>
      </c>
      <c r="AU84" s="22" t="s">
        <v>82</v>
      </c>
      <c r="AY84" s="22" t="s">
        <v>129</v>
      </c>
      <c r="BE84" s="202">
        <f t="shared" si="4"/>
        <v>0</v>
      </c>
      <c r="BF84" s="202">
        <f t="shared" si="5"/>
        <v>0</v>
      </c>
      <c r="BG84" s="202">
        <f t="shared" si="6"/>
        <v>0</v>
      </c>
      <c r="BH84" s="202">
        <f t="shared" si="7"/>
        <v>0</v>
      </c>
      <c r="BI84" s="202">
        <f t="shared" si="8"/>
        <v>0</v>
      </c>
      <c r="BJ84" s="22" t="s">
        <v>82</v>
      </c>
      <c r="BK84" s="202">
        <f t="shared" si="9"/>
        <v>0</v>
      </c>
      <c r="BL84" s="22" t="s">
        <v>291</v>
      </c>
      <c r="BM84" s="22" t="s">
        <v>307</v>
      </c>
    </row>
    <row r="85" spans="2:65" s="1" customFormat="1" ht="6.95" customHeight="1">
      <c r="B85" s="54"/>
      <c r="C85" s="55"/>
      <c r="D85" s="55"/>
      <c r="E85" s="55"/>
      <c r="F85" s="55"/>
      <c r="G85" s="55"/>
      <c r="H85" s="55"/>
      <c r="I85" s="137"/>
      <c r="J85" s="55"/>
      <c r="K85" s="55"/>
      <c r="L85" s="59"/>
    </row>
  </sheetData>
  <sheetProtection password="CC35" sheet="1" objects="1" scenarios="1" formatCells="0" formatColumns="0" formatRows="0" sort="0" autoFilter="0"/>
  <autoFilter ref="C76:K84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9" customWidth="1"/>
    <col min="2" max="2" width="1.6640625" style="239" customWidth="1"/>
    <col min="3" max="4" width="5" style="239" customWidth="1"/>
    <col min="5" max="5" width="11.6640625" style="239" customWidth="1"/>
    <col min="6" max="6" width="9.1640625" style="239" customWidth="1"/>
    <col min="7" max="7" width="5" style="239" customWidth="1"/>
    <col min="8" max="8" width="77.83203125" style="239" customWidth="1"/>
    <col min="9" max="10" width="20" style="239" customWidth="1"/>
    <col min="11" max="11" width="1.6640625" style="239" customWidth="1"/>
  </cols>
  <sheetData>
    <row r="1" spans="2:11" ht="37.5" customHeight="1"/>
    <row r="2" spans="2:1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pans="2:11" s="13" customFormat="1" ht="45" customHeight="1">
      <c r="B3" s="243"/>
      <c r="C3" s="366" t="s">
        <v>308</v>
      </c>
      <c r="D3" s="366"/>
      <c r="E3" s="366"/>
      <c r="F3" s="366"/>
      <c r="G3" s="366"/>
      <c r="H3" s="366"/>
      <c r="I3" s="366"/>
      <c r="J3" s="366"/>
      <c r="K3" s="244"/>
    </row>
    <row r="4" spans="2:11" ht="25.5" customHeight="1">
      <c r="B4" s="245"/>
      <c r="C4" s="370" t="s">
        <v>309</v>
      </c>
      <c r="D4" s="370"/>
      <c r="E4" s="370"/>
      <c r="F4" s="370"/>
      <c r="G4" s="370"/>
      <c r="H4" s="370"/>
      <c r="I4" s="370"/>
      <c r="J4" s="370"/>
      <c r="K4" s="246"/>
    </row>
    <row r="5" spans="2:11" ht="5.25" customHeight="1">
      <c r="B5" s="245"/>
      <c r="C5" s="247"/>
      <c r="D5" s="247"/>
      <c r="E5" s="247"/>
      <c r="F5" s="247"/>
      <c r="G5" s="247"/>
      <c r="H5" s="247"/>
      <c r="I5" s="247"/>
      <c r="J5" s="247"/>
      <c r="K5" s="246"/>
    </row>
    <row r="6" spans="2:11" ht="15" customHeight="1">
      <c r="B6" s="245"/>
      <c r="C6" s="369" t="s">
        <v>310</v>
      </c>
      <c r="D6" s="369"/>
      <c r="E6" s="369"/>
      <c r="F6" s="369"/>
      <c r="G6" s="369"/>
      <c r="H6" s="369"/>
      <c r="I6" s="369"/>
      <c r="J6" s="369"/>
      <c r="K6" s="246"/>
    </row>
    <row r="7" spans="2:11" ht="15" customHeight="1">
      <c r="B7" s="249"/>
      <c r="C7" s="369" t="s">
        <v>311</v>
      </c>
      <c r="D7" s="369"/>
      <c r="E7" s="369"/>
      <c r="F7" s="369"/>
      <c r="G7" s="369"/>
      <c r="H7" s="369"/>
      <c r="I7" s="369"/>
      <c r="J7" s="369"/>
      <c r="K7" s="246"/>
    </row>
    <row r="8" spans="2:1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pans="2:11" ht="15" customHeight="1">
      <c r="B9" s="249"/>
      <c r="C9" s="369" t="s">
        <v>312</v>
      </c>
      <c r="D9" s="369"/>
      <c r="E9" s="369"/>
      <c r="F9" s="369"/>
      <c r="G9" s="369"/>
      <c r="H9" s="369"/>
      <c r="I9" s="369"/>
      <c r="J9" s="369"/>
      <c r="K9" s="246"/>
    </row>
    <row r="10" spans="2:11" ht="15" customHeight="1">
      <c r="B10" s="249"/>
      <c r="C10" s="248"/>
      <c r="D10" s="369" t="s">
        <v>313</v>
      </c>
      <c r="E10" s="369"/>
      <c r="F10" s="369"/>
      <c r="G10" s="369"/>
      <c r="H10" s="369"/>
      <c r="I10" s="369"/>
      <c r="J10" s="369"/>
      <c r="K10" s="246"/>
    </row>
    <row r="11" spans="2:11" ht="15" customHeight="1">
      <c r="B11" s="249"/>
      <c r="C11" s="250"/>
      <c r="D11" s="369" t="s">
        <v>314</v>
      </c>
      <c r="E11" s="369"/>
      <c r="F11" s="369"/>
      <c r="G11" s="369"/>
      <c r="H11" s="369"/>
      <c r="I11" s="369"/>
      <c r="J11" s="369"/>
      <c r="K11" s="246"/>
    </row>
    <row r="12" spans="2:11" ht="12.75" customHeight="1">
      <c r="B12" s="249"/>
      <c r="C12" s="250"/>
      <c r="D12" s="250"/>
      <c r="E12" s="250"/>
      <c r="F12" s="250"/>
      <c r="G12" s="250"/>
      <c r="H12" s="250"/>
      <c r="I12" s="250"/>
      <c r="J12" s="250"/>
      <c r="K12" s="246"/>
    </row>
    <row r="13" spans="2:11" ht="15" customHeight="1">
      <c r="B13" s="249"/>
      <c r="C13" s="250"/>
      <c r="D13" s="369" t="s">
        <v>315</v>
      </c>
      <c r="E13" s="369"/>
      <c r="F13" s="369"/>
      <c r="G13" s="369"/>
      <c r="H13" s="369"/>
      <c r="I13" s="369"/>
      <c r="J13" s="369"/>
      <c r="K13" s="246"/>
    </row>
    <row r="14" spans="2:11" ht="15" customHeight="1">
      <c r="B14" s="249"/>
      <c r="C14" s="250"/>
      <c r="D14" s="369" t="s">
        <v>316</v>
      </c>
      <c r="E14" s="369"/>
      <c r="F14" s="369"/>
      <c r="G14" s="369"/>
      <c r="H14" s="369"/>
      <c r="I14" s="369"/>
      <c r="J14" s="369"/>
      <c r="K14" s="246"/>
    </row>
    <row r="15" spans="2:11" ht="15" customHeight="1">
      <c r="B15" s="249"/>
      <c r="C15" s="250"/>
      <c r="D15" s="369" t="s">
        <v>317</v>
      </c>
      <c r="E15" s="369"/>
      <c r="F15" s="369"/>
      <c r="G15" s="369"/>
      <c r="H15" s="369"/>
      <c r="I15" s="369"/>
      <c r="J15" s="369"/>
      <c r="K15" s="246"/>
    </row>
    <row r="16" spans="2:11" ht="15" customHeight="1">
      <c r="B16" s="249"/>
      <c r="C16" s="250"/>
      <c r="D16" s="250"/>
      <c r="E16" s="251" t="s">
        <v>81</v>
      </c>
      <c r="F16" s="369" t="s">
        <v>318</v>
      </c>
      <c r="G16" s="369"/>
      <c r="H16" s="369"/>
      <c r="I16" s="369"/>
      <c r="J16" s="369"/>
      <c r="K16" s="246"/>
    </row>
    <row r="17" spans="2:11" ht="15" customHeight="1">
      <c r="B17" s="249"/>
      <c r="C17" s="250"/>
      <c r="D17" s="250"/>
      <c r="E17" s="251" t="s">
        <v>319</v>
      </c>
      <c r="F17" s="369" t="s">
        <v>320</v>
      </c>
      <c r="G17" s="369"/>
      <c r="H17" s="369"/>
      <c r="I17" s="369"/>
      <c r="J17" s="369"/>
      <c r="K17" s="246"/>
    </row>
    <row r="18" spans="2:11" ht="15" customHeight="1">
      <c r="B18" s="249"/>
      <c r="C18" s="250"/>
      <c r="D18" s="250"/>
      <c r="E18" s="251" t="s">
        <v>321</v>
      </c>
      <c r="F18" s="369" t="s">
        <v>322</v>
      </c>
      <c r="G18" s="369"/>
      <c r="H18" s="369"/>
      <c r="I18" s="369"/>
      <c r="J18" s="369"/>
      <c r="K18" s="246"/>
    </row>
    <row r="19" spans="2:11" ht="15" customHeight="1">
      <c r="B19" s="249"/>
      <c r="C19" s="250"/>
      <c r="D19" s="250"/>
      <c r="E19" s="251" t="s">
        <v>93</v>
      </c>
      <c r="F19" s="369" t="s">
        <v>92</v>
      </c>
      <c r="G19" s="369"/>
      <c r="H19" s="369"/>
      <c r="I19" s="369"/>
      <c r="J19" s="369"/>
      <c r="K19" s="246"/>
    </row>
    <row r="20" spans="2:11" ht="15" customHeight="1">
      <c r="B20" s="249"/>
      <c r="C20" s="250"/>
      <c r="D20" s="250"/>
      <c r="E20" s="251" t="s">
        <v>323</v>
      </c>
      <c r="F20" s="369" t="s">
        <v>324</v>
      </c>
      <c r="G20" s="369"/>
      <c r="H20" s="369"/>
      <c r="I20" s="369"/>
      <c r="J20" s="369"/>
      <c r="K20" s="246"/>
    </row>
    <row r="21" spans="2:11" ht="15" customHeight="1">
      <c r="B21" s="249"/>
      <c r="C21" s="250"/>
      <c r="D21" s="250"/>
      <c r="E21" s="251" t="s">
        <v>325</v>
      </c>
      <c r="F21" s="369" t="s">
        <v>326</v>
      </c>
      <c r="G21" s="369"/>
      <c r="H21" s="369"/>
      <c r="I21" s="369"/>
      <c r="J21" s="369"/>
      <c r="K21" s="246"/>
    </row>
    <row r="22" spans="2:11" ht="12.75" customHeight="1">
      <c r="B22" s="249"/>
      <c r="C22" s="250"/>
      <c r="D22" s="250"/>
      <c r="E22" s="250"/>
      <c r="F22" s="250"/>
      <c r="G22" s="250"/>
      <c r="H22" s="250"/>
      <c r="I22" s="250"/>
      <c r="J22" s="250"/>
      <c r="K22" s="246"/>
    </row>
    <row r="23" spans="2:11" ht="15" customHeight="1">
      <c r="B23" s="249"/>
      <c r="C23" s="369" t="s">
        <v>327</v>
      </c>
      <c r="D23" s="369"/>
      <c r="E23" s="369"/>
      <c r="F23" s="369"/>
      <c r="G23" s="369"/>
      <c r="H23" s="369"/>
      <c r="I23" s="369"/>
      <c r="J23" s="369"/>
      <c r="K23" s="246"/>
    </row>
    <row r="24" spans="2:11" ht="15" customHeight="1">
      <c r="B24" s="249"/>
      <c r="C24" s="369" t="s">
        <v>328</v>
      </c>
      <c r="D24" s="369"/>
      <c r="E24" s="369"/>
      <c r="F24" s="369"/>
      <c r="G24" s="369"/>
      <c r="H24" s="369"/>
      <c r="I24" s="369"/>
      <c r="J24" s="369"/>
      <c r="K24" s="246"/>
    </row>
    <row r="25" spans="2:11" ht="15" customHeight="1">
      <c r="B25" s="249"/>
      <c r="C25" s="248"/>
      <c r="D25" s="369" t="s">
        <v>329</v>
      </c>
      <c r="E25" s="369"/>
      <c r="F25" s="369"/>
      <c r="G25" s="369"/>
      <c r="H25" s="369"/>
      <c r="I25" s="369"/>
      <c r="J25" s="369"/>
      <c r="K25" s="246"/>
    </row>
    <row r="26" spans="2:11" ht="15" customHeight="1">
      <c r="B26" s="249"/>
      <c r="C26" s="250"/>
      <c r="D26" s="369" t="s">
        <v>330</v>
      </c>
      <c r="E26" s="369"/>
      <c r="F26" s="369"/>
      <c r="G26" s="369"/>
      <c r="H26" s="369"/>
      <c r="I26" s="369"/>
      <c r="J26" s="369"/>
      <c r="K26" s="246"/>
    </row>
    <row r="27" spans="2:11" ht="12.75" customHeight="1">
      <c r="B27" s="249"/>
      <c r="C27" s="250"/>
      <c r="D27" s="250"/>
      <c r="E27" s="250"/>
      <c r="F27" s="250"/>
      <c r="G27" s="250"/>
      <c r="H27" s="250"/>
      <c r="I27" s="250"/>
      <c r="J27" s="250"/>
      <c r="K27" s="246"/>
    </row>
    <row r="28" spans="2:11" ht="15" customHeight="1">
      <c r="B28" s="249"/>
      <c r="C28" s="250"/>
      <c r="D28" s="369" t="s">
        <v>331</v>
      </c>
      <c r="E28" s="369"/>
      <c r="F28" s="369"/>
      <c r="G28" s="369"/>
      <c r="H28" s="369"/>
      <c r="I28" s="369"/>
      <c r="J28" s="369"/>
      <c r="K28" s="246"/>
    </row>
    <row r="29" spans="2:11" ht="15" customHeight="1">
      <c r="B29" s="249"/>
      <c r="C29" s="250"/>
      <c r="D29" s="369" t="s">
        <v>332</v>
      </c>
      <c r="E29" s="369"/>
      <c r="F29" s="369"/>
      <c r="G29" s="369"/>
      <c r="H29" s="369"/>
      <c r="I29" s="369"/>
      <c r="J29" s="369"/>
      <c r="K29" s="246"/>
    </row>
    <row r="30" spans="2:11" ht="12.75" customHeight="1">
      <c r="B30" s="249"/>
      <c r="C30" s="250"/>
      <c r="D30" s="250"/>
      <c r="E30" s="250"/>
      <c r="F30" s="250"/>
      <c r="G30" s="250"/>
      <c r="H30" s="250"/>
      <c r="I30" s="250"/>
      <c r="J30" s="250"/>
      <c r="K30" s="246"/>
    </row>
    <row r="31" spans="2:11" ht="15" customHeight="1">
      <c r="B31" s="249"/>
      <c r="C31" s="250"/>
      <c r="D31" s="369" t="s">
        <v>333</v>
      </c>
      <c r="E31" s="369"/>
      <c r="F31" s="369"/>
      <c r="G31" s="369"/>
      <c r="H31" s="369"/>
      <c r="I31" s="369"/>
      <c r="J31" s="369"/>
      <c r="K31" s="246"/>
    </row>
    <row r="32" spans="2:11" ht="15" customHeight="1">
      <c r="B32" s="249"/>
      <c r="C32" s="250"/>
      <c r="D32" s="369" t="s">
        <v>334</v>
      </c>
      <c r="E32" s="369"/>
      <c r="F32" s="369"/>
      <c r="G32" s="369"/>
      <c r="H32" s="369"/>
      <c r="I32" s="369"/>
      <c r="J32" s="369"/>
      <c r="K32" s="246"/>
    </row>
    <row r="33" spans="2:11" ht="15" customHeight="1">
      <c r="B33" s="249"/>
      <c r="C33" s="250"/>
      <c r="D33" s="369" t="s">
        <v>335</v>
      </c>
      <c r="E33" s="369"/>
      <c r="F33" s="369"/>
      <c r="G33" s="369"/>
      <c r="H33" s="369"/>
      <c r="I33" s="369"/>
      <c r="J33" s="369"/>
      <c r="K33" s="246"/>
    </row>
    <row r="34" spans="2:11" ht="15" customHeight="1">
      <c r="B34" s="249"/>
      <c r="C34" s="250"/>
      <c r="D34" s="248"/>
      <c r="E34" s="252" t="s">
        <v>114</v>
      </c>
      <c r="F34" s="248"/>
      <c r="G34" s="369" t="s">
        <v>336</v>
      </c>
      <c r="H34" s="369"/>
      <c r="I34" s="369"/>
      <c r="J34" s="369"/>
      <c r="K34" s="246"/>
    </row>
    <row r="35" spans="2:11" ht="30.75" customHeight="1">
      <c r="B35" s="249"/>
      <c r="C35" s="250"/>
      <c r="D35" s="248"/>
      <c r="E35" s="252" t="s">
        <v>337</v>
      </c>
      <c r="F35" s="248"/>
      <c r="G35" s="369" t="s">
        <v>338</v>
      </c>
      <c r="H35" s="369"/>
      <c r="I35" s="369"/>
      <c r="J35" s="369"/>
      <c r="K35" s="246"/>
    </row>
    <row r="36" spans="2:11" ht="15" customHeight="1">
      <c r="B36" s="249"/>
      <c r="C36" s="250"/>
      <c r="D36" s="248"/>
      <c r="E36" s="252" t="s">
        <v>55</v>
      </c>
      <c r="F36" s="248"/>
      <c r="G36" s="369" t="s">
        <v>339</v>
      </c>
      <c r="H36" s="369"/>
      <c r="I36" s="369"/>
      <c r="J36" s="369"/>
      <c r="K36" s="246"/>
    </row>
    <row r="37" spans="2:11" ht="15" customHeight="1">
      <c r="B37" s="249"/>
      <c r="C37" s="250"/>
      <c r="D37" s="248"/>
      <c r="E37" s="252" t="s">
        <v>115</v>
      </c>
      <c r="F37" s="248"/>
      <c r="G37" s="369" t="s">
        <v>340</v>
      </c>
      <c r="H37" s="369"/>
      <c r="I37" s="369"/>
      <c r="J37" s="369"/>
      <c r="K37" s="246"/>
    </row>
    <row r="38" spans="2:11" ht="15" customHeight="1">
      <c r="B38" s="249"/>
      <c r="C38" s="250"/>
      <c r="D38" s="248"/>
      <c r="E38" s="252" t="s">
        <v>116</v>
      </c>
      <c r="F38" s="248"/>
      <c r="G38" s="369" t="s">
        <v>341</v>
      </c>
      <c r="H38" s="369"/>
      <c r="I38" s="369"/>
      <c r="J38" s="369"/>
      <c r="K38" s="246"/>
    </row>
    <row r="39" spans="2:11" ht="15" customHeight="1">
      <c r="B39" s="249"/>
      <c r="C39" s="250"/>
      <c r="D39" s="248"/>
      <c r="E39" s="252" t="s">
        <v>117</v>
      </c>
      <c r="F39" s="248"/>
      <c r="G39" s="369" t="s">
        <v>342</v>
      </c>
      <c r="H39" s="369"/>
      <c r="I39" s="369"/>
      <c r="J39" s="369"/>
      <c r="K39" s="246"/>
    </row>
    <row r="40" spans="2:11" ht="15" customHeight="1">
      <c r="B40" s="249"/>
      <c r="C40" s="250"/>
      <c r="D40" s="248"/>
      <c r="E40" s="252" t="s">
        <v>343</v>
      </c>
      <c r="F40" s="248"/>
      <c r="G40" s="369" t="s">
        <v>344</v>
      </c>
      <c r="H40" s="369"/>
      <c r="I40" s="369"/>
      <c r="J40" s="369"/>
      <c r="K40" s="246"/>
    </row>
    <row r="41" spans="2:11" ht="15" customHeight="1">
      <c r="B41" s="249"/>
      <c r="C41" s="250"/>
      <c r="D41" s="248"/>
      <c r="E41" s="252"/>
      <c r="F41" s="248"/>
      <c r="G41" s="369" t="s">
        <v>345</v>
      </c>
      <c r="H41" s="369"/>
      <c r="I41" s="369"/>
      <c r="J41" s="369"/>
      <c r="K41" s="246"/>
    </row>
    <row r="42" spans="2:11" ht="15" customHeight="1">
      <c r="B42" s="249"/>
      <c r="C42" s="250"/>
      <c r="D42" s="248"/>
      <c r="E42" s="252" t="s">
        <v>346</v>
      </c>
      <c r="F42" s="248"/>
      <c r="G42" s="369" t="s">
        <v>347</v>
      </c>
      <c r="H42" s="369"/>
      <c r="I42" s="369"/>
      <c r="J42" s="369"/>
      <c r="K42" s="246"/>
    </row>
    <row r="43" spans="2:11" ht="15" customHeight="1">
      <c r="B43" s="249"/>
      <c r="C43" s="250"/>
      <c r="D43" s="248"/>
      <c r="E43" s="252" t="s">
        <v>119</v>
      </c>
      <c r="F43" s="248"/>
      <c r="G43" s="369" t="s">
        <v>348</v>
      </c>
      <c r="H43" s="369"/>
      <c r="I43" s="369"/>
      <c r="J43" s="369"/>
      <c r="K43" s="246"/>
    </row>
    <row r="44" spans="2:11" ht="12.75" customHeight="1">
      <c r="B44" s="249"/>
      <c r="C44" s="250"/>
      <c r="D44" s="248"/>
      <c r="E44" s="248"/>
      <c r="F44" s="248"/>
      <c r="G44" s="248"/>
      <c r="H44" s="248"/>
      <c r="I44" s="248"/>
      <c r="J44" s="248"/>
      <c r="K44" s="246"/>
    </row>
    <row r="45" spans="2:11" ht="15" customHeight="1">
      <c r="B45" s="249"/>
      <c r="C45" s="250"/>
      <c r="D45" s="369" t="s">
        <v>349</v>
      </c>
      <c r="E45" s="369"/>
      <c r="F45" s="369"/>
      <c r="G45" s="369"/>
      <c r="H45" s="369"/>
      <c r="I45" s="369"/>
      <c r="J45" s="369"/>
      <c r="K45" s="246"/>
    </row>
    <row r="46" spans="2:11" ht="15" customHeight="1">
      <c r="B46" s="249"/>
      <c r="C46" s="250"/>
      <c r="D46" s="250"/>
      <c r="E46" s="369" t="s">
        <v>350</v>
      </c>
      <c r="F46" s="369"/>
      <c r="G46" s="369"/>
      <c r="H46" s="369"/>
      <c r="I46" s="369"/>
      <c r="J46" s="369"/>
      <c r="K46" s="246"/>
    </row>
    <row r="47" spans="2:11" ht="15" customHeight="1">
      <c r="B47" s="249"/>
      <c r="C47" s="250"/>
      <c r="D47" s="250"/>
      <c r="E47" s="369" t="s">
        <v>351</v>
      </c>
      <c r="F47" s="369"/>
      <c r="G47" s="369"/>
      <c r="H47" s="369"/>
      <c r="I47" s="369"/>
      <c r="J47" s="369"/>
      <c r="K47" s="246"/>
    </row>
    <row r="48" spans="2:11" ht="15" customHeight="1">
      <c r="B48" s="249"/>
      <c r="C48" s="250"/>
      <c r="D48" s="250"/>
      <c r="E48" s="369" t="s">
        <v>352</v>
      </c>
      <c r="F48" s="369"/>
      <c r="G48" s="369"/>
      <c r="H48" s="369"/>
      <c r="I48" s="369"/>
      <c r="J48" s="369"/>
      <c r="K48" s="246"/>
    </row>
    <row r="49" spans="2:11" ht="15" customHeight="1">
      <c r="B49" s="249"/>
      <c r="C49" s="250"/>
      <c r="D49" s="369" t="s">
        <v>353</v>
      </c>
      <c r="E49" s="369"/>
      <c r="F49" s="369"/>
      <c r="G49" s="369"/>
      <c r="H49" s="369"/>
      <c r="I49" s="369"/>
      <c r="J49" s="369"/>
      <c r="K49" s="246"/>
    </row>
    <row r="50" spans="2:11" ht="25.5" customHeight="1">
      <c r="B50" s="245"/>
      <c r="C50" s="370" t="s">
        <v>354</v>
      </c>
      <c r="D50" s="370"/>
      <c r="E50" s="370"/>
      <c r="F50" s="370"/>
      <c r="G50" s="370"/>
      <c r="H50" s="370"/>
      <c r="I50" s="370"/>
      <c r="J50" s="370"/>
      <c r="K50" s="246"/>
    </row>
    <row r="51" spans="2:11" ht="5.25" customHeight="1">
      <c r="B51" s="245"/>
      <c r="C51" s="247"/>
      <c r="D51" s="247"/>
      <c r="E51" s="247"/>
      <c r="F51" s="247"/>
      <c r="G51" s="247"/>
      <c r="H51" s="247"/>
      <c r="I51" s="247"/>
      <c r="J51" s="247"/>
      <c r="K51" s="246"/>
    </row>
    <row r="52" spans="2:11" ht="15" customHeight="1">
      <c r="B52" s="245"/>
      <c r="C52" s="369" t="s">
        <v>355</v>
      </c>
      <c r="D52" s="369"/>
      <c r="E52" s="369"/>
      <c r="F52" s="369"/>
      <c r="G52" s="369"/>
      <c r="H52" s="369"/>
      <c r="I52" s="369"/>
      <c r="J52" s="369"/>
      <c r="K52" s="246"/>
    </row>
    <row r="53" spans="2:11" ht="15" customHeight="1">
      <c r="B53" s="245"/>
      <c r="C53" s="369" t="s">
        <v>356</v>
      </c>
      <c r="D53" s="369"/>
      <c r="E53" s="369"/>
      <c r="F53" s="369"/>
      <c r="G53" s="369"/>
      <c r="H53" s="369"/>
      <c r="I53" s="369"/>
      <c r="J53" s="369"/>
      <c r="K53" s="246"/>
    </row>
    <row r="54" spans="2:11" ht="12.75" customHeight="1">
      <c r="B54" s="245"/>
      <c r="C54" s="248"/>
      <c r="D54" s="248"/>
      <c r="E54" s="248"/>
      <c r="F54" s="248"/>
      <c r="G54" s="248"/>
      <c r="H54" s="248"/>
      <c r="I54" s="248"/>
      <c r="J54" s="248"/>
      <c r="K54" s="246"/>
    </row>
    <row r="55" spans="2:11" ht="15" customHeight="1">
      <c r="B55" s="245"/>
      <c r="C55" s="369" t="s">
        <v>357</v>
      </c>
      <c r="D55" s="369"/>
      <c r="E55" s="369"/>
      <c r="F55" s="369"/>
      <c r="G55" s="369"/>
      <c r="H55" s="369"/>
      <c r="I55" s="369"/>
      <c r="J55" s="369"/>
      <c r="K55" s="246"/>
    </row>
    <row r="56" spans="2:11" ht="15" customHeight="1">
      <c r="B56" s="245"/>
      <c r="C56" s="250"/>
      <c r="D56" s="369" t="s">
        <v>358</v>
      </c>
      <c r="E56" s="369"/>
      <c r="F56" s="369"/>
      <c r="G56" s="369"/>
      <c r="H56" s="369"/>
      <c r="I56" s="369"/>
      <c r="J56" s="369"/>
      <c r="K56" s="246"/>
    </row>
    <row r="57" spans="2:11" ht="15" customHeight="1">
      <c r="B57" s="245"/>
      <c r="C57" s="250"/>
      <c r="D57" s="369" t="s">
        <v>359</v>
      </c>
      <c r="E57" s="369"/>
      <c r="F57" s="369"/>
      <c r="G57" s="369"/>
      <c r="H57" s="369"/>
      <c r="I57" s="369"/>
      <c r="J57" s="369"/>
      <c r="K57" s="246"/>
    </row>
    <row r="58" spans="2:11" ht="15" customHeight="1">
      <c r="B58" s="245"/>
      <c r="C58" s="250"/>
      <c r="D58" s="369" t="s">
        <v>360</v>
      </c>
      <c r="E58" s="369"/>
      <c r="F58" s="369"/>
      <c r="G58" s="369"/>
      <c r="H58" s="369"/>
      <c r="I58" s="369"/>
      <c r="J58" s="369"/>
      <c r="K58" s="246"/>
    </row>
    <row r="59" spans="2:11" ht="15" customHeight="1">
      <c r="B59" s="245"/>
      <c r="C59" s="250"/>
      <c r="D59" s="369" t="s">
        <v>361</v>
      </c>
      <c r="E59" s="369"/>
      <c r="F59" s="369"/>
      <c r="G59" s="369"/>
      <c r="H59" s="369"/>
      <c r="I59" s="369"/>
      <c r="J59" s="369"/>
      <c r="K59" s="246"/>
    </row>
    <row r="60" spans="2:11" ht="15" customHeight="1">
      <c r="B60" s="245"/>
      <c r="C60" s="250"/>
      <c r="D60" s="368" t="s">
        <v>362</v>
      </c>
      <c r="E60" s="368"/>
      <c r="F60" s="368"/>
      <c r="G60" s="368"/>
      <c r="H60" s="368"/>
      <c r="I60" s="368"/>
      <c r="J60" s="368"/>
      <c r="K60" s="246"/>
    </row>
    <row r="61" spans="2:11" ht="15" customHeight="1">
      <c r="B61" s="245"/>
      <c r="C61" s="250"/>
      <c r="D61" s="369" t="s">
        <v>363</v>
      </c>
      <c r="E61" s="369"/>
      <c r="F61" s="369"/>
      <c r="G61" s="369"/>
      <c r="H61" s="369"/>
      <c r="I61" s="369"/>
      <c r="J61" s="369"/>
      <c r="K61" s="246"/>
    </row>
    <row r="62" spans="2:11" ht="12.75" customHeight="1">
      <c r="B62" s="245"/>
      <c r="C62" s="250"/>
      <c r="D62" s="250"/>
      <c r="E62" s="253"/>
      <c r="F62" s="250"/>
      <c r="G62" s="250"/>
      <c r="H62" s="250"/>
      <c r="I62" s="250"/>
      <c r="J62" s="250"/>
      <c r="K62" s="246"/>
    </row>
    <row r="63" spans="2:11" ht="15" customHeight="1">
      <c r="B63" s="245"/>
      <c r="C63" s="250"/>
      <c r="D63" s="369" t="s">
        <v>364</v>
      </c>
      <c r="E63" s="369"/>
      <c r="F63" s="369"/>
      <c r="G63" s="369"/>
      <c r="H63" s="369"/>
      <c r="I63" s="369"/>
      <c r="J63" s="369"/>
      <c r="K63" s="246"/>
    </row>
    <row r="64" spans="2:11" ht="15" customHeight="1">
      <c r="B64" s="245"/>
      <c r="C64" s="250"/>
      <c r="D64" s="368" t="s">
        <v>365</v>
      </c>
      <c r="E64" s="368"/>
      <c r="F64" s="368"/>
      <c r="G64" s="368"/>
      <c r="H64" s="368"/>
      <c r="I64" s="368"/>
      <c r="J64" s="368"/>
      <c r="K64" s="246"/>
    </row>
    <row r="65" spans="2:11" ht="15" customHeight="1">
      <c r="B65" s="245"/>
      <c r="C65" s="250"/>
      <c r="D65" s="369" t="s">
        <v>366</v>
      </c>
      <c r="E65" s="369"/>
      <c r="F65" s="369"/>
      <c r="G65" s="369"/>
      <c r="H65" s="369"/>
      <c r="I65" s="369"/>
      <c r="J65" s="369"/>
      <c r="K65" s="246"/>
    </row>
    <row r="66" spans="2:11" ht="15" customHeight="1">
      <c r="B66" s="245"/>
      <c r="C66" s="250"/>
      <c r="D66" s="369" t="s">
        <v>367</v>
      </c>
      <c r="E66" s="369"/>
      <c r="F66" s="369"/>
      <c r="G66" s="369"/>
      <c r="H66" s="369"/>
      <c r="I66" s="369"/>
      <c r="J66" s="369"/>
      <c r="K66" s="246"/>
    </row>
    <row r="67" spans="2:11" ht="15" customHeight="1">
      <c r="B67" s="245"/>
      <c r="C67" s="250"/>
      <c r="D67" s="369" t="s">
        <v>368</v>
      </c>
      <c r="E67" s="369"/>
      <c r="F67" s="369"/>
      <c r="G67" s="369"/>
      <c r="H67" s="369"/>
      <c r="I67" s="369"/>
      <c r="J67" s="369"/>
      <c r="K67" s="246"/>
    </row>
    <row r="68" spans="2:11" ht="15" customHeight="1">
      <c r="B68" s="245"/>
      <c r="C68" s="250"/>
      <c r="D68" s="369" t="s">
        <v>369</v>
      </c>
      <c r="E68" s="369"/>
      <c r="F68" s="369"/>
      <c r="G68" s="369"/>
      <c r="H68" s="369"/>
      <c r="I68" s="369"/>
      <c r="J68" s="369"/>
      <c r="K68" s="246"/>
    </row>
    <row r="69" spans="2:11" ht="12.75" customHeight="1">
      <c r="B69" s="254"/>
      <c r="C69" s="255"/>
      <c r="D69" s="255"/>
      <c r="E69" s="255"/>
      <c r="F69" s="255"/>
      <c r="G69" s="255"/>
      <c r="H69" s="255"/>
      <c r="I69" s="255"/>
      <c r="J69" s="255"/>
      <c r="K69" s="256"/>
    </row>
    <row r="70" spans="2:11" ht="18.75" customHeight="1">
      <c r="B70" s="257"/>
      <c r="C70" s="257"/>
      <c r="D70" s="257"/>
      <c r="E70" s="257"/>
      <c r="F70" s="257"/>
      <c r="G70" s="257"/>
      <c r="H70" s="257"/>
      <c r="I70" s="257"/>
      <c r="J70" s="257"/>
      <c r="K70" s="258"/>
    </row>
    <row r="71" spans="2:11" ht="18.75" customHeight="1">
      <c r="B71" s="258"/>
      <c r="C71" s="258"/>
      <c r="D71" s="258"/>
      <c r="E71" s="258"/>
      <c r="F71" s="258"/>
      <c r="G71" s="258"/>
      <c r="H71" s="258"/>
      <c r="I71" s="258"/>
      <c r="J71" s="258"/>
      <c r="K71" s="258"/>
    </row>
    <row r="72" spans="2:11" ht="7.5" customHeight="1">
      <c r="B72" s="259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ht="45" customHeight="1">
      <c r="B73" s="262"/>
      <c r="C73" s="367" t="s">
        <v>99</v>
      </c>
      <c r="D73" s="367"/>
      <c r="E73" s="367"/>
      <c r="F73" s="367"/>
      <c r="G73" s="367"/>
      <c r="H73" s="367"/>
      <c r="I73" s="367"/>
      <c r="J73" s="367"/>
      <c r="K73" s="263"/>
    </row>
    <row r="74" spans="2:11" ht="17.25" customHeight="1">
      <c r="B74" s="262"/>
      <c r="C74" s="264" t="s">
        <v>370</v>
      </c>
      <c r="D74" s="264"/>
      <c r="E74" s="264"/>
      <c r="F74" s="264" t="s">
        <v>371</v>
      </c>
      <c r="G74" s="265"/>
      <c r="H74" s="264" t="s">
        <v>115</v>
      </c>
      <c r="I74" s="264" t="s">
        <v>59</v>
      </c>
      <c r="J74" s="264" t="s">
        <v>372</v>
      </c>
      <c r="K74" s="263"/>
    </row>
    <row r="75" spans="2:11" ht="17.25" customHeight="1">
      <c r="B75" s="262"/>
      <c r="C75" s="266" t="s">
        <v>373</v>
      </c>
      <c r="D75" s="266"/>
      <c r="E75" s="266"/>
      <c r="F75" s="267" t="s">
        <v>374</v>
      </c>
      <c r="G75" s="268"/>
      <c r="H75" s="266"/>
      <c r="I75" s="266"/>
      <c r="J75" s="266" t="s">
        <v>375</v>
      </c>
      <c r="K75" s="263"/>
    </row>
    <row r="76" spans="2:11" ht="5.25" customHeight="1">
      <c r="B76" s="262"/>
      <c r="C76" s="269"/>
      <c r="D76" s="269"/>
      <c r="E76" s="269"/>
      <c r="F76" s="269"/>
      <c r="G76" s="270"/>
      <c r="H76" s="269"/>
      <c r="I76" s="269"/>
      <c r="J76" s="269"/>
      <c r="K76" s="263"/>
    </row>
    <row r="77" spans="2:11" ht="15" customHeight="1">
      <c r="B77" s="262"/>
      <c r="C77" s="252" t="s">
        <v>55</v>
      </c>
      <c r="D77" s="269"/>
      <c r="E77" s="269"/>
      <c r="F77" s="271" t="s">
        <v>376</v>
      </c>
      <c r="G77" s="270"/>
      <c r="H77" s="252" t="s">
        <v>377</v>
      </c>
      <c r="I77" s="252" t="s">
        <v>378</v>
      </c>
      <c r="J77" s="252">
        <v>20</v>
      </c>
      <c r="K77" s="263"/>
    </row>
    <row r="78" spans="2:11" ht="15" customHeight="1">
      <c r="B78" s="262"/>
      <c r="C78" s="252" t="s">
        <v>379</v>
      </c>
      <c r="D78" s="252"/>
      <c r="E78" s="252"/>
      <c r="F78" s="271" t="s">
        <v>376</v>
      </c>
      <c r="G78" s="270"/>
      <c r="H78" s="252" t="s">
        <v>380</v>
      </c>
      <c r="I78" s="252" t="s">
        <v>378</v>
      </c>
      <c r="J78" s="252">
        <v>120</v>
      </c>
      <c r="K78" s="263"/>
    </row>
    <row r="79" spans="2:11" ht="15" customHeight="1">
      <c r="B79" s="272"/>
      <c r="C79" s="252" t="s">
        <v>381</v>
      </c>
      <c r="D79" s="252"/>
      <c r="E79" s="252"/>
      <c r="F79" s="271" t="s">
        <v>382</v>
      </c>
      <c r="G79" s="270"/>
      <c r="H79" s="252" t="s">
        <v>383</v>
      </c>
      <c r="I79" s="252" t="s">
        <v>378</v>
      </c>
      <c r="J79" s="252">
        <v>50</v>
      </c>
      <c r="K79" s="263"/>
    </row>
    <row r="80" spans="2:11" ht="15" customHeight="1">
      <c r="B80" s="272"/>
      <c r="C80" s="252" t="s">
        <v>384</v>
      </c>
      <c r="D80" s="252"/>
      <c r="E80" s="252"/>
      <c r="F80" s="271" t="s">
        <v>376</v>
      </c>
      <c r="G80" s="270"/>
      <c r="H80" s="252" t="s">
        <v>385</v>
      </c>
      <c r="I80" s="252" t="s">
        <v>386</v>
      </c>
      <c r="J80" s="252"/>
      <c r="K80" s="263"/>
    </row>
    <row r="81" spans="2:11" ht="15" customHeight="1">
      <c r="B81" s="272"/>
      <c r="C81" s="273" t="s">
        <v>387</v>
      </c>
      <c r="D81" s="273"/>
      <c r="E81" s="273"/>
      <c r="F81" s="274" t="s">
        <v>382</v>
      </c>
      <c r="G81" s="273"/>
      <c r="H81" s="273" t="s">
        <v>388</v>
      </c>
      <c r="I81" s="273" t="s">
        <v>378</v>
      </c>
      <c r="J81" s="273">
        <v>15</v>
      </c>
      <c r="K81" s="263"/>
    </row>
    <row r="82" spans="2:11" ht="15" customHeight="1">
      <c r="B82" s="272"/>
      <c r="C82" s="273" t="s">
        <v>389</v>
      </c>
      <c r="D82" s="273"/>
      <c r="E82" s="273"/>
      <c r="F82" s="274" t="s">
        <v>382</v>
      </c>
      <c r="G82" s="273"/>
      <c r="H82" s="273" t="s">
        <v>390</v>
      </c>
      <c r="I82" s="273" t="s">
        <v>378</v>
      </c>
      <c r="J82" s="273">
        <v>15</v>
      </c>
      <c r="K82" s="263"/>
    </row>
    <row r="83" spans="2:11" ht="15" customHeight="1">
      <c r="B83" s="272"/>
      <c r="C83" s="273" t="s">
        <v>391</v>
      </c>
      <c r="D83" s="273"/>
      <c r="E83" s="273"/>
      <c r="F83" s="274" t="s">
        <v>382</v>
      </c>
      <c r="G83" s="273"/>
      <c r="H83" s="273" t="s">
        <v>392</v>
      </c>
      <c r="I83" s="273" t="s">
        <v>378</v>
      </c>
      <c r="J83" s="273">
        <v>20</v>
      </c>
      <c r="K83" s="263"/>
    </row>
    <row r="84" spans="2:11" ht="15" customHeight="1">
      <c r="B84" s="272"/>
      <c r="C84" s="273" t="s">
        <v>393</v>
      </c>
      <c r="D84" s="273"/>
      <c r="E84" s="273"/>
      <c r="F84" s="274" t="s">
        <v>382</v>
      </c>
      <c r="G84" s="273"/>
      <c r="H84" s="273" t="s">
        <v>394</v>
      </c>
      <c r="I84" s="273" t="s">
        <v>378</v>
      </c>
      <c r="J84" s="273">
        <v>20</v>
      </c>
      <c r="K84" s="263"/>
    </row>
    <row r="85" spans="2:11" ht="15" customHeight="1">
      <c r="B85" s="272"/>
      <c r="C85" s="252" t="s">
        <v>395</v>
      </c>
      <c r="D85" s="252"/>
      <c r="E85" s="252"/>
      <c r="F85" s="271" t="s">
        <v>382</v>
      </c>
      <c r="G85" s="270"/>
      <c r="H85" s="252" t="s">
        <v>396</v>
      </c>
      <c r="I85" s="252" t="s">
        <v>378</v>
      </c>
      <c r="J85" s="252">
        <v>50</v>
      </c>
      <c r="K85" s="263"/>
    </row>
    <row r="86" spans="2:11" ht="15" customHeight="1">
      <c r="B86" s="272"/>
      <c r="C86" s="252" t="s">
        <v>397</v>
      </c>
      <c r="D86" s="252"/>
      <c r="E86" s="252"/>
      <c r="F86" s="271" t="s">
        <v>382</v>
      </c>
      <c r="G86" s="270"/>
      <c r="H86" s="252" t="s">
        <v>398</v>
      </c>
      <c r="I86" s="252" t="s">
        <v>378</v>
      </c>
      <c r="J86" s="252">
        <v>20</v>
      </c>
      <c r="K86" s="263"/>
    </row>
    <row r="87" spans="2:11" ht="15" customHeight="1">
      <c r="B87" s="272"/>
      <c r="C87" s="252" t="s">
        <v>399</v>
      </c>
      <c r="D87" s="252"/>
      <c r="E87" s="252"/>
      <c r="F87" s="271" t="s">
        <v>382</v>
      </c>
      <c r="G87" s="270"/>
      <c r="H87" s="252" t="s">
        <v>400</v>
      </c>
      <c r="I87" s="252" t="s">
        <v>378</v>
      </c>
      <c r="J87" s="252">
        <v>20</v>
      </c>
      <c r="K87" s="263"/>
    </row>
    <row r="88" spans="2:11" ht="15" customHeight="1">
      <c r="B88" s="272"/>
      <c r="C88" s="252" t="s">
        <v>401</v>
      </c>
      <c r="D88" s="252"/>
      <c r="E88" s="252"/>
      <c r="F88" s="271" t="s">
        <v>382</v>
      </c>
      <c r="G88" s="270"/>
      <c r="H88" s="252" t="s">
        <v>402</v>
      </c>
      <c r="I88" s="252" t="s">
        <v>378</v>
      </c>
      <c r="J88" s="252">
        <v>50</v>
      </c>
      <c r="K88" s="263"/>
    </row>
    <row r="89" spans="2:11" ht="15" customHeight="1">
      <c r="B89" s="272"/>
      <c r="C89" s="252" t="s">
        <v>403</v>
      </c>
      <c r="D89" s="252"/>
      <c r="E89" s="252"/>
      <c r="F89" s="271" t="s">
        <v>382</v>
      </c>
      <c r="G89" s="270"/>
      <c r="H89" s="252" t="s">
        <v>403</v>
      </c>
      <c r="I89" s="252" t="s">
        <v>378</v>
      </c>
      <c r="J89" s="252">
        <v>50</v>
      </c>
      <c r="K89" s="263"/>
    </row>
    <row r="90" spans="2:11" ht="15" customHeight="1">
      <c r="B90" s="272"/>
      <c r="C90" s="252" t="s">
        <v>120</v>
      </c>
      <c r="D90" s="252"/>
      <c r="E90" s="252"/>
      <c r="F90" s="271" t="s">
        <v>382</v>
      </c>
      <c r="G90" s="270"/>
      <c r="H90" s="252" t="s">
        <v>404</v>
      </c>
      <c r="I90" s="252" t="s">
        <v>378</v>
      </c>
      <c r="J90" s="252">
        <v>255</v>
      </c>
      <c r="K90" s="263"/>
    </row>
    <row r="91" spans="2:11" ht="15" customHeight="1">
      <c r="B91" s="272"/>
      <c r="C91" s="252" t="s">
        <v>405</v>
      </c>
      <c r="D91" s="252"/>
      <c r="E91" s="252"/>
      <c r="F91" s="271" t="s">
        <v>376</v>
      </c>
      <c r="G91" s="270"/>
      <c r="H91" s="252" t="s">
        <v>406</v>
      </c>
      <c r="I91" s="252" t="s">
        <v>407</v>
      </c>
      <c r="J91" s="252"/>
      <c r="K91" s="263"/>
    </row>
    <row r="92" spans="2:11" ht="15" customHeight="1">
      <c r="B92" s="272"/>
      <c r="C92" s="252" t="s">
        <v>408</v>
      </c>
      <c r="D92" s="252"/>
      <c r="E92" s="252"/>
      <c r="F92" s="271" t="s">
        <v>376</v>
      </c>
      <c r="G92" s="270"/>
      <c r="H92" s="252" t="s">
        <v>409</v>
      </c>
      <c r="I92" s="252" t="s">
        <v>410</v>
      </c>
      <c r="J92" s="252"/>
      <c r="K92" s="263"/>
    </row>
    <row r="93" spans="2:11" ht="15" customHeight="1">
      <c r="B93" s="272"/>
      <c r="C93" s="252" t="s">
        <v>411</v>
      </c>
      <c r="D93" s="252"/>
      <c r="E93" s="252"/>
      <c r="F93" s="271" t="s">
        <v>376</v>
      </c>
      <c r="G93" s="270"/>
      <c r="H93" s="252" t="s">
        <v>411</v>
      </c>
      <c r="I93" s="252" t="s">
        <v>410</v>
      </c>
      <c r="J93" s="252"/>
      <c r="K93" s="263"/>
    </row>
    <row r="94" spans="2:11" ht="15" customHeight="1">
      <c r="B94" s="272"/>
      <c r="C94" s="252" t="s">
        <v>40</v>
      </c>
      <c r="D94" s="252"/>
      <c r="E94" s="252"/>
      <c r="F94" s="271" t="s">
        <v>376</v>
      </c>
      <c r="G94" s="270"/>
      <c r="H94" s="252" t="s">
        <v>412</v>
      </c>
      <c r="I94" s="252" t="s">
        <v>410</v>
      </c>
      <c r="J94" s="252"/>
      <c r="K94" s="263"/>
    </row>
    <row r="95" spans="2:11" ht="15" customHeight="1">
      <c r="B95" s="272"/>
      <c r="C95" s="252" t="s">
        <v>50</v>
      </c>
      <c r="D95" s="252"/>
      <c r="E95" s="252"/>
      <c r="F95" s="271" t="s">
        <v>376</v>
      </c>
      <c r="G95" s="270"/>
      <c r="H95" s="252" t="s">
        <v>413</v>
      </c>
      <c r="I95" s="252" t="s">
        <v>410</v>
      </c>
      <c r="J95" s="252"/>
      <c r="K95" s="263"/>
    </row>
    <row r="96" spans="2:11" ht="15" customHeight="1">
      <c r="B96" s="275"/>
      <c r="C96" s="276"/>
      <c r="D96" s="276"/>
      <c r="E96" s="276"/>
      <c r="F96" s="276"/>
      <c r="G96" s="276"/>
      <c r="H96" s="276"/>
      <c r="I96" s="276"/>
      <c r="J96" s="276"/>
      <c r="K96" s="277"/>
    </row>
    <row r="97" spans="2:11" ht="18.75" customHeight="1">
      <c r="B97" s="278"/>
      <c r="C97" s="279"/>
      <c r="D97" s="279"/>
      <c r="E97" s="279"/>
      <c r="F97" s="279"/>
      <c r="G97" s="279"/>
      <c r="H97" s="279"/>
      <c r="I97" s="279"/>
      <c r="J97" s="279"/>
      <c r="K97" s="278"/>
    </row>
    <row r="98" spans="2:11" ht="18.75" customHeight="1">
      <c r="B98" s="258"/>
      <c r="C98" s="258"/>
      <c r="D98" s="258"/>
      <c r="E98" s="258"/>
      <c r="F98" s="258"/>
      <c r="G98" s="258"/>
      <c r="H98" s="258"/>
      <c r="I98" s="258"/>
      <c r="J98" s="258"/>
      <c r="K98" s="258"/>
    </row>
    <row r="99" spans="2:11" ht="7.5" customHeight="1">
      <c r="B99" s="259"/>
      <c r="C99" s="260"/>
      <c r="D99" s="260"/>
      <c r="E99" s="260"/>
      <c r="F99" s="260"/>
      <c r="G99" s="260"/>
      <c r="H99" s="260"/>
      <c r="I99" s="260"/>
      <c r="J99" s="260"/>
      <c r="K99" s="261"/>
    </row>
    <row r="100" spans="2:11" ht="45" customHeight="1">
      <c r="B100" s="262"/>
      <c r="C100" s="367" t="s">
        <v>414</v>
      </c>
      <c r="D100" s="367"/>
      <c r="E100" s="367"/>
      <c r="F100" s="367"/>
      <c r="G100" s="367"/>
      <c r="H100" s="367"/>
      <c r="I100" s="367"/>
      <c r="J100" s="367"/>
      <c r="K100" s="263"/>
    </row>
    <row r="101" spans="2:11" ht="17.25" customHeight="1">
      <c r="B101" s="262"/>
      <c r="C101" s="264" t="s">
        <v>370</v>
      </c>
      <c r="D101" s="264"/>
      <c r="E101" s="264"/>
      <c r="F101" s="264" t="s">
        <v>371</v>
      </c>
      <c r="G101" s="265"/>
      <c r="H101" s="264" t="s">
        <v>115</v>
      </c>
      <c r="I101" s="264" t="s">
        <v>59</v>
      </c>
      <c r="J101" s="264" t="s">
        <v>372</v>
      </c>
      <c r="K101" s="263"/>
    </row>
    <row r="102" spans="2:11" ht="17.25" customHeight="1">
      <c r="B102" s="262"/>
      <c r="C102" s="266" t="s">
        <v>373</v>
      </c>
      <c r="D102" s="266"/>
      <c r="E102" s="266"/>
      <c r="F102" s="267" t="s">
        <v>374</v>
      </c>
      <c r="G102" s="268"/>
      <c r="H102" s="266"/>
      <c r="I102" s="266"/>
      <c r="J102" s="266" t="s">
        <v>375</v>
      </c>
      <c r="K102" s="263"/>
    </row>
    <row r="103" spans="2:11" ht="5.25" customHeight="1">
      <c r="B103" s="262"/>
      <c r="C103" s="264"/>
      <c r="D103" s="264"/>
      <c r="E103" s="264"/>
      <c r="F103" s="264"/>
      <c r="G103" s="280"/>
      <c r="H103" s="264"/>
      <c r="I103" s="264"/>
      <c r="J103" s="264"/>
      <c r="K103" s="263"/>
    </row>
    <row r="104" spans="2:11" ht="15" customHeight="1">
      <c r="B104" s="262"/>
      <c r="C104" s="252" t="s">
        <v>55</v>
      </c>
      <c r="D104" s="269"/>
      <c r="E104" s="269"/>
      <c r="F104" s="271" t="s">
        <v>376</v>
      </c>
      <c r="G104" s="280"/>
      <c r="H104" s="252" t="s">
        <v>415</v>
      </c>
      <c r="I104" s="252" t="s">
        <v>378</v>
      </c>
      <c r="J104" s="252">
        <v>20</v>
      </c>
      <c r="K104" s="263"/>
    </row>
    <row r="105" spans="2:11" ht="15" customHeight="1">
      <c r="B105" s="262"/>
      <c r="C105" s="252" t="s">
        <v>379</v>
      </c>
      <c r="D105" s="252"/>
      <c r="E105" s="252"/>
      <c r="F105" s="271" t="s">
        <v>376</v>
      </c>
      <c r="G105" s="252"/>
      <c r="H105" s="252" t="s">
        <v>415</v>
      </c>
      <c r="I105" s="252" t="s">
        <v>378</v>
      </c>
      <c r="J105" s="252">
        <v>120</v>
      </c>
      <c r="K105" s="263"/>
    </row>
    <row r="106" spans="2:11" ht="15" customHeight="1">
      <c r="B106" s="272"/>
      <c r="C106" s="252" t="s">
        <v>381</v>
      </c>
      <c r="D106" s="252"/>
      <c r="E106" s="252"/>
      <c r="F106" s="271" t="s">
        <v>382</v>
      </c>
      <c r="G106" s="252"/>
      <c r="H106" s="252" t="s">
        <v>415</v>
      </c>
      <c r="I106" s="252" t="s">
        <v>378</v>
      </c>
      <c r="J106" s="252">
        <v>50</v>
      </c>
      <c r="K106" s="263"/>
    </row>
    <row r="107" spans="2:11" ht="15" customHeight="1">
      <c r="B107" s="272"/>
      <c r="C107" s="252" t="s">
        <v>384</v>
      </c>
      <c r="D107" s="252"/>
      <c r="E107" s="252"/>
      <c r="F107" s="271" t="s">
        <v>376</v>
      </c>
      <c r="G107" s="252"/>
      <c r="H107" s="252" t="s">
        <v>415</v>
      </c>
      <c r="I107" s="252" t="s">
        <v>386</v>
      </c>
      <c r="J107" s="252"/>
      <c r="K107" s="263"/>
    </row>
    <row r="108" spans="2:11" ht="15" customHeight="1">
      <c r="B108" s="272"/>
      <c r="C108" s="252" t="s">
        <v>395</v>
      </c>
      <c r="D108" s="252"/>
      <c r="E108" s="252"/>
      <c r="F108" s="271" t="s">
        <v>382</v>
      </c>
      <c r="G108" s="252"/>
      <c r="H108" s="252" t="s">
        <v>415</v>
      </c>
      <c r="I108" s="252" t="s">
        <v>378</v>
      </c>
      <c r="J108" s="252">
        <v>50</v>
      </c>
      <c r="K108" s="263"/>
    </row>
    <row r="109" spans="2:11" ht="15" customHeight="1">
      <c r="B109" s="272"/>
      <c r="C109" s="252" t="s">
        <v>403</v>
      </c>
      <c r="D109" s="252"/>
      <c r="E109" s="252"/>
      <c r="F109" s="271" t="s">
        <v>382</v>
      </c>
      <c r="G109" s="252"/>
      <c r="H109" s="252" t="s">
        <v>415</v>
      </c>
      <c r="I109" s="252" t="s">
        <v>378</v>
      </c>
      <c r="J109" s="252">
        <v>50</v>
      </c>
      <c r="K109" s="263"/>
    </row>
    <row r="110" spans="2:11" ht="15" customHeight="1">
      <c r="B110" s="272"/>
      <c r="C110" s="252" t="s">
        <v>401</v>
      </c>
      <c r="D110" s="252"/>
      <c r="E110" s="252"/>
      <c r="F110" s="271" t="s">
        <v>382</v>
      </c>
      <c r="G110" s="252"/>
      <c r="H110" s="252" t="s">
        <v>415</v>
      </c>
      <c r="I110" s="252" t="s">
        <v>378</v>
      </c>
      <c r="J110" s="252">
        <v>50</v>
      </c>
      <c r="K110" s="263"/>
    </row>
    <row r="111" spans="2:11" ht="15" customHeight="1">
      <c r="B111" s="272"/>
      <c r="C111" s="252" t="s">
        <v>55</v>
      </c>
      <c r="D111" s="252"/>
      <c r="E111" s="252"/>
      <c r="F111" s="271" t="s">
        <v>376</v>
      </c>
      <c r="G111" s="252"/>
      <c r="H111" s="252" t="s">
        <v>416</v>
      </c>
      <c r="I111" s="252" t="s">
        <v>378</v>
      </c>
      <c r="J111" s="252">
        <v>20</v>
      </c>
      <c r="K111" s="263"/>
    </row>
    <row r="112" spans="2:11" ht="15" customHeight="1">
      <c r="B112" s="272"/>
      <c r="C112" s="252" t="s">
        <v>417</v>
      </c>
      <c r="D112" s="252"/>
      <c r="E112" s="252"/>
      <c r="F112" s="271" t="s">
        <v>376</v>
      </c>
      <c r="G112" s="252"/>
      <c r="H112" s="252" t="s">
        <v>418</v>
      </c>
      <c r="I112" s="252" t="s">
        <v>378</v>
      </c>
      <c r="J112" s="252">
        <v>120</v>
      </c>
      <c r="K112" s="263"/>
    </row>
    <row r="113" spans="2:11" ht="15" customHeight="1">
      <c r="B113" s="272"/>
      <c r="C113" s="252" t="s">
        <v>40</v>
      </c>
      <c r="D113" s="252"/>
      <c r="E113" s="252"/>
      <c r="F113" s="271" t="s">
        <v>376</v>
      </c>
      <c r="G113" s="252"/>
      <c r="H113" s="252" t="s">
        <v>419</v>
      </c>
      <c r="I113" s="252" t="s">
        <v>410</v>
      </c>
      <c r="J113" s="252"/>
      <c r="K113" s="263"/>
    </row>
    <row r="114" spans="2:11" ht="15" customHeight="1">
      <c r="B114" s="272"/>
      <c r="C114" s="252" t="s">
        <v>50</v>
      </c>
      <c r="D114" s="252"/>
      <c r="E114" s="252"/>
      <c r="F114" s="271" t="s">
        <v>376</v>
      </c>
      <c r="G114" s="252"/>
      <c r="H114" s="252" t="s">
        <v>420</v>
      </c>
      <c r="I114" s="252" t="s">
        <v>410</v>
      </c>
      <c r="J114" s="252"/>
      <c r="K114" s="263"/>
    </row>
    <row r="115" spans="2:11" ht="15" customHeight="1">
      <c r="B115" s="272"/>
      <c r="C115" s="252" t="s">
        <v>59</v>
      </c>
      <c r="D115" s="252"/>
      <c r="E115" s="252"/>
      <c r="F115" s="271" t="s">
        <v>376</v>
      </c>
      <c r="G115" s="252"/>
      <c r="H115" s="252" t="s">
        <v>421</v>
      </c>
      <c r="I115" s="252" t="s">
        <v>422</v>
      </c>
      <c r="J115" s="252"/>
      <c r="K115" s="263"/>
    </row>
    <row r="116" spans="2:11" ht="15" customHeight="1">
      <c r="B116" s="275"/>
      <c r="C116" s="281"/>
      <c r="D116" s="281"/>
      <c r="E116" s="281"/>
      <c r="F116" s="281"/>
      <c r="G116" s="281"/>
      <c r="H116" s="281"/>
      <c r="I116" s="281"/>
      <c r="J116" s="281"/>
      <c r="K116" s="277"/>
    </row>
    <row r="117" spans="2:11" ht="18.75" customHeight="1">
      <c r="B117" s="282"/>
      <c r="C117" s="248"/>
      <c r="D117" s="248"/>
      <c r="E117" s="248"/>
      <c r="F117" s="283"/>
      <c r="G117" s="248"/>
      <c r="H117" s="248"/>
      <c r="I117" s="248"/>
      <c r="J117" s="248"/>
      <c r="K117" s="282"/>
    </row>
    <row r="118" spans="2:11" ht="18.75" customHeight="1"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</row>
    <row r="119" spans="2:11" ht="7.5" customHeight="1">
      <c r="B119" s="284"/>
      <c r="C119" s="285"/>
      <c r="D119" s="285"/>
      <c r="E119" s="285"/>
      <c r="F119" s="285"/>
      <c r="G119" s="285"/>
      <c r="H119" s="285"/>
      <c r="I119" s="285"/>
      <c r="J119" s="285"/>
      <c r="K119" s="286"/>
    </row>
    <row r="120" spans="2:11" ht="45" customHeight="1">
      <c r="B120" s="287"/>
      <c r="C120" s="366" t="s">
        <v>423</v>
      </c>
      <c r="D120" s="366"/>
      <c r="E120" s="366"/>
      <c r="F120" s="366"/>
      <c r="G120" s="366"/>
      <c r="H120" s="366"/>
      <c r="I120" s="366"/>
      <c r="J120" s="366"/>
      <c r="K120" s="288"/>
    </row>
    <row r="121" spans="2:11" ht="17.25" customHeight="1">
      <c r="B121" s="289"/>
      <c r="C121" s="264" t="s">
        <v>370</v>
      </c>
      <c r="D121" s="264"/>
      <c r="E121" s="264"/>
      <c r="F121" s="264" t="s">
        <v>371</v>
      </c>
      <c r="G121" s="265"/>
      <c r="H121" s="264" t="s">
        <v>115</v>
      </c>
      <c r="I121" s="264" t="s">
        <v>59</v>
      </c>
      <c r="J121" s="264" t="s">
        <v>372</v>
      </c>
      <c r="K121" s="290"/>
    </row>
    <row r="122" spans="2:11" ht="17.25" customHeight="1">
      <c r="B122" s="289"/>
      <c r="C122" s="266" t="s">
        <v>373</v>
      </c>
      <c r="D122" s="266"/>
      <c r="E122" s="266"/>
      <c r="F122" s="267" t="s">
        <v>374</v>
      </c>
      <c r="G122" s="268"/>
      <c r="H122" s="266"/>
      <c r="I122" s="266"/>
      <c r="J122" s="266" t="s">
        <v>375</v>
      </c>
      <c r="K122" s="290"/>
    </row>
    <row r="123" spans="2:11" ht="5.25" customHeight="1">
      <c r="B123" s="291"/>
      <c r="C123" s="269"/>
      <c r="D123" s="269"/>
      <c r="E123" s="269"/>
      <c r="F123" s="269"/>
      <c r="G123" s="252"/>
      <c r="H123" s="269"/>
      <c r="I123" s="269"/>
      <c r="J123" s="269"/>
      <c r="K123" s="292"/>
    </row>
    <row r="124" spans="2:11" ht="15" customHeight="1">
      <c r="B124" s="291"/>
      <c r="C124" s="252" t="s">
        <v>379</v>
      </c>
      <c r="D124" s="269"/>
      <c r="E124" s="269"/>
      <c r="F124" s="271" t="s">
        <v>376</v>
      </c>
      <c r="G124" s="252"/>
      <c r="H124" s="252" t="s">
        <v>415</v>
      </c>
      <c r="I124" s="252" t="s">
        <v>378</v>
      </c>
      <c r="J124" s="252">
        <v>120</v>
      </c>
      <c r="K124" s="293"/>
    </row>
    <row r="125" spans="2:11" ht="15" customHeight="1">
      <c r="B125" s="291"/>
      <c r="C125" s="252" t="s">
        <v>424</v>
      </c>
      <c r="D125" s="252"/>
      <c r="E125" s="252"/>
      <c r="F125" s="271" t="s">
        <v>376</v>
      </c>
      <c r="G125" s="252"/>
      <c r="H125" s="252" t="s">
        <v>425</v>
      </c>
      <c r="I125" s="252" t="s">
        <v>378</v>
      </c>
      <c r="J125" s="252" t="s">
        <v>426</v>
      </c>
      <c r="K125" s="293"/>
    </row>
    <row r="126" spans="2:11" ht="15" customHeight="1">
      <c r="B126" s="291"/>
      <c r="C126" s="252" t="s">
        <v>325</v>
      </c>
      <c r="D126" s="252"/>
      <c r="E126" s="252"/>
      <c r="F126" s="271" t="s">
        <v>376</v>
      </c>
      <c r="G126" s="252"/>
      <c r="H126" s="252" t="s">
        <v>427</v>
      </c>
      <c r="I126" s="252" t="s">
        <v>378</v>
      </c>
      <c r="J126" s="252" t="s">
        <v>426</v>
      </c>
      <c r="K126" s="293"/>
    </row>
    <row r="127" spans="2:11" ht="15" customHeight="1">
      <c r="B127" s="291"/>
      <c r="C127" s="252" t="s">
        <v>387</v>
      </c>
      <c r="D127" s="252"/>
      <c r="E127" s="252"/>
      <c r="F127" s="271" t="s">
        <v>382</v>
      </c>
      <c r="G127" s="252"/>
      <c r="H127" s="252" t="s">
        <v>388</v>
      </c>
      <c r="I127" s="252" t="s">
        <v>378</v>
      </c>
      <c r="J127" s="252">
        <v>15</v>
      </c>
      <c r="K127" s="293"/>
    </row>
    <row r="128" spans="2:11" ht="15" customHeight="1">
      <c r="B128" s="291"/>
      <c r="C128" s="273" t="s">
        <v>389</v>
      </c>
      <c r="D128" s="273"/>
      <c r="E128" s="273"/>
      <c r="F128" s="274" t="s">
        <v>382</v>
      </c>
      <c r="G128" s="273"/>
      <c r="H128" s="273" t="s">
        <v>390</v>
      </c>
      <c r="I128" s="273" t="s">
        <v>378</v>
      </c>
      <c r="J128" s="273">
        <v>15</v>
      </c>
      <c r="K128" s="293"/>
    </row>
    <row r="129" spans="2:11" ht="15" customHeight="1">
      <c r="B129" s="291"/>
      <c r="C129" s="273" t="s">
        <v>391</v>
      </c>
      <c r="D129" s="273"/>
      <c r="E129" s="273"/>
      <c r="F129" s="274" t="s">
        <v>382</v>
      </c>
      <c r="G129" s="273"/>
      <c r="H129" s="273" t="s">
        <v>392</v>
      </c>
      <c r="I129" s="273" t="s">
        <v>378</v>
      </c>
      <c r="J129" s="273">
        <v>20</v>
      </c>
      <c r="K129" s="293"/>
    </row>
    <row r="130" spans="2:11" ht="15" customHeight="1">
      <c r="B130" s="291"/>
      <c r="C130" s="273" t="s">
        <v>393</v>
      </c>
      <c r="D130" s="273"/>
      <c r="E130" s="273"/>
      <c r="F130" s="274" t="s">
        <v>382</v>
      </c>
      <c r="G130" s="273"/>
      <c r="H130" s="273" t="s">
        <v>394</v>
      </c>
      <c r="I130" s="273" t="s">
        <v>378</v>
      </c>
      <c r="J130" s="273">
        <v>20</v>
      </c>
      <c r="K130" s="293"/>
    </row>
    <row r="131" spans="2:11" ht="15" customHeight="1">
      <c r="B131" s="291"/>
      <c r="C131" s="252" t="s">
        <v>381</v>
      </c>
      <c r="D131" s="252"/>
      <c r="E131" s="252"/>
      <c r="F131" s="271" t="s">
        <v>382</v>
      </c>
      <c r="G131" s="252"/>
      <c r="H131" s="252" t="s">
        <v>415</v>
      </c>
      <c r="I131" s="252" t="s">
        <v>378</v>
      </c>
      <c r="J131" s="252">
        <v>50</v>
      </c>
      <c r="K131" s="293"/>
    </row>
    <row r="132" spans="2:11" ht="15" customHeight="1">
      <c r="B132" s="291"/>
      <c r="C132" s="252" t="s">
        <v>395</v>
      </c>
      <c r="D132" s="252"/>
      <c r="E132" s="252"/>
      <c r="F132" s="271" t="s">
        <v>382</v>
      </c>
      <c r="G132" s="252"/>
      <c r="H132" s="252" t="s">
        <v>415</v>
      </c>
      <c r="I132" s="252" t="s">
        <v>378</v>
      </c>
      <c r="J132" s="252">
        <v>50</v>
      </c>
      <c r="K132" s="293"/>
    </row>
    <row r="133" spans="2:11" ht="15" customHeight="1">
      <c r="B133" s="291"/>
      <c r="C133" s="252" t="s">
        <v>401</v>
      </c>
      <c r="D133" s="252"/>
      <c r="E133" s="252"/>
      <c r="F133" s="271" t="s">
        <v>382</v>
      </c>
      <c r="G133" s="252"/>
      <c r="H133" s="252" t="s">
        <v>415</v>
      </c>
      <c r="I133" s="252" t="s">
        <v>378</v>
      </c>
      <c r="J133" s="252">
        <v>50</v>
      </c>
      <c r="K133" s="293"/>
    </row>
    <row r="134" spans="2:11" ht="15" customHeight="1">
      <c r="B134" s="291"/>
      <c r="C134" s="252" t="s">
        <v>403</v>
      </c>
      <c r="D134" s="252"/>
      <c r="E134" s="252"/>
      <c r="F134" s="271" t="s">
        <v>382</v>
      </c>
      <c r="G134" s="252"/>
      <c r="H134" s="252" t="s">
        <v>415</v>
      </c>
      <c r="I134" s="252" t="s">
        <v>378</v>
      </c>
      <c r="J134" s="252">
        <v>50</v>
      </c>
      <c r="K134" s="293"/>
    </row>
    <row r="135" spans="2:11" ht="15" customHeight="1">
      <c r="B135" s="291"/>
      <c r="C135" s="252" t="s">
        <v>120</v>
      </c>
      <c r="D135" s="252"/>
      <c r="E135" s="252"/>
      <c r="F135" s="271" t="s">
        <v>382</v>
      </c>
      <c r="G135" s="252"/>
      <c r="H135" s="252" t="s">
        <v>428</v>
      </c>
      <c r="I135" s="252" t="s">
        <v>378</v>
      </c>
      <c r="J135" s="252">
        <v>255</v>
      </c>
      <c r="K135" s="293"/>
    </row>
    <row r="136" spans="2:11" ht="15" customHeight="1">
      <c r="B136" s="291"/>
      <c r="C136" s="252" t="s">
        <v>405</v>
      </c>
      <c r="D136" s="252"/>
      <c r="E136" s="252"/>
      <c r="F136" s="271" t="s">
        <v>376</v>
      </c>
      <c r="G136" s="252"/>
      <c r="H136" s="252" t="s">
        <v>429</v>
      </c>
      <c r="I136" s="252" t="s">
        <v>407</v>
      </c>
      <c r="J136" s="252"/>
      <c r="K136" s="293"/>
    </row>
    <row r="137" spans="2:11" ht="15" customHeight="1">
      <c r="B137" s="291"/>
      <c r="C137" s="252" t="s">
        <v>408</v>
      </c>
      <c r="D137" s="252"/>
      <c r="E137" s="252"/>
      <c r="F137" s="271" t="s">
        <v>376</v>
      </c>
      <c r="G137" s="252"/>
      <c r="H137" s="252" t="s">
        <v>430</v>
      </c>
      <c r="I137" s="252" t="s">
        <v>410</v>
      </c>
      <c r="J137" s="252"/>
      <c r="K137" s="293"/>
    </row>
    <row r="138" spans="2:11" ht="15" customHeight="1">
      <c r="B138" s="291"/>
      <c r="C138" s="252" t="s">
        <v>411</v>
      </c>
      <c r="D138" s="252"/>
      <c r="E138" s="252"/>
      <c r="F138" s="271" t="s">
        <v>376</v>
      </c>
      <c r="G138" s="252"/>
      <c r="H138" s="252" t="s">
        <v>411</v>
      </c>
      <c r="I138" s="252" t="s">
        <v>410</v>
      </c>
      <c r="J138" s="252"/>
      <c r="K138" s="293"/>
    </row>
    <row r="139" spans="2:11" ht="15" customHeight="1">
      <c r="B139" s="291"/>
      <c r="C139" s="252" t="s">
        <v>40</v>
      </c>
      <c r="D139" s="252"/>
      <c r="E139" s="252"/>
      <c r="F139" s="271" t="s">
        <v>376</v>
      </c>
      <c r="G139" s="252"/>
      <c r="H139" s="252" t="s">
        <v>431</v>
      </c>
      <c r="I139" s="252" t="s">
        <v>410</v>
      </c>
      <c r="J139" s="252"/>
      <c r="K139" s="293"/>
    </row>
    <row r="140" spans="2:11" ht="15" customHeight="1">
      <c r="B140" s="291"/>
      <c r="C140" s="252" t="s">
        <v>432</v>
      </c>
      <c r="D140" s="252"/>
      <c r="E140" s="252"/>
      <c r="F140" s="271" t="s">
        <v>376</v>
      </c>
      <c r="G140" s="252"/>
      <c r="H140" s="252" t="s">
        <v>433</v>
      </c>
      <c r="I140" s="252" t="s">
        <v>410</v>
      </c>
      <c r="J140" s="252"/>
      <c r="K140" s="293"/>
    </row>
    <row r="141" spans="2:11" ht="15" customHeight="1">
      <c r="B141" s="294"/>
      <c r="C141" s="295"/>
      <c r="D141" s="295"/>
      <c r="E141" s="295"/>
      <c r="F141" s="295"/>
      <c r="G141" s="295"/>
      <c r="H141" s="295"/>
      <c r="I141" s="295"/>
      <c r="J141" s="295"/>
      <c r="K141" s="296"/>
    </row>
    <row r="142" spans="2:11" ht="18.75" customHeight="1">
      <c r="B142" s="248"/>
      <c r="C142" s="248"/>
      <c r="D142" s="248"/>
      <c r="E142" s="248"/>
      <c r="F142" s="283"/>
      <c r="G142" s="248"/>
      <c r="H142" s="248"/>
      <c r="I142" s="248"/>
      <c r="J142" s="248"/>
      <c r="K142" s="248"/>
    </row>
    <row r="143" spans="2:11" ht="18.75" customHeight="1">
      <c r="B143" s="258"/>
      <c r="C143" s="258"/>
      <c r="D143" s="258"/>
      <c r="E143" s="258"/>
      <c r="F143" s="258"/>
      <c r="G143" s="258"/>
      <c r="H143" s="258"/>
      <c r="I143" s="258"/>
      <c r="J143" s="258"/>
      <c r="K143" s="258"/>
    </row>
    <row r="144" spans="2:11" ht="7.5" customHeight="1">
      <c r="B144" s="259"/>
      <c r="C144" s="260"/>
      <c r="D144" s="260"/>
      <c r="E144" s="260"/>
      <c r="F144" s="260"/>
      <c r="G144" s="260"/>
      <c r="H144" s="260"/>
      <c r="I144" s="260"/>
      <c r="J144" s="260"/>
      <c r="K144" s="261"/>
    </row>
    <row r="145" spans="2:11" ht="45" customHeight="1">
      <c r="B145" s="262"/>
      <c r="C145" s="367" t="s">
        <v>434</v>
      </c>
      <c r="D145" s="367"/>
      <c r="E145" s="367"/>
      <c r="F145" s="367"/>
      <c r="G145" s="367"/>
      <c r="H145" s="367"/>
      <c r="I145" s="367"/>
      <c r="J145" s="367"/>
      <c r="K145" s="263"/>
    </row>
    <row r="146" spans="2:11" ht="17.25" customHeight="1">
      <c r="B146" s="262"/>
      <c r="C146" s="264" t="s">
        <v>370</v>
      </c>
      <c r="D146" s="264"/>
      <c r="E146" s="264"/>
      <c r="F146" s="264" t="s">
        <v>371</v>
      </c>
      <c r="G146" s="265"/>
      <c r="H146" s="264" t="s">
        <v>115</v>
      </c>
      <c r="I146" s="264" t="s">
        <v>59</v>
      </c>
      <c r="J146" s="264" t="s">
        <v>372</v>
      </c>
      <c r="K146" s="263"/>
    </row>
    <row r="147" spans="2:11" ht="17.25" customHeight="1">
      <c r="B147" s="262"/>
      <c r="C147" s="266" t="s">
        <v>373</v>
      </c>
      <c r="D147" s="266"/>
      <c r="E147" s="266"/>
      <c r="F147" s="267" t="s">
        <v>374</v>
      </c>
      <c r="G147" s="268"/>
      <c r="H147" s="266"/>
      <c r="I147" s="266"/>
      <c r="J147" s="266" t="s">
        <v>375</v>
      </c>
      <c r="K147" s="263"/>
    </row>
    <row r="148" spans="2:11" ht="5.25" customHeight="1">
      <c r="B148" s="272"/>
      <c r="C148" s="269"/>
      <c r="D148" s="269"/>
      <c r="E148" s="269"/>
      <c r="F148" s="269"/>
      <c r="G148" s="270"/>
      <c r="H148" s="269"/>
      <c r="I148" s="269"/>
      <c r="J148" s="269"/>
      <c r="K148" s="293"/>
    </row>
    <row r="149" spans="2:11" ht="15" customHeight="1">
      <c r="B149" s="272"/>
      <c r="C149" s="297" t="s">
        <v>379</v>
      </c>
      <c r="D149" s="252"/>
      <c r="E149" s="252"/>
      <c r="F149" s="298" t="s">
        <v>376</v>
      </c>
      <c r="G149" s="252"/>
      <c r="H149" s="297" t="s">
        <v>415</v>
      </c>
      <c r="I149" s="297" t="s">
        <v>378</v>
      </c>
      <c r="J149" s="297">
        <v>120</v>
      </c>
      <c r="K149" s="293"/>
    </row>
    <row r="150" spans="2:11" ht="15" customHeight="1">
      <c r="B150" s="272"/>
      <c r="C150" s="297" t="s">
        <v>424</v>
      </c>
      <c r="D150" s="252"/>
      <c r="E150" s="252"/>
      <c r="F150" s="298" t="s">
        <v>376</v>
      </c>
      <c r="G150" s="252"/>
      <c r="H150" s="297" t="s">
        <v>435</v>
      </c>
      <c r="I150" s="297" t="s">
        <v>378</v>
      </c>
      <c r="J150" s="297" t="s">
        <v>426</v>
      </c>
      <c r="K150" s="293"/>
    </row>
    <row r="151" spans="2:11" ht="15" customHeight="1">
      <c r="B151" s="272"/>
      <c r="C151" s="297" t="s">
        <v>325</v>
      </c>
      <c r="D151" s="252"/>
      <c r="E151" s="252"/>
      <c r="F151" s="298" t="s">
        <v>376</v>
      </c>
      <c r="G151" s="252"/>
      <c r="H151" s="297" t="s">
        <v>436</v>
      </c>
      <c r="I151" s="297" t="s">
        <v>378</v>
      </c>
      <c r="J151" s="297" t="s">
        <v>426</v>
      </c>
      <c r="K151" s="293"/>
    </row>
    <row r="152" spans="2:11" ht="15" customHeight="1">
      <c r="B152" s="272"/>
      <c r="C152" s="297" t="s">
        <v>381</v>
      </c>
      <c r="D152" s="252"/>
      <c r="E152" s="252"/>
      <c r="F152" s="298" t="s">
        <v>382</v>
      </c>
      <c r="G152" s="252"/>
      <c r="H152" s="297" t="s">
        <v>415</v>
      </c>
      <c r="I152" s="297" t="s">
        <v>378</v>
      </c>
      <c r="J152" s="297">
        <v>50</v>
      </c>
      <c r="K152" s="293"/>
    </row>
    <row r="153" spans="2:11" ht="15" customHeight="1">
      <c r="B153" s="272"/>
      <c r="C153" s="297" t="s">
        <v>384</v>
      </c>
      <c r="D153" s="252"/>
      <c r="E153" s="252"/>
      <c r="F153" s="298" t="s">
        <v>376</v>
      </c>
      <c r="G153" s="252"/>
      <c r="H153" s="297" t="s">
        <v>415</v>
      </c>
      <c r="I153" s="297" t="s">
        <v>386</v>
      </c>
      <c r="J153" s="297"/>
      <c r="K153" s="293"/>
    </row>
    <row r="154" spans="2:11" ht="15" customHeight="1">
      <c r="B154" s="272"/>
      <c r="C154" s="297" t="s">
        <v>395</v>
      </c>
      <c r="D154" s="252"/>
      <c r="E154" s="252"/>
      <c r="F154" s="298" t="s">
        <v>382</v>
      </c>
      <c r="G154" s="252"/>
      <c r="H154" s="297" t="s">
        <v>415</v>
      </c>
      <c r="I154" s="297" t="s">
        <v>378</v>
      </c>
      <c r="J154" s="297">
        <v>50</v>
      </c>
      <c r="K154" s="293"/>
    </row>
    <row r="155" spans="2:11" ht="15" customHeight="1">
      <c r="B155" s="272"/>
      <c r="C155" s="297" t="s">
        <v>403</v>
      </c>
      <c r="D155" s="252"/>
      <c r="E155" s="252"/>
      <c r="F155" s="298" t="s">
        <v>382</v>
      </c>
      <c r="G155" s="252"/>
      <c r="H155" s="297" t="s">
        <v>415</v>
      </c>
      <c r="I155" s="297" t="s">
        <v>378</v>
      </c>
      <c r="J155" s="297">
        <v>50</v>
      </c>
      <c r="K155" s="293"/>
    </row>
    <row r="156" spans="2:11" ht="15" customHeight="1">
      <c r="B156" s="272"/>
      <c r="C156" s="297" t="s">
        <v>401</v>
      </c>
      <c r="D156" s="252"/>
      <c r="E156" s="252"/>
      <c r="F156" s="298" t="s">
        <v>382</v>
      </c>
      <c r="G156" s="252"/>
      <c r="H156" s="297" t="s">
        <v>415</v>
      </c>
      <c r="I156" s="297" t="s">
        <v>378</v>
      </c>
      <c r="J156" s="297">
        <v>50</v>
      </c>
      <c r="K156" s="293"/>
    </row>
    <row r="157" spans="2:11" ht="15" customHeight="1">
      <c r="B157" s="272"/>
      <c r="C157" s="297" t="s">
        <v>104</v>
      </c>
      <c r="D157" s="252"/>
      <c r="E157" s="252"/>
      <c r="F157" s="298" t="s">
        <v>376</v>
      </c>
      <c r="G157" s="252"/>
      <c r="H157" s="297" t="s">
        <v>437</v>
      </c>
      <c r="I157" s="297" t="s">
        <v>378</v>
      </c>
      <c r="J157" s="297" t="s">
        <v>438</v>
      </c>
      <c r="K157" s="293"/>
    </row>
    <row r="158" spans="2:11" ht="15" customHeight="1">
      <c r="B158" s="272"/>
      <c r="C158" s="297" t="s">
        <v>439</v>
      </c>
      <c r="D158" s="252"/>
      <c r="E158" s="252"/>
      <c r="F158" s="298" t="s">
        <v>376</v>
      </c>
      <c r="G158" s="252"/>
      <c r="H158" s="297" t="s">
        <v>440</v>
      </c>
      <c r="I158" s="297" t="s">
        <v>410</v>
      </c>
      <c r="J158" s="297"/>
      <c r="K158" s="293"/>
    </row>
    <row r="159" spans="2:11" ht="15" customHeight="1">
      <c r="B159" s="299"/>
      <c r="C159" s="281"/>
      <c r="D159" s="281"/>
      <c r="E159" s="281"/>
      <c r="F159" s="281"/>
      <c r="G159" s="281"/>
      <c r="H159" s="281"/>
      <c r="I159" s="281"/>
      <c r="J159" s="281"/>
      <c r="K159" s="300"/>
    </row>
    <row r="160" spans="2:11" ht="18.75" customHeight="1">
      <c r="B160" s="248"/>
      <c r="C160" s="252"/>
      <c r="D160" s="252"/>
      <c r="E160" s="252"/>
      <c r="F160" s="271"/>
      <c r="G160" s="252"/>
      <c r="H160" s="252"/>
      <c r="I160" s="252"/>
      <c r="J160" s="252"/>
      <c r="K160" s="248"/>
    </row>
    <row r="161" spans="2:11" ht="18.75" customHeight="1">
      <c r="B161" s="258"/>
      <c r="C161" s="258"/>
      <c r="D161" s="258"/>
      <c r="E161" s="258"/>
      <c r="F161" s="258"/>
      <c r="G161" s="258"/>
      <c r="H161" s="258"/>
      <c r="I161" s="258"/>
      <c r="J161" s="258"/>
      <c r="K161" s="258"/>
    </row>
    <row r="162" spans="2:11" ht="7.5" customHeight="1">
      <c r="B162" s="240"/>
      <c r="C162" s="241"/>
      <c r="D162" s="241"/>
      <c r="E162" s="241"/>
      <c r="F162" s="241"/>
      <c r="G162" s="241"/>
      <c r="H162" s="241"/>
      <c r="I162" s="241"/>
      <c r="J162" s="241"/>
      <c r="K162" s="242"/>
    </row>
    <row r="163" spans="2:11" ht="45" customHeight="1">
      <c r="B163" s="243"/>
      <c r="C163" s="366" t="s">
        <v>441</v>
      </c>
      <c r="D163" s="366"/>
      <c r="E163" s="366"/>
      <c r="F163" s="366"/>
      <c r="G163" s="366"/>
      <c r="H163" s="366"/>
      <c r="I163" s="366"/>
      <c r="J163" s="366"/>
      <c r="K163" s="244"/>
    </row>
    <row r="164" spans="2:11" ht="17.25" customHeight="1">
      <c r="B164" s="243"/>
      <c r="C164" s="264" t="s">
        <v>370</v>
      </c>
      <c r="D164" s="264"/>
      <c r="E164" s="264"/>
      <c r="F164" s="264" t="s">
        <v>371</v>
      </c>
      <c r="G164" s="301"/>
      <c r="H164" s="302" t="s">
        <v>115</v>
      </c>
      <c r="I164" s="302" t="s">
        <v>59</v>
      </c>
      <c r="J164" s="264" t="s">
        <v>372</v>
      </c>
      <c r="K164" s="244"/>
    </row>
    <row r="165" spans="2:11" ht="17.25" customHeight="1">
      <c r="B165" s="245"/>
      <c r="C165" s="266" t="s">
        <v>373</v>
      </c>
      <c r="D165" s="266"/>
      <c r="E165" s="266"/>
      <c r="F165" s="267" t="s">
        <v>374</v>
      </c>
      <c r="G165" s="303"/>
      <c r="H165" s="304"/>
      <c r="I165" s="304"/>
      <c r="J165" s="266" t="s">
        <v>375</v>
      </c>
      <c r="K165" s="246"/>
    </row>
    <row r="166" spans="2:11" ht="5.25" customHeight="1">
      <c r="B166" s="272"/>
      <c r="C166" s="269"/>
      <c r="D166" s="269"/>
      <c r="E166" s="269"/>
      <c r="F166" s="269"/>
      <c r="G166" s="270"/>
      <c r="H166" s="269"/>
      <c r="I166" s="269"/>
      <c r="J166" s="269"/>
      <c r="K166" s="293"/>
    </row>
    <row r="167" spans="2:11" ht="15" customHeight="1">
      <c r="B167" s="272"/>
      <c r="C167" s="252" t="s">
        <v>379</v>
      </c>
      <c r="D167" s="252"/>
      <c r="E167" s="252"/>
      <c r="F167" s="271" t="s">
        <v>376</v>
      </c>
      <c r="G167" s="252"/>
      <c r="H167" s="252" t="s">
        <v>415</v>
      </c>
      <c r="I167" s="252" t="s">
        <v>378</v>
      </c>
      <c r="J167" s="252">
        <v>120</v>
      </c>
      <c r="K167" s="293"/>
    </row>
    <row r="168" spans="2:11" ht="15" customHeight="1">
      <c r="B168" s="272"/>
      <c r="C168" s="252" t="s">
        <v>424</v>
      </c>
      <c r="D168" s="252"/>
      <c r="E168" s="252"/>
      <c r="F168" s="271" t="s">
        <v>376</v>
      </c>
      <c r="G168" s="252"/>
      <c r="H168" s="252" t="s">
        <v>425</v>
      </c>
      <c r="I168" s="252" t="s">
        <v>378</v>
      </c>
      <c r="J168" s="252" t="s">
        <v>426</v>
      </c>
      <c r="K168" s="293"/>
    </row>
    <row r="169" spans="2:11" ht="15" customHeight="1">
      <c r="B169" s="272"/>
      <c r="C169" s="252" t="s">
        <v>325</v>
      </c>
      <c r="D169" s="252"/>
      <c r="E169" s="252"/>
      <c r="F169" s="271" t="s">
        <v>376</v>
      </c>
      <c r="G169" s="252"/>
      <c r="H169" s="252" t="s">
        <v>442</v>
      </c>
      <c r="I169" s="252" t="s">
        <v>378</v>
      </c>
      <c r="J169" s="252" t="s">
        <v>426</v>
      </c>
      <c r="K169" s="293"/>
    </row>
    <row r="170" spans="2:11" ht="15" customHeight="1">
      <c r="B170" s="272"/>
      <c r="C170" s="252" t="s">
        <v>381</v>
      </c>
      <c r="D170" s="252"/>
      <c r="E170" s="252"/>
      <c r="F170" s="271" t="s">
        <v>382</v>
      </c>
      <c r="G170" s="252"/>
      <c r="H170" s="252" t="s">
        <v>442</v>
      </c>
      <c r="I170" s="252" t="s">
        <v>378</v>
      </c>
      <c r="J170" s="252">
        <v>50</v>
      </c>
      <c r="K170" s="293"/>
    </row>
    <row r="171" spans="2:11" ht="15" customHeight="1">
      <c r="B171" s="272"/>
      <c r="C171" s="252" t="s">
        <v>384</v>
      </c>
      <c r="D171" s="252"/>
      <c r="E171" s="252"/>
      <c r="F171" s="271" t="s">
        <v>376</v>
      </c>
      <c r="G171" s="252"/>
      <c r="H171" s="252" t="s">
        <v>442</v>
      </c>
      <c r="I171" s="252" t="s">
        <v>386</v>
      </c>
      <c r="J171" s="252"/>
      <c r="K171" s="293"/>
    </row>
    <row r="172" spans="2:11" ht="15" customHeight="1">
      <c r="B172" s="272"/>
      <c r="C172" s="252" t="s">
        <v>395</v>
      </c>
      <c r="D172" s="252"/>
      <c r="E172" s="252"/>
      <c r="F172" s="271" t="s">
        <v>382</v>
      </c>
      <c r="G172" s="252"/>
      <c r="H172" s="252" t="s">
        <v>442</v>
      </c>
      <c r="I172" s="252" t="s">
        <v>378</v>
      </c>
      <c r="J172" s="252">
        <v>50</v>
      </c>
      <c r="K172" s="293"/>
    </row>
    <row r="173" spans="2:11" ht="15" customHeight="1">
      <c r="B173" s="272"/>
      <c r="C173" s="252" t="s">
        <v>403</v>
      </c>
      <c r="D173" s="252"/>
      <c r="E173" s="252"/>
      <c r="F173" s="271" t="s">
        <v>382</v>
      </c>
      <c r="G173" s="252"/>
      <c r="H173" s="252" t="s">
        <v>442</v>
      </c>
      <c r="I173" s="252" t="s">
        <v>378</v>
      </c>
      <c r="J173" s="252">
        <v>50</v>
      </c>
      <c r="K173" s="293"/>
    </row>
    <row r="174" spans="2:11" ht="15" customHeight="1">
      <c r="B174" s="272"/>
      <c r="C174" s="252" t="s">
        <v>401</v>
      </c>
      <c r="D174" s="252"/>
      <c r="E174" s="252"/>
      <c r="F174" s="271" t="s">
        <v>382</v>
      </c>
      <c r="G174" s="252"/>
      <c r="H174" s="252" t="s">
        <v>442</v>
      </c>
      <c r="I174" s="252" t="s">
        <v>378</v>
      </c>
      <c r="J174" s="252">
        <v>50</v>
      </c>
      <c r="K174" s="293"/>
    </row>
    <row r="175" spans="2:11" ht="15" customHeight="1">
      <c r="B175" s="272"/>
      <c r="C175" s="252" t="s">
        <v>114</v>
      </c>
      <c r="D175" s="252"/>
      <c r="E175" s="252"/>
      <c r="F175" s="271" t="s">
        <v>376</v>
      </c>
      <c r="G175" s="252"/>
      <c r="H175" s="252" t="s">
        <v>443</v>
      </c>
      <c r="I175" s="252" t="s">
        <v>444</v>
      </c>
      <c r="J175" s="252"/>
      <c r="K175" s="293"/>
    </row>
    <row r="176" spans="2:11" ht="15" customHeight="1">
      <c r="B176" s="272"/>
      <c r="C176" s="252" t="s">
        <v>59</v>
      </c>
      <c r="D176" s="252"/>
      <c r="E176" s="252"/>
      <c r="F176" s="271" t="s">
        <v>376</v>
      </c>
      <c r="G176" s="252"/>
      <c r="H176" s="252" t="s">
        <v>445</v>
      </c>
      <c r="I176" s="252" t="s">
        <v>446</v>
      </c>
      <c r="J176" s="252">
        <v>1</v>
      </c>
      <c r="K176" s="293"/>
    </row>
    <row r="177" spans="2:11" ht="15" customHeight="1">
      <c r="B177" s="272"/>
      <c r="C177" s="252" t="s">
        <v>55</v>
      </c>
      <c r="D177" s="252"/>
      <c r="E177" s="252"/>
      <c r="F177" s="271" t="s">
        <v>376</v>
      </c>
      <c r="G177" s="252"/>
      <c r="H177" s="252" t="s">
        <v>447</v>
      </c>
      <c r="I177" s="252" t="s">
        <v>378</v>
      </c>
      <c r="J177" s="252">
        <v>20</v>
      </c>
      <c r="K177" s="293"/>
    </row>
    <row r="178" spans="2:11" ht="15" customHeight="1">
      <c r="B178" s="272"/>
      <c r="C178" s="252" t="s">
        <v>115</v>
      </c>
      <c r="D178" s="252"/>
      <c r="E178" s="252"/>
      <c r="F178" s="271" t="s">
        <v>376</v>
      </c>
      <c r="G178" s="252"/>
      <c r="H178" s="252" t="s">
        <v>448</v>
      </c>
      <c r="I178" s="252" t="s">
        <v>378</v>
      </c>
      <c r="J178" s="252">
        <v>255</v>
      </c>
      <c r="K178" s="293"/>
    </row>
    <row r="179" spans="2:11" ht="15" customHeight="1">
      <c r="B179" s="272"/>
      <c r="C179" s="252" t="s">
        <v>116</v>
      </c>
      <c r="D179" s="252"/>
      <c r="E179" s="252"/>
      <c r="F179" s="271" t="s">
        <v>376</v>
      </c>
      <c r="G179" s="252"/>
      <c r="H179" s="252" t="s">
        <v>341</v>
      </c>
      <c r="I179" s="252" t="s">
        <v>378</v>
      </c>
      <c r="J179" s="252">
        <v>10</v>
      </c>
      <c r="K179" s="293"/>
    </row>
    <row r="180" spans="2:11" ht="15" customHeight="1">
      <c r="B180" s="272"/>
      <c r="C180" s="252" t="s">
        <v>117</v>
      </c>
      <c r="D180" s="252"/>
      <c r="E180" s="252"/>
      <c r="F180" s="271" t="s">
        <v>376</v>
      </c>
      <c r="G180" s="252"/>
      <c r="H180" s="252" t="s">
        <v>449</v>
      </c>
      <c r="I180" s="252" t="s">
        <v>410</v>
      </c>
      <c r="J180" s="252"/>
      <c r="K180" s="293"/>
    </row>
    <row r="181" spans="2:11" ht="15" customHeight="1">
      <c r="B181" s="272"/>
      <c r="C181" s="252" t="s">
        <v>450</v>
      </c>
      <c r="D181" s="252"/>
      <c r="E181" s="252"/>
      <c r="F181" s="271" t="s">
        <v>376</v>
      </c>
      <c r="G181" s="252"/>
      <c r="H181" s="252" t="s">
        <v>451</v>
      </c>
      <c r="I181" s="252" t="s">
        <v>410</v>
      </c>
      <c r="J181" s="252"/>
      <c r="K181" s="293"/>
    </row>
    <row r="182" spans="2:11" ht="15" customHeight="1">
      <c r="B182" s="272"/>
      <c r="C182" s="252" t="s">
        <v>439</v>
      </c>
      <c r="D182" s="252"/>
      <c r="E182" s="252"/>
      <c r="F182" s="271" t="s">
        <v>376</v>
      </c>
      <c r="G182" s="252"/>
      <c r="H182" s="252" t="s">
        <v>452</v>
      </c>
      <c r="I182" s="252" t="s">
        <v>410</v>
      </c>
      <c r="J182" s="252"/>
      <c r="K182" s="293"/>
    </row>
    <row r="183" spans="2:11" ht="15" customHeight="1">
      <c r="B183" s="272"/>
      <c r="C183" s="252" t="s">
        <v>119</v>
      </c>
      <c r="D183" s="252"/>
      <c r="E183" s="252"/>
      <c r="F183" s="271" t="s">
        <v>382</v>
      </c>
      <c r="G183" s="252"/>
      <c r="H183" s="252" t="s">
        <v>453</v>
      </c>
      <c r="I183" s="252" t="s">
        <v>378</v>
      </c>
      <c r="J183" s="252">
        <v>50</v>
      </c>
      <c r="K183" s="293"/>
    </row>
    <row r="184" spans="2:11" ht="15" customHeight="1">
      <c r="B184" s="272"/>
      <c r="C184" s="252" t="s">
        <v>454</v>
      </c>
      <c r="D184" s="252"/>
      <c r="E184" s="252"/>
      <c r="F184" s="271" t="s">
        <v>382</v>
      </c>
      <c r="G184" s="252"/>
      <c r="H184" s="252" t="s">
        <v>455</v>
      </c>
      <c r="I184" s="252" t="s">
        <v>456</v>
      </c>
      <c r="J184" s="252"/>
      <c r="K184" s="293"/>
    </row>
    <row r="185" spans="2:11" ht="15" customHeight="1">
      <c r="B185" s="272"/>
      <c r="C185" s="252" t="s">
        <v>457</v>
      </c>
      <c r="D185" s="252"/>
      <c r="E185" s="252"/>
      <c r="F185" s="271" t="s">
        <v>382</v>
      </c>
      <c r="G185" s="252"/>
      <c r="H185" s="252" t="s">
        <v>458</v>
      </c>
      <c r="I185" s="252" t="s">
        <v>456</v>
      </c>
      <c r="J185" s="252"/>
      <c r="K185" s="293"/>
    </row>
    <row r="186" spans="2:11" ht="15" customHeight="1">
      <c r="B186" s="272"/>
      <c r="C186" s="252" t="s">
        <v>459</v>
      </c>
      <c r="D186" s="252"/>
      <c r="E186" s="252"/>
      <c r="F186" s="271" t="s">
        <v>382</v>
      </c>
      <c r="G186" s="252"/>
      <c r="H186" s="252" t="s">
        <v>460</v>
      </c>
      <c r="I186" s="252" t="s">
        <v>456</v>
      </c>
      <c r="J186" s="252"/>
      <c r="K186" s="293"/>
    </row>
    <row r="187" spans="2:11" ht="15" customHeight="1">
      <c r="B187" s="272"/>
      <c r="C187" s="305" t="s">
        <v>461</v>
      </c>
      <c r="D187" s="252"/>
      <c r="E187" s="252"/>
      <c r="F187" s="271" t="s">
        <v>382</v>
      </c>
      <c r="G187" s="252"/>
      <c r="H187" s="252" t="s">
        <v>462</v>
      </c>
      <c r="I187" s="252" t="s">
        <v>463</v>
      </c>
      <c r="J187" s="306" t="s">
        <v>464</v>
      </c>
      <c r="K187" s="293"/>
    </row>
    <row r="188" spans="2:11" ht="15" customHeight="1">
      <c r="B188" s="272"/>
      <c r="C188" s="257" t="s">
        <v>44</v>
      </c>
      <c r="D188" s="252"/>
      <c r="E188" s="252"/>
      <c r="F188" s="271" t="s">
        <v>376</v>
      </c>
      <c r="G188" s="252"/>
      <c r="H188" s="248" t="s">
        <v>465</v>
      </c>
      <c r="I188" s="252" t="s">
        <v>466</v>
      </c>
      <c r="J188" s="252"/>
      <c r="K188" s="293"/>
    </row>
    <row r="189" spans="2:11" ht="15" customHeight="1">
      <c r="B189" s="272"/>
      <c r="C189" s="257" t="s">
        <v>467</v>
      </c>
      <c r="D189" s="252"/>
      <c r="E189" s="252"/>
      <c r="F189" s="271" t="s">
        <v>376</v>
      </c>
      <c r="G189" s="252"/>
      <c r="H189" s="252" t="s">
        <v>468</v>
      </c>
      <c r="I189" s="252" t="s">
        <v>410</v>
      </c>
      <c r="J189" s="252"/>
      <c r="K189" s="293"/>
    </row>
    <row r="190" spans="2:11" ht="15" customHeight="1">
      <c r="B190" s="272"/>
      <c r="C190" s="257" t="s">
        <v>469</v>
      </c>
      <c r="D190" s="252"/>
      <c r="E190" s="252"/>
      <c r="F190" s="271" t="s">
        <v>376</v>
      </c>
      <c r="G190" s="252"/>
      <c r="H190" s="252" t="s">
        <v>470</v>
      </c>
      <c r="I190" s="252" t="s">
        <v>410</v>
      </c>
      <c r="J190" s="252"/>
      <c r="K190" s="293"/>
    </row>
    <row r="191" spans="2:11" ht="15" customHeight="1">
      <c r="B191" s="272"/>
      <c r="C191" s="257" t="s">
        <v>471</v>
      </c>
      <c r="D191" s="252"/>
      <c r="E191" s="252"/>
      <c r="F191" s="271" t="s">
        <v>382</v>
      </c>
      <c r="G191" s="252"/>
      <c r="H191" s="252" t="s">
        <v>472</v>
      </c>
      <c r="I191" s="252" t="s">
        <v>410</v>
      </c>
      <c r="J191" s="252"/>
      <c r="K191" s="293"/>
    </row>
    <row r="192" spans="2:11" ht="15" customHeight="1">
      <c r="B192" s="299"/>
      <c r="C192" s="307"/>
      <c r="D192" s="281"/>
      <c r="E192" s="281"/>
      <c r="F192" s="281"/>
      <c r="G192" s="281"/>
      <c r="H192" s="281"/>
      <c r="I192" s="281"/>
      <c r="J192" s="281"/>
      <c r="K192" s="300"/>
    </row>
    <row r="193" spans="2:11" ht="18.75" customHeight="1">
      <c r="B193" s="248"/>
      <c r="C193" s="252"/>
      <c r="D193" s="252"/>
      <c r="E193" s="252"/>
      <c r="F193" s="271"/>
      <c r="G193" s="252"/>
      <c r="H193" s="252"/>
      <c r="I193" s="252"/>
      <c r="J193" s="252"/>
      <c r="K193" s="248"/>
    </row>
    <row r="194" spans="2:11" ht="18.75" customHeight="1">
      <c r="B194" s="248"/>
      <c r="C194" s="252"/>
      <c r="D194" s="252"/>
      <c r="E194" s="252"/>
      <c r="F194" s="271"/>
      <c r="G194" s="252"/>
      <c r="H194" s="252"/>
      <c r="I194" s="252"/>
      <c r="J194" s="252"/>
      <c r="K194" s="248"/>
    </row>
    <row r="195" spans="2:11" ht="18.75" customHeight="1"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</row>
    <row r="196" spans="2:11">
      <c r="B196" s="240"/>
      <c r="C196" s="241"/>
      <c r="D196" s="241"/>
      <c r="E196" s="241"/>
      <c r="F196" s="241"/>
      <c r="G196" s="241"/>
      <c r="H196" s="241"/>
      <c r="I196" s="241"/>
      <c r="J196" s="241"/>
      <c r="K196" s="242"/>
    </row>
    <row r="197" spans="2:11" ht="21">
      <c r="B197" s="243"/>
      <c r="C197" s="366" t="s">
        <v>473</v>
      </c>
      <c r="D197" s="366"/>
      <c r="E197" s="366"/>
      <c r="F197" s="366"/>
      <c r="G197" s="366"/>
      <c r="H197" s="366"/>
      <c r="I197" s="366"/>
      <c r="J197" s="366"/>
      <c r="K197" s="244"/>
    </row>
    <row r="198" spans="2:11" ht="25.5" customHeight="1">
      <c r="B198" s="243"/>
      <c r="C198" s="308" t="s">
        <v>474</v>
      </c>
      <c r="D198" s="308"/>
      <c r="E198" s="308"/>
      <c r="F198" s="308" t="s">
        <v>475</v>
      </c>
      <c r="G198" s="309"/>
      <c r="H198" s="365" t="s">
        <v>476</v>
      </c>
      <c r="I198" s="365"/>
      <c r="J198" s="365"/>
      <c r="K198" s="244"/>
    </row>
    <row r="199" spans="2:11" ht="5.25" customHeight="1">
      <c r="B199" s="272"/>
      <c r="C199" s="269"/>
      <c r="D199" s="269"/>
      <c r="E199" s="269"/>
      <c r="F199" s="269"/>
      <c r="G199" s="252"/>
      <c r="H199" s="269"/>
      <c r="I199" s="269"/>
      <c r="J199" s="269"/>
      <c r="K199" s="293"/>
    </row>
    <row r="200" spans="2:11" ht="15" customHeight="1">
      <c r="B200" s="272"/>
      <c r="C200" s="252" t="s">
        <v>466</v>
      </c>
      <c r="D200" s="252"/>
      <c r="E200" s="252"/>
      <c r="F200" s="271" t="s">
        <v>45</v>
      </c>
      <c r="G200" s="252"/>
      <c r="H200" s="363" t="s">
        <v>477</v>
      </c>
      <c r="I200" s="363"/>
      <c r="J200" s="363"/>
      <c r="K200" s="293"/>
    </row>
    <row r="201" spans="2:11" ht="15" customHeight="1">
      <c r="B201" s="272"/>
      <c r="C201" s="278"/>
      <c r="D201" s="252"/>
      <c r="E201" s="252"/>
      <c r="F201" s="271" t="s">
        <v>46</v>
      </c>
      <c r="G201" s="252"/>
      <c r="H201" s="363" t="s">
        <v>478</v>
      </c>
      <c r="I201" s="363"/>
      <c r="J201" s="363"/>
      <c r="K201" s="293"/>
    </row>
    <row r="202" spans="2:11" ht="15" customHeight="1">
      <c r="B202" s="272"/>
      <c r="C202" s="278"/>
      <c r="D202" s="252"/>
      <c r="E202" s="252"/>
      <c r="F202" s="271" t="s">
        <v>49</v>
      </c>
      <c r="G202" s="252"/>
      <c r="H202" s="363" t="s">
        <v>479</v>
      </c>
      <c r="I202" s="363"/>
      <c r="J202" s="363"/>
      <c r="K202" s="293"/>
    </row>
    <row r="203" spans="2:11" ht="15" customHeight="1">
      <c r="B203" s="272"/>
      <c r="C203" s="252"/>
      <c r="D203" s="252"/>
      <c r="E203" s="252"/>
      <c r="F203" s="271" t="s">
        <v>47</v>
      </c>
      <c r="G203" s="252"/>
      <c r="H203" s="363" t="s">
        <v>480</v>
      </c>
      <c r="I203" s="363"/>
      <c r="J203" s="363"/>
      <c r="K203" s="293"/>
    </row>
    <row r="204" spans="2:11" ht="15" customHeight="1">
      <c r="B204" s="272"/>
      <c r="C204" s="252"/>
      <c r="D204" s="252"/>
      <c r="E204" s="252"/>
      <c r="F204" s="271" t="s">
        <v>48</v>
      </c>
      <c r="G204" s="252"/>
      <c r="H204" s="363" t="s">
        <v>481</v>
      </c>
      <c r="I204" s="363"/>
      <c r="J204" s="363"/>
      <c r="K204" s="293"/>
    </row>
    <row r="205" spans="2:11" ht="15" customHeight="1">
      <c r="B205" s="272"/>
      <c r="C205" s="252"/>
      <c r="D205" s="252"/>
      <c r="E205" s="252"/>
      <c r="F205" s="271"/>
      <c r="G205" s="252"/>
      <c r="H205" s="252"/>
      <c r="I205" s="252"/>
      <c r="J205" s="252"/>
      <c r="K205" s="293"/>
    </row>
    <row r="206" spans="2:11" ht="15" customHeight="1">
      <c r="B206" s="272"/>
      <c r="C206" s="252" t="s">
        <v>422</v>
      </c>
      <c r="D206" s="252"/>
      <c r="E206" s="252"/>
      <c r="F206" s="271" t="s">
        <v>81</v>
      </c>
      <c r="G206" s="252"/>
      <c r="H206" s="363" t="s">
        <v>482</v>
      </c>
      <c r="I206" s="363"/>
      <c r="J206" s="363"/>
      <c r="K206" s="293"/>
    </row>
    <row r="207" spans="2:11" ht="15" customHeight="1">
      <c r="B207" s="272"/>
      <c r="C207" s="278"/>
      <c r="D207" s="252"/>
      <c r="E207" s="252"/>
      <c r="F207" s="271" t="s">
        <v>321</v>
      </c>
      <c r="G207" s="252"/>
      <c r="H207" s="363" t="s">
        <v>322</v>
      </c>
      <c r="I207" s="363"/>
      <c r="J207" s="363"/>
      <c r="K207" s="293"/>
    </row>
    <row r="208" spans="2:11" ht="15" customHeight="1">
      <c r="B208" s="272"/>
      <c r="C208" s="252"/>
      <c r="D208" s="252"/>
      <c r="E208" s="252"/>
      <c r="F208" s="271" t="s">
        <v>319</v>
      </c>
      <c r="G208" s="252"/>
      <c r="H208" s="363" t="s">
        <v>483</v>
      </c>
      <c r="I208" s="363"/>
      <c r="J208" s="363"/>
      <c r="K208" s="293"/>
    </row>
    <row r="209" spans="2:11" ht="15" customHeight="1">
      <c r="B209" s="310"/>
      <c r="C209" s="278"/>
      <c r="D209" s="278"/>
      <c r="E209" s="278"/>
      <c r="F209" s="271" t="s">
        <v>93</v>
      </c>
      <c r="G209" s="257"/>
      <c r="H209" s="364" t="s">
        <v>92</v>
      </c>
      <c r="I209" s="364"/>
      <c r="J209" s="364"/>
      <c r="K209" s="311"/>
    </row>
    <row r="210" spans="2:11" ht="15" customHeight="1">
      <c r="B210" s="310"/>
      <c r="C210" s="278"/>
      <c r="D210" s="278"/>
      <c r="E210" s="278"/>
      <c r="F210" s="271" t="s">
        <v>323</v>
      </c>
      <c r="G210" s="257"/>
      <c r="H210" s="364" t="s">
        <v>484</v>
      </c>
      <c r="I210" s="364"/>
      <c r="J210" s="364"/>
      <c r="K210" s="311"/>
    </row>
    <row r="211" spans="2:11" ht="15" customHeight="1">
      <c r="B211" s="310"/>
      <c r="C211" s="278"/>
      <c r="D211" s="278"/>
      <c r="E211" s="278"/>
      <c r="F211" s="312"/>
      <c r="G211" s="257"/>
      <c r="H211" s="313"/>
      <c r="I211" s="313"/>
      <c r="J211" s="313"/>
      <c r="K211" s="311"/>
    </row>
    <row r="212" spans="2:11" ht="15" customHeight="1">
      <c r="B212" s="310"/>
      <c r="C212" s="252" t="s">
        <v>446</v>
      </c>
      <c r="D212" s="278"/>
      <c r="E212" s="278"/>
      <c r="F212" s="271">
        <v>1</v>
      </c>
      <c r="G212" s="257"/>
      <c r="H212" s="364" t="s">
        <v>485</v>
      </c>
      <c r="I212" s="364"/>
      <c r="J212" s="364"/>
      <c r="K212" s="311"/>
    </row>
    <row r="213" spans="2:11" ht="15" customHeight="1">
      <c r="B213" s="310"/>
      <c r="C213" s="278"/>
      <c r="D213" s="278"/>
      <c r="E213" s="278"/>
      <c r="F213" s="271">
        <v>2</v>
      </c>
      <c r="G213" s="257"/>
      <c r="H213" s="364" t="s">
        <v>486</v>
      </c>
      <c r="I213" s="364"/>
      <c r="J213" s="364"/>
      <c r="K213" s="311"/>
    </row>
    <row r="214" spans="2:11" ht="15" customHeight="1">
      <c r="B214" s="310"/>
      <c r="C214" s="278"/>
      <c r="D214" s="278"/>
      <c r="E214" s="278"/>
      <c r="F214" s="271">
        <v>3</v>
      </c>
      <c r="G214" s="257"/>
      <c r="H214" s="364" t="s">
        <v>487</v>
      </c>
      <c r="I214" s="364"/>
      <c r="J214" s="364"/>
      <c r="K214" s="311"/>
    </row>
    <row r="215" spans="2:11" ht="15" customHeight="1">
      <c r="B215" s="310"/>
      <c r="C215" s="278"/>
      <c r="D215" s="278"/>
      <c r="E215" s="278"/>
      <c r="F215" s="271">
        <v>4</v>
      </c>
      <c r="G215" s="257"/>
      <c r="H215" s="364" t="s">
        <v>488</v>
      </c>
      <c r="I215" s="364"/>
      <c r="J215" s="364"/>
      <c r="K215" s="311"/>
    </row>
    <row r="216" spans="2:11" ht="12.75" customHeight="1">
      <c r="B216" s="314"/>
      <c r="C216" s="315"/>
      <c r="D216" s="315"/>
      <c r="E216" s="315"/>
      <c r="F216" s="315"/>
      <c r="G216" s="315"/>
      <c r="H216" s="315"/>
      <c r="I216" s="315"/>
      <c r="J216" s="315"/>
      <c r="K216" s="316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Objekt C</vt:lpstr>
      <vt:lpstr>02 - Spojovací chodba při...</vt:lpstr>
      <vt:lpstr>03 - Kolna</vt:lpstr>
      <vt:lpstr>04 - Vedlejší a ostatní n...</vt:lpstr>
      <vt:lpstr>Pokyny pro vyplnění</vt:lpstr>
      <vt:lpstr>'01 - Objekt C'!Názvy_tisku</vt:lpstr>
      <vt:lpstr>'02 - Spojovací chodba při...'!Názvy_tisku</vt:lpstr>
      <vt:lpstr>'03 - Kolna'!Názvy_tisku</vt:lpstr>
      <vt:lpstr>'04 - Vedlejší a ostatní n...'!Názvy_tisku</vt:lpstr>
      <vt:lpstr>'Rekapitulace stavby'!Názvy_tisku</vt:lpstr>
      <vt:lpstr>'01 - Objekt C'!Oblast_tisku</vt:lpstr>
      <vt:lpstr>'02 - Spojovací chodba při...'!Oblast_tisku</vt:lpstr>
      <vt:lpstr>'03 - Kolna'!Oblast_tisku</vt:lpstr>
      <vt:lpstr>'04 - Vedlejší a ostatní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Martina-PC\Martina</dc:creator>
  <cp:lastModifiedBy>Martina</cp:lastModifiedBy>
  <dcterms:created xsi:type="dcterms:W3CDTF">2017-03-14T08:18:33Z</dcterms:created>
  <dcterms:modified xsi:type="dcterms:W3CDTF">2017-03-14T08:18:39Z</dcterms:modified>
</cp:coreProperties>
</file>