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330" yWindow="570" windowWidth="20775" windowHeight="10170" activeTab="0"/>
  </bookViews>
  <sheets>
    <sheet name="Rekapitulace stavby" sheetId="1" r:id="rId1"/>
    <sheet name="01 - Stavební objekt" sheetId="2" r:id="rId2"/>
    <sheet name="02 - Vedlejší a ostatní n..." sheetId="3" r:id="rId3"/>
    <sheet name="Pokyny pro vyplnění" sheetId="4" r:id="rId4"/>
  </sheets>
  <definedNames>
    <definedName name="_xlnm._FilterDatabase" localSheetId="1" hidden="1">'01 - Stavební objekt'!$C$138:$K$2049</definedName>
    <definedName name="_xlnm._FilterDatabase" localSheetId="2" hidden="1">'02 - Vedlejší a ostatní n...'!$C$82:$K$88</definedName>
    <definedName name="_xlnm.Print_Area" localSheetId="1">'01 - Stavební objekt'!$C$4:$J$38,'01 - Stavební objekt'!$C$44:$J$118,'01 - Stavební objekt'!$C$124:$K$2049</definedName>
    <definedName name="_xlnm.Print_Area" localSheetId="2">'02 - Vedlejší a ostatní n...'!$C$4:$J$38,'02 - Vedlejší a ostatní n...'!$C$44:$J$62,'02 - Vedlejší a ostatní n...'!$C$68:$K$88</definedName>
    <definedName name="_xlnm.Print_Area" localSheetId="3">'Pokyny pro vyplnění'!$B$2:$K$69,'Pokyny pro vyplnění'!$B$72:$K$116,'Pokyny pro vyplnění'!$B$119:$K$188,'Pokyny pro vyplnění'!$B$196:$K$216</definedName>
    <definedName name="_xlnm.Print_Area" localSheetId="0">'Rekapitulace stavby'!$D$4:$AO$33,'Rekapitulace stavby'!$C$39:$AQ$55</definedName>
    <definedName name="_xlnm.Print_Titles" localSheetId="0">'Rekapitulace stavby'!$49:$49</definedName>
    <definedName name="_xlnm.Print_Titles" localSheetId="1">'01 - Stavební objekt'!$138:$138</definedName>
    <definedName name="_xlnm.Print_Titles" localSheetId="2">'02 - Vedlejší a ostatní n...'!$82:$82</definedName>
  </definedNames>
  <calcPr calcId="125725"/>
</workbook>
</file>

<file path=xl/sharedStrings.xml><?xml version="1.0" encoding="utf-8"?>
<sst xmlns="http://schemas.openxmlformats.org/spreadsheetml/2006/main" count="23174" uniqueCount="4272">
  <si>
    <t>Export VZ</t>
  </si>
  <si>
    <t>List obsahuje:</t>
  </si>
  <si>
    <t>1) Rekapitulace stavby</t>
  </si>
  <si>
    <t>2) Rekapitulace objektů stavby a soupisů prací</t>
  </si>
  <si>
    <t>3.0</t>
  </si>
  <si>
    <t>ZAMOK</t>
  </si>
  <si>
    <t>False</t>
  </si>
  <si>
    <t>{54cc26c1-f881-4f36-bed1-22c8862f9322}</t>
  </si>
  <si>
    <t>0,01</t>
  </si>
  <si>
    <t>21</t>
  </si>
  <si>
    <t>15</t>
  </si>
  <si>
    <t>REKAPITULACE STAVBY</t>
  </si>
  <si>
    <t>v ---  níže se nacházejí doplnkové a pomocné údaje k sestavám  --- v</t>
  </si>
  <si>
    <t>Návod na vyplnění</t>
  </si>
  <si>
    <t>0,001</t>
  </si>
  <si>
    <t>Kód:</t>
  </si>
  <si>
    <t>Be0020032016kopie</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</si>
  <si>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</si>
  <si>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</si>
  <si>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objektu Mládežníků 228, Rokycany 2.etapa - změna využití</t>
  </si>
  <si>
    <t>0,1</t>
  </si>
  <si>
    <t>KSO:</t>
  </si>
  <si>
    <t/>
  </si>
  <si>
    <t>CC-CZ:</t>
  </si>
  <si>
    <t>1</t>
  </si>
  <si>
    <t>Místo:</t>
  </si>
  <si>
    <t>Mládežníků 228, Rokycany</t>
  </si>
  <si>
    <t>Datum:</t>
  </si>
  <si>
    <t>2.3.2016</t>
  </si>
  <si>
    <t>10</t>
  </si>
  <si>
    <t>100</t>
  </si>
  <si>
    <t>Zadavatel:</t>
  </si>
  <si>
    <t>IČ:</t>
  </si>
  <si>
    <t>ZPČ muzeum v Plzni, Kopeckého Sady 2,Plzeň</t>
  </si>
  <si>
    <t>DIČ:</t>
  </si>
  <si>
    <t>Uchazeč:</t>
  </si>
  <si>
    <t>Vyplň údaj</t>
  </si>
  <si>
    <t>Projektant:</t>
  </si>
  <si>
    <t>13882589</t>
  </si>
  <si>
    <t>Luboš Beneda, Čižická 279, 332 09 Štěnovice</t>
  </si>
  <si>
    <t>CZ5807271008</t>
  </si>
  <si>
    <t>True</t>
  </si>
  <si>
    <t>Poznámka:</t>
  </si>
  <si>
    <t>Soupis prací je sestaven za využití položek cenové soustavy ÚRS. Cenové a technické podmínky položek Cenové soustavy ÚRS,  které nejsou uvedeny v soupisu prací (tzv. úvodní část katalogů) jsou neomezeně dálkově k dispouici na www.cs-urs.cz. Položky soupisu prací, které nemají ve sloupci "Cenová soustava" uveden žádný údaj, nepocházejí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</si>
  <si>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</si>
  <si>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</si>
  <si>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</si>
  <si>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</si>
  <si>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</si>
  <si>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</si>
  <si>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</si>
  <si>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</si>
  <si>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</si>
  <si>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</si>
  <si>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</si>
  <si>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</si>
  <si>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</si>
  <si>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</si>
  <si>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</si>
  <si>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</si>
  <si>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</si>
  <si>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</si>
  <si>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</si>
  <si>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</si>
  <si>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</si>
  <si>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</si>
  <si>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</si>
  <si>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</si>
  <si>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</si>
  <si>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</si>
  <si>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</si>
  <si>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</si>
  <si>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</si>
  <si>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</si>
  <si>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</si>
  <si>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</si>
  <si>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</si>
  <si>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</si>
  <si>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</si>
  <si>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</si>
  <si>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</si>
  <si>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</si>
  <si>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</si>
  <si>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objekt1</t>
  </si>
  <si>
    <t>STA</t>
  </si>
  <si>
    <t>{ffbcb65d-836a-480d-a52e-1d8f940161e7}</t>
  </si>
  <si>
    <t>2</t>
  </si>
  <si>
    <t>/</t>
  </si>
  <si>
    <t>01</t>
  </si>
  <si>
    <t>Stavební objekt</t>
  </si>
  <si>
    <t>Soupis</t>
  </si>
  <si>
    <t>{4a0eda6d-138e-4691-b77a-d963f6c23085}</t>
  </si>
  <si>
    <t>02</t>
  </si>
  <si>
    <t>Vedlejší a ostatní náklady</t>
  </si>
  <si>
    <t>{52f8b7c3-27fe-4021-98a9-4fa24518f6ee}</t>
  </si>
  <si>
    <t>1) Krycí list soupisu</t>
  </si>
  <si>
    <t>2) Rekapitulace</t>
  </si>
  <si>
    <t>3) Soupis prací</t>
  </si>
  <si>
    <t>Zpět na list:</t>
  </si>
  <si>
    <t>Rekapitulace stavby</t>
  </si>
  <si>
    <t>KRYCÍ LIST SOUPISU</t>
  </si>
  <si>
    <t>Objekt:</t>
  </si>
  <si>
    <t>so01 - objekt1</t>
  </si>
  <si>
    <t>Soupis:</t>
  </si>
  <si>
    <t>01 - Stavební objekt</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</si>
  <si>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</si>
  <si>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</si>
  <si>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</si>
  <si>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</si>
  <si>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</si>
  <si>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</si>
  <si>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</si>
  <si>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</si>
  <si>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5 - Komunikace pozemní</t>
  </si>
  <si>
    <t xml:space="preserve">    61 - Úprava povrchů vnitřní</t>
  </si>
  <si>
    <t xml:space="preserve">    62 - Úprava povrchů vnější - zateplená část</t>
  </si>
  <si>
    <t xml:space="preserve">    62.1 - Úprava povrchů vnější - oprava omítek</t>
  </si>
  <si>
    <t xml:space="preserve">    63 - Podlahy a podlahové konstrukce</t>
  </si>
  <si>
    <t xml:space="preserve">    64 - Osazování výplní otvorů</t>
  </si>
  <si>
    <t xml:space="preserve">    8 - Trubní vedení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</si>
  <si>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</si>
  <si>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</si>
  <si>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</si>
  <si>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</si>
  <si>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</si>
  <si>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</si>
  <si>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</si>
  <si>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</si>
  <si>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</si>
  <si>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722 - Zdravotechnika - vnitřní vodovod</t>
  </si>
  <si>
    <t xml:space="preserve">    723 - Zdravotechnika - vnitřní plynovod</t>
  </si>
  <si>
    <t xml:space="preserve">    725 - Zdravotechnika - zařizovací předměty</t>
  </si>
  <si>
    <t xml:space="preserve">    726 - Zdravotechnika - předstěnové instalace</t>
  </si>
  <si>
    <t xml:space="preserve">    730 - Ústřední vytápění </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</si>
  <si>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</si>
  <si>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</si>
  <si>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</si>
  <si>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</si>
  <si>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</si>
  <si>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</si>
  <si>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</si>
  <si>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</si>
  <si>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</si>
  <si>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</si>
  <si>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M21 - Elektoinstalace silnoproud </t>
  </si>
  <si>
    <t xml:space="preserve">    M21-2 - Elektroinstalace slaboproud - Elektrická zabezpečovací signalizace- dodávka</t>
  </si>
  <si>
    <t xml:space="preserve">    M21-21 - Elektroinstalace slaboproud - Elektrická zabezpečovací signalizace - montáž</t>
  </si>
  <si>
    <t xml:space="preserve">    M21-22 - Elektroinstalace - Signalizace požáru - SP - dodávka</t>
  </si>
  <si>
    <t xml:space="preserve">    M21-23 - Elektroinstalace - Signalizace požáru - SP - montáž</t>
  </si>
  <si>
    <t xml:space="preserve">    M21-24 - Elektroinstalace - Strukturovaná kabeláž - dodávka</t>
  </si>
  <si>
    <t xml:space="preserve">    M21-24a - Elektroinstalace - Strukrurovaná kabeláž - datový rozvaděč - dodávka</t>
  </si>
  <si>
    <t xml:space="preserve">    M21-24b - Elektroinstalace - Strukturovaná kabeláž - kamerový systém - dodávka</t>
  </si>
  <si>
    <t xml:space="preserve">    M21-24c - Elektroinstalce - Strukturovaná kabeláž - IP komunikátor - dodávka</t>
  </si>
  <si>
    <t xml:space="preserve">    M21-24d - Elektroinstalace - Strukturovaná kabeláž - aktivní prvky - dodávka</t>
  </si>
  <si>
    <t xml:space="preserve">    M21-24e - Elektroinstalace - Strukturovaná kabeláž - montáž</t>
  </si>
  <si>
    <t xml:space="preserve">    M21-24f - Elektroinstalace - Strukturovaná kabeláž - datový rozvaděč - montáž</t>
  </si>
  <si>
    <t xml:space="preserve">    M21-24g - Elektroinstalace - Strukturovaná kabeláž - kamerový systém - montáž</t>
  </si>
  <si>
    <t xml:space="preserve">    M21-24h - Elektroinstalace - Strukturovaná kabeláž - IP komunikátor - montáž</t>
  </si>
  <si>
    <t xml:space="preserve">    M21-24ch - Elektroinstalace - Strukturovaná kabeláž - Aktivní prvky - montáž</t>
  </si>
  <si>
    <t xml:space="preserve">    M21-25 - Elektroinstalace - Rozšíření grafické nadstavby - dodávka</t>
  </si>
  <si>
    <t xml:space="preserve">    M21-25a - Elektroinstalace - Rozšíření grafické nadstavby - montáž</t>
  </si>
  <si>
    <t xml:space="preserve">    M24 - Vzduchotechnika</t>
  </si>
  <si>
    <t xml:space="preserve">    M24.1 - Měření a regulace - montážní práce M+R</t>
  </si>
  <si>
    <t xml:space="preserve">    M24.2 - Měření a regulace - demontáž stávajícího zařízení M+R</t>
  </si>
  <si>
    <t xml:space="preserve">    M24.3 - Měření a regulace - dodávky přístrojů - externí prvky</t>
  </si>
  <si>
    <t xml:space="preserve">    M24.4 - Měření a regulace dodávka - rozvaděče</t>
  </si>
  <si>
    <t xml:space="preserve">    M24.5 - Měření a regulace - ostatní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</si>
  <si>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</si>
  <si>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</si>
  <si>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</si>
  <si>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</si>
  <si>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</si>
  <si>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</si>
  <si>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</si>
  <si>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</si>
  <si>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</si>
  <si>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</si>
  <si>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</si>
  <si>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</si>
  <si>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</si>
  <si>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</si>
  <si>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</si>
  <si>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</si>
  <si>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</si>
  <si>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</si>
  <si>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</si>
  <si>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132201101</t>
  </si>
  <si>
    <t>Hloubení zapažených i nezapažených rýh šířky do 600 mm s urovnáním dna do předepsaného profilu a spádu v hornině tř. 3 do 100 m3</t>
  </si>
  <si>
    <t>m3</t>
  </si>
  <si>
    <t>CS ÚRS 2016 01</t>
  </si>
  <si>
    <t>4</t>
  </si>
  <si>
    <t>2133434800</t>
  </si>
  <si>
    <t>VV</t>
  </si>
  <si>
    <t>výkop pro položení nopové fólie</t>
  </si>
  <si>
    <t>0,75*0,6*(41,2+0,3*2+16,85+0,15+11,2+0,2+6,3+4,2)</t>
  </si>
  <si>
    <t>0,75*0,6*(4,7+3,0+1,0*2,0+4,2+3,0+4,7+4,2)</t>
  </si>
  <si>
    <t>0,75*0,6*(6,2+11,2+0,2+16,85)</t>
  </si>
  <si>
    <t>132201109</t>
  </si>
  <si>
    <t>Hloubení zapažených i nezapažených rýh šířky do 600 mm s urovnáním dna do předepsaného profilu a spádu v hornině tř. 3 Příplatek k cenám za lepivost horniny tř. 3</t>
  </si>
  <si>
    <t>-585139264</t>
  </si>
  <si>
    <t>63,428*0,5 'Přepočtené koeficientem množství</t>
  </si>
  <si>
    <t>3</t>
  </si>
  <si>
    <t>162201102</t>
  </si>
  <si>
    <t>Vodorovné přemístění výkopku nebo sypaniny po suchu na obvyklém dopravním prostředku, bez naložení výkopku, avšak se složením bez rozhrnutí z horniny tř. 1 až 4 na vzdálenost přes 20 do 50 m</t>
  </si>
  <si>
    <t>1779940105</t>
  </si>
  <si>
    <t>tam a zpět</t>
  </si>
  <si>
    <t>63,428*2</t>
  </si>
  <si>
    <t>.</t>
  </si>
  <si>
    <t>171201201</t>
  </si>
  <si>
    <t>Uložení sypaniny na skládky</t>
  </si>
  <si>
    <t>-408682903</t>
  </si>
  <si>
    <t>5</t>
  </si>
  <si>
    <t>174101101</t>
  </si>
  <si>
    <t>Zásyp sypaninou z jakékoliv horniny s uložením výkopku ve vrstvách se zhutněním jam, šachet, rýh nebo kolem objektů v těchto vykopávkách</t>
  </si>
  <si>
    <t>-636561227</t>
  </si>
  <si>
    <t xml:space="preserve">zásyp okolo objektu </t>
  </si>
  <si>
    <t>63,428</t>
  </si>
  <si>
    <t>zásyp schodiště</t>
  </si>
  <si>
    <t>1,5*4,0*2,0-1,0*1,0*4,0</t>
  </si>
  <si>
    <t>Svislé a kompletní konstrukce</t>
  </si>
  <si>
    <t>6</t>
  </si>
  <si>
    <t>310278842</t>
  </si>
  <si>
    <t>Zazdívka otvorů ve zdivu nadzákladovém nepálenými tvárnicemi plochy přes 0,25 m2 do 1 m2</t>
  </si>
  <si>
    <t>736296781</t>
  </si>
  <si>
    <t>1pp</t>
  </si>
  <si>
    <t>0,6*1,0*2,1</t>
  </si>
  <si>
    <t>7</t>
  </si>
  <si>
    <t>310279842</t>
  </si>
  <si>
    <t xml:space="preserve">Zazdívka otvorů ve zdivu nadzákladovém nepálenými tvárnicemi plochy přes 1 m2 do 4 m2 </t>
  </si>
  <si>
    <t>598811640</t>
  </si>
  <si>
    <t>1np</t>
  </si>
  <si>
    <t>0,6*1,4*2,1</t>
  </si>
  <si>
    <t>0,45*0,6*2,1*2</t>
  </si>
  <si>
    <t>0,45*0,8*2,1*2</t>
  </si>
  <si>
    <t>(0,45*1,7*1,5-0,45*0,7*0,9)*2</t>
  </si>
  <si>
    <t>(0,45*0,9*1,6-0,45*0,7*0,9)*2</t>
  </si>
  <si>
    <t>0,45*1,15*2,1</t>
  </si>
  <si>
    <t>0,45*1,17*1,43*2</t>
  </si>
  <si>
    <t>0,45*1,55*2,1</t>
  </si>
  <si>
    <t>2np</t>
  </si>
  <si>
    <t>0,2*1,27*2*3</t>
  </si>
  <si>
    <t>0,45*0,85*2,1</t>
  </si>
  <si>
    <t>0,3*1,5*1,5</t>
  </si>
  <si>
    <t>8</t>
  </si>
  <si>
    <t>317142221</t>
  </si>
  <si>
    <t>Překlady nenosné prefabrikované z pórobetonu osazené do tenkého maltového lože, v příčkách přímé, světlost otvoru do 1010 mm tl. 100 mm</t>
  </si>
  <si>
    <t>kus</t>
  </si>
  <si>
    <t>1658653114</t>
  </si>
  <si>
    <t>5+5</t>
  </si>
  <si>
    <t>9</t>
  </si>
  <si>
    <t>317234410</t>
  </si>
  <si>
    <t>Vyzdívka mezi nosníky cihlami pálenými na maltu cementovou</t>
  </si>
  <si>
    <t>1129872663</t>
  </si>
  <si>
    <t>1,0*0,45*0,1*4*2</t>
  </si>
  <si>
    <t>1,3*0,45*0,12</t>
  </si>
  <si>
    <t>317361821</t>
  </si>
  <si>
    <t>Výztuž překladů, říms, žlabů, žlabových říms, klenbových pásů z betonářské oceli 10 505 (R) nebo BSt 500</t>
  </si>
  <si>
    <t>t</t>
  </si>
  <si>
    <t>-392857771</t>
  </si>
  <si>
    <t>nad ocelovou zárubeň:</t>
  </si>
  <si>
    <t>2*1,1*(2+2)*1,21/1000*1,25</t>
  </si>
  <si>
    <t>2*1,2*(9+9+13)*1,21/1000*1,25</t>
  </si>
  <si>
    <t>2*1,3*(1+1)*1,21/1000*1,25</t>
  </si>
  <si>
    <t>11</t>
  </si>
  <si>
    <t>317941121</t>
  </si>
  <si>
    <t>Osazování ocelových válcovaných nosníků na zdivu I nebo IE nebo U nebo UE nebo L do č. 12 nebo výšky do 120 mm</t>
  </si>
  <si>
    <t>2057760284</t>
  </si>
  <si>
    <t>I100</t>
  </si>
  <si>
    <t>32*1,0*8,34/1000</t>
  </si>
  <si>
    <t>I120</t>
  </si>
  <si>
    <t>4*1,3*11,1/1000</t>
  </si>
  <si>
    <t>12</t>
  </si>
  <si>
    <t>M</t>
  </si>
  <si>
    <t>130107120</t>
  </si>
  <si>
    <t>Ocel profilová v jakosti 11 375 ocel profilová I IPN h=100 mm</t>
  </si>
  <si>
    <t>-264344275</t>
  </si>
  <si>
    <t>P</t>
  </si>
  <si>
    <t>Poznámka k položce:
Hmotnost: 8,34 kg/m</t>
  </si>
  <si>
    <t>0,267*1,08 'Přepočtené koeficientem množství</t>
  </si>
  <si>
    <t>13</t>
  </si>
  <si>
    <t>130107140</t>
  </si>
  <si>
    <t>Ocel profilová v jakosti 11 375 ocel profilová I IPN h=120 mm</t>
  </si>
  <si>
    <t>1787230359</t>
  </si>
  <si>
    <t>Poznámka k položce:
Hmotnost: 11,10 kg/m</t>
  </si>
  <si>
    <t>0,058*1,08 'Přepočtené koeficientem množství</t>
  </si>
  <si>
    <t>14</t>
  </si>
  <si>
    <t>340238235</t>
  </si>
  <si>
    <t>Zazdívka otvorů v příčkách nebo stěnách plochy přes 0,25 m2 do 1 m2 příčkovkami hladkými, objemové hmotnosti 500 kg/m3, tl. příčky 150 mm</t>
  </si>
  <si>
    <t>m2</t>
  </si>
  <si>
    <t>1603325289</t>
  </si>
  <si>
    <t>dozdívky parapetů 2np</t>
  </si>
  <si>
    <t>1,45*0,75*23</t>
  </si>
  <si>
    <t>340238236</t>
  </si>
  <si>
    <t>Zazdívka otvorů v příčkách nebo stěnách plochy přes 0,25 m2 do 1 m2 příčkovkami hladkými , objemové hmotnosti 500 kg/m3, tl. příčky 200 mm</t>
  </si>
  <si>
    <t>-370295279</t>
  </si>
  <si>
    <t>dozdění parapetů 1np</t>
  </si>
  <si>
    <t>1,45*0,75*25</t>
  </si>
  <si>
    <t>dozdění parapetů 2np</t>
  </si>
  <si>
    <t>1,45*0,75*2+3,3*0,75</t>
  </si>
  <si>
    <t>16</t>
  </si>
  <si>
    <t>342272323</t>
  </si>
  <si>
    <t>Příčky z pórobetonových přesných příčkovek hladkých, P2-400 na tenké maltové lože, tloušťky příčky 100 mm
výpočtová pevnost zdiva 0,6 MPa</t>
  </si>
  <si>
    <t>-1195251256</t>
  </si>
  <si>
    <t>1np:</t>
  </si>
  <si>
    <t>3,85*2,6-0,8*2,0</t>
  </si>
  <si>
    <t>2,8*(2,45+1,7)*2-0,7*2,0*2</t>
  </si>
  <si>
    <t>2,0*1,2</t>
  </si>
  <si>
    <t>2np:</t>
  </si>
  <si>
    <t>3,85*6,15-0,9*2,0</t>
  </si>
  <si>
    <t>17</t>
  </si>
  <si>
    <t>342291121</t>
  </si>
  <si>
    <t>Ukotvení příček plochými kotvami, do konstrukce cihelné</t>
  </si>
  <si>
    <t>m</t>
  </si>
  <si>
    <t>1789247534</t>
  </si>
  <si>
    <t>3,8*4+2,8*3*2</t>
  </si>
  <si>
    <t>18</t>
  </si>
  <si>
    <t>342291131</t>
  </si>
  <si>
    <t>Ukotvení příček plochými kotvami, do konstrukce betonové</t>
  </si>
  <si>
    <t>-200158592</t>
  </si>
  <si>
    <t>2,6+6,15</t>
  </si>
  <si>
    <t>19</t>
  </si>
  <si>
    <t>346244381</t>
  </si>
  <si>
    <t>Plentování ocelových válcovaných nosníků jednostranné cihlami na maltu, výška stojiny do 200 mm</t>
  </si>
  <si>
    <t>-934674236</t>
  </si>
  <si>
    <t>8*1,0*0,1*2</t>
  </si>
  <si>
    <t>1*1,3*0,12</t>
  </si>
  <si>
    <t>20</t>
  </si>
  <si>
    <t>346971222</t>
  </si>
  <si>
    <t>Izolace proti šíření zvuku prováděná současně při zdění z desek hladkých z recyklované pryže pod příčky, lepená celoplošně, tloušťky desek 7,5 mm, v pruzích š. přes 100 do 200 mm</t>
  </si>
  <si>
    <t>-1586200032</t>
  </si>
  <si>
    <t>386381114</t>
  </si>
  <si>
    <t>Jímka ze železového betonu s bedněním a výztuží, s hladkou cementovou omítkou 20 mm tl. na stěnách, s ozubem pro zapuštění krycí desky, s cementovým potěrem 20 mm tl. na dně, bez zakrytí, bez zemních prací a izolace při vnitřním objemu jímky (délka x šířka x výška) do 1000x1000x1000 mm (1,000 m3)
suchá havarijní studna pro případ vody</t>
  </si>
  <si>
    <t>-476712727</t>
  </si>
  <si>
    <t>22</t>
  </si>
  <si>
    <t>R411320030</t>
  </si>
  <si>
    <t>Strop havarijní studny/jímky ze Ž.B. C16/20 + výztuž KARI síť 6/150/150 vč. vpusti</t>
  </si>
  <si>
    <t>-2038100550</t>
  </si>
  <si>
    <t>23</t>
  </si>
  <si>
    <t>615142002</t>
  </si>
  <si>
    <t>Potažení vnitřních ploch pletivem v ploše nebo pruzích, na plném podkladu sklovláknitým provizorním přichycením nosníků</t>
  </si>
  <si>
    <t>-1614392767</t>
  </si>
  <si>
    <t>0,5*(1,0*4*2+1,3)</t>
  </si>
  <si>
    <t>Komunikace pozemní</t>
  </si>
  <si>
    <t>24</t>
  </si>
  <si>
    <t>181101121r</t>
  </si>
  <si>
    <t>Zhutnění a úprava podkladu na 45 Mpa</t>
  </si>
  <si>
    <t>-489807571</t>
  </si>
  <si>
    <t>49,65+39,545</t>
  </si>
  <si>
    <t>25</t>
  </si>
  <si>
    <t>637111112</t>
  </si>
  <si>
    <t>Okapový chodník ze štěrkopísku tl 150 mm s udusáním</t>
  </si>
  <si>
    <t>1577621982</t>
  </si>
  <si>
    <t>D1:</t>
  </si>
  <si>
    <t>0,7*3,3</t>
  </si>
  <si>
    <t>0,55*(6,2+4,2+4,7+3,0+1,0*2+1,8*2+3,5+4,6)</t>
  </si>
  <si>
    <t>0,55*(4,15+6,2+0,5+8,2+16,85)</t>
  </si>
  <si>
    <t>26</t>
  </si>
  <si>
    <t>637121111</t>
  </si>
  <si>
    <t>Okapový chodník z kačírku tl 100 mm s udusáním</t>
  </si>
  <si>
    <t>298993473</t>
  </si>
  <si>
    <t>27</t>
  </si>
  <si>
    <t>916331112</t>
  </si>
  <si>
    <t>Osazení zahradního obrubníku betonového do lože z betonu s boční opěrou</t>
  </si>
  <si>
    <t>144664978</t>
  </si>
  <si>
    <t>obrubník - okapový chodník:</t>
  </si>
  <si>
    <t>3,3+3,4+2,9+4,8+3,0+1,0*2+0,6*2+1,9*2</t>
  </si>
  <si>
    <t>3,0+4,8+2,8+6,4+0,6*2+12,5+17,45</t>
  </si>
  <si>
    <t>u zasyp. schod. - okolo zámk.dlažby</t>
  </si>
  <si>
    <t>1,8+10,5</t>
  </si>
  <si>
    <t>28</t>
  </si>
  <si>
    <t>592173030</t>
  </si>
  <si>
    <t>obrubník betonový zahradní přírodní šedá ABO 6/20 50x5x20 cm</t>
  </si>
  <si>
    <t>-1641037381</t>
  </si>
  <si>
    <t>Poznámka k položce:
spotřeba: 2 kus/m</t>
  </si>
  <si>
    <t>84,85*2,02 'Přepočtené koeficientem množství</t>
  </si>
  <si>
    <t>29</t>
  </si>
  <si>
    <t>916991121</t>
  </si>
  <si>
    <t>Lože pod obrubníky, krajníky nebo obruby z dlažebních kostek z betonu prostého</t>
  </si>
  <si>
    <t>-1825817711</t>
  </si>
  <si>
    <t>84,85*0,1*0,1</t>
  </si>
  <si>
    <t>30</t>
  </si>
  <si>
    <t>564811111</t>
  </si>
  <si>
    <t>Podklad ze štěrkodrtě ŠD 18/16 tl 50 mm</t>
  </si>
  <si>
    <t>1784850176</t>
  </si>
  <si>
    <t>D3:</t>
  </si>
  <si>
    <t>0,6*(41,2+0,3*2)</t>
  </si>
  <si>
    <t>D2:</t>
  </si>
  <si>
    <t>1,5*9,4</t>
  </si>
  <si>
    <t>D4:</t>
  </si>
  <si>
    <t>17,45*0,6</t>
  </si>
  <si>
    <t>31</t>
  </si>
  <si>
    <t>564831111</t>
  </si>
  <si>
    <t>Podklad ze štěrkodrtě ŠD 0/63 tl 100 mm</t>
  </si>
  <si>
    <t>-1569123838</t>
  </si>
  <si>
    <t>32</t>
  </si>
  <si>
    <t>596211131</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</si>
  <si>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přes 50 do 100 m2</t>
  </si>
  <si>
    <t>381671397</t>
  </si>
  <si>
    <t>33</t>
  </si>
  <si>
    <t>592450380</t>
  </si>
  <si>
    <t>dlažba zámková H-PROFIL HBB 20x16,5x6 cm přírodní</t>
  </si>
  <si>
    <t>-1766392247</t>
  </si>
  <si>
    <t>použití stáv. zámkové dlažby</t>
  </si>
  <si>
    <t>49,65-36,4</t>
  </si>
  <si>
    <t>+ cca za případnou poškozenou dlažbu</t>
  </si>
  <si>
    <t>10,0</t>
  </si>
  <si>
    <t>23,25*1,05 'Přepočtené koeficientem množství</t>
  </si>
  <si>
    <t>34</t>
  </si>
  <si>
    <t>979071121</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</si>
  <si>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</si>
  <si>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799024874</t>
  </si>
  <si>
    <t>61</t>
  </si>
  <si>
    <t>Úprava povrchů vnitřní</t>
  </si>
  <si>
    <t>35</t>
  </si>
  <si>
    <t>611131121</t>
  </si>
  <si>
    <t>Podkladní a spojovací vrstva vnitřních omítaných ploch penetrace akrylát-silikonová nanášená ručně stropů</t>
  </si>
  <si>
    <t>-568668687</t>
  </si>
  <si>
    <t>36</t>
  </si>
  <si>
    <t>611325421</t>
  </si>
  <si>
    <t>Oprava vápenocementové nebo vápenné omítky vnitřních ploch štukové dvouvrstvé, tloušťky do 20 mm stropů, v rozsahu opravované plochy do 10%</t>
  </si>
  <si>
    <t>-697302936</t>
  </si>
  <si>
    <t>37</t>
  </si>
  <si>
    <t>611311131</t>
  </si>
  <si>
    <t>Potažení vnitřních ploch štukem tloušťky do 3 mm vodorovných konstrukcí stropů rovných</t>
  </si>
  <si>
    <t>-18811742</t>
  </si>
  <si>
    <t>38</t>
  </si>
  <si>
    <t>611142001</t>
  </si>
  <si>
    <t>Potažení vnitřních stropů sklovláknitým pletivem vtlačeným do tenkovrstvé hmoty</t>
  </si>
  <si>
    <t>388136448</t>
  </si>
  <si>
    <t>zakrytí rýh,šliců, přechpdy cca</t>
  </si>
  <si>
    <t>100,0</t>
  </si>
  <si>
    <t>39</t>
  </si>
  <si>
    <t>612131121</t>
  </si>
  <si>
    <t>Podkladní a spojovací vrstva vnitřních omítaných ploch penetrace akrylát-silikonová nanášená ručně stěn</t>
  </si>
  <si>
    <t>-1798018977</t>
  </si>
  <si>
    <t>924,475</t>
  </si>
  <si>
    <t>oprava stěny 30%</t>
  </si>
  <si>
    <t>2306,689</t>
  </si>
  <si>
    <t>oprava stěny 50%</t>
  </si>
  <si>
    <t>155,32</t>
  </si>
  <si>
    <t>nová omítka</t>
  </si>
  <si>
    <t>179,988</t>
  </si>
  <si>
    <t>40</t>
  </si>
  <si>
    <t>612142001</t>
  </si>
  <si>
    <t>Potažení vnitřních stěn sklovláknitým pletivem vtlačeným do tenkovrstvé hmoty</t>
  </si>
  <si>
    <t>-238372045</t>
  </si>
  <si>
    <t>pod novou omítku</t>
  </si>
  <si>
    <t>na styk nová om/stáv, překrytí rýh apod.</t>
  </si>
  <si>
    <t>300</t>
  </si>
  <si>
    <t>41</t>
  </si>
  <si>
    <t>612321111</t>
  </si>
  <si>
    <t>Omítka vápenocementová vnitřních ploch nanášená ručně jednovrstvá, tloušťky do 10 mm hrubá zatřená svislých konstrukcí stěn</t>
  </si>
  <si>
    <t>-1197725847</t>
  </si>
  <si>
    <t>stěna vybouraného schod. terénu</t>
  </si>
  <si>
    <t>42</t>
  </si>
  <si>
    <t>612321121</t>
  </si>
  <si>
    <t>Omítka vápenocementová vnitřních ploch nanášená ručně jednovrstvá, tloušťky do 10 mm hladká svislých konstrukcí stěn</t>
  </si>
  <si>
    <t>83633295</t>
  </si>
  <si>
    <t>3,85*2,6</t>
  </si>
  <si>
    <t>2,7*(2,6+1,2*2)</t>
  </si>
  <si>
    <t>2,7*(2,45+1,18+1,17+1,7*2)-0,7*2,0*4*2</t>
  </si>
  <si>
    <t>3,85*5,95*2-0,8*2,0*2</t>
  </si>
  <si>
    <t>2,7*(2,45+1,18+1,17+1,7*2)*2-0,7*2,0*4*2</t>
  </si>
  <si>
    <t>omítky na zazdívky</t>
  </si>
  <si>
    <t>1pp:</t>
  </si>
  <si>
    <t>1,0*2,1*2</t>
  </si>
  <si>
    <t>1,4*2,1*2</t>
  </si>
  <si>
    <t>0,6*2,1*2*2</t>
  </si>
  <si>
    <t>1,27*2,1</t>
  </si>
  <si>
    <t>0,8*2,1*2*2</t>
  </si>
  <si>
    <t>(1,7*1,5-0,7*0,9)*2</t>
  </si>
  <si>
    <t>(0,9*1,6-0,7*0,9)*2</t>
  </si>
  <si>
    <t>1,15*2,1*2</t>
  </si>
  <si>
    <t>1,55*2,1*2</t>
  </si>
  <si>
    <t>1,27*2,1*3</t>
  </si>
  <si>
    <t>1,35*1,6*2</t>
  </si>
  <si>
    <t>0,85*2,1+1,5*1,5</t>
  </si>
  <si>
    <t>43</t>
  </si>
  <si>
    <t>612325412</t>
  </si>
  <si>
    <t>Oprava vápenocementové nebo vápenné omítky vnitřních ploch hladké, tloušťky do 20 mm stěn, v rozsahu opravované plochy přes 10 do 30%</t>
  </si>
  <si>
    <t>-944937662</t>
  </si>
  <si>
    <t>44</t>
  </si>
  <si>
    <t>612325413</t>
  </si>
  <si>
    <t>Oprava vápenocementové nebo vápenné omítky vnitřních ploch hladké, tloušťky do 20 mm stěn, v rozsahu opravované plochy přes 30 do 50%</t>
  </si>
  <si>
    <t>-935467273</t>
  </si>
  <si>
    <t>45</t>
  </si>
  <si>
    <t>612311131</t>
  </si>
  <si>
    <t>Potažení vnitřních ploch štukem tloušťky do 3 mm svislých konstrukcí stěn</t>
  </si>
  <si>
    <t>-2144464195</t>
  </si>
  <si>
    <t>46</t>
  </si>
  <si>
    <t>612143003</t>
  </si>
  <si>
    <t>Montáž omítkových plastových nebo pozinkovaných rohových profilů</t>
  </si>
  <si>
    <t>1034080165</t>
  </si>
  <si>
    <t>okolo nových oken</t>
  </si>
  <si>
    <t>(0,7+0,9*2)*8</t>
  </si>
  <si>
    <t>ochrana rohů</t>
  </si>
  <si>
    <t>47</t>
  </si>
  <si>
    <t>553430200</t>
  </si>
  <si>
    <t>profil omítkový rohový  pro omítky vnitřní 12 mm</t>
  </si>
  <si>
    <t>1405704136</t>
  </si>
  <si>
    <t>120*1,1 'Přepočtené koeficientem množství</t>
  </si>
  <si>
    <t>48</t>
  </si>
  <si>
    <t>612325302</t>
  </si>
  <si>
    <t>Vápenocementová nebo vápenná omítka ostění nebo nadpraží štuková</t>
  </si>
  <si>
    <t>-585490799</t>
  </si>
  <si>
    <t>u nových oken</t>
  </si>
  <si>
    <t>0,45*(0,7+0,9*2)*8</t>
  </si>
  <si>
    <t>49</t>
  </si>
  <si>
    <t>619991011</t>
  </si>
  <si>
    <t>Obalení konstrukcí a prvků fólií přilepenou lepící páskou</t>
  </si>
  <si>
    <t>236469293</t>
  </si>
  <si>
    <t>143,248+55,853</t>
  </si>
  <si>
    <t>50</t>
  </si>
  <si>
    <t>619991021</t>
  </si>
  <si>
    <t>Zakrytí vnitřních ploch před znečištěním včetně pozdějšího odkrytí rámů oken a dveří, keramických soklů oblepením malířskou páskou</t>
  </si>
  <si>
    <t>-1845369883</t>
  </si>
  <si>
    <t>zakrytí soklů a horní hrany ker.obkladu</t>
  </si>
  <si>
    <t>561,05+416,6+98,9</t>
  </si>
  <si>
    <t>51</t>
  </si>
  <si>
    <t>632451021</t>
  </si>
  <si>
    <t>Potěr cementový vyrovnávací z malty (MC-15) v pásu o průměrné (střední) tl. od 10 do 20 mm</t>
  </si>
  <si>
    <t>-1321800195</t>
  </si>
  <si>
    <t>0,7*8*0,45</t>
  </si>
  <si>
    <t>52</t>
  </si>
  <si>
    <t>632451024</t>
  </si>
  <si>
    <t>Potěr cementový vyrovnávací z malty (MC-15) v pásu o průměrné (střední) tl. přes 40 do 50 mm</t>
  </si>
  <si>
    <t>-1877673981</t>
  </si>
  <si>
    <t>úprava pod vnitřní parapety v 1pp</t>
  </si>
  <si>
    <t>- úprava - jednotný sklon v jednotné výškové úrovni</t>
  </si>
  <si>
    <t>1,45*28*0,45</t>
  </si>
  <si>
    <t>53</t>
  </si>
  <si>
    <t>631312141</t>
  </si>
  <si>
    <t>Doplnění dosavadních mazanin prostým betonem s dodáním hmot, bez potěru, plochy jednotlivě rýh v dosavadních mazaninách</t>
  </si>
  <si>
    <t>-159856196</t>
  </si>
  <si>
    <t>75*0,1*0,1+75*0,07*0,07</t>
  </si>
  <si>
    <t>62</t>
  </si>
  <si>
    <t>Úprava povrchů vnější - zateplená část</t>
  </si>
  <si>
    <t>54</t>
  </si>
  <si>
    <t>629995101</t>
  </si>
  <si>
    <t>Očištění vnějších ploch tlakovou vodou omytím</t>
  </si>
  <si>
    <t>-802551418</t>
  </si>
  <si>
    <t>55</t>
  </si>
  <si>
    <t>155282291</t>
  </si>
  <si>
    <t>Očištění skalních a poloskalních ploch Příplatek k ceně za ruční dočištění ocelovými kartáči</t>
  </si>
  <si>
    <t>CS ÚRS 2014 01</t>
  </si>
  <si>
    <t>1273891591</t>
  </si>
  <si>
    <t>soklová část</t>
  </si>
  <si>
    <t>0,6*(3,0+6,2+4,2+4,8+3,0*2+1,0*2+4,4)</t>
  </si>
  <si>
    <t>0,6*(4,8+4,2+6,2+3,0)</t>
  </si>
  <si>
    <t>56</t>
  </si>
  <si>
    <t>622131121</t>
  </si>
  <si>
    <t>Podkladní a spojovací vrstva vnějších omítaných ploch penetrace akrylát-silikonová</t>
  </si>
  <si>
    <t>-1304364776</t>
  </si>
  <si>
    <t>57</t>
  </si>
  <si>
    <t>622135001</t>
  </si>
  <si>
    <t>Vyrovnání nerovností podkladu vnějších omítaných ploch maltou, tloušťky do 10 mm vápenocementovou stěn</t>
  </si>
  <si>
    <t>-992502324</t>
  </si>
  <si>
    <t>vyrovnání podklau</t>
  </si>
  <si>
    <t>460,385</t>
  </si>
  <si>
    <t>58</t>
  </si>
  <si>
    <t>622135091</t>
  </si>
  <si>
    <t>Vyrovnání nerovností podkladu vnějších omítaných ploch tmelem, tloušťky do 2 mm Příplatek k ceně za každých dalších 5 mm tloušťky podkladní vrstvy přes 10 mm maltou vápenocementovou stěn</t>
  </si>
  <si>
    <t>1767003639</t>
  </si>
  <si>
    <t>59</t>
  </si>
  <si>
    <t>622143001</t>
  </si>
  <si>
    <t>Montáž omítkových plastových nebo pozinkovaných soklových profilů</t>
  </si>
  <si>
    <t>-2076233422</t>
  </si>
  <si>
    <t>3,0+6,2+4,2+4,8+3,0*2+1,0*2+4,4</t>
  </si>
  <si>
    <t>4,8+4,2+6,2+3,0</t>
  </si>
  <si>
    <t>60</t>
  </si>
  <si>
    <t>590514200</t>
  </si>
  <si>
    <t>Kontaktní zateplovací systémy příslušenství kontaktních zateplovacích systémů lišty soklové  - zakládací lišty zakládací LO 123 mm  tl.1,0 mm</t>
  </si>
  <si>
    <t>1099633590</t>
  </si>
  <si>
    <t>48,8*1,1 'Přepočtené koeficientem množství</t>
  </si>
  <si>
    <t>622211011</t>
  </si>
  <si>
    <t>Montáž kontaktního zateplení z polystyrenových desek nebo z kombinovaných desek na vnější stěny, tloušťky desek přes 40 do 80 mm</t>
  </si>
  <si>
    <t>-363339778</t>
  </si>
  <si>
    <t>283763560</t>
  </si>
  <si>
    <t>Desky z lehčených plastů desky z expandovaného polystyrenu izolační desky 1265 x 615 mm, lambda 0,034 W/m K ,EPS   80 x 1250 x 600 mm</t>
  </si>
  <si>
    <t>-1360557633</t>
  </si>
  <si>
    <t>Poznámka k položce:
lambda=0,034 [W / m K]</t>
  </si>
  <si>
    <t>29,28*1,05 'Přepočtené koeficientem množství</t>
  </si>
  <si>
    <t>63</t>
  </si>
  <si>
    <t>622211021</t>
  </si>
  <si>
    <t>Montáž kontaktního zateplení z polystyrenových desek nebo z kombinovaných desek na vnější stěny, tloušťky desek přes 80 do 120 mm</t>
  </si>
  <si>
    <t>-247839006</t>
  </si>
  <si>
    <t>pohled severní - pod zatepelné části:</t>
  </si>
  <si>
    <t>10,35*(3,0+6,2+4,2+4,8+3,0*2+1,0*2+4,4)</t>
  </si>
  <si>
    <t>10,35*(4,8+4,2+6,2+3,0)</t>
  </si>
  <si>
    <t>-(1,14*0,77*5+2,09*2,27+1,44*2,57+1,19*2,27*8)</t>
  </si>
  <si>
    <t>-(1,44*2,17+1,19*1,87*2)</t>
  </si>
  <si>
    <t>64</t>
  </si>
  <si>
    <t>631515510</t>
  </si>
  <si>
    <t>deska sendvičová základní,rohová a zakládací  tl. 120 mm</t>
  </si>
  <si>
    <t>1033620844</t>
  </si>
  <si>
    <t>463,06*1,05 'Přepočtené koeficientem množství</t>
  </si>
  <si>
    <t>65</t>
  </si>
  <si>
    <t>622143003</t>
  </si>
  <si>
    <t>-213075077</t>
  </si>
  <si>
    <t>okolo oken s dveří</t>
  </si>
  <si>
    <t>1,14*5+0,77*10+2,09+2,27*2+1,44+2,57*2</t>
  </si>
  <si>
    <t>1,19*8+2,27*16+1,44+2,17*2+1,19*2+1,87*4</t>
  </si>
  <si>
    <t>rohy domu do v. 2,5m</t>
  </si>
  <si>
    <t>6*2,5</t>
  </si>
  <si>
    <t>66</t>
  </si>
  <si>
    <t>590514800</t>
  </si>
  <si>
    <t>lišta rohová Al 10/10 cm s tkaninou bal. 2,5 m</t>
  </si>
  <si>
    <t>-845936747</t>
  </si>
  <si>
    <t>103,09*1,1 'Přepočtené koeficientem množství</t>
  </si>
  <si>
    <t>67</t>
  </si>
  <si>
    <t>622143004</t>
  </si>
  <si>
    <t>Montáž omítkových samolepících začišťovacích profilů (APU lišt)</t>
  </si>
  <si>
    <t>1341493145</t>
  </si>
  <si>
    <t>(1,14+0,77)*2*5</t>
  </si>
  <si>
    <t>(2,09+2,27)*2</t>
  </si>
  <si>
    <t>(1,44+2,57)*2</t>
  </si>
  <si>
    <t>(1,19+2,27)*2*8</t>
  </si>
  <si>
    <t>(1,44+2,17)*2</t>
  </si>
  <si>
    <t>(1,19+1,87)*2*2</t>
  </si>
  <si>
    <t>68</t>
  </si>
  <si>
    <t>590514750</t>
  </si>
  <si>
    <t>profil okenní s tkaninou APU lišta 6 mm</t>
  </si>
  <si>
    <t>-2061088176</t>
  </si>
  <si>
    <t>Poznámka k položce:
délka 2,4 m, přesah tkaniny 100 mm</t>
  </si>
  <si>
    <t>110,66*1,1 'Přepočtené koeficientem množství</t>
  </si>
  <si>
    <t>69</t>
  </si>
  <si>
    <t>622212002</t>
  </si>
  <si>
    <t>Montáž kontaktního zateplení vnějšího ostění nebo nadpraží z polystyrenových desek hloubky špalet do 200 mm, tloušťky desek do 40 mm</t>
  </si>
  <si>
    <t>1415869171</t>
  </si>
  <si>
    <t>8+25</t>
  </si>
  <si>
    <t>70</t>
  </si>
  <si>
    <t>283763510</t>
  </si>
  <si>
    <t>desky z lehčených plastů desky z expandovaného polystyrenu  (EPS P) izolační desky 1265 x 615 mm  40 x 1250 x 600 mm</t>
  </si>
  <si>
    <t>104529419</t>
  </si>
  <si>
    <t>33*0,2</t>
  </si>
  <si>
    <t>6,6*1,05 'Přepočtené koeficientem množství</t>
  </si>
  <si>
    <t>71</t>
  </si>
  <si>
    <t>622252002</t>
  </si>
  <si>
    <t>Montáž lišt kontaktního zateplení ostatních stěnových, dilatačních apod. lepených do tmelu</t>
  </si>
  <si>
    <t>-654281057</t>
  </si>
  <si>
    <t>72</t>
  </si>
  <si>
    <t>590514940r</t>
  </si>
  <si>
    <t>lišta parapetní PVC UV 10, 2 m</t>
  </si>
  <si>
    <t>1598155834</t>
  </si>
  <si>
    <t>33*1,05 'Přepočtené koeficientem množství</t>
  </si>
  <si>
    <t>73</t>
  </si>
  <si>
    <t>590514920r</t>
  </si>
  <si>
    <t>lišta s okapničkou PVC UV 10/15, 2 m</t>
  </si>
  <si>
    <t>-1830840208</t>
  </si>
  <si>
    <t>74</t>
  </si>
  <si>
    <t>622511021</t>
  </si>
  <si>
    <t>Omítka tenkovrstvá akrylátová vnějších ploch probarvená, včetně penetrace podkladu zrnitá, tloušťky 2,0 mm stěn</t>
  </si>
  <si>
    <t>-143549298</t>
  </si>
  <si>
    <t>75</t>
  </si>
  <si>
    <t>622511111</t>
  </si>
  <si>
    <t>Tenkovrstvá dekorativní mozaiková střednězrnná omítka včetně ochran.nátěru vnějších stěn-sokl</t>
  </si>
  <si>
    <t>-910288430</t>
  </si>
  <si>
    <t>76</t>
  </si>
  <si>
    <t>629135102</t>
  </si>
  <si>
    <t>Vyrovnávací vrstva z cementové malty pod klempířskými prvky šířky přes 150 do 300 mm</t>
  </si>
  <si>
    <t>1599035705</t>
  </si>
  <si>
    <t>77</t>
  </si>
  <si>
    <t>629991011</t>
  </si>
  <si>
    <t>Zakrytí výplní otvorů a svislých ploch fólií přilepenou lepící páskou</t>
  </si>
  <si>
    <t>501057327</t>
  </si>
  <si>
    <t>zateplená severní část</t>
  </si>
  <si>
    <t>1,2*0,9*6</t>
  </si>
  <si>
    <t>1,2*2,3*8</t>
  </si>
  <si>
    <t>1,5*2,3</t>
  </si>
  <si>
    <t>0,7*0,9*4*2</t>
  </si>
  <si>
    <t>1,25*2,0*2*2</t>
  </si>
  <si>
    <t>2,15*2,35</t>
  </si>
  <si>
    <t>1,5*2,5</t>
  </si>
  <si>
    <t>78</t>
  </si>
  <si>
    <t>R62-001</t>
  </si>
  <si>
    <t>Dmtz větrací mřížky(odvětrání výtahu 2.np.) + úprava a opětovné osazení na zateplovací systém</t>
  </si>
  <si>
    <t>-469273207</t>
  </si>
  <si>
    <t>79</t>
  </si>
  <si>
    <t>R62-002</t>
  </si>
  <si>
    <t>Do zateplované fasády plasticky a barevně doplnit římsy</t>
  </si>
  <si>
    <t>-334070245</t>
  </si>
  <si>
    <t>62.1</t>
  </si>
  <si>
    <t>Úprava povrchů vnější - oprava omítek</t>
  </si>
  <si>
    <t>80</t>
  </si>
  <si>
    <t>-1387801181</t>
  </si>
  <si>
    <t>680,777+170,775+41,412</t>
  </si>
  <si>
    <t>81</t>
  </si>
  <si>
    <t>622325508</t>
  </si>
  <si>
    <t>Oprava vápenné nebo vápenocementové omítky vnějších ploch stupně členitosti 4 štukové, v rozsahu opravované plochy přes 65 do 80%</t>
  </si>
  <si>
    <t>323245589</t>
  </si>
  <si>
    <t>obrazy a sgrafity se zachovají, opraví se</t>
  </si>
  <si>
    <t>pohled jižní:</t>
  </si>
  <si>
    <t>10,35*41,2</t>
  </si>
  <si>
    <t>-(2,0*3,8+1,25*2,32*29+0,7*2,32*2)</t>
  </si>
  <si>
    <t>0,15*(1,25*29+2,32*2*29+0,7*2+2,32*4)</t>
  </si>
  <si>
    <t>0,35*(2,0+3,8*2)</t>
  </si>
  <si>
    <t>pohled východní</t>
  </si>
  <si>
    <t>10,35*16,85-1,25*2,3*8+0,15*(1,2+2,3*2)*8</t>
  </si>
  <si>
    <t>pohled západní</t>
  </si>
  <si>
    <t>10,35*16,85-1,25*2,3*7+0,15*(1,2+2,3*2)*7</t>
  </si>
  <si>
    <t>82</t>
  </si>
  <si>
    <t>622325308</t>
  </si>
  <si>
    <t>Oprava vápenné nebo vápenocementové omítky vnějších ploch stupně členitosti 2 štukové, v rozsahu opravované plochy přes 65 do 80%</t>
  </si>
  <si>
    <t>361375615</t>
  </si>
  <si>
    <t>ostatní:</t>
  </si>
  <si>
    <t>10,35*8,25*2</t>
  </si>
  <si>
    <t>83</t>
  </si>
  <si>
    <t>622325309</t>
  </si>
  <si>
    <t>Oprava vápenné nebo vápenocementové omítky vnějších ploch stupně členitosti 2 štukové, v rozsahu opravované plochy přes 80 do 100%</t>
  </si>
  <si>
    <t>-272731668</t>
  </si>
  <si>
    <t>sokl:</t>
  </si>
  <si>
    <t>severní</t>
  </si>
  <si>
    <t>0,6*8,5*2-1,2*0,8*4</t>
  </si>
  <si>
    <t>jižní</t>
  </si>
  <si>
    <t>41,22*0,6-1,2*0,8*14+0,15*(1,2+0,8*2)*14</t>
  </si>
  <si>
    <t>východní</t>
  </si>
  <si>
    <t>0,6*16,85-1,2*0,5+0,15*(1,2+0,8*2)</t>
  </si>
  <si>
    <t>západní</t>
  </si>
  <si>
    <t>0,6*16,85-1,2*0,8*4+0,15*(1,2+0,8*2)*4</t>
  </si>
  <si>
    <t>84</t>
  </si>
  <si>
    <t>126442790</t>
  </si>
  <si>
    <t>1,2*0,8*5</t>
  </si>
  <si>
    <t>1,25*2,32*44</t>
  </si>
  <si>
    <t>2,0*3,8+0,7*2,32*2</t>
  </si>
  <si>
    <t>85</t>
  </si>
  <si>
    <t>R62.1-001</t>
  </si>
  <si>
    <t>Restaurátorské očištění,oprava a obnova sochařské výzdoby atiky průčelí - výzvy</t>
  </si>
  <si>
    <t>1673000422</t>
  </si>
  <si>
    <t>Podlahy a podlahové konstrukce</t>
  </si>
  <si>
    <t>86</t>
  </si>
  <si>
    <t>631311114</t>
  </si>
  <si>
    <t>Mazanina z betonu prostého tl. přes 50 do 80 mm tř. C 16/20</t>
  </si>
  <si>
    <t>-824846993</t>
  </si>
  <si>
    <t>P1 2x</t>
  </si>
  <si>
    <t>2*0,05*(5,88*2+2,23*4)</t>
  </si>
  <si>
    <t>1pp z 60% podlahové plochy 2x</t>
  </si>
  <si>
    <t>2*0,05*380,17/100*60</t>
  </si>
  <si>
    <t>P2 1x</t>
  </si>
  <si>
    <t>0,05*(13,68+12,55+6,39+43,66)</t>
  </si>
  <si>
    <t>0,05*(5,88*2+2,23*4)</t>
  </si>
  <si>
    <t>P3:</t>
  </si>
  <si>
    <t>0,05*3,3*2,4</t>
  </si>
  <si>
    <t>87</t>
  </si>
  <si>
    <t>631311131</t>
  </si>
  <si>
    <t>Doplnění dosavadních mazanin prostým betonem s dodáním hmot, bez potěru, plochy jednotlivě do 1 m2 a tl. přes 80 mm</t>
  </si>
  <si>
    <t>600435044</t>
  </si>
  <si>
    <t>doplnění podlah cca</t>
  </si>
  <si>
    <t>1,0</t>
  </si>
  <si>
    <t>88</t>
  </si>
  <si>
    <t>631319171</t>
  </si>
  <si>
    <t>Příplatek k mazanině za stržení povrchu spodní vrstvy před vložením výztuže</t>
  </si>
  <si>
    <t>1975791185</t>
  </si>
  <si>
    <t>89</t>
  </si>
  <si>
    <t>631362021</t>
  </si>
  <si>
    <t>Výztuž mazanin ze svařovaných sítí z drátů typu KARI</t>
  </si>
  <si>
    <t>907020764</t>
  </si>
  <si>
    <t>2*(5,88*2+2,23*4)*1,35/1000*1,25*1,08</t>
  </si>
  <si>
    <t>2*380,17/100*60*1,35/1000*1,25*1,08</t>
  </si>
  <si>
    <t>(13,68+12,55+6,39+43,66)*1,35/1000*1,25*1,08</t>
  </si>
  <si>
    <t>(5,88*2+2,23*4)*1,35/1000*1,25*1,08</t>
  </si>
  <si>
    <t>P3</t>
  </si>
  <si>
    <t>3,3*2,4*1,35/1000*1,25*1,08</t>
  </si>
  <si>
    <t>90</t>
  </si>
  <si>
    <t>635221112</t>
  </si>
  <si>
    <t>Násyp ze škváry pod podlahy s udusáním a urovnáním povrchu, ze škváry tříděné</t>
  </si>
  <si>
    <t>-143020696</t>
  </si>
  <si>
    <t>P1</t>
  </si>
  <si>
    <t>(0,07+0,1)/2*(5,88+2,23+5,88+2,23+2,23)</t>
  </si>
  <si>
    <t>P2 cca:</t>
  </si>
  <si>
    <t>0,04*(12,55+13,68+6,39+43,66)</t>
  </si>
  <si>
    <t>0,04*(5,88+2,23+2,23+5,88+2,23+2,23)</t>
  </si>
  <si>
    <t>1pp z 60% podlahové plochy</t>
  </si>
  <si>
    <t>(0,07+0,1)/2*380,17/100*60</t>
  </si>
  <si>
    <t>0,33*2,4*3,3</t>
  </si>
  <si>
    <t>91</t>
  </si>
  <si>
    <t>632451103</t>
  </si>
  <si>
    <t>Potěr cementový samonivelační ze suchých směsí tloušťky přes 5 do 10 mm</t>
  </si>
  <si>
    <t>-1925771478</t>
  </si>
  <si>
    <t>10mm +10 mm</t>
  </si>
  <si>
    <t>pod PVC</t>
  </si>
  <si>
    <t>615,48*2</t>
  </si>
  <si>
    <t>92</t>
  </si>
  <si>
    <t>713191133</t>
  </si>
  <si>
    <t>Montáž tepelné izolace stavebních konstrukcí - doplňky a konstrukční součásti podlah, stropů vrchem nebo střech překrytím fólií položenou volně s přelepením spojů</t>
  </si>
  <si>
    <t>-1371424181</t>
  </si>
  <si>
    <t>P2:</t>
  </si>
  <si>
    <t>13,68+12,55+4,66</t>
  </si>
  <si>
    <t>3,3*2,4</t>
  </si>
  <si>
    <t>93</t>
  </si>
  <si>
    <t>283292760</t>
  </si>
  <si>
    <t>ochranná fólie</t>
  </si>
  <si>
    <t>-136204424</t>
  </si>
  <si>
    <t>38,81*1,2 'Přepočtené koeficientem množství</t>
  </si>
  <si>
    <t>Osazování výplní otvorů</t>
  </si>
  <si>
    <t>94</t>
  </si>
  <si>
    <t>642942111</t>
  </si>
  <si>
    <t>Osazování zárubní nebo rámů dveřních kovových do 2,5 m2 na MC</t>
  </si>
  <si>
    <t>16499568</t>
  </si>
  <si>
    <t>1L/P 700/1970 mm</t>
  </si>
  <si>
    <t>7+6</t>
  </si>
  <si>
    <t>95</t>
  </si>
  <si>
    <t>553311150</t>
  </si>
  <si>
    <t>zárubeň ocelová pro běžné zdění H 110 700 L/P (popř.do SDK) s PO EW30 DP3</t>
  </si>
  <si>
    <t>-806930019</t>
  </si>
  <si>
    <t>96</t>
  </si>
  <si>
    <t>642945111</t>
  </si>
  <si>
    <t>Osazování ocelových zárubní protipožárních nebo protiplynových dveří do vynechaného otvoru, s obetonováním, dveří jednokřídlových do 2,5 m2</t>
  </si>
  <si>
    <t>642734519</t>
  </si>
  <si>
    <t>2/L/P 800/1970 mm</t>
  </si>
  <si>
    <t>8+11</t>
  </si>
  <si>
    <t>3/L/P 800/1970 mm</t>
  </si>
  <si>
    <t>6+6</t>
  </si>
  <si>
    <t>4/L 900/1970 mm</t>
  </si>
  <si>
    <t>5/P 800/1970 mm</t>
  </si>
  <si>
    <t>97</t>
  </si>
  <si>
    <t>553311170</t>
  </si>
  <si>
    <t>zárubeň ocelová pro běžné zdění H 110 800 L/P (popř. do SDK) s PO EW30 DP3</t>
  </si>
  <si>
    <t>-1700187141</t>
  </si>
  <si>
    <t>98</t>
  </si>
  <si>
    <t>553311190</t>
  </si>
  <si>
    <t>Zárubně kovové zárubně ocelové pro zdění H 110 900 L/P</t>
  </si>
  <si>
    <t>1105375812</t>
  </si>
  <si>
    <t>99</t>
  </si>
  <si>
    <t>644941111</t>
  </si>
  <si>
    <t>Montáž průvětrníků nebo mřížek odvětrávacích velikosti do 150 x 200 mm</t>
  </si>
  <si>
    <t>-332467246</t>
  </si>
  <si>
    <t>553414100</t>
  </si>
  <si>
    <t>Výplně otvorů staveb - kovové průvětrníky a větrací mřížky průvětrník mřížový s klapkami s Al mřížkou 15 x 15 cm</t>
  </si>
  <si>
    <t>989830932</t>
  </si>
  <si>
    <t>101</t>
  </si>
  <si>
    <t>953941209</t>
  </si>
  <si>
    <t>Osazování drobných kovových předmětů se zalitím maltou cementovou, do vysekaných kapes nebo připravených otvorů komínových dvířek</t>
  </si>
  <si>
    <t>-1684817515</t>
  </si>
  <si>
    <t>102</t>
  </si>
  <si>
    <t>598821330</t>
  </si>
  <si>
    <t>Výrobky žárovzdorné netypické komínové- příslušenství  dvířka komínová Standard</t>
  </si>
  <si>
    <t>-1285520549</t>
  </si>
  <si>
    <t>Trubní vedení</t>
  </si>
  <si>
    <t>103</t>
  </si>
  <si>
    <t>877265261</t>
  </si>
  <si>
    <t>Montáž tvarovek na kanalizačním potrubí z trub z plastu z tvrdého PVC systém KG nebo z polypropylenu systém KG 2000 v otevřeném výkopu vpusťí DN 100</t>
  </si>
  <si>
    <t>-1982174824</t>
  </si>
  <si>
    <t>104</t>
  </si>
  <si>
    <t>551617700</t>
  </si>
  <si>
    <t>Uzávěrky zápachové, vpusti  - sifony vpusti podlahové nerezové nerez ocel třídy 304 DIN 1.4301 pro cementové/pryskyřičné mazaniny a keramické dlaždice nízký profil  105 mm EG150V/110L  DN 100</t>
  </si>
  <si>
    <t>-355236146</t>
  </si>
  <si>
    <t>105</t>
  </si>
  <si>
    <t>953941210</t>
  </si>
  <si>
    <t>Osazení drobných kovových výrobků bez jejich dodání s vysekáním kapes pro upevňovací prvky se zazděním, zabetonováním nebo zalitím kovových poklopů s rámy, plochy do 1 m2</t>
  </si>
  <si>
    <t>-2041886214</t>
  </si>
  <si>
    <t>106</t>
  </si>
  <si>
    <t>552410200</t>
  </si>
  <si>
    <t>Výrobky kanalizační litinové a ocelové šachtové poklopy z tvárné litiny poklop třída D 400, čtvercový rám 850,  vstup 600 mm  bez ventilace</t>
  </si>
  <si>
    <t>-566038347</t>
  </si>
  <si>
    <t>Lešení a stavební výtahy</t>
  </si>
  <si>
    <t>107</t>
  </si>
  <si>
    <t>941111131</t>
  </si>
  <si>
    <t>Montáž lešení řadového trubkového lehkého pracovního s podlahami s provozním zatížením tř. 3 do 200 kg/m2 šířky tř. W12 přes 1,2 do 1,5 m, výšky do 10 m</t>
  </si>
  <si>
    <t>-1606845063</t>
  </si>
  <si>
    <t>pohled severní</t>
  </si>
  <si>
    <t>9,74*(44,2+6,2*2+4,7*2+1,0*2)</t>
  </si>
  <si>
    <t>pohled jižní</t>
  </si>
  <si>
    <t>9,74*44,2+11,0*5,0</t>
  </si>
  <si>
    <t>9,74*16,85</t>
  </si>
  <si>
    <t>108</t>
  </si>
  <si>
    <t>941111231</t>
  </si>
  <si>
    <t>Montáž lešení řadového trubkového lehkého pracovního s podlahami s provozním zatížením tř. 3 do 200 kg/m2 Příplatek za první a každý další den použití lešení k ceně -1131</t>
  </si>
  <si>
    <t>52624156</t>
  </si>
  <si>
    <t>1476,066*90 'Přepočtené koeficientem množství</t>
  </si>
  <si>
    <t>109</t>
  </si>
  <si>
    <t>941111831</t>
  </si>
  <si>
    <t>Demontáž lešení řadového trubkového lehkého s podlahami zatížení do 200 kg/m2 š do 1,5 m v do 10 m</t>
  </si>
  <si>
    <t>1914407468</t>
  </si>
  <si>
    <t>110</t>
  </si>
  <si>
    <t>944511111</t>
  </si>
  <si>
    <t>Montáž ochranné sítě zavěšené na konstrukci lešení z textilie z umělých vláken</t>
  </si>
  <si>
    <t>617865244</t>
  </si>
  <si>
    <t>111</t>
  </si>
  <si>
    <t>944511211</t>
  </si>
  <si>
    <t>Montáž ochranné sítě Příplatek za první a každý další den použití sítě k ceně -1111</t>
  </si>
  <si>
    <t>-1723095318</t>
  </si>
  <si>
    <t>112</t>
  </si>
  <si>
    <t>944511811</t>
  </si>
  <si>
    <t>Demontáž ochranné sítě zavěšené na konstrukci lešení z textilie z umělých vláken</t>
  </si>
  <si>
    <t>-2124793521</t>
  </si>
  <si>
    <t>113</t>
  </si>
  <si>
    <t>944711112</t>
  </si>
  <si>
    <t>Montáž záchytné stříšky zřizované současně s lehkým nebo těžkým lešením, šířky přes 1,5 do 2,0 m</t>
  </si>
  <si>
    <t>2125731581</t>
  </si>
  <si>
    <t>114</t>
  </si>
  <si>
    <t>944711212</t>
  </si>
  <si>
    <t>Montáž záchytné stříšky Příplatek za první a každý další den použití záchytné stříšky k ceně -1112</t>
  </si>
  <si>
    <t>1692547673</t>
  </si>
  <si>
    <t>44,2*60 'Přepočtené koeficientem množství</t>
  </si>
  <si>
    <t>115</t>
  </si>
  <si>
    <t>944711812</t>
  </si>
  <si>
    <t>Demontáž záchytné stříšky zřizované současně s lehkým nebo těžkým lešením, šířky přes 1,5 do 2,0 m</t>
  </si>
  <si>
    <t>-975999359</t>
  </si>
  <si>
    <t>116</t>
  </si>
  <si>
    <t>949101111</t>
  </si>
  <si>
    <t>Lešení pomocné pracovní pro objekty pozemních staveb pro zatížení do 150 kg/m2, o výšce lešeňové podlahy do 1,9 m</t>
  </si>
  <si>
    <t>905079552</t>
  </si>
  <si>
    <t>400,46+486,68+474,57</t>
  </si>
  <si>
    <t>117</t>
  </si>
  <si>
    <t>R94-001</t>
  </si>
  <si>
    <t>Zábor ploch pro lešení</t>
  </si>
  <si>
    <t>1729756097</t>
  </si>
  <si>
    <t>Různé dokončovací konstrukce a práce pozemních staveb</t>
  </si>
  <si>
    <t>118</t>
  </si>
  <si>
    <t>95-001a</t>
  </si>
  <si>
    <t>Nezměřitelné práce - zednická výpomoc pro ZTI,ÚT</t>
  </si>
  <si>
    <t>-963267534</t>
  </si>
  <si>
    <t>119</t>
  </si>
  <si>
    <t>HZS2212</t>
  </si>
  <si>
    <t>Hodinové zúčtovací sazby profesí PSV provádění stavebních instalací instalatér odborný</t>
  </si>
  <si>
    <t>hod</t>
  </si>
  <si>
    <t>512</t>
  </si>
  <si>
    <t>-2133728288</t>
  </si>
  <si>
    <t>120</t>
  </si>
  <si>
    <t>95-002</t>
  </si>
  <si>
    <t>Požární zabezpečení,tabulky, požární ucpávky apod.
předpoklad: požární ucpávky cca 50 ks, tabulky 50ks</t>
  </si>
  <si>
    <t>335717307</t>
  </si>
  <si>
    <t>121</t>
  </si>
  <si>
    <t>95-003</t>
  </si>
  <si>
    <t>Vyčištění stávajícího schodiště</t>
  </si>
  <si>
    <t>1650892507</t>
  </si>
  <si>
    <t>122</t>
  </si>
  <si>
    <t>95-004</t>
  </si>
  <si>
    <t>D+M tabulky pro označení el. a plynových zařízení a uzávěrů jednotlivých energií</t>
  </si>
  <si>
    <t>-2124836610</t>
  </si>
  <si>
    <t>123</t>
  </si>
  <si>
    <t>449321130</t>
  </si>
  <si>
    <t>D+M přístroj hasicí ruční práškový  CO2 55B</t>
  </si>
  <si>
    <t>-1838808121</t>
  </si>
  <si>
    <t>124</t>
  </si>
  <si>
    <t>449321120</t>
  </si>
  <si>
    <t>D+M přístroj hasicí ruční práškový s hasící schopností 21A</t>
  </si>
  <si>
    <t>1759736605</t>
  </si>
  <si>
    <t>125</t>
  </si>
  <si>
    <t>95-005</t>
  </si>
  <si>
    <t>D+M sítě proti holubům + pásy s bodáky na římsy cca 400 m</t>
  </si>
  <si>
    <t>-787318141</t>
  </si>
  <si>
    <t>126</t>
  </si>
  <si>
    <t>95-006</t>
  </si>
  <si>
    <t>D+M neprůhledná fólie do okna, rozměr okna 1400x2400 m2</t>
  </si>
  <si>
    <t>2002767388</t>
  </si>
  <si>
    <t>127</t>
  </si>
  <si>
    <t>95-007</t>
  </si>
  <si>
    <t xml:space="preserve">Komínový průduch, do kterého bude zaústěna digestoř, bude vyfrézován a vyvložkován nerezovou trubkou v místnosti obalena tep. izol. a krycím plechem, viz. PD - VZT - cena za  vyvložkování v jiné položce </t>
  </si>
  <si>
    <t>-1086389283</t>
  </si>
  <si>
    <t>19,7*2</t>
  </si>
  <si>
    <t>128</t>
  </si>
  <si>
    <t>95-008</t>
  </si>
  <si>
    <t>u strojovny výtahu m.č. 015 v 1.pp</t>
  </si>
  <si>
    <t>-29392704</t>
  </si>
  <si>
    <t>129</t>
  </si>
  <si>
    <t>95-009</t>
  </si>
  <si>
    <t>Nátěr a oprava zábradlí schodiště 15,0 m</t>
  </si>
  <si>
    <t>-707237141</t>
  </si>
  <si>
    <t>130</t>
  </si>
  <si>
    <t>95-010</t>
  </si>
  <si>
    <t>Nátěr dvířek elektro 5ks</t>
  </si>
  <si>
    <t>119938643</t>
  </si>
  <si>
    <t>131</t>
  </si>
  <si>
    <t>95-011</t>
  </si>
  <si>
    <t>Elektro trubky na fasádě zasekat a začistit do zdi 8,5 m</t>
  </si>
  <si>
    <t>842247657</t>
  </si>
  <si>
    <t>132</t>
  </si>
  <si>
    <t>95-012</t>
  </si>
  <si>
    <t>D+M elektrický zásobníkový ohřívač vody o objemu 120 l</t>
  </si>
  <si>
    <t>-1620883777</t>
  </si>
  <si>
    <t>133</t>
  </si>
  <si>
    <t>95-013</t>
  </si>
  <si>
    <t>D+M ponorné kalové čerpadlo vč vekerého příslušenství plovákového ovládání,regulace a havrijních stavů pro h. studny</t>
  </si>
  <si>
    <t>1369587450</t>
  </si>
  <si>
    <t>134</t>
  </si>
  <si>
    <t>953845218</t>
  </si>
  <si>
    <t>Vyvložkování stávajících komínových nebo větracích průduchů nerezovými vložkami ohebnými, včetně ukončení komínu svislého kouřovodu výšky 3 m světlý průměr vložky přes 130 m do 160 mm</t>
  </si>
  <si>
    <t>soubor</t>
  </si>
  <si>
    <t>1744170038</t>
  </si>
  <si>
    <t>135</t>
  </si>
  <si>
    <t>953845223</t>
  </si>
  <si>
    <t>Vyvložkování stávajících komínových nebo větracích průduchů nerezovými vložkami ohebnými, včetně ukončení komínu svislého kouřovodu výšky 3 m Příplatek k cenám za každý další i započatý metr výšky komínového průduchu přes 3 m přes 130 m do 160 mm světlý průměr vložky</t>
  </si>
  <si>
    <t>1834648509</t>
  </si>
  <si>
    <t>16,7*2</t>
  </si>
  <si>
    <t>136</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</si>
  <si>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</si>
  <si>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</si>
  <si>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1272820225</t>
  </si>
  <si>
    <t>Bourání konstrukcí</t>
  </si>
  <si>
    <t>137</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</si>
  <si>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</si>
  <si>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</si>
  <si>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1989997774</t>
  </si>
  <si>
    <t>A1</t>
  </si>
  <si>
    <t>A2</t>
  </si>
  <si>
    <t>0,2*16,85</t>
  </si>
  <si>
    <t>A3</t>
  </si>
  <si>
    <t>1,5*5,3</t>
  </si>
  <si>
    <t>138</t>
  </si>
  <si>
    <t>113107143</t>
  </si>
  <si>
    <t>Odstranění podkladů nebo krytů s přemístěním hmot na skládku na vzdálenost do 3 m nebo s naložením na dopravní prostředek v ploše jednotlivě do 50 m2 živičných, o tl. vrstvy přes 100 do 150 mm</t>
  </si>
  <si>
    <t>122227191</t>
  </si>
  <si>
    <t>okolo domu pro nopovou fólii A5</t>
  </si>
  <si>
    <t>0,6*(18,85+12,5+6,4+4,2+4,7+2,0*2)</t>
  </si>
  <si>
    <t>0,6*(3,0+4,7+4,2+6,4+3,3)</t>
  </si>
  <si>
    <t>139</t>
  </si>
  <si>
    <t>113107112</t>
  </si>
  <si>
    <t>Odstranění podkladů nebo krytů s přemístěním hmot na skládku na vzdálenost do 3 m nebo s naložením na dopravní prostředek v ploše jednotlivě do 50 m2 z kameniva těženého, o tl. vrstvy přes 100 do 200 mm</t>
  </si>
  <si>
    <t>-1991813044</t>
  </si>
  <si>
    <t>36,4+43,35</t>
  </si>
  <si>
    <t>140</t>
  </si>
  <si>
    <t>113107122</t>
  </si>
  <si>
    <t>Odstranění podkladů nebo krytů s přemístěním hmot na skládku na vzdálenost do 3 m nebo s naložením na dopravní prostředek v ploše jednotlivě do 50 m2 z kameniva hrubého drceného, o tl. vrstvy přes 100 do 200 mm</t>
  </si>
  <si>
    <t>1580633699</t>
  </si>
  <si>
    <t>141</t>
  </si>
  <si>
    <t>919735112</t>
  </si>
  <si>
    <t>Řezání stávajícího živičného krytu nebo podkladu hloubky přes 50 do 100 mm</t>
  </si>
  <si>
    <t>-2041355392</t>
  </si>
  <si>
    <t>0,6*2+18,85+12,5+6,4+4,2+4,7+2,0*2</t>
  </si>
  <si>
    <t>0,6*2+3,0+4,7+4,2+6,4+3,3</t>
  </si>
  <si>
    <t>142</t>
  </si>
  <si>
    <t>961044111</t>
  </si>
  <si>
    <t>Bourání základů z betonu prostého</t>
  </si>
  <si>
    <t>-732041441</t>
  </si>
  <si>
    <t>16,85*0,4*1,5</t>
  </si>
  <si>
    <t>143</t>
  </si>
  <si>
    <t>725210821</t>
  </si>
  <si>
    <t>Demontáž umyvadel, výlevky,sprchy, dřezu bez výtokových armatur, vč. jejich zaslepení rozvodů</t>
  </si>
  <si>
    <t>598028273</t>
  </si>
  <si>
    <t>144</t>
  </si>
  <si>
    <t>725220832</t>
  </si>
  <si>
    <t>Demontáž pisoárů, vč. jejich zaslepení</t>
  </si>
  <si>
    <t>CS ÚRS 2015 01</t>
  </si>
  <si>
    <t>2138958023</t>
  </si>
  <si>
    <t>145</t>
  </si>
  <si>
    <t>725290010</t>
  </si>
  <si>
    <t>Demontáž klozetu včetně splachovací nádrže</t>
  </si>
  <si>
    <t>75173247</t>
  </si>
  <si>
    <t>146</t>
  </si>
  <si>
    <t>764002851</t>
  </si>
  <si>
    <t>Demontáž klempířských konstrukcí oplechování parapetů do suti</t>
  </si>
  <si>
    <t>2031295646</t>
  </si>
  <si>
    <t>147</t>
  </si>
  <si>
    <t>725820802</t>
  </si>
  <si>
    <t>Demontáž baterie nástěnné do G 3 / 4</t>
  </si>
  <si>
    <t>1411930704</t>
  </si>
  <si>
    <t>148</t>
  </si>
  <si>
    <t>764004863</t>
  </si>
  <si>
    <t>Demontáž klempířských konstrukcí svodu k dalšímu použití</t>
  </si>
  <si>
    <t>-1372581816</t>
  </si>
  <si>
    <t>8*11,5</t>
  </si>
  <si>
    <t>149</t>
  </si>
  <si>
    <t>765111801</t>
  </si>
  <si>
    <t>Demontáž krytiny keramické na římse, na sucho do suti</t>
  </si>
  <si>
    <t>73584843</t>
  </si>
  <si>
    <t>17,0*0,5</t>
  </si>
  <si>
    <t>150</t>
  </si>
  <si>
    <t>766411822</t>
  </si>
  <si>
    <t>Demontáž obložení stěn podkladových roštů</t>
  </si>
  <si>
    <t>-653274527</t>
  </si>
  <si>
    <t>151</t>
  </si>
  <si>
    <t>766411812</t>
  </si>
  <si>
    <t>Demontáž obložení stěn panely, plochy přes 1,5 m2, lamino desky</t>
  </si>
  <si>
    <t>278195907</t>
  </si>
  <si>
    <t>102:</t>
  </si>
  <si>
    <t>1,5*(2,6+34,45+6,4)*2</t>
  </si>
  <si>
    <t>-1,5*(0,8*6+1,45*2+0,6*4+0,7)</t>
  </si>
  <si>
    <t>106:</t>
  </si>
  <si>
    <t>1,5*(2,6+4,75)*2-0,8*1,5</t>
  </si>
  <si>
    <t>107:</t>
  </si>
  <si>
    <t>1,5*(9,55+5,95)*2-1,5*1,45</t>
  </si>
  <si>
    <t>108:</t>
  </si>
  <si>
    <t>1,5*(4,7+5,95)*2-(1,5*0,8+4,5)</t>
  </si>
  <si>
    <t>109:</t>
  </si>
  <si>
    <t>1,5*(3,15+5,95)*2-(1,5*0,8+4,5)</t>
  </si>
  <si>
    <t>110:</t>
  </si>
  <si>
    <t>1,5*(3,15+5,95)*2-(1,5*0,9+4,5)</t>
  </si>
  <si>
    <t>111:</t>
  </si>
  <si>
    <t>1,5*(5,95+4,6)*2-1,5*0,8</t>
  </si>
  <si>
    <t>112:</t>
  </si>
  <si>
    <t>1,5*(9,45+5,95)*2-1,5*0,8</t>
  </si>
  <si>
    <t>113:</t>
  </si>
  <si>
    <t>1,5*(7,0+6,15)*2-1,5*0,8</t>
  </si>
  <si>
    <t>201:</t>
  </si>
  <si>
    <t>1,5*(29,5+2,6+3,3)*2-1,5*(0,8*8+0,7*2+0,6*4)</t>
  </si>
  <si>
    <t>202:</t>
  </si>
  <si>
    <t>1,5*(2,4+2,7)*2-1,5*0,7</t>
  </si>
  <si>
    <t>203:</t>
  </si>
  <si>
    <t>1,5*(6,15+7,0)*2-(1,5*0,7+4,5)</t>
  </si>
  <si>
    <t>204:</t>
  </si>
  <si>
    <t>1,5*(4,75+2,6)*2-1,5*0,8</t>
  </si>
  <si>
    <t>205:</t>
  </si>
  <si>
    <t>1,5*(9,7+5,95)*2-(1,5*0,8+4,5)</t>
  </si>
  <si>
    <t>206:</t>
  </si>
  <si>
    <t>1,5*(4,8+5,95)*2-1,5*0,8</t>
  </si>
  <si>
    <t>207:</t>
  </si>
  <si>
    <t>1,5*(9,7+6,1)*2-(1,5*0,8+4,5)</t>
  </si>
  <si>
    <t>208:</t>
  </si>
  <si>
    <t>1,5*(4,8+5,95)*2-(1,5*0,8+4,5)</t>
  </si>
  <si>
    <t>209:</t>
  </si>
  <si>
    <t>1,5*(9,6+5,95)*2-(1,5*0,8+4,5)</t>
  </si>
  <si>
    <t>211:</t>
  </si>
  <si>
    <t>1,5*(6,15+7,0)*2-(1,5*0,8+4,5)</t>
  </si>
  <si>
    <t>152</t>
  </si>
  <si>
    <t>783806805</t>
  </si>
  <si>
    <t>Odstranění nátěrů z omítek opálením s obroušením</t>
  </si>
  <si>
    <t>-1273572671</t>
  </si>
  <si>
    <t>153</t>
  </si>
  <si>
    <t>766441821</t>
  </si>
  <si>
    <t>Demontáž parapetních desek dřevěných, laminovaných šířky do 30 cm délky přes 1,0 m</t>
  </si>
  <si>
    <t>307666982</t>
  </si>
  <si>
    <t>49+2+3+1+1</t>
  </si>
  <si>
    <t>154</t>
  </si>
  <si>
    <t>766691914</t>
  </si>
  <si>
    <t>Ostatní práce vyvěšení nebo zavěšení křídel s případným uložením a opětovným zavěšením po provedení stavebních změn dřevěných dveřních, plochy do 2 m2</t>
  </si>
  <si>
    <t>-2069328634</t>
  </si>
  <si>
    <t>14+24+21</t>
  </si>
  <si>
    <t>155</t>
  </si>
  <si>
    <t>767996701</t>
  </si>
  <si>
    <t>Demontáž ostatních zámečnických konstrukcí o hmotnosti jednotlivých dílů řezáním do 50 kg</t>
  </si>
  <si>
    <t>kg</t>
  </si>
  <si>
    <t>-1742777706</t>
  </si>
  <si>
    <t>demontáž nevyužívaných konzol</t>
  </si>
  <si>
    <t>20,0</t>
  </si>
  <si>
    <t>156</t>
  </si>
  <si>
    <t>776401800</t>
  </si>
  <si>
    <t>Demontáž soklíků nebo lišt pryžových nebo plastových</t>
  </si>
  <si>
    <t>-82926251</t>
  </si>
  <si>
    <t>(4,75+2,6)*2-0,8</t>
  </si>
  <si>
    <t>(9,55+5,95)*2-1,45</t>
  </si>
  <si>
    <t>(4,7+5,95)*2-0,8</t>
  </si>
  <si>
    <t>3,15+5,95)*2-0,8</t>
  </si>
  <si>
    <t>(3,15+5,95)*2-0,8</t>
  </si>
  <si>
    <t>(4,6+5,95)*2-0,8</t>
  </si>
  <si>
    <t>(9,45+5,95)*2-0,8</t>
  </si>
  <si>
    <t>(7,0+6,15)*2-1,0*2</t>
  </si>
  <si>
    <t>(2,4+5,95)*2-0,8</t>
  </si>
  <si>
    <t>(7,0+6,15)*2-0,8</t>
  </si>
  <si>
    <t>(9,7+5,65)*2-0,8</t>
  </si>
  <si>
    <t>(4,8+5,95)*2-0,8</t>
  </si>
  <si>
    <t>(9,7+5,95)*2-0,8</t>
  </si>
  <si>
    <t>(9,6+5,95)*2-1,0</t>
  </si>
  <si>
    <t>210:</t>
  </si>
  <si>
    <t>(4,65+2,6)*2-0,8</t>
  </si>
  <si>
    <t>(6,15+7,0)*2-0,8</t>
  </si>
  <si>
    <t>157</t>
  </si>
  <si>
    <t>776511820</t>
  </si>
  <si>
    <t>Odstranění povlakových podlah lepených s podložkou</t>
  </si>
  <si>
    <t>-1108725428</t>
  </si>
  <si>
    <t>1np 106-113:</t>
  </si>
  <si>
    <t>12,55+58,18+28,71+19,92+20,97+28,96</t>
  </si>
  <si>
    <t>57,35+44,05</t>
  </si>
  <si>
    <t>14,17+43,69+58,50+29,12+52,3+29,12</t>
  </si>
  <si>
    <t>57,55+12,2+43,74</t>
  </si>
  <si>
    <t>158</t>
  </si>
  <si>
    <t>775511800</t>
  </si>
  <si>
    <t>Demontáž podlah vlysových s lištami lepených</t>
  </si>
  <si>
    <t>1681378977</t>
  </si>
  <si>
    <t>1np - 106:</t>
  </si>
  <si>
    <t>12,55</t>
  </si>
  <si>
    <t>159</t>
  </si>
  <si>
    <t>771411810</t>
  </si>
  <si>
    <t>Demontáž soklíků pórovinových kladených do malty rovných</t>
  </si>
  <si>
    <t>708348320</t>
  </si>
  <si>
    <t>160</t>
  </si>
  <si>
    <t>771571810</t>
  </si>
  <si>
    <t>Demontáž podlah z dlaždic keramických kladených do malty</t>
  </si>
  <si>
    <t>1124149260</t>
  </si>
  <si>
    <t>87,07+20,25+40,41+6,94+3,45+40,31+12,36</t>
  </si>
  <si>
    <t>27,32+18,34+18,04+25,87+24,13+13,11</t>
  </si>
  <si>
    <t>12,97+23,96+10,36</t>
  </si>
  <si>
    <t>116,0+10,78+10,78+44,2+14,05</t>
  </si>
  <si>
    <t>85,45+10,78+10,78</t>
  </si>
  <si>
    <t>161</t>
  </si>
  <si>
    <t>965042121</t>
  </si>
  <si>
    <t>Bourání podkladů pod dlažby nebo litých celistvých podlah a mazanin betonových nebo z litého asfaltu tl. do 100 mm, plochy do 1 m2</t>
  </si>
  <si>
    <t>-876177902</t>
  </si>
  <si>
    <t>odstranění betonu v č.102 pro nový rozvod teplé vody:</t>
  </si>
  <si>
    <t>5,0*0,3*0,15</t>
  </si>
  <si>
    <t>103 - bet.sokl:</t>
  </si>
  <si>
    <t>1,0*1,0*0,1</t>
  </si>
  <si>
    <t>162</t>
  </si>
  <si>
    <t>965042141</t>
  </si>
  <si>
    <t>Bourání podkladů pod dlažby nebo litých celistvých podlah a mazanin betonových nebo z litého asfaltu tl. do 100 mm, plochy přes 4 m2</t>
  </si>
  <si>
    <t>-808685234</t>
  </si>
  <si>
    <t>z 60% plochy 1pp</t>
  </si>
  <si>
    <t>384,89/100*60*0,1</t>
  </si>
  <si>
    <t>0,1*2,5*2,6</t>
  </si>
  <si>
    <t>104:</t>
  </si>
  <si>
    <t>14,05*0,05</t>
  </si>
  <si>
    <t>115+116:</t>
  </si>
  <si>
    <t>0,1*10,78*2</t>
  </si>
  <si>
    <t>213+214:</t>
  </si>
  <si>
    <t>163</t>
  </si>
  <si>
    <t>965082923</t>
  </si>
  <si>
    <t>Odstranění násypu pod podlahami nebo ochranného násypu na střechách tl. do 100 mm, plochy přes 2 m2</t>
  </si>
  <si>
    <t>108541993</t>
  </si>
  <si>
    <t>12,55*0,05</t>
  </si>
  <si>
    <t>44,05*0,05</t>
  </si>
  <si>
    <t>164</t>
  </si>
  <si>
    <t>962031132</t>
  </si>
  <si>
    <t>Bourání příček z cihel, tvárnic nebo příčkovek z cihel pálených, plných nebo dutých na maltu vápennou nebo vápenocementovou, tl. do 100 mm</t>
  </si>
  <si>
    <t>1026429123</t>
  </si>
  <si>
    <t>2,65*(2,3+5,8)-0,9*2,0</t>
  </si>
  <si>
    <t>3,65*(1,05*3+3,3+1,3)*2+3,65*1,6-0,6*2,0*7</t>
  </si>
  <si>
    <t>54,015</t>
  </si>
  <si>
    <t>165</t>
  </si>
  <si>
    <t>962032231</t>
  </si>
  <si>
    <t>Bourání zdiva nadzákladového z cihel nebo tvárnic z cihel pálených nebo vápenopískových, na maltu vápennou nebo vápenocementovou, objemu přes 1 m3</t>
  </si>
  <si>
    <t>1630188073</t>
  </si>
  <si>
    <t>0,45*1,0*2,3</t>
  </si>
  <si>
    <t>166</t>
  </si>
  <si>
    <t>963022810</t>
  </si>
  <si>
    <t>Bourání  schodišťových stupňů zhotovených na místě</t>
  </si>
  <si>
    <t>-1205554088</t>
  </si>
  <si>
    <t>12*1,5</t>
  </si>
  <si>
    <t>167</t>
  </si>
  <si>
    <t>967031734</t>
  </si>
  <si>
    <t>Přisekání (špicování) plošné nebo rovných ostění zdiva z cihel pálených plošné, na maltu vápennou nebo vápenocementovou, tl. na maltu vápennou nebo vápenocementovou, tl. do 300 mm</t>
  </si>
  <si>
    <t>-1459227344</t>
  </si>
  <si>
    <t>0,25*(1,35+1,6)*2*4*2</t>
  </si>
  <si>
    <t>0,25*(0,9+1,6)*2*2*2</t>
  </si>
  <si>
    <t>168</t>
  </si>
  <si>
    <t>968062245</t>
  </si>
  <si>
    <t>Vybourání dřevěných rámů oken s křídly, dveřních zárubní, vrat, stěn, ostění nebo obkladů rámů oken s křídly jednoduchých, plochy do 2 m2</t>
  </si>
  <si>
    <t>1092379594</t>
  </si>
  <si>
    <t>1,35*1,6*2*4*2</t>
  </si>
  <si>
    <t>0,9*1,6*2*2</t>
  </si>
  <si>
    <t>169</t>
  </si>
  <si>
    <t>968062991</t>
  </si>
  <si>
    <t>Vybourání dřevěných rámů oken s křídly, dveřních zárubní, vrat, stěn, ostění nebo obkladů vnitřních deštění výkladů, ostění a obkladů stěn jakékoliv plochy</t>
  </si>
  <si>
    <t>543755752</t>
  </si>
  <si>
    <t>170</t>
  </si>
  <si>
    <t>968062455</t>
  </si>
  <si>
    <t>Vybourání dřevěných rámů oken s křídly, dveřních zárubní, vrat, stěn, ostění nebo obkladů dveřních zárubní, plochy do 2 m2</t>
  </si>
  <si>
    <t>-2022785237</t>
  </si>
  <si>
    <t>08*2,0*12</t>
  </si>
  <si>
    <t>0,7*2,0</t>
  </si>
  <si>
    <t>0,9*2,0</t>
  </si>
  <si>
    <t>0,8*2,0*7+0,9*2,0+0,6*2,0*11+0,7*2,0</t>
  </si>
  <si>
    <t>0,8*2,0*8+11*0,6*2,0*11+0,7*2,0*2</t>
  </si>
  <si>
    <t>171</t>
  </si>
  <si>
    <t>968062456</t>
  </si>
  <si>
    <t>Vybourání dřevěných rámů oken s křídly, dveřních zárubní, vrat, stěn, ostění nebo obkladů dveřních zárubní, plochy přes 2 m2</t>
  </si>
  <si>
    <t>-369613878</t>
  </si>
  <si>
    <t>1,4*2,0*2</t>
  </si>
  <si>
    <t>172</t>
  </si>
  <si>
    <t>976072221</t>
  </si>
  <si>
    <t>Vybourání kovových madel, zábradlí, dvířek, zděří, kotevních želez komínových a topných dvířek, ventilací apod., plochy do 0,30 m2, ze zdiva cihelného nebo kamenného</t>
  </si>
  <si>
    <t>-988542894</t>
  </si>
  <si>
    <t>173</t>
  </si>
  <si>
    <t>974031664</t>
  </si>
  <si>
    <t>Vysekání rýh ve zdivu cihelném pro vtahování nosníků hl do 150 mm v do 150 mm</t>
  </si>
  <si>
    <t>888127903</t>
  </si>
  <si>
    <t>16*1,0+4*1,3</t>
  </si>
  <si>
    <t>174</t>
  </si>
  <si>
    <t>978011121</t>
  </si>
  <si>
    <t>Otlučení vápenných nebo vápenocementových omítek vnitřních ploch stropů, v rozsahu přes 5 do 10 %</t>
  </si>
  <si>
    <t>438490144</t>
  </si>
  <si>
    <t>omítky kleneb/stropů 1pp - oprava</t>
  </si>
  <si>
    <t>16,06+87,07+20,25+40,41+6,94+3,45+40,31</t>
  </si>
  <si>
    <t>12,36+27,32+18,34+18,04+25,87+24,13+13,11</t>
  </si>
  <si>
    <t>1np+2np-kazetové stropy</t>
  </si>
  <si>
    <t>486,68+474,5-41,28</t>
  </si>
  <si>
    <t>175</t>
  </si>
  <si>
    <t>978013141</t>
  </si>
  <si>
    <t>Otlučení vápenných nebo vápenocementových omítek vnitřních ploch stěn s vyškrabáním spar, s očištěním zdiva, v rozsahu přes 10 do 30 %</t>
  </si>
  <si>
    <t>22751271</t>
  </si>
  <si>
    <t>101:</t>
  </si>
  <si>
    <t>3,85*(5,9*2+3,3)</t>
  </si>
  <si>
    <t>3,65*(13,5+6,6*2+2,5+15,8+5,0+3,3*2+2,4)</t>
  </si>
  <si>
    <t>3,65*(8,1+13,0)</t>
  </si>
  <si>
    <t>103:</t>
  </si>
  <si>
    <t>3,85*(5,9+2,4)*2-0,8*2,0</t>
  </si>
  <si>
    <t>3,85*(6,15+7,0)*2-0,8*2,0</t>
  </si>
  <si>
    <t>105:</t>
  </si>
  <si>
    <t>3,85*(2,6+4,75)*2-0,9*2,0</t>
  </si>
  <si>
    <t>3,85*(5,95+9,55)*2-0,8*2,0</t>
  </si>
  <si>
    <t>3,85*(5,95+4,7)*2-0,8*2,0</t>
  </si>
  <si>
    <t>3,85*(3,15+5,95)*2-0,8*2,0</t>
  </si>
  <si>
    <t>3,85*(5,95+4,6)*2-0,8*2,0</t>
  </si>
  <si>
    <t>3,85*(9,45+5,95)*2-0,8*2,0</t>
  </si>
  <si>
    <t>3,85*(7,0+6,15)*2-0,8*2,0</t>
  </si>
  <si>
    <t>3,85*(29,5+2,6+3,3)*2</t>
  </si>
  <si>
    <t>3,85*(2,4+5,7)*2</t>
  </si>
  <si>
    <t>3,85*(7,0+6,15)*2</t>
  </si>
  <si>
    <t>3,85*(4,75+2,6)*2-0,8*2,0</t>
  </si>
  <si>
    <t>3,85*(9,7+5,95)*2-0,8*2,0</t>
  </si>
  <si>
    <t>3,85*(4,8+5,95)*2-0,8*2,0</t>
  </si>
  <si>
    <t>207,208:</t>
  </si>
  <si>
    <t>3,85*(9,7+6,15)*2-0,8*2,0</t>
  </si>
  <si>
    <t>3,85*(9,6+5,95)*2-0,8*2,0</t>
  </si>
  <si>
    <t>3,85*(4,65+2,6)*2-0,8*2,0</t>
  </si>
  <si>
    <t>212:</t>
  </si>
  <si>
    <t>-zazdívky parapetů</t>
  </si>
  <si>
    <t>-(25,013+31,838)</t>
  </si>
  <si>
    <t>176</t>
  </si>
  <si>
    <t>978013161</t>
  </si>
  <si>
    <t>Otlučení vápenných nebo vápenocementových omítek vnitřních ploch stěn s vyškrabáním spar, s očištěním zdiva, v rozsahu přes 30 do 50 %</t>
  </si>
  <si>
    <t>-1115338165</t>
  </si>
  <si>
    <t>v soc.zař.</t>
  </si>
  <si>
    <t>2,7*(2,5*2+2,6)</t>
  </si>
  <si>
    <t>115:</t>
  </si>
  <si>
    <t>2,7*(2,4*2+2,45)-0,7*2,0</t>
  </si>
  <si>
    <t>116:</t>
  </si>
  <si>
    <t>2,7*(1,18+1,7)</t>
  </si>
  <si>
    <t>117:</t>
  </si>
  <si>
    <t>2,7*(1,17+1,7)</t>
  </si>
  <si>
    <t>118:</t>
  </si>
  <si>
    <t>2,7*(2,45+2,4*2)-0,7*2</t>
  </si>
  <si>
    <t>119:</t>
  </si>
  <si>
    <t>2,7*(1,7+1,17)</t>
  </si>
  <si>
    <t>120:</t>
  </si>
  <si>
    <t>2,7*(1,7+1,18)</t>
  </si>
  <si>
    <t>87,92-20,52</t>
  </si>
  <si>
    <t>177</t>
  </si>
  <si>
    <t>978013191</t>
  </si>
  <si>
    <t>Otlučení vápenných nebo vápenocementových omítek vnitřních ploch stěn s vyškrabáním spar, s očištěním zdiva, v rozsahu přes 50 do 100 %</t>
  </si>
  <si>
    <t>-462679076</t>
  </si>
  <si>
    <t>001:</t>
  </si>
  <si>
    <t>2,65*)6,0+3,1+5,3+1,5+3,6+0,5+4,3)</t>
  </si>
  <si>
    <t>002:</t>
  </si>
  <si>
    <t>2,65*(29,3+2,3+3,5)*2-(0,8*2,0*11+1,2*2,0*3)</t>
  </si>
  <si>
    <t>2,65*(4,45+2,3)*2-1,0*2,0</t>
  </si>
  <si>
    <t>003:</t>
  </si>
  <si>
    <t>2,65*(6,85+5,9)*2-0,7*2,0</t>
  </si>
  <si>
    <t>004:</t>
  </si>
  <si>
    <t>2,65*(1,7+5,9)*2</t>
  </si>
  <si>
    <t>005,6:</t>
  </si>
  <si>
    <t>2,65*(2,3+4,55)*2</t>
  </si>
  <si>
    <t>007:</t>
  </si>
  <si>
    <t>2,65*(6,95+5,8)*2</t>
  </si>
  <si>
    <t>008:</t>
  </si>
  <si>
    <t>2,65*(2,05+5,8)*2</t>
  </si>
  <si>
    <t>009:</t>
  </si>
  <si>
    <t>2,65*(4,65+5,8)*2</t>
  </si>
  <si>
    <t>010:</t>
  </si>
  <si>
    <t>2,65*(2,95+6,1)*2</t>
  </si>
  <si>
    <t>schod:</t>
  </si>
  <si>
    <t>2,65*(2,4+6,1)*2</t>
  </si>
  <si>
    <t>011:</t>
  </si>
  <si>
    <t>2,65*(6,1+2,9)*2</t>
  </si>
  <si>
    <t>012:</t>
  </si>
  <si>
    <t>2,65*(5,8+4,4)*2</t>
  </si>
  <si>
    <t>013:</t>
  </si>
  <si>
    <t>2,65*(4,1+5,8)*2</t>
  </si>
  <si>
    <t>014:</t>
  </si>
  <si>
    <t>2,65*(2,2+5,8)*2</t>
  </si>
  <si>
    <t>015:</t>
  </si>
  <si>
    <t>2,65*(2,15+5,8)*2</t>
  </si>
  <si>
    <t>016:</t>
  </si>
  <si>
    <t>2,65*(4,2+5,55)*2</t>
  </si>
  <si>
    <t>017:</t>
  </si>
  <si>
    <t>2,65*(1,75+5,55)*2</t>
  </si>
  <si>
    <t>178</t>
  </si>
  <si>
    <t>978015381</t>
  </si>
  <si>
    <t>Otlučení vápenných nebo vápenocementových omítek vnějších ploch s vyškrabáním spar a s očištěním zdiva stupně členitosti 1 a 2, v rozsahu přes 65 do 80 %</t>
  </si>
  <si>
    <t>-1172784055</t>
  </si>
  <si>
    <t>severní část nezateplená</t>
  </si>
  <si>
    <t>170,775</t>
  </si>
  <si>
    <t>179</t>
  </si>
  <si>
    <t>978019381</t>
  </si>
  <si>
    <t>Otlučení vápenných nebo vápenocementových omítek vnějších ploch s vyškrabáním spar a s očištěním zdiva stupně členitosti 3 až 5, v rozsahu přes 65 do 80 %</t>
  </si>
  <si>
    <t>-1174223359</t>
  </si>
  <si>
    <t>kromě sgrafit a obrazů , ty se opraví</t>
  </si>
  <si>
    <t>680,777</t>
  </si>
  <si>
    <t>180</t>
  </si>
  <si>
    <t>978015391</t>
  </si>
  <si>
    <t>Otlučení vápenných nebo vápenocementových omítek vnějších ploch s vyškrabáním spar a s očištěním zdiva stupně členitosti 1 a 2, v rozsahu přes 80 do 100 %</t>
  </si>
  <si>
    <t>-883865782</t>
  </si>
  <si>
    <t>-(1,2*0,8*5+2,15*2,3+1,5*2,6+1,25*2,3*8)</t>
  </si>
  <si>
    <t>-(1,5*2,2+1,25*1,9*2)</t>
  </si>
  <si>
    <t>sokl</t>
  </si>
  <si>
    <t>sokl na nezateplené části severní</t>
  </si>
  <si>
    <t>181</t>
  </si>
  <si>
    <t>978059541</t>
  </si>
  <si>
    <t>Odsekání a odebrání obkladů stěn z vnitřních obkládaček plochy přes 1 m2</t>
  </si>
  <si>
    <t>-1633618748</t>
  </si>
  <si>
    <t>2,0*(5,9+6,85)*2-0,7*2,0</t>
  </si>
  <si>
    <t>2,0*(6,95+5,8)*2</t>
  </si>
  <si>
    <t>2,0*(2,2+5,9)*2</t>
  </si>
  <si>
    <t>2,0*(2,3+29,3)*2-0,8*2,0*8</t>
  </si>
  <si>
    <t>2,0*(4,45+2,3)*2-0,8*2,0*3+2,0*3,5*2</t>
  </si>
  <si>
    <t>2,0*(4,2+5,55)*2</t>
  </si>
  <si>
    <t>2,0*(2,15+5,8)*2</t>
  </si>
  <si>
    <t>2,0*(2,2+5,8)*2</t>
  </si>
  <si>
    <t>2,0*(6,15+7,0)*2</t>
  </si>
  <si>
    <t>2,0*(2,9+5,95)*2</t>
  </si>
  <si>
    <t>2,0*(1,0+1,05)*2*3-0,6*2,0*3</t>
  </si>
  <si>
    <t>2,0*(1,85+1,3)*2-0,6*2,0*2</t>
  </si>
  <si>
    <t>2,0*(1,3+1,25+1,7+2,5)-0,6*2,0*3</t>
  </si>
  <si>
    <t>2,0*(2,45+1,1+1,05+1,6)-0,6*2,0</t>
  </si>
  <si>
    <t>2,0*(1,05+1,0)*2*3-0,6*2,0*3</t>
  </si>
  <si>
    <t>2,0*(1,85+1,3)*2-0,6*2,0</t>
  </si>
  <si>
    <t>2,0*(2,45+2,5+1,3+1,3+1,15)-0,6*2,0*2</t>
  </si>
  <si>
    <t>za umyvadly:</t>
  </si>
  <si>
    <t>6*4,5</t>
  </si>
  <si>
    <t>(4,65+2,6)*2-0,8*2,0</t>
  </si>
  <si>
    <t>213:</t>
  </si>
  <si>
    <t>52,30</t>
  </si>
  <si>
    <t>214</t>
  </si>
  <si>
    <t>47,4</t>
  </si>
  <si>
    <t>za umyvadly</t>
  </si>
  <si>
    <t>182</t>
  </si>
  <si>
    <t>978059641</t>
  </si>
  <si>
    <t>Odsekání obkladů stěn včetně otlučení podkladní omítky až na zdivo z obkládaček vnějších, z jakýchkoliv materiálů, plochy přes 1 m2</t>
  </si>
  <si>
    <t>-1791100705</t>
  </si>
  <si>
    <t>demontáž kabřincového obkladu na schodišti 1pp - 001</t>
  </si>
  <si>
    <t>2,0*(6,0+3,1+5,3+3,6+0,5+4,3)</t>
  </si>
  <si>
    <t>v 1np - schodiště</t>
  </si>
  <si>
    <t>2,0*(5,85*2+3,3)</t>
  </si>
  <si>
    <t>183</t>
  </si>
  <si>
    <t>974042542</t>
  </si>
  <si>
    <t>Vysekání rýh v betonové nebo jiné monolitické dlažbě s betonovým podkladem do hl.70 mm a šířky do 70 mm</t>
  </si>
  <si>
    <t>-1590872561</t>
  </si>
  <si>
    <t>30+45</t>
  </si>
  <si>
    <t>184</t>
  </si>
  <si>
    <t>974042553</t>
  </si>
  <si>
    <t>Vysekání rýh v betonové nebo jiné monolitické dlažbě s betonovým podkladem do hl. 100 mm a šířky do 100 mm</t>
  </si>
  <si>
    <t>-1527976247</t>
  </si>
  <si>
    <t>40+35</t>
  </si>
  <si>
    <t>185</t>
  </si>
  <si>
    <t>R96-01</t>
  </si>
  <si>
    <t>odstranění zbytků reklamního poutače, vč.odvozu a ekolog.likvidace</t>
  </si>
  <si>
    <t>-1476990849</t>
  </si>
  <si>
    <t>186</t>
  </si>
  <si>
    <t>R96-02</t>
  </si>
  <si>
    <t>odstranění kanalizace 100,0 m´, vč.odvozu a ekolog.likvidace</t>
  </si>
  <si>
    <t>134684001</t>
  </si>
  <si>
    <t>187</t>
  </si>
  <si>
    <t>R96-03</t>
  </si>
  <si>
    <t>demontáž VZT - 500,0 Kg, vč. odvozu a ekolog. likvidace</t>
  </si>
  <si>
    <t>-139037150</t>
  </si>
  <si>
    <t>188</t>
  </si>
  <si>
    <t>R96-04</t>
  </si>
  <si>
    <t>Demontáž a zazdění ventilátoru, vč. jeho odvozu a ekolog. likvidace</t>
  </si>
  <si>
    <t>1475482820</t>
  </si>
  <si>
    <t>189</t>
  </si>
  <si>
    <t>R96-05</t>
  </si>
  <si>
    <t>Demontáž stávajících tabulí, vč.odvozu a ekolog.likvidace - 15 ks</t>
  </si>
  <si>
    <t>1586721920</t>
  </si>
  <si>
    <t>190</t>
  </si>
  <si>
    <t>R96-06</t>
  </si>
  <si>
    <t>Demontáž rolet v 1.np. a 2n.p. - 30 ks, vč.odvozu a jejich ekolog. likvidace</t>
  </si>
  <si>
    <t>955222089</t>
  </si>
  <si>
    <t>191</t>
  </si>
  <si>
    <t>R96-07</t>
  </si>
  <si>
    <t>Demontáž starého odvětrání na fasádě bez využití dl.7,0 m, pr. 200mm,vč.odvozu a ekolog.likvidace</t>
  </si>
  <si>
    <t>-702445933</t>
  </si>
  <si>
    <t>192</t>
  </si>
  <si>
    <t>R96-08</t>
  </si>
  <si>
    <t>Demontáž stožáru pro vlajku na fasádě, vč.odvozu a ekolog.likvidace</t>
  </si>
  <si>
    <t>-1463653379</t>
  </si>
  <si>
    <t>997</t>
  </si>
  <si>
    <t>Přesun sutě</t>
  </si>
  <si>
    <t>193</t>
  </si>
  <si>
    <t>997013113</t>
  </si>
  <si>
    <t>Vnitrostaveništní doprava suti a vybouraných hmot vodorovně do 50 m svisle s použitím mechanizace pro budovy a haly výšky přes 9 do 12 m</t>
  </si>
  <si>
    <t>-1145017042</t>
  </si>
  <si>
    <t>194</t>
  </si>
  <si>
    <t>997013501</t>
  </si>
  <si>
    <t>Odvoz suti a vybouraných hmot na skládku nebo meziskládku se složením, na vzdálenost do 1 km</t>
  </si>
  <si>
    <t>1829484651</t>
  </si>
  <si>
    <t>195</t>
  </si>
  <si>
    <t>997013509</t>
  </si>
  <si>
    <t>Odvoz suti a vybouraných hmot na skládku nebo meziskládku se složením, na vzdálenost Příplatek k ceně za každý další i započatý 1 km přes 1 km</t>
  </si>
  <si>
    <t>789758847</t>
  </si>
  <si>
    <t>570,635*14 'Přepočtené koeficientem množství</t>
  </si>
  <si>
    <t>196</t>
  </si>
  <si>
    <t>997013831</t>
  </si>
  <si>
    <t>Poplatek za uložení stavebního odpadu na skládce (skládkovné) směsného</t>
  </si>
  <si>
    <t>454801981</t>
  </si>
  <si>
    <t>998</t>
  </si>
  <si>
    <t>Přesun hmot</t>
  </si>
  <si>
    <t>197</t>
  </si>
  <si>
    <t>998011002</t>
  </si>
  <si>
    <t>Přesun hmot pro budovy občanské výstavby, bydlení, výrobu a služby s nosnou svislou konstrukcí zděnou z cihel, tvárnic nebo kamene vodorovná dopravní vzdálenost do 100 m pro budovy výšky přes 6 do 12 m</t>
  </si>
  <si>
    <t>509934565</t>
  </si>
  <si>
    <t>PSV</t>
  </si>
  <si>
    <t>Práce a dodávky PSV</t>
  </si>
  <si>
    <t>711</t>
  </si>
  <si>
    <t>Izolace proti vodě, vlhkosti a plynům</t>
  </si>
  <si>
    <t>198</t>
  </si>
  <si>
    <t>711112001</t>
  </si>
  <si>
    <t>Provedení izolace proti zemní vlhkosti natěradly a tmely za studena na ploše svislé S nátěrem penetračním</t>
  </si>
  <si>
    <t>370889988</t>
  </si>
  <si>
    <t>u zasypaného schodiště</t>
  </si>
  <si>
    <t>2*5,0</t>
  </si>
  <si>
    <t>199</t>
  </si>
  <si>
    <t>111631500</t>
  </si>
  <si>
    <t>výrobky asfaltové izolační a zálivkové hmoty asfalty oxidované stavebně-izolační k penetraci suchých a očištěných podkladů pod asfaltové izolační krytiny a izolace ALP/9 bal 9 kg</t>
  </si>
  <si>
    <t>-680714146</t>
  </si>
  <si>
    <t>Poznámka k položce:
Spotřeba 0,3-0,4kg/m2 dle povrchu, ředidlo technický benzín</t>
  </si>
  <si>
    <t>10*0,4/1000*1,1</t>
  </si>
  <si>
    <t>200</t>
  </si>
  <si>
    <t>711132101</t>
  </si>
  <si>
    <t>Provedení izolace proti zemní vlhkosti pásy na sucho AIP nebo tkaniny na ploše svislé S</t>
  </si>
  <si>
    <t>887386053</t>
  </si>
  <si>
    <t>na ochranu nopové fólie</t>
  </si>
  <si>
    <t>215,852</t>
  </si>
  <si>
    <t>201</t>
  </si>
  <si>
    <t>693111010</t>
  </si>
  <si>
    <t>geotextilie  netkané  IMPREGNOVANÁ (směs pestrých regenerovaných vláken) v rolích cca 25 - 50 m/role 300g/m2  šíře 200 cm</t>
  </si>
  <si>
    <t>704731258</t>
  </si>
  <si>
    <t>215,852*1,2 'Přepočtené koeficientem množství</t>
  </si>
  <si>
    <t>202</t>
  </si>
  <si>
    <t>711141559</t>
  </si>
  <si>
    <t>Provedení izolace proti zemní vlhkosti pásy přitavením NAIP na ploše vodorovné V</t>
  </si>
  <si>
    <t>-433236992</t>
  </si>
  <si>
    <t>P1 - soc-zař.:</t>
  </si>
  <si>
    <t>5,88*2+2,23*4+6,39</t>
  </si>
  <si>
    <t>P2 - soc.zař.:</t>
  </si>
  <si>
    <t>5,88*2+2,23*4</t>
  </si>
  <si>
    <t>280,17/100*60</t>
  </si>
  <si>
    <t>203</t>
  </si>
  <si>
    <t>711142559</t>
  </si>
  <si>
    <t>Provedení izolace proti zemní vlhkosti pásy přitavením NAIP na ploše svislé S</t>
  </si>
  <si>
    <t>-1356895776</t>
  </si>
  <si>
    <t>10,0*2</t>
  </si>
  <si>
    <t>204</t>
  </si>
  <si>
    <t>628321340</t>
  </si>
  <si>
    <t>pás těžký asfaltovaný mineral hydroizolace</t>
  </si>
  <si>
    <t>-1788066333</t>
  </si>
  <si>
    <t>215,852+20,0</t>
  </si>
  <si>
    <t>235,852*1,15 'Přepočtené koeficientem množství</t>
  </si>
  <si>
    <t>205</t>
  </si>
  <si>
    <t>711491273</t>
  </si>
  <si>
    <t>Provedení izolace proti tlakové vodě svislé z nopové folie</t>
  </si>
  <si>
    <t>2041429475</t>
  </si>
  <si>
    <t>1,0*(41,2+0,3*2+16,85+0,15+11,2+0,2+6,3)</t>
  </si>
  <si>
    <t>1,0*(4,2+4,7+3,0+1,0*2+4,2+3,0+4,7+4,2)</t>
  </si>
  <si>
    <t>1,0*(6,2+11,2+0,2+16,85)</t>
  </si>
  <si>
    <t>206</t>
  </si>
  <si>
    <t>283230310</t>
  </si>
  <si>
    <t>fólie nopová, vč.lišt a doplňků</t>
  </si>
  <si>
    <t>-2103977747</t>
  </si>
  <si>
    <t>140,95*1,2 'Přepočtené koeficientem množství</t>
  </si>
  <si>
    <t>207</t>
  </si>
  <si>
    <t>711493111</t>
  </si>
  <si>
    <t>Izolace proti podpovrchové a tlakové vodě - ostatní na ploše vodorovné V těsnicí kaší</t>
  </si>
  <si>
    <t>1570227750</t>
  </si>
  <si>
    <t>6,39+2,23*4+5,88*2</t>
  </si>
  <si>
    <t>2,23*4+5,88*2</t>
  </si>
  <si>
    <t>208</t>
  </si>
  <si>
    <t>711493121</t>
  </si>
  <si>
    <t xml:space="preserve">Izolace proti podpovrchové a tlakové vodě - ostatní na ploše svislé S těsnicí kaší </t>
  </si>
  <si>
    <t>1874112539</t>
  </si>
  <si>
    <t>stěny sprchového koutu</t>
  </si>
  <si>
    <t>2,0*(1,2*2+0,9)</t>
  </si>
  <si>
    <t>209</t>
  </si>
  <si>
    <t>998711102</t>
  </si>
  <si>
    <t>Přesun hmot pro izolace proti vodě, vlhkosti a plynům stanovený z hmotnosti přesunovaného materiálu vodorovná dopravní vzdálenost do 50 m v objektech výšky přes 6 do 12 m</t>
  </si>
  <si>
    <t>696684470</t>
  </si>
  <si>
    <t>713</t>
  </si>
  <si>
    <t>Izolace tepelné</t>
  </si>
  <si>
    <t>210</t>
  </si>
  <si>
    <t>713131145</t>
  </si>
  <si>
    <t>Montáž tepelné izolace stěn rohožemi, pásy, deskami, dílci, bloky (izolační materiál ve specifikaci) lepením bodově</t>
  </si>
  <si>
    <t>-611584267</t>
  </si>
  <si>
    <t>211</t>
  </si>
  <si>
    <t>-133799160</t>
  </si>
  <si>
    <t>212</t>
  </si>
  <si>
    <t>998713102</t>
  </si>
  <si>
    <t>Přesun hmot pro izolace tepelné stanovený z hmotnosti přesunovaného materiálu vodorovná dopravní vzdálenost do 50 m v objektech výšky přes 6 m do 12 m</t>
  </si>
  <si>
    <t>-651617566</t>
  </si>
  <si>
    <t>721</t>
  </si>
  <si>
    <t>Zdravotechnika - vnitřní kanalizace</t>
  </si>
  <si>
    <t>213</t>
  </si>
  <si>
    <t>721100911</t>
  </si>
  <si>
    <t>Zazátkování hrdla potrubí kanalizačního</t>
  </si>
  <si>
    <t>-1559122500</t>
  </si>
  <si>
    <t>721174043</t>
  </si>
  <si>
    <t>Potrubí z plastových trub HT Systém (polypropylenové PPs) připojovací DN 50</t>
  </si>
  <si>
    <t>-298032784</t>
  </si>
  <si>
    <t>215</t>
  </si>
  <si>
    <t>721174045</t>
  </si>
  <si>
    <t>Potrubí z plastových trub HT Systém (polypropylenové PPs) připojovací DN 100</t>
  </si>
  <si>
    <t>151311671</t>
  </si>
  <si>
    <t>216</t>
  </si>
  <si>
    <t>721194105</t>
  </si>
  <si>
    <t>Vyvedení a upevnění odpadních výpustek DN 50</t>
  </si>
  <si>
    <t>1483935456</t>
  </si>
  <si>
    <t>217</t>
  </si>
  <si>
    <t>721194109</t>
  </si>
  <si>
    <t>Vyvedení a upevnění odpadních výpustek DN 100</t>
  </si>
  <si>
    <t>395137491</t>
  </si>
  <si>
    <t>218</t>
  </si>
  <si>
    <t>721290123</t>
  </si>
  <si>
    <t>Zkouška těsnosti kanalizace v objektech kouřem do DN 300</t>
  </si>
  <si>
    <t>799425968</t>
  </si>
  <si>
    <t>219</t>
  </si>
  <si>
    <t>998721102</t>
  </si>
  <si>
    <t>Přesun hmot pro vnitřní kanalizace stanovený z hmotnosti přesunovaného materiálu vodorovná dopravní vzdálenost do 50 m v objektech výšky přes 6 do 12 m</t>
  </si>
  <si>
    <t>65602559</t>
  </si>
  <si>
    <t>722</t>
  </si>
  <si>
    <t>Zdravotechnika - vnitřní vodovod</t>
  </si>
  <si>
    <t>220</t>
  </si>
  <si>
    <t>722130233</t>
  </si>
  <si>
    <t>Potrubí z ocelových trubek pozinkovaných závitových svařovaných běžných DN 25</t>
  </si>
  <si>
    <t>-1599973998</t>
  </si>
  <si>
    <t>221</t>
  </si>
  <si>
    <t>722130901</t>
  </si>
  <si>
    <t>Opravy vodovodního potrubí z ocelových trubek pozinkovaných závitových zazátkování vývodu</t>
  </si>
  <si>
    <t>705369554</t>
  </si>
  <si>
    <t>222</t>
  </si>
  <si>
    <t>722174003</t>
  </si>
  <si>
    <t>Potrubí z plastových trubek z polypropylenu (PPR) svařovaných polyfuzně PN 16 (SDR 7,4) D 25 x 3,5</t>
  </si>
  <si>
    <t>740870340</t>
  </si>
  <si>
    <t>223</t>
  </si>
  <si>
    <t>722174004</t>
  </si>
  <si>
    <t>Potrubí z plastových trubek z polypropylenu (PPR) svařovaných polyfuzně PN 16 (SDR 7,4) D 32 x 4,4</t>
  </si>
  <si>
    <t>-533010750</t>
  </si>
  <si>
    <t>224</t>
  </si>
  <si>
    <t>722181222</t>
  </si>
  <si>
    <t>Ochrana potrubí tepelně izolačními trubicemi z pěnového polyetylenu PE přilepenými v příčných a podélných spojích, tloušťky izolace přes 6 do 10 mm, vnitřního průměru DN přes 22 do 42 mm</t>
  </si>
  <si>
    <t>891676916</t>
  </si>
  <si>
    <t>225</t>
  </si>
  <si>
    <t>722190401</t>
  </si>
  <si>
    <t>Zřízení přípojek na potrubí vyvedení a upevnění výpustek do DN 25</t>
  </si>
  <si>
    <t>-1186681431</t>
  </si>
  <si>
    <t>226</t>
  </si>
  <si>
    <t>722190901</t>
  </si>
  <si>
    <t>Opravy ostatní uzavření nebo otevření vodovodního potrubí při opravách včetně vypuštění a napuštění</t>
  </si>
  <si>
    <t>383653680</t>
  </si>
  <si>
    <t>227</t>
  </si>
  <si>
    <t>722232044R</t>
  </si>
  <si>
    <t>Kohout kulový přímý G 3/4 PN 42 do 185°C vnitřní závit</t>
  </si>
  <si>
    <t>-1184609141</t>
  </si>
  <si>
    <t>228</t>
  </si>
  <si>
    <t>722270102</t>
  </si>
  <si>
    <t>Vodoměrové sestavy závitové G 1</t>
  </si>
  <si>
    <t>-1252516866</t>
  </si>
  <si>
    <t>229</t>
  </si>
  <si>
    <t>722290226</t>
  </si>
  <si>
    <t>Zkoušky, proplach a desinfekce vodovodního potrubí zkoušky těsnosti vodovodního potrubí závitového do DN 50</t>
  </si>
  <si>
    <t>-1963270722</t>
  </si>
  <si>
    <t>230</t>
  </si>
  <si>
    <t>722290234</t>
  </si>
  <si>
    <t>Zkoušky, proplach a desinfekce vodovodního potrubí proplach a desinfekce vodovodního potrubí do DN 80</t>
  </si>
  <si>
    <t>-2095402544</t>
  </si>
  <si>
    <t>231</t>
  </si>
  <si>
    <t>998722102</t>
  </si>
  <si>
    <t>Přesun hmot pro vnitřní vodovod stanovený z hmotnosti přesunovaného materiálu vodorovná dopravní vzdálenost do 50 m v objektech výšky přes 6 do 12 m</t>
  </si>
  <si>
    <t>932299623</t>
  </si>
  <si>
    <t>723</t>
  </si>
  <si>
    <t>Zdravotechnika - vnitřní plynovod</t>
  </si>
  <si>
    <t>232</t>
  </si>
  <si>
    <t>723111204</t>
  </si>
  <si>
    <t>Potrubí z ocelových trubek závitových černých spojovaných svařováním, bezešvých běžných DN 25</t>
  </si>
  <si>
    <t>1972256764</t>
  </si>
  <si>
    <t>233</t>
  </si>
  <si>
    <t>723111206</t>
  </si>
  <si>
    <t>Potrubí z ocelových trubek závitových černých spojovaných svařováním, bezešvých běžných DN 40</t>
  </si>
  <si>
    <t>-954810885</t>
  </si>
  <si>
    <t>234</t>
  </si>
  <si>
    <t>723150342</t>
  </si>
  <si>
    <t>Potrubí z ocelových trubek hladkých redukce - zhotovení kováním přes 1 DN DN 40/ 25</t>
  </si>
  <si>
    <t>1086640209</t>
  </si>
  <si>
    <t>235</t>
  </si>
  <si>
    <t>723150367</t>
  </si>
  <si>
    <t>Potrubí z ocelových trubek hladkých chráničky D 57/2,9</t>
  </si>
  <si>
    <t>-687574294</t>
  </si>
  <si>
    <t>236</t>
  </si>
  <si>
    <t>723261916</t>
  </si>
  <si>
    <t>Montáž plynoměrů při rekonstrukci plynoinstalací s odvzdušněním a odzkoušením PS-60</t>
  </si>
  <si>
    <t>2026648118</t>
  </si>
  <si>
    <t>237</t>
  </si>
  <si>
    <t>388222720</t>
  </si>
  <si>
    <t>Plynoměry membránový nízkotlaký se šroubením BK -  G 4, rozteč 250, Q=0,06-10 m3/h , PN 0,05 Mpa</t>
  </si>
  <si>
    <t>-1196299487</t>
  </si>
  <si>
    <t>238</t>
  </si>
  <si>
    <t>998723102</t>
  </si>
  <si>
    <t>Přesun hmot pro vnitřní plynovod stanovený z hmotnosti přesunovaného materiálu vodorovná dopravní vzdálenost do 50 m v objektech, výšky přes 6 do 12 m</t>
  </si>
  <si>
    <t>-1220691347</t>
  </si>
  <si>
    <t>725</t>
  </si>
  <si>
    <t>Zdravotechnika - zařizovací předměty</t>
  </si>
  <si>
    <t>239</t>
  </si>
  <si>
    <t>725111131</t>
  </si>
  <si>
    <t>Zařízení záchodů splachovače nádržkové plastové vysokopoložené</t>
  </si>
  <si>
    <t>2117422002</t>
  </si>
  <si>
    <t>240</t>
  </si>
  <si>
    <t>725112021</t>
  </si>
  <si>
    <t>Zařízení záchodů klozety keramické závěsné na nosné stěny s hlubokým splachováním odpad vodorovný</t>
  </si>
  <si>
    <t>-632352231</t>
  </si>
  <si>
    <t>241</t>
  </si>
  <si>
    <t>725121502</t>
  </si>
  <si>
    <t>Pisoárové záchodky keramické bez splachovací nádrže urinál bez odsávání s otvorem pro ventil</t>
  </si>
  <si>
    <t>1302539655</t>
  </si>
  <si>
    <t>242</t>
  </si>
  <si>
    <t>725211623</t>
  </si>
  <si>
    <t>Umyvadla keramická bez výtokových armatur se zápachovou uzávěrkou připevněná na stěnu šrouby bílá se sloupem 600 mm</t>
  </si>
  <si>
    <t>-321736450</t>
  </si>
  <si>
    <t>243</t>
  </si>
  <si>
    <t>725311121</t>
  </si>
  <si>
    <t>Dřezy bez výtokových armatur jednoduché se zápachovou uzávěrkou nerezové s odkapávací plochou 560x480 mm a miskou</t>
  </si>
  <si>
    <t>-1893352925</t>
  </si>
  <si>
    <t>244</t>
  </si>
  <si>
    <t>725331111</t>
  </si>
  <si>
    <t>Výlevky bez výtokových armatur a splachovací nádrže keramické se sklopnou plastovou mřížkou 425 mm</t>
  </si>
  <si>
    <t>1027612095</t>
  </si>
  <si>
    <t>245</t>
  </si>
  <si>
    <t>725811302R</t>
  </si>
  <si>
    <t>Ventil pisoárový tlačný samouzavírací s omezenou dobou výtoku 4 l/min G 1/2</t>
  </si>
  <si>
    <t>-987699028</t>
  </si>
  <si>
    <t>246</t>
  </si>
  <si>
    <t>725813111</t>
  </si>
  <si>
    <t>Ventily rohové bez připojovací trubičky nebo flexi hadičky G 1/2</t>
  </si>
  <si>
    <t>-297636706</t>
  </si>
  <si>
    <t>247</t>
  </si>
  <si>
    <t>551908900R</t>
  </si>
  <si>
    <t>díly (sestavy) k armaturám bytovým a ostatním drobným armaturám instalačním hadice flexibilní hadice flexibilní 3,8" délka 350 mm</t>
  </si>
  <si>
    <t>1025519518</t>
  </si>
  <si>
    <t>248</t>
  </si>
  <si>
    <t>725821316R</t>
  </si>
  <si>
    <t>Baterie pro výlevku nástěnné pákové s otáčivým plochým ústím a délkou ramínka 300 mm</t>
  </si>
  <si>
    <t>910473170</t>
  </si>
  <si>
    <t>249</t>
  </si>
  <si>
    <t>725821326</t>
  </si>
  <si>
    <t>Baterie dřezové stojánkové pákové s otáčivým ústím a délkou ramínka 265 mm</t>
  </si>
  <si>
    <t>-1200244008</t>
  </si>
  <si>
    <t>250</t>
  </si>
  <si>
    <t>725822612</t>
  </si>
  <si>
    <t>Baterie umyvadlové stojánkové pákové s výpustí</t>
  </si>
  <si>
    <t>1963246813</t>
  </si>
  <si>
    <t>251</t>
  </si>
  <si>
    <t>725841311</t>
  </si>
  <si>
    <t>Baterie sprchové nástěnné pákové</t>
  </si>
  <si>
    <t>762265071</t>
  </si>
  <si>
    <t>252</t>
  </si>
  <si>
    <t>725341200</t>
  </si>
  <si>
    <t>Montáž systému podlahových kanálků se spojkami, ohyby a rohy a s nasunutím do krabic typ Betermann, Van Geel Systems krabic s vývody</t>
  </si>
  <si>
    <t>1324024958</t>
  </si>
  <si>
    <t>253</t>
  </si>
  <si>
    <t>725851305</t>
  </si>
  <si>
    <t>Ventil odpadní dřezový bez přepadu G 6/4</t>
  </si>
  <si>
    <t>1326960413</t>
  </si>
  <si>
    <t>254</t>
  </si>
  <si>
    <t>725851325R</t>
  </si>
  <si>
    <t>Ventil odpadní umyvadlový bez přepadu G 5/4</t>
  </si>
  <si>
    <t>-1430570671</t>
  </si>
  <si>
    <t>255</t>
  </si>
  <si>
    <t>725861102R</t>
  </si>
  <si>
    <t>Zápachová uzávěrka pro umyvadla DN 40</t>
  </si>
  <si>
    <t>1371685165</t>
  </si>
  <si>
    <t>256</t>
  </si>
  <si>
    <t>725862103R</t>
  </si>
  <si>
    <t>Zápachová uzávěrka pro dřezy DN 40/50</t>
  </si>
  <si>
    <t>268504645</t>
  </si>
  <si>
    <t>257</t>
  </si>
  <si>
    <t>725865411R</t>
  </si>
  <si>
    <t>Zápachová uzávěrka pisoárová DN 32/40</t>
  </si>
  <si>
    <t>775028206</t>
  </si>
  <si>
    <t>258</t>
  </si>
  <si>
    <t>725980123</t>
  </si>
  <si>
    <t>Dvířka 30/30</t>
  </si>
  <si>
    <t>716070343</t>
  </si>
  <si>
    <t>259</t>
  </si>
  <si>
    <t>998725102</t>
  </si>
  <si>
    <t>Přesun hmot pro zařizovací předměty stanovený z hmotnosti přesunovaného materiálu vodorovná dopravní vzdálenost do 50 m v objektech výšky přes 6 do 12 m</t>
  </si>
  <si>
    <t>-764754249</t>
  </si>
  <si>
    <t>726</t>
  </si>
  <si>
    <t>Zdravotechnika - předstěnové instalace</t>
  </si>
  <si>
    <t>260</t>
  </si>
  <si>
    <t>726111031</t>
  </si>
  <si>
    <t>Předstěnové instalační systémy pro zazdění do masivních zděných konstrukcí pro závěsné klozety ovládání zepředu, stavební výška 1080 mm</t>
  </si>
  <si>
    <t>-250516104</t>
  </si>
  <si>
    <t>261</t>
  </si>
  <si>
    <t>726191002</t>
  </si>
  <si>
    <t>Souprava pro předstěnovou montáž</t>
  </si>
  <si>
    <t>567210437</t>
  </si>
  <si>
    <t>262</t>
  </si>
  <si>
    <t>998726112</t>
  </si>
  <si>
    <t>Přesun hmot pro instalační prefabrikáty stanovený z hmotnosti přesunovaného materiálu vodorovná dopravní vzdálenost do 50 m v objektech výšky přes 6 m do 12 m</t>
  </si>
  <si>
    <t>-784125595</t>
  </si>
  <si>
    <t>730</t>
  </si>
  <si>
    <t xml:space="preserve">Ústřední vytápění </t>
  </si>
  <si>
    <t>263</t>
  </si>
  <si>
    <t>713463411</t>
  </si>
  <si>
    <t>Montáž izolace tepelné potrubí a ohybů návlekovými izolačními pouzdry</t>
  </si>
  <si>
    <t>-1716109902</t>
  </si>
  <si>
    <t>264</t>
  </si>
  <si>
    <t>6315502220</t>
  </si>
  <si>
    <t>Izol.hadice na bázi polyetylénu lambda 0,038WmK do teploty 102°C síla 30mm potrubí DN15</t>
  </si>
  <si>
    <t>-22303019</t>
  </si>
  <si>
    <t>265</t>
  </si>
  <si>
    <t>6315502830</t>
  </si>
  <si>
    <t>dtto                                                                                                      síla 30mm potrubí DN 20</t>
  </si>
  <si>
    <t>-661420692</t>
  </si>
  <si>
    <t>266</t>
  </si>
  <si>
    <t>6315503530</t>
  </si>
  <si>
    <t>dtto                                                                                                      síla 30mm potrubí DN 25</t>
  </si>
  <si>
    <t>773092027</t>
  </si>
  <si>
    <t>267</t>
  </si>
  <si>
    <t>6315504230</t>
  </si>
  <si>
    <t>dtto                                                                                                      síla 30mm potrubí DN 32</t>
  </si>
  <si>
    <t>-1589644255</t>
  </si>
  <si>
    <t>268</t>
  </si>
  <si>
    <t>6315504821</t>
  </si>
  <si>
    <t>dtto                                                                                                      síla 30mm potrubí DN 40</t>
  </si>
  <si>
    <t>1732117161</t>
  </si>
  <si>
    <t>269</t>
  </si>
  <si>
    <t>6315506030</t>
  </si>
  <si>
    <t>dtto                                                                                                     síla 30mm potrubí DN 50</t>
  </si>
  <si>
    <t>-1476473269</t>
  </si>
  <si>
    <t>270</t>
  </si>
  <si>
    <t>6315510200</t>
  </si>
  <si>
    <t>Plastové spony</t>
  </si>
  <si>
    <t>68679626</t>
  </si>
  <si>
    <t>271</t>
  </si>
  <si>
    <t>6315510201</t>
  </si>
  <si>
    <t>Spojovací páska</t>
  </si>
  <si>
    <t>-250646184</t>
  </si>
  <si>
    <t>272</t>
  </si>
  <si>
    <t>998713103</t>
  </si>
  <si>
    <t>Přesun hmot pro izolace tepelné stanovený z hmotnosti přesunovaného materiálu vodorovná dopravní vzdálenost do 50 m v objektech výšky přes 12 m do 24 m</t>
  </si>
  <si>
    <t>-146281432</t>
  </si>
  <si>
    <t>273</t>
  </si>
  <si>
    <t>731244494</t>
  </si>
  <si>
    <t>Montáž kotle  závěsného na plyn kondenzačního o výkonu do 45 kW</t>
  </si>
  <si>
    <t>-1384335047</t>
  </si>
  <si>
    <t>274</t>
  </si>
  <si>
    <t>Závěsný kondenzační kotel  výkon 12,5-45,0 kW ZP 2,0 kPa,s nerez.výměníkem a hořákem,nízkoenergetické oběh.čerpadlo,třída NOx 5,800x480x450,45kg</t>
  </si>
  <si>
    <t>-1964365841</t>
  </si>
  <si>
    <t>275</t>
  </si>
  <si>
    <t>Hydraulický vyrovnávač dynamických tlaků  průtok 8,0 m3/hod, Rp 2",s odvzd.ventilem,vyp.kouhoutem,hrdlem pro čidlo teploty, včetně tep. izolace</t>
  </si>
  <si>
    <t>137118753</t>
  </si>
  <si>
    <t>276</t>
  </si>
  <si>
    <t>03</t>
  </si>
  <si>
    <t>Ekvitermní regulace</t>
  </si>
  <si>
    <t>-398017859</t>
  </si>
  <si>
    <t>277</t>
  </si>
  <si>
    <t>04</t>
  </si>
  <si>
    <t>Kaskádový modul</t>
  </si>
  <si>
    <t>1988637657</t>
  </si>
  <si>
    <t>278</t>
  </si>
  <si>
    <t>05</t>
  </si>
  <si>
    <t>Základová deska pro ekvitermní regulátor</t>
  </si>
  <si>
    <t>-993977543</t>
  </si>
  <si>
    <t>279</t>
  </si>
  <si>
    <t>06</t>
  </si>
  <si>
    <t>Připojovací adaptér D=80/80mm pro kondezační kotel</t>
  </si>
  <si>
    <t>-916270924</t>
  </si>
  <si>
    <t>280</t>
  </si>
  <si>
    <t>07</t>
  </si>
  <si>
    <t>Prodlužovací kus 0,5m D=80mm</t>
  </si>
  <si>
    <t>1827790127</t>
  </si>
  <si>
    <t>281</t>
  </si>
  <si>
    <t>08</t>
  </si>
  <si>
    <t>Prodlužovací kus 1,0m D=80mm</t>
  </si>
  <si>
    <t>1637306793</t>
  </si>
  <si>
    <t>282</t>
  </si>
  <si>
    <t>09</t>
  </si>
  <si>
    <t>Prodlužovací kus 2,0m D=80mm</t>
  </si>
  <si>
    <t>-917941296</t>
  </si>
  <si>
    <t>283</t>
  </si>
  <si>
    <t>010</t>
  </si>
  <si>
    <t>Revizní otvor 0,25m  D=80mm</t>
  </si>
  <si>
    <t>-70167070</t>
  </si>
  <si>
    <t>284</t>
  </si>
  <si>
    <t>011</t>
  </si>
  <si>
    <t>Koleno 2x45° D=80mm</t>
  </si>
  <si>
    <t>-1038827070</t>
  </si>
  <si>
    <t>285</t>
  </si>
  <si>
    <t>012</t>
  </si>
  <si>
    <t>Sada 1: základní prvky, D=80mm</t>
  </si>
  <si>
    <t>-904205754</t>
  </si>
  <si>
    <t>286</t>
  </si>
  <si>
    <t>013</t>
  </si>
  <si>
    <t>Koleno 87°  D=80mm</t>
  </si>
  <si>
    <t>-1413303132</t>
  </si>
  <si>
    <t>287</t>
  </si>
  <si>
    <t>014</t>
  </si>
  <si>
    <t>Nástěnná manžeta 2 ks  D=80mm</t>
  </si>
  <si>
    <t>1095753953</t>
  </si>
  <si>
    <t>288</t>
  </si>
  <si>
    <t>015</t>
  </si>
  <si>
    <t>Montáž přívodu vzduchu a odkouření</t>
  </si>
  <si>
    <t>967756796</t>
  </si>
  <si>
    <t>289</t>
  </si>
  <si>
    <t>731341130</t>
  </si>
  <si>
    <t>Hadice napouštěcí pryžové D 16/23</t>
  </si>
  <si>
    <t>169821258</t>
  </si>
  <si>
    <t>290</t>
  </si>
  <si>
    <t>998731101</t>
  </si>
  <si>
    <t>Přesun hmot tonážní pro kotelny v objektech v do 6 m</t>
  </si>
  <si>
    <t>-677383335</t>
  </si>
  <si>
    <t>291</t>
  </si>
  <si>
    <t>732199100</t>
  </si>
  <si>
    <t>Montáž orientačních štítků</t>
  </si>
  <si>
    <t>-276505926</t>
  </si>
  <si>
    <t>292</t>
  </si>
  <si>
    <t>016</t>
  </si>
  <si>
    <t>Orientační štítky a šipky na potrubí</t>
  </si>
  <si>
    <t>-74767617</t>
  </si>
  <si>
    <t>293</t>
  </si>
  <si>
    <t>732331617</t>
  </si>
  <si>
    <t>Nádoba tlaková expanzní s membránou závitové připojení PN 0,6 o objemu 80 litrů</t>
  </si>
  <si>
    <t>-1206617858</t>
  </si>
  <si>
    <t>294</t>
  </si>
  <si>
    <t>018</t>
  </si>
  <si>
    <t>Servisní ventil se zajištěním MK 1"</t>
  </si>
  <si>
    <t>1221735088</t>
  </si>
  <si>
    <t>295</t>
  </si>
  <si>
    <t>019</t>
  </si>
  <si>
    <t>Kompaktní automatické doplňovací zařízení připojení R1/2"-R1/2" výstupní přetlak 0,5-5 bar napájení 230/50Hz do zásuvky</t>
  </si>
  <si>
    <t>1465621054</t>
  </si>
  <si>
    <t>296</t>
  </si>
  <si>
    <t>020</t>
  </si>
  <si>
    <t>Neutralizační box do výkonu 100 kW</t>
  </si>
  <si>
    <t>-232453227</t>
  </si>
  <si>
    <t>297</t>
  </si>
  <si>
    <t>021</t>
  </si>
  <si>
    <t>Montáž položek 018 a 019</t>
  </si>
  <si>
    <t>1203430602</t>
  </si>
  <si>
    <t>298</t>
  </si>
  <si>
    <t>732429124</t>
  </si>
  <si>
    <t>Montáž čerpadla oběhového  přírubového DN 50 monoblokové</t>
  </si>
  <si>
    <t>-773470739</t>
  </si>
  <si>
    <t>299</t>
  </si>
  <si>
    <t>022</t>
  </si>
  <si>
    <t>Nízkoenergetické čerpadlo teplovodní do potrubí DN50 přírubové, PN 6/10 ,1x230V/50Hz,oběž.kolo z PES,ložisko mazané čerp.kapalinou,Q=3,86m3/hod,H=1,6m,P=20-139W,0,22- 0,67A,L=240mm</t>
  </si>
  <si>
    <t>-1616756933</t>
  </si>
  <si>
    <t>998732101</t>
  </si>
  <si>
    <t>Přesun hmot tonážní pro strojovny v objektech v do 6 m</t>
  </si>
  <si>
    <t>-1380598212</t>
  </si>
  <si>
    <t>301</t>
  </si>
  <si>
    <t>733111123</t>
  </si>
  <si>
    <t>Potrubí ocelové závitové bezešvé běžné nízkotlaké nebo středotlaké DN 15</t>
  </si>
  <si>
    <t>-2091292558</t>
  </si>
  <si>
    <t>302</t>
  </si>
  <si>
    <t>733111124</t>
  </si>
  <si>
    <t>Potrubí ocelové závitové bezešvé běžné nízkotlaké nebo středotlaké DN 20</t>
  </si>
  <si>
    <t>999783066</t>
  </si>
  <si>
    <t>303</t>
  </si>
  <si>
    <t>733111125</t>
  </si>
  <si>
    <t>Potrubí ocelové závitové bezešvé běžné nízkotlaké nebo středotlaké DN 25</t>
  </si>
  <si>
    <t>-143322624</t>
  </si>
  <si>
    <t>304</t>
  </si>
  <si>
    <t>733111126</t>
  </si>
  <si>
    <t>Potrubí ocelové závitové bezešvé běžné nízkotlaké nebo středotlaké DN 32</t>
  </si>
  <si>
    <t>-495017466</t>
  </si>
  <si>
    <t>305</t>
  </si>
  <si>
    <t>733111127</t>
  </si>
  <si>
    <t>Potrubí ocelové závitové bezešvé běžné nízkotlaké nebo středotlaké DN 40</t>
  </si>
  <si>
    <t>-150302290</t>
  </si>
  <si>
    <t>306</t>
  </si>
  <si>
    <t>733111128</t>
  </si>
  <si>
    <t>Potrubí ocelové závitové bezešvé běžné nízkotlaké nebo středotlaké DN 50</t>
  </si>
  <si>
    <t>991856790</t>
  </si>
  <si>
    <t>307</t>
  </si>
  <si>
    <t>733113113</t>
  </si>
  <si>
    <t>Příplatek k porubí z trubek ocelových závitových za zhotovení závitové ocelové přípojky DN 15</t>
  </si>
  <si>
    <t>-220721199</t>
  </si>
  <si>
    <t>308</t>
  </si>
  <si>
    <t>733190107</t>
  </si>
  <si>
    <t>Zkouška těsnosti potrubí ocelové závitové do DN 40</t>
  </si>
  <si>
    <t>-1466554829</t>
  </si>
  <si>
    <t>309</t>
  </si>
  <si>
    <t>733190108</t>
  </si>
  <si>
    <t>Zkouška těsnosti potrubí ocelové závitové do DN 50</t>
  </si>
  <si>
    <t>624582232</t>
  </si>
  <si>
    <t>310</t>
  </si>
  <si>
    <t>733191111</t>
  </si>
  <si>
    <t>Manžeta prostupová pro ocelové potrubí do DN 20</t>
  </si>
  <si>
    <t>790794730</t>
  </si>
  <si>
    <t>311</t>
  </si>
  <si>
    <t>998733103</t>
  </si>
  <si>
    <t>Přesun hmot tonážní pro rozvody potrubí v objektech v do 24 m</t>
  </si>
  <si>
    <t>1315290697</t>
  </si>
  <si>
    <t>312</t>
  </si>
  <si>
    <t>734173214</t>
  </si>
  <si>
    <t>Spoj přírubový PN 6/I do 200°C DN 50</t>
  </si>
  <si>
    <t>1396608565</t>
  </si>
  <si>
    <t>313</t>
  </si>
  <si>
    <t>734209105</t>
  </si>
  <si>
    <t>Montáž termostatických hlavic</t>
  </si>
  <si>
    <t>-106198925</t>
  </si>
  <si>
    <t>314</t>
  </si>
  <si>
    <t>734209113</t>
  </si>
  <si>
    <t>Montáž armatury závitové s dvěma závity G 1/2</t>
  </si>
  <si>
    <t>-26992421</t>
  </si>
  <si>
    <t>315</t>
  </si>
  <si>
    <t>734211120</t>
  </si>
  <si>
    <t>Ventil závitový odvzdušňovací G 1/2 PN 14 do 120°C automatický</t>
  </si>
  <si>
    <t>1446491121</t>
  </si>
  <si>
    <t>316</t>
  </si>
  <si>
    <t>734242415</t>
  </si>
  <si>
    <t>Ventil závitový zpětný přímý G 5/4 PN 16 do 110°C</t>
  </si>
  <si>
    <t>124826378</t>
  </si>
  <si>
    <t>317</t>
  </si>
  <si>
    <t>734242417</t>
  </si>
  <si>
    <t>Ventil závitový zpětný přímý G 2 PN 16 do 110°C</t>
  </si>
  <si>
    <t>-1232906191</t>
  </si>
  <si>
    <t>318</t>
  </si>
  <si>
    <t>734291123</t>
  </si>
  <si>
    <t>Kohout plnící a vypouštěcí G 1/2 PN 10 do 110°C závitový</t>
  </si>
  <si>
    <t>822036417</t>
  </si>
  <si>
    <t>319</t>
  </si>
  <si>
    <t>734291247</t>
  </si>
  <si>
    <t>Filtr závitový přímý G 2 PN 16 do 130°C s vnitřními závity</t>
  </si>
  <si>
    <t>1756859683</t>
  </si>
  <si>
    <t>320</t>
  </si>
  <si>
    <t>734292713</t>
  </si>
  <si>
    <t>Kohout kulový přímý G 1/2 PN 42 do 185°C vnitřní závit</t>
  </si>
  <si>
    <t>1718895096</t>
  </si>
  <si>
    <t>321</t>
  </si>
  <si>
    <t>734292714</t>
  </si>
  <si>
    <t>889237281</t>
  </si>
  <si>
    <t>322</t>
  </si>
  <si>
    <t>734292715</t>
  </si>
  <si>
    <t>Kohout kulový přímý G 1 PN 42 do 185°C vnitřní závit</t>
  </si>
  <si>
    <t>-1458175220</t>
  </si>
  <si>
    <t>323</t>
  </si>
  <si>
    <t>734292716</t>
  </si>
  <si>
    <t>Kohout kulový přímý G 1 1/4 PN 42 do 185°C vnitřní závit</t>
  </si>
  <si>
    <t>1210954739</t>
  </si>
  <si>
    <t>324</t>
  </si>
  <si>
    <t>734292718</t>
  </si>
  <si>
    <t>Kohout kulový přímý G 2 PN 42 do 185°C vnitřní závit</t>
  </si>
  <si>
    <t>-532345582</t>
  </si>
  <si>
    <t>325</t>
  </si>
  <si>
    <t>5512120102</t>
  </si>
  <si>
    <t>Radiátorový ventil   přímý s předregulací DN 15</t>
  </si>
  <si>
    <t>-658373698</t>
  </si>
  <si>
    <t>326</t>
  </si>
  <si>
    <t>5512120302</t>
  </si>
  <si>
    <t>Termostatická hlavice pro veřejné prostory M30x1,5,barva bílá,rozsah 6-28°Cs vestavěným čidlem,kapalinová náplň</t>
  </si>
  <si>
    <t>1044705722</t>
  </si>
  <si>
    <t>327</t>
  </si>
  <si>
    <t>5512150102</t>
  </si>
  <si>
    <t>Radiátorové šroubení regulační uzavírací  přímé  DN 15</t>
  </si>
  <si>
    <t>1446296528</t>
  </si>
  <si>
    <t>328</t>
  </si>
  <si>
    <t>55130000 201</t>
  </si>
  <si>
    <t>Teploměr kruhový TR 0-120°C    D=100</t>
  </si>
  <si>
    <t>-940061262</t>
  </si>
  <si>
    <t>329</t>
  </si>
  <si>
    <t>55130002001</t>
  </si>
  <si>
    <t>Teploměrná jímka L=65 mm</t>
  </si>
  <si>
    <t>1855885336</t>
  </si>
  <si>
    <t>330</t>
  </si>
  <si>
    <t>734419111</t>
  </si>
  <si>
    <t>Montáž teploměrů s ochranným pouzdrem nebo pevným stonkem a jímkou</t>
  </si>
  <si>
    <t>1908678711</t>
  </si>
  <si>
    <t>331</t>
  </si>
  <si>
    <t>734421102</t>
  </si>
  <si>
    <t>Tlakoměr s pevným stonkem a zpětnou klapkou tlak 600 kPa  průměr 63 mm spodní připojení</t>
  </si>
  <si>
    <t>1914611887</t>
  </si>
  <si>
    <t>332</t>
  </si>
  <si>
    <t>734494121</t>
  </si>
  <si>
    <t>Návarek s metrickým závitem M 27x2 délky do 220 mm</t>
  </si>
  <si>
    <t>-1350550377</t>
  </si>
  <si>
    <t>333</t>
  </si>
  <si>
    <t>734499212</t>
  </si>
  <si>
    <t>Montáž návarku M 27x2</t>
  </si>
  <si>
    <t>1149345939</t>
  </si>
  <si>
    <t>334</t>
  </si>
  <si>
    <t>998734103</t>
  </si>
  <si>
    <t>Přesun hmot tonážní pro armatury v objektech v do 24 m</t>
  </si>
  <si>
    <t>2023209437</t>
  </si>
  <si>
    <t>335</t>
  </si>
  <si>
    <t>735000912</t>
  </si>
  <si>
    <t>Vyregulování radiátorových ventilů+šroubení</t>
  </si>
  <si>
    <t>-276313626</t>
  </si>
  <si>
    <t>336</t>
  </si>
  <si>
    <t>735151151</t>
  </si>
  <si>
    <t>Otop.těleso panelové ocelové s bočním napoj.hrdla 4x1/2",vnitř.závit s odvzduš.ventilem,vč.konzol,bar.odstín RAL 9016,provedení 10 výška/délka 500/400 mm</t>
  </si>
  <si>
    <t>336976240</t>
  </si>
  <si>
    <t>337</t>
  </si>
  <si>
    <t>735151152</t>
  </si>
  <si>
    <t>dtto                                                                       provedení 10 výška/délka 500/500 mm</t>
  </si>
  <si>
    <t>-2039466380</t>
  </si>
  <si>
    <t>338</t>
  </si>
  <si>
    <t>735151251</t>
  </si>
  <si>
    <t>dtto                                                                       provedení 11 výška/délka 500/400 mm</t>
  </si>
  <si>
    <t>852312488</t>
  </si>
  <si>
    <t>339</t>
  </si>
  <si>
    <t>735151252</t>
  </si>
  <si>
    <t>dtto                                                                      provedení  11 výška/délka 500/500 mm</t>
  </si>
  <si>
    <t>1259853520</t>
  </si>
  <si>
    <t>340</t>
  </si>
  <si>
    <t>735151255</t>
  </si>
  <si>
    <t>dtto                                                                      provedení 11 výška/délka 500/800 mm</t>
  </si>
  <si>
    <t>1346133801</t>
  </si>
  <si>
    <t>341</t>
  </si>
  <si>
    <t>735151256</t>
  </si>
  <si>
    <t>dtto                                                                      provedení 11 výška/délka 500/900 mm</t>
  </si>
  <si>
    <t>864982712</t>
  </si>
  <si>
    <t>342</t>
  </si>
  <si>
    <t>735151257</t>
  </si>
  <si>
    <t>dtto                                                                      provedení 11 výška/délka 500/1000 mm</t>
  </si>
  <si>
    <t>538663142</t>
  </si>
  <si>
    <t>343</t>
  </si>
  <si>
    <t>735151258</t>
  </si>
  <si>
    <t>dtto                                                                       provedení 11 výška/délka 500/1100 mm</t>
  </si>
  <si>
    <t>21655428</t>
  </si>
  <si>
    <t>344</t>
  </si>
  <si>
    <t>735151259</t>
  </si>
  <si>
    <t>dtto                                                                      provedení 11 výška/délka 500/1200 mm</t>
  </si>
  <si>
    <t>614675542</t>
  </si>
  <si>
    <t>345</t>
  </si>
  <si>
    <t>735151453</t>
  </si>
  <si>
    <t>dtto                                                                      provedení 21 výška/délka 500/600 mm</t>
  </si>
  <si>
    <t>1602114783</t>
  </si>
  <si>
    <t>346</t>
  </si>
  <si>
    <t>735151457</t>
  </si>
  <si>
    <t>dtto                                                                       provedení 21 výška/délka 500/1000 mm</t>
  </si>
  <si>
    <t>-7640495</t>
  </si>
  <si>
    <t>347</t>
  </si>
  <si>
    <t>735151458</t>
  </si>
  <si>
    <t>dtto                                                                      provedení 21 výška/délka 500/1100 mm</t>
  </si>
  <si>
    <t>-2096396351</t>
  </si>
  <si>
    <t>348</t>
  </si>
  <si>
    <t>735151459</t>
  </si>
  <si>
    <t>dtto                                                                     provedení 21 výška/délka 500/1200 mm</t>
  </si>
  <si>
    <t>1652065391</t>
  </si>
  <si>
    <t>349</t>
  </si>
  <si>
    <t>735151479</t>
  </si>
  <si>
    <t>dtto                                                                      provedení 21 výška/délka 600/1200 mm</t>
  </si>
  <si>
    <t>1759648275</t>
  </si>
  <si>
    <t>350</t>
  </si>
  <si>
    <t>735151493</t>
  </si>
  <si>
    <t>dtto                                                                      provedení 21 výška/délka 900/600 mm</t>
  </si>
  <si>
    <t>-1149029939</t>
  </si>
  <si>
    <t>351</t>
  </si>
  <si>
    <t>735151494</t>
  </si>
  <si>
    <t>dtto                                                                      provedení 21 výška/délka 900/700 mm</t>
  </si>
  <si>
    <t>-1626076478</t>
  </si>
  <si>
    <t>352</t>
  </si>
  <si>
    <t>735151495</t>
  </si>
  <si>
    <t>dtto                                                                       provedení 21 výška/délka 900/800 mm</t>
  </si>
  <si>
    <t>-1749523200</t>
  </si>
  <si>
    <t>353</t>
  </si>
  <si>
    <t>735151496</t>
  </si>
  <si>
    <t>dtto                                                                       provedení 21 výška/délka 900/900 mm</t>
  </si>
  <si>
    <t>1186335821</t>
  </si>
  <si>
    <t>354</t>
  </si>
  <si>
    <t>735151497</t>
  </si>
  <si>
    <t>dtto                                                                      provedení 21 výška/délka 900/1000 mm</t>
  </si>
  <si>
    <t>-1300401705</t>
  </si>
  <si>
    <t>355</t>
  </si>
  <si>
    <t>735151498</t>
  </si>
  <si>
    <t>dtto                                                                      provedení 21 výška/délka 900/1100 mm</t>
  </si>
  <si>
    <t>1687569469</t>
  </si>
  <si>
    <t>356</t>
  </si>
  <si>
    <t>735151559</t>
  </si>
  <si>
    <t>dtto                                                                      provedení 22 výška/délka 500/1200 mm</t>
  </si>
  <si>
    <t>882731241</t>
  </si>
  <si>
    <t>357</t>
  </si>
  <si>
    <t>735151560</t>
  </si>
  <si>
    <t>dtto                                                                      provedení 22 výška/délka 500/1400 mm</t>
  </si>
  <si>
    <t>-2054495136</t>
  </si>
  <si>
    <t>358</t>
  </si>
  <si>
    <t>735151598</t>
  </si>
  <si>
    <t>dtto                                                                      provedení 22 výška/délka 900/1100 mm</t>
  </si>
  <si>
    <t>1563615010</t>
  </si>
  <si>
    <t>359</t>
  </si>
  <si>
    <t>735151599</t>
  </si>
  <si>
    <t>dtto                                                                       provedení 22 výška/délka 900/1200 mm</t>
  </si>
  <si>
    <t>1569786243</t>
  </si>
  <si>
    <t>360</t>
  </si>
  <si>
    <t>735151657</t>
  </si>
  <si>
    <t>dtto                                                                       provedení 33 výška/délka 500/1000 mm</t>
  </si>
  <si>
    <t>-2086580497</t>
  </si>
  <si>
    <t>361</t>
  </si>
  <si>
    <t>735151658</t>
  </si>
  <si>
    <t>dtto                                                                       provedení 33 výška/délka 500/1100 mm</t>
  </si>
  <si>
    <t>-1152749369</t>
  </si>
  <si>
    <t>362</t>
  </si>
  <si>
    <t>735159210</t>
  </si>
  <si>
    <t>Montáž otopných těles délky do 1140 mm</t>
  </si>
  <si>
    <t>2077725769</t>
  </si>
  <si>
    <t>363</t>
  </si>
  <si>
    <t>735159220</t>
  </si>
  <si>
    <t>Montáž otopných těles délky do 1500 mm</t>
  </si>
  <si>
    <t>1213975845</t>
  </si>
  <si>
    <t>364</t>
  </si>
  <si>
    <t>998735103</t>
  </si>
  <si>
    <t>Přesun hmot tonážní pro otopná tělesa v objektech v do 24 m</t>
  </si>
  <si>
    <t>-365322806</t>
  </si>
  <si>
    <t>365</t>
  </si>
  <si>
    <t>767995111</t>
  </si>
  <si>
    <t>Montáž atypických zámečnických konstrukcí hmotnosti do 5 kg</t>
  </si>
  <si>
    <t>334470839</t>
  </si>
  <si>
    <t>366</t>
  </si>
  <si>
    <t>023</t>
  </si>
  <si>
    <t>Materiál montážní na závěsy</t>
  </si>
  <si>
    <t>531308239</t>
  </si>
  <si>
    <t>367</t>
  </si>
  <si>
    <t>998767103</t>
  </si>
  <si>
    <t>Přesun hmot tonážní pro zámečnické konstrukce v objektech v do 24 m</t>
  </si>
  <si>
    <t>-320124290</t>
  </si>
  <si>
    <t>368</t>
  </si>
  <si>
    <t>783314101</t>
  </si>
  <si>
    <t>Základní jednonásobný syntetický nátěr zámečnických konstrukcí</t>
  </si>
  <si>
    <t>-108783753</t>
  </si>
  <si>
    <t>369</t>
  </si>
  <si>
    <t>783317101</t>
  </si>
  <si>
    <t>Krycí jednonásobný syntetický standardní nátěr zámečnických konstrukcí</t>
  </si>
  <si>
    <t>-682110209</t>
  </si>
  <si>
    <t>370</t>
  </si>
  <si>
    <t>783617601</t>
  </si>
  <si>
    <t>Krycí jednonásobný syntetický nátěr potrubí do DN 50 mm</t>
  </si>
  <si>
    <t>-2014673999</t>
  </si>
  <si>
    <t>371</t>
  </si>
  <si>
    <t>783617611</t>
  </si>
  <si>
    <t>Krycí dvojnásobný syntetický nátěr potrubí do DN 50 mm</t>
  </si>
  <si>
    <t>-761812167</t>
  </si>
  <si>
    <t>372</t>
  </si>
  <si>
    <t>024</t>
  </si>
  <si>
    <t>Propláchnutí topného systému</t>
  </si>
  <si>
    <t>262144</t>
  </si>
  <si>
    <t>-409770635</t>
  </si>
  <si>
    <t>373</t>
  </si>
  <si>
    <t>025</t>
  </si>
  <si>
    <t>Napuštění topného systému upravenou vodou</t>
  </si>
  <si>
    <t>-1871197267</t>
  </si>
  <si>
    <t>374</t>
  </si>
  <si>
    <t>026</t>
  </si>
  <si>
    <t>Tlaková zkouška zařízení ÚT</t>
  </si>
  <si>
    <t>832336532</t>
  </si>
  <si>
    <t>375</t>
  </si>
  <si>
    <t>027</t>
  </si>
  <si>
    <t>Uvedení kotlů do provozu</t>
  </si>
  <si>
    <t>-1120465139</t>
  </si>
  <si>
    <t>376</t>
  </si>
  <si>
    <t>028</t>
  </si>
  <si>
    <t>Zkušební provoz kotlů</t>
  </si>
  <si>
    <t>-2012301296</t>
  </si>
  <si>
    <t>377</t>
  </si>
  <si>
    <t>029</t>
  </si>
  <si>
    <t>Topná zkouška</t>
  </si>
  <si>
    <t>1813339778</t>
  </si>
  <si>
    <t>378</t>
  </si>
  <si>
    <t>030</t>
  </si>
  <si>
    <t>Spolupráce s profesí elektro a M+R</t>
  </si>
  <si>
    <t>-930054060</t>
  </si>
  <si>
    <t>379</t>
  </si>
  <si>
    <t>031</t>
  </si>
  <si>
    <t>Spolupráce s profesí stavební</t>
  </si>
  <si>
    <t>1963137997</t>
  </si>
  <si>
    <t>380</t>
  </si>
  <si>
    <t>032</t>
  </si>
  <si>
    <t>Demontáž stávajícího zařízení ÚT+el.přímotopů</t>
  </si>
  <si>
    <t>1745351421</t>
  </si>
  <si>
    <t>763</t>
  </si>
  <si>
    <t>Konstrukce suché výstavby</t>
  </si>
  <si>
    <t>381</t>
  </si>
  <si>
    <t>763122411</t>
  </si>
  <si>
    <t>Stěna šachtová ze sádrokartonových desek s nosnou konstrukcí z ocelových profilů CW, UW dvojitě opláštěná deskami protipožárními DF tl. 2 x 12,5 mm, bez TI, EI 30, stěna tl. 75 mm, profil 50</t>
  </si>
  <si>
    <t>-884012504</t>
  </si>
  <si>
    <t>2,7*(1,17+1,18)*4</t>
  </si>
  <si>
    <t>382</t>
  </si>
  <si>
    <t>998763101</t>
  </si>
  <si>
    <t>Přesun hmot pro dřevostavby stanovený z hmotnosti přesunovaného materiálu vodorovná dopravní vzdálenost do 50 m v objektech výšky přes 6 do 12 m</t>
  </si>
  <si>
    <t>751207513</t>
  </si>
  <si>
    <t>764</t>
  </si>
  <si>
    <t>Konstrukce klempířské</t>
  </si>
  <si>
    <t>383</t>
  </si>
  <si>
    <t>764216645</t>
  </si>
  <si>
    <t>Oplechování parapetů z pozinkovaného plechu s povrchovou úpravou rovných celoplošně lepené, bez rohů rš 400 mm</t>
  </si>
  <si>
    <t>-1192271261</t>
  </si>
  <si>
    <t>384</t>
  </si>
  <si>
    <t>764216646</t>
  </si>
  <si>
    <t>Oplechování parapetů z pozinkovaného plechu s povrchovou úpravou rovných celoplošně lepené, bez rohů rš 500 mm</t>
  </si>
  <si>
    <t>-137213493</t>
  </si>
  <si>
    <t>385</t>
  </si>
  <si>
    <t>764218624</t>
  </si>
  <si>
    <t>Oplechování říms a ozdobných prvků z pozinkovaného plechu s povrchovou úpravou rovných, bez rohů celoplošně lepené rš 330 mm</t>
  </si>
  <si>
    <t>1654547492</t>
  </si>
  <si>
    <t>386</t>
  </si>
  <si>
    <t>764238424</t>
  </si>
  <si>
    <t>Oplechování říms a ozdobných prvků z měděného plechu rovných, bez rohů celoplošně lepené rš 330 mm</t>
  </si>
  <si>
    <t>288072140</t>
  </si>
  <si>
    <t>387</t>
  </si>
  <si>
    <t>764238427</t>
  </si>
  <si>
    <t>Oplechování říms a ozdobných prvků z měděného plechu rovných, bez rohů celoplošně lepené rš 660 mm</t>
  </si>
  <si>
    <t>-1545544552</t>
  </si>
  <si>
    <t>388</t>
  </si>
  <si>
    <t>764238431</t>
  </si>
  <si>
    <t>Oplechování říms a ozdobných prvků z měděného plechu rovných, bez rohů celoplošně lepené přes rš 670 mm</t>
  </si>
  <si>
    <t>-491952090</t>
  </si>
  <si>
    <t>389</t>
  </si>
  <si>
    <t>764508131</t>
  </si>
  <si>
    <t>Montáž svodu kruhového, průměru svodu s napojením do dešťové kanalizace vč. úpravy/posunutí stávaj. gajgrů a nové kotvy, pro osazení na nové zateplení</t>
  </si>
  <si>
    <t>532279276</t>
  </si>
  <si>
    <t>390</t>
  </si>
  <si>
    <t>998764102</t>
  </si>
  <si>
    <t>Přesun hmot pro konstrukce klempířské stanovený z hmotnosti přesunovaného materiálu vodorovná dopravní vzdálenost do 50 m v objektech výšky přes 6 do 12 m</t>
  </si>
  <si>
    <t>-393451641</t>
  </si>
  <si>
    <t>766</t>
  </si>
  <si>
    <t>Konstrukce truhlářské</t>
  </si>
  <si>
    <t>391</t>
  </si>
  <si>
    <t>766660001</t>
  </si>
  <si>
    <t>Montáž dveřních křídel otvíravých 1křídlových š do 0,8 m do ocelové zárubně</t>
  </si>
  <si>
    <t>1434388079</t>
  </si>
  <si>
    <t>1L/P</t>
  </si>
  <si>
    <t>392</t>
  </si>
  <si>
    <t>611617130</t>
  </si>
  <si>
    <t>dv vni hladké laminát HPL se zvýšenou odolností plné 1kř 70x197 cm barva dub vč. prahové lišty</t>
  </si>
  <si>
    <t>1531898778</t>
  </si>
  <si>
    <t>393</t>
  </si>
  <si>
    <t>766660021</t>
  </si>
  <si>
    <t>Montáž dveřních křídel dřevěných nebo plastových otevíravých do ocelové zárubně protipožárních jednokřídlových, šířky do 800 mm</t>
  </si>
  <si>
    <t>828205369</t>
  </si>
  <si>
    <t>394</t>
  </si>
  <si>
    <t>611617201</t>
  </si>
  <si>
    <t>dveře vni hl plné 1kř 80x197 cm se zvýš. odolností laminát HPL,dub, pož.EI 30 DP3,vč.prahové lišty</t>
  </si>
  <si>
    <t>591902368</t>
  </si>
  <si>
    <t>395</t>
  </si>
  <si>
    <t>766660022</t>
  </si>
  <si>
    <t>Montáž dveřních křídel dřevěných nebo plastových otevíravých do ocelové zárubně protipožárních jednokřídlových, šířky přes 800 mm</t>
  </si>
  <si>
    <t>1996702534</t>
  </si>
  <si>
    <t>396</t>
  </si>
  <si>
    <t>611656110</t>
  </si>
  <si>
    <t>dveře vni požárně odolné, HPL fólie,odolnost EI (EW) 30 DP3-C, 1kř 90 x 197 cm,barva dub,vč.prahové lišty</t>
  </si>
  <si>
    <t>-169505305</t>
  </si>
  <si>
    <t>397</t>
  </si>
  <si>
    <t>766660717</t>
  </si>
  <si>
    <t>Montáž dveřních křídel dřevěných nebo plastových ostatní práce samozavírače na zárubeň ocelovou</t>
  </si>
  <si>
    <t>-1544654197</t>
  </si>
  <si>
    <t>8+11+6+6+2</t>
  </si>
  <si>
    <t>398</t>
  </si>
  <si>
    <t>549172650</t>
  </si>
  <si>
    <t>samozavírač dveří hydraulický</t>
  </si>
  <si>
    <t>-1516074210</t>
  </si>
  <si>
    <t>399</t>
  </si>
  <si>
    <t>766660718</t>
  </si>
  <si>
    <t>Montáž dveřních křídel dokování stavěče křídla</t>
  </si>
  <si>
    <t>-817292589</t>
  </si>
  <si>
    <t>400</t>
  </si>
  <si>
    <t>549163620</t>
  </si>
  <si>
    <t>stavěč dveří K501 lak</t>
  </si>
  <si>
    <t>-1211606856</t>
  </si>
  <si>
    <t>401</t>
  </si>
  <si>
    <t>766660722</t>
  </si>
  <si>
    <t>Montáž dveřního kování</t>
  </si>
  <si>
    <t>1472794514</t>
  </si>
  <si>
    <t>402</t>
  </si>
  <si>
    <t>549250150</t>
  </si>
  <si>
    <t>interiérové kování rozeta klika/klika - matný chrom</t>
  </si>
  <si>
    <t>77057784</t>
  </si>
  <si>
    <t>403</t>
  </si>
  <si>
    <t>549250151</t>
  </si>
  <si>
    <t>Vložka zámku s universálním generálním klíčem, universální klíč se čtyřmi úrovněmi - komplet včetně vložek a 5ks klíčů od každé vložky + 5ks klíčů v každé úrovni</t>
  </si>
  <si>
    <t>-994902136</t>
  </si>
  <si>
    <t>404</t>
  </si>
  <si>
    <t>549250152</t>
  </si>
  <si>
    <t>Zámky stavební zadlabací dozické hloubka zádlabu 60 mm bez protiplechu typ 02-03   L,P    Zn</t>
  </si>
  <si>
    <t>991559973</t>
  </si>
  <si>
    <t>405</t>
  </si>
  <si>
    <t>766671301 ozn. 60</t>
  </si>
  <si>
    <t>Okna střešní  výlez na střechu pro nevytápěný prostor, rozměr vnějšího rámu 450x650 mm, ovládání pomocí rukojeti umístěné na boční straně křídla, křídlo se otvírá směrem ven
včeně vnějšího lemování
včetně práce s rozebráním střechy a opětovné montáži střešní krytiny a parozábrany PSV č. 60</t>
  </si>
  <si>
    <t>-574489161</t>
  </si>
  <si>
    <t>406</t>
  </si>
  <si>
    <t>766694112</t>
  </si>
  <si>
    <t>Montáž ostatních truhlářských konstrukcí parapetních desek dřevěných nebo plastových šířky do 300 mm, délky přes 1000 do 1600 mm</t>
  </si>
  <si>
    <t>1576850044</t>
  </si>
  <si>
    <t>3+1</t>
  </si>
  <si>
    <t>407</t>
  </si>
  <si>
    <t>766694122</t>
  </si>
  <si>
    <t>Montáž ostatních truhlářských konstrukcí parapetních desek dřevěných nebo plastových šířky přes 300 mm, délky přes 1000 do 1600 mm</t>
  </si>
  <si>
    <t>-1405987769</t>
  </si>
  <si>
    <t>49+2</t>
  </si>
  <si>
    <t>408</t>
  </si>
  <si>
    <t>766694124</t>
  </si>
  <si>
    <t>Montáž ostatních truhlářských konstrukcí parapetních desek dřevěných nebo plastových šířky přes 300 mm, délky přes 2600 mm</t>
  </si>
  <si>
    <t>-2095390864</t>
  </si>
  <si>
    <t>409</t>
  </si>
  <si>
    <t>607941000</t>
  </si>
  <si>
    <t>deska parapetní bílý plast 0,10 x 1 m</t>
  </si>
  <si>
    <t>-1793286604</t>
  </si>
  <si>
    <t>410</t>
  </si>
  <si>
    <t>607941030</t>
  </si>
  <si>
    <t>deska parapetní bílý plast 0,3 x 1 m</t>
  </si>
  <si>
    <t>219391569</t>
  </si>
  <si>
    <t>3*1,45</t>
  </si>
  <si>
    <t>411</t>
  </si>
  <si>
    <t>607941080</t>
  </si>
  <si>
    <t>deska parapetní bílý plast 0,55 x 1 m</t>
  </si>
  <si>
    <t>1158043788</t>
  </si>
  <si>
    <t>2*1,45</t>
  </si>
  <si>
    <t>412</t>
  </si>
  <si>
    <t>607941060</t>
  </si>
  <si>
    <t>deska parapetní bílý plast 0,45 x 1 m</t>
  </si>
  <si>
    <t>1791069318</t>
  </si>
  <si>
    <t>49*1,45+3,3</t>
  </si>
  <si>
    <t>413</t>
  </si>
  <si>
    <t>607941210</t>
  </si>
  <si>
    <t>koncovka PVC k parapetním deskám 600 mm</t>
  </si>
  <si>
    <t>2140954707</t>
  </si>
  <si>
    <t>56*2</t>
  </si>
  <si>
    <t>414</t>
  </si>
  <si>
    <t>R766-001-ozn.10</t>
  </si>
  <si>
    <t>popis okna viz PD - PSV - ozn. č. 10</t>
  </si>
  <si>
    <t>1613721055</t>
  </si>
  <si>
    <t>415</t>
  </si>
  <si>
    <t>R766-001-ozn.40</t>
  </si>
  <si>
    <t>Kuchyňská linka délky 3500 mm, vč. nerez dřezu a baterie, dvouplotýnkové elektrické varné desky, vestavěné lednice, vestavěné myčky, mikrovlné trouby, recirkulační digestoře, v pracovní desce u vestavěných spotřebičů proříznout drážku a instalovat mřížku. Kuchyňská linka obsahuje spodní skříňky, horní skříňky, pracovní desku, zásuvky, vyrobeno z laminátu</t>
  </si>
  <si>
    <t>-710088302</t>
  </si>
  <si>
    <t>416</t>
  </si>
  <si>
    <t>998766102</t>
  </si>
  <si>
    <t>Přesun hmot pro konstrukce truhlářské stanovený z hmotnosti přesunovaného materiálu vodorovná dopravní vzdálenost do 50 m v objektech výšky přes 6 do 12 m</t>
  </si>
  <si>
    <t>-1733867600</t>
  </si>
  <si>
    <t>767</t>
  </si>
  <si>
    <t>Konstrukce zámečnické</t>
  </si>
  <si>
    <t>417</t>
  </si>
  <si>
    <t>767584502</t>
  </si>
  <si>
    <t>Montáž kovových podhledů kazetových, s nosným roštem na ocelovou konstrukci, z kazet vel. 600 x 600 mm</t>
  </si>
  <si>
    <t>302639587</t>
  </si>
  <si>
    <t>5,88+2,23+2,23+5,88+2,23+2,23</t>
  </si>
  <si>
    <t>5,8+2,23+2,23+5,88+2,23+2,23</t>
  </si>
  <si>
    <t>418</t>
  </si>
  <si>
    <t>590305720</t>
  </si>
  <si>
    <t>podhled kazetový  600 x 600 mm</t>
  </si>
  <si>
    <t>-1281552076</t>
  </si>
  <si>
    <t>41,28*1,05 'Přepočtené koeficientem množství</t>
  </si>
  <si>
    <t>419</t>
  </si>
  <si>
    <t>R767-001-ozn. 50</t>
  </si>
  <si>
    <t>madlo schodiště - madlo profilu 6/4" z ocelové bezešvé truky práškově lakované, barvy šedé, kotvené do zdi po a´= 1,0 m, konce trubky zaslepeny</t>
  </si>
  <si>
    <t>729306871</t>
  </si>
  <si>
    <t>420</t>
  </si>
  <si>
    <t>998767102</t>
  </si>
  <si>
    <t>Přesun hmot pro zámečnické konstrukce stanovený z hmotnosti přesunovaného materiálu vodorovná dopravní vzdálenost do 50 m v objektech výšky přes 6 do 12 m</t>
  </si>
  <si>
    <t>2017757175</t>
  </si>
  <si>
    <t>771</t>
  </si>
  <si>
    <t>Podlahy z dlaždic</t>
  </si>
  <si>
    <t>421</t>
  </si>
  <si>
    <t>771473112</t>
  </si>
  <si>
    <t>Montáž soklíků z dlaždic keramických lepených rovných v do 90 mm</t>
  </si>
  <si>
    <t>811920290</t>
  </si>
  <si>
    <t>3,5*2+(29,3+2,3)*2+(2,3+4,45)*2</t>
  </si>
  <si>
    <t>(5,9+6,85)*2</t>
  </si>
  <si>
    <t>(2,2+5,9)*2</t>
  </si>
  <si>
    <t>005:</t>
  </si>
  <si>
    <t>(4,55+2,3)*2</t>
  </si>
  <si>
    <t>006:</t>
  </si>
  <si>
    <t>(6,95+5,8)*2</t>
  </si>
  <si>
    <t>(2,05+5,8)*2</t>
  </si>
  <si>
    <t>(4,65+5,8)*2</t>
  </si>
  <si>
    <t>(2,95+5,8)*2</t>
  </si>
  <si>
    <t>(2,9+5,8)*2</t>
  </si>
  <si>
    <t>(4,4+5,8)*2</t>
  </si>
  <si>
    <t>(4,1+5,8)*2</t>
  </si>
  <si>
    <t>(2,2+5,8)*2</t>
  </si>
  <si>
    <t>(4,2+5,55)*2</t>
  </si>
  <si>
    <t>13,55+6,4*2+2,5+13,45+0,3+4,65+7,6+3,3*2</t>
  </si>
  <si>
    <t>+2,4+8,1+13,0+2,6</t>
  </si>
  <si>
    <t>(6,15+7,0)*2</t>
  </si>
  <si>
    <t>(2,6+4,75)*2</t>
  </si>
  <si>
    <t>(2,6+29,5)*2-3,3</t>
  </si>
  <si>
    <t>ker.sokl schodiště</t>
  </si>
  <si>
    <t>(5,85*2+3,3)*3+7,4*2</t>
  </si>
  <si>
    <t>422</t>
  </si>
  <si>
    <t>597612900</t>
  </si>
  <si>
    <t>dlaždice keramické slinuté - upřesní se dle výběru investora</t>
  </si>
  <si>
    <t>-1107933624</t>
  </si>
  <si>
    <t>561,05*0,1</t>
  </si>
  <si>
    <t>56,105*1,07 'Přepočtené koeficientem množství</t>
  </si>
  <si>
    <t>423</t>
  </si>
  <si>
    <t>585821030</t>
  </si>
  <si>
    <t>lepidlo obkladů a dlažeb 025 STANDARD na savé podklady   bal. 25 kg</t>
  </si>
  <si>
    <t>-814586530</t>
  </si>
  <si>
    <t>Poznámka k položce:
Spotřeba: 4,2 kg/m2  hl.8 mm</t>
  </si>
  <si>
    <t>56,105*4,2/1000*1,1</t>
  </si>
  <si>
    <t>424</t>
  </si>
  <si>
    <t>771495111</t>
  </si>
  <si>
    <t>Penetrace podkladu pod dlažby</t>
  </si>
  <si>
    <t>1420142559</t>
  </si>
  <si>
    <t>56,105+675,29</t>
  </si>
  <si>
    <t>425</t>
  </si>
  <si>
    <t>771573113</t>
  </si>
  <si>
    <t>Montáž podlah keramických režných hladkých lepených</t>
  </si>
  <si>
    <t>-1867022403</t>
  </si>
  <si>
    <t>91,93+41,25+12,87+10,46+40,31+11,89+26,97</t>
  </si>
  <si>
    <t>18,0+17,69+25,52+23,78+25,81+23,31</t>
  </si>
  <si>
    <t>112,5+43,46+12,55+6,39+5,88+2,2+2,23+5,88</t>
  </si>
  <si>
    <t>2,23+2,23</t>
  </si>
  <si>
    <t>89,3+5,88+2,23+2,2+5,88+2,23+2,23</t>
  </si>
  <si>
    <t>426</t>
  </si>
  <si>
    <t>-1083688256</t>
  </si>
  <si>
    <t>675,29*1,07 'Přepočtené koeficientem množství</t>
  </si>
  <si>
    <t>427</t>
  </si>
  <si>
    <t>-1910615262</t>
  </si>
  <si>
    <t>675,29*4,2/1000*1,1</t>
  </si>
  <si>
    <t>428</t>
  </si>
  <si>
    <t>771579191</t>
  </si>
  <si>
    <t>Montáž podlah z dlaždic keramických Příplatek k cenám za plochu do 5 m2 jednotlivě</t>
  </si>
  <si>
    <t>1825914829</t>
  </si>
  <si>
    <t>2,23*8</t>
  </si>
  <si>
    <t>429</t>
  </si>
  <si>
    <t>771579195</t>
  </si>
  <si>
    <t>Příplatek k montáž podlah keramických za spárování plošně</t>
  </si>
  <si>
    <t>-2098346463</t>
  </si>
  <si>
    <t>430</t>
  </si>
  <si>
    <t>771591110</t>
  </si>
  <si>
    <t>Začištění horní hrany soklů</t>
  </si>
  <si>
    <t>1062213423</t>
  </si>
  <si>
    <t>431</t>
  </si>
  <si>
    <t>771591115</t>
  </si>
  <si>
    <t>Podlahy spárování silikonem,styk dlažba-sokl</t>
  </si>
  <si>
    <t>-979188702</t>
  </si>
  <si>
    <t>432</t>
  </si>
  <si>
    <t>776990111</t>
  </si>
  <si>
    <t>Vyrovnání podkladní vrstvy samonivelační stěrkou tl. 3 mm, min. pevnosti 15 MPa</t>
  </si>
  <si>
    <t>708453158</t>
  </si>
  <si>
    <t>433</t>
  </si>
  <si>
    <t>776990192</t>
  </si>
  <si>
    <t>Vyrovnání podkladní vrstvy Příplatek k cenám za každý další 1 mm tloušťky, min. pevnosti 15 MPa</t>
  </si>
  <si>
    <t>403321788</t>
  </si>
  <si>
    <t>434</t>
  </si>
  <si>
    <t>771591171</t>
  </si>
  <si>
    <t>Montáž nerezové přechodové lišty dlažba-linoleum</t>
  </si>
  <si>
    <t>1247787115</t>
  </si>
  <si>
    <t>8*0,8+0,9+0,7*3</t>
  </si>
  <si>
    <t>9*0,8+0,9+0,7*2</t>
  </si>
  <si>
    <t>435</t>
  </si>
  <si>
    <t>283186850</t>
  </si>
  <si>
    <t>přechodová nerezová lišta</t>
  </si>
  <si>
    <t>-1354435489</t>
  </si>
  <si>
    <t>18,9*1,1 'Přepočtené koeficientem množství</t>
  </si>
  <si>
    <t>436</t>
  </si>
  <si>
    <t>998771102</t>
  </si>
  <si>
    <t>Přesun hmot pro podlahy z dlaždic stanovený z hmotnosti přesunovaného materiálu vodorovná dopravní vzdálenost do 50 m v objektech výšky přes 6 do 12 m</t>
  </si>
  <si>
    <t>305900181</t>
  </si>
  <si>
    <t>776</t>
  </si>
  <si>
    <t>Podlahy povlakové</t>
  </si>
  <si>
    <t>437</t>
  </si>
  <si>
    <t>776221111</t>
  </si>
  <si>
    <t>Montáž podlahovin z PVC lepením standardním lepidlem z pásů standardních</t>
  </si>
  <si>
    <t>-1350066791</t>
  </si>
  <si>
    <t>13,68+57,63+28,37+19,57+19,57+28,12+56,95+43,6</t>
  </si>
  <si>
    <t>14,07+43,37+58,15+28,78+17,13+44,2+28,78</t>
  </si>
  <si>
    <t>57,55+12,2+43,76</t>
  </si>
  <si>
    <t>438</t>
  </si>
  <si>
    <t>284110220</t>
  </si>
  <si>
    <t>PVC homogenní zátěžové tl. 2,0 mm, třída zátěže 32/41</t>
  </si>
  <si>
    <t>576326610</t>
  </si>
  <si>
    <t>615,48*1,1 'Přepočtené koeficientem množství</t>
  </si>
  <si>
    <t>439</t>
  </si>
  <si>
    <t>776411112</t>
  </si>
  <si>
    <t>Montáž soklíků lepením obvodových, výšky přes 80 do 100 mm</t>
  </si>
  <si>
    <t>1040910418</t>
  </si>
  <si>
    <t>(2,4+6,15)*2</t>
  </si>
  <si>
    <t>(9,55+5,95)*2</t>
  </si>
  <si>
    <t>(5,95+4,7)*2</t>
  </si>
  <si>
    <t>(5,95+3,15)*2</t>
  </si>
  <si>
    <t>(5,95+4,6)*2</t>
  </si>
  <si>
    <t>(5,95+9,45)*2</t>
  </si>
  <si>
    <t>(7,0+6,15)*2</t>
  </si>
  <si>
    <t>(6,15+2,4)*2</t>
  </si>
  <si>
    <t>(9,7+5,95)*2</t>
  </si>
  <si>
    <t>(4,8+5,95)*2</t>
  </si>
  <si>
    <t>(2,69+5,95)*2</t>
  </si>
  <si>
    <t>(6,91+5,95)*2</t>
  </si>
  <si>
    <t>(9,6+5,95)*2</t>
  </si>
  <si>
    <t>(4,65+2,6)*2</t>
  </si>
  <si>
    <t>440</t>
  </si>
  <si>
    <t>284110040</t>
  </si>
  <si>
    <t>Podlahoviny z polyvinylchloridu bez podkladu speciální soklové lišty - lišty z měkkého PVC 17271    30 x 30 mm  role 50 m samolepící</t>
  </si>
  <si>
    <t>792630160</t>
  </si>
  <si>
    <t>416,6*1,02 'Přepočtené koeficientem množství</t>
  </si>
  <si>
    <t>441</t>
  </si>
  <si>
    <t>776111311</t>
  </si>
  <si>
    <t>Příprava podkladu vysátí podlah</t>
  </si>
  <si>
    <t>-1654400676</t>
  </si>
  <si>
    <t>442</t>
  </si>
  <si>
    <t>776121111</t>
  </si>
  <si>
    <t>Příprava podkladu penetrace vodou ředitelná na savý podklad (válečkováním) ředěná v poměru 1:3 podlah</t>
  </si>
  <si>
    <t>660504110</t>
  </si>
  <si>
    <t>443</t>
  </si>
  <si>
    <t>998776102</t>
  </si>
  <si>
    <t>Přesun hmot tonážní pro podlahy povlakové v objektech v do 12 m</t>
  </si>
  <si>
    <t>1120008016</t>
  </si>
  <si>
    <t>777</t>
  </si>
  <si>
    <t>Podlahy lité</t>
  </si>
  <si>
    <t>444</t>
  </si>
  <si>
    <t>777615217</t>
  </si>
  <si>
    <t>Nátěry epoxidové podlah betonových dvojnásobné  systém silnovrstvý nátěr</t>
  </si>
  <si>
    <t>-1888631653</t>
  </si>
  <si>
    <t>nátěr strojovny výtahu vč. stěn do v. 200 mm</t>
  </si>
  <si>
    <t>10,36</t>
  </si>
  <si>
    <t>0,2*16,0</t>
  </si>
  <si>
    <t>445</t>
  </si>
  <si>
    <t>998777102</t>
  </si>
  <si>
    <t>Přesun hmot pro podlahy lité stanovený z hmotnosti přesunovaného materiálu vodorovná dopravní vzdálenost do 50 m v objektech výšky přes 6 do 12 m</t>
  </si>
  <si>
    <t>441868375</t>
  </si>
  <si>
    <t>781</t>
  </si>
  <si>
    <t>Dokončovací práce - obklady</t>
  </si>
  <si>
    <t>446</t>
  </si>
  <si>
    <t>781673113</t>
  </si>
  <si>
    <t>Montáž obkladů parapetů šířky do 450 mm z dlaždic keramických lepených standardním lepidlem</t>
  </si>
  <si>
    <t>329783571</t>
  </si>
  <si>
    <t>1,45*28</t>
  </si>
  <si>
    <t>447</t>
  </si>
  <si>
    <t>781674112</t>
  </si>
  <si>
    <t>Montáž obkladů parapetů z dlaždic keramických lepených flexibilním lepidlem, šířky parapetu přes 100 do 150 mm</t>
  </si>
  <si>
    <t>-726318614</t>
  </si>
  <si>
    <t>v soc. zařízení</t>
  </si>
  <si>
    <t>0,7*8</t>
  </si>
  <si>
    <t>448</t>
  </si>
  <si>
    <t>781414111</t>
  </si>
  <si>
    <t>Montáž obkladaček vnitřních pravoúhlých pórovinových  lepených flexibilním lepidlem</t>
  </si>
  <si>
    <t>-2085137182</t>
  </si>
  <si>
    <t>2,0*(1,0+2,0)</t>
  </si>
  <si>
    <t>2,0*(2,5+2,6+1,3)*2-0,7*2,0</t>
  </si>
  <si>
    <t>2,0*(2,45+2,4)*2-0,7*2,0*3</t>
  </si>
  <si>
    <t>2,0*(1,18+1,7)*2-0,7*2,0</t>
  </si>
  <si>
    <t>2,0*(1,17+1,7)*2-0,7*2,0</t>
  </si>
  <si>
    <t>2,0*(2,4+2,45)*2-0,7*2,0*3</t>
  </si>
  <si>
    <t>1,0*2,8</t>
  </si>
  <si>
    <t>214:</t>
  </si>
  <si>
    <t>215:</t>
  </si>
  <si>
    <t>216:</t>
  </si>
  <si>
    <t>217:</t>
  </si>
  <si>
    <t>218:</t>
  </si>
  <si>
    <t>219:</t>
  </si>
  <si>
    <t>449</t>
  </si>
  <si>
    <t>597610111</t>
  </si>
  <si>
    <t>obkladačky keramické - upřesní se dle výběru investora</t>
  </si>
  <si>
    <t>91880889</t>
  </si>
  <si>
    <t>180,6</t>
  </si>
  <si>
    <t>parapety 1pp</t>
  </si>
  <si>
    <t>40,6*0,45</t>
  </si>
  <si>
    <t>soc.zař parapety</t>
  </si>
  <si>
    <t>8*0,7*0,15</t>
  </si>
  <si>
    <t>199,71*1,07 'Přepočtené koeficientem množství</t>
  </si>
  <si>
    <t>450</t>
  </si>
  <si>
    <t>-265344133</t>
  </si>
  <si>
    <t>180,6*4,2/1000*1,1</t>
  </si>
  <si>
    <t>406*0,45*4,2/1000*1,1</t>
  </si>
  <si>
    <t>8*0,7*0,15*4,2/1000*1,1</t>
  </si>
  <si>
    <t>451</t>
  </si>
  <si>
    <t>781494511</t>
  </si>
  <si>
    <t>Plastové profily ukončovací lepené flexibilním lepidlem
alt. zakončení - začištění nad obkladem</t>
  </si>
  <si>
    <t>2087903334</t>
  </si>
  <si>
    <t>2,0*2+1,0+2,0</t>
  </si>
  <si>
    <t>(2,5+2,6+1,3)*2-0,7</t>
  </si>
  <si>
    <t>(2,45+2,4)*2-0,7*3</t>
  </si>
  <si>
    <t>(1,18+1,7)*2-0,7</t>
  </si>
  <si>
    <t>(1,17+1,7)*2-0,7</t>
  </si>
  <si>
    <t>(2,4+2,45)*2-0,7*3</t>
  </si>
  <si>
    <t>1,0*2</t>
  </si>
  <si>
    <t>452</t>
  </si>
  <si>
    <t>781495111</t>
  </si>
  <si>
    <t>Penetrace podkladu vnitřních obkladů</t>
  </si>
  <si>
    <t>-884144666</t>
  </si>
  <si>
    <t>453</t>
  </si>
  <si>
    <t>781495115</t>
  </si>
  <si>
    <t>Spárování vnitřních obkladů silikonem stěna-podlaha</t>
  </si>
  <si>
    <t>717078905</t>
  </si>
  <si>
    <t>454</t>
  </si>
  <si>
    <t>781495133</t>
  </si>
  <si>
    <t>Izolace ve spojení s obkladem - pás lepený ve vnitřním koutu</t>
  </si>
  <si>
    <t>558425617</t>
  </si>
  <si>
    <t>455</t>
  </si>
  <si>
    <t>998781102</t>
  </si>
  <si>
    <t>Přesun hmot pro obklady keramické stanovený z hmotnosti přesunovaného materiálu vodorovná dopravní vzdálenost do 50 m v objektech výšky přes 6 do 12 m</t>
  </si>
  <si>
    <t>-1110967713</t>
  </si>
  <si>
    <t>783</t>
  </si>
  <si>
    <t>Dokončovací práce - nátěry</t>
  </si>
  <si>
    <t>456</t>
  </si>
  <si>
    <t>783401311</t>
  </si>
  <si>
    <t>Příprava podkladu klempířských konstrukcí před provedením nátěru odmaštěním odmašťovačem vodou ředitelným</t>
  </si>
  <si>
    <t>2021107113</t>
  </si>
  <si>
    <t>vnější parapety 1pp</t>
  </si>
  <si>
    <t>23*0,33</t>
  </si>
  <si>
    <t>457</t>
  </si>
  <si>
    <t>783414201</t>
  </si>
  <si>
    <t>Základní antikorozní nátěr klempířských konstrukcí jednonásobný syntetický standardní</t>
  </si>
  <si>
    <t>-727665723</t>
  </si>
  <si>
    <t>458</t>
  </si>
  <si>
    <t>783425413</t>
  </si>
  <si>
    <t>Nátěry kovových potrubí a armatur syntetické na vzduchu schnoucí dražšími barvami, potrubí do DN 50 mm lesklý povrch 2x antikorozní, 1x základní a 1x email</t>
  </si>
  <si>
    <t>1767173144</t>
  </si>
  <si>
    <t>459</t>
  </si>
  <si>
    <t>783437101</t>
  </si>
  <si>
    <t>Krycí nátěr (email) klempířských konstrukcí jednonásobný syntetický epoxidový</t>
  </si>
  <si>
    <t>-866432483</t>
  </si>
  <si>
    <t>784</t>
  </si>
  <si>
    <t>Dokončovací práce - malby a tapety</t>
  </si>
  <si>
    <t>460</t>
  </si>
  <si>
    <t>784181121</t>
  </si>
  <si>
    <t>Hloubková jednonásobná penetrace podkladu v místnostech výšky do 3,80 m</t>
  </si>
  <si>
    <t>1662233557</t>
  </si>
  <si>
    <t>stropy</t>
  </si>
  <si>
    <t>1320,8</t>
  </si>
  <si>
    <t>stěny</t>
  </si>
  <si>
    <t>2461,397</t>
  </si>
  <si>
    <t>461</t>
  </si>
  <si>
    <t>784211131</t>
  </si>
  <si>
    <t>Dvojnásobné bílé malby ze směsí za mokra  otěruvzdorných v místnostech do 3,80 m</t>
  </si>
  <si>
    <t>-1977526959</t>
  </si>
  <si>
    <t>Poznámka k položce:
vč. malby na SDK</t>
  </si>
  <si>
    <t>M21</t>
  </si>
  <si>
    <t xml:space="preserve">Elektoinstalace silnoproud </t>
  </si>
  <si>
    <t>462</t>
  </si>
  <si>
    <t>D00000001</t>
  </si>
  <si>
    <t>demontáž  stávající elektroinstalace</t>
  </si>
  <si>
    <t>140383364</t>
  </si>
  <si>
    <t>463</t>
  </si>
  <si>
    <t>D00000002</t>
  </si>
  <si>
    <t>1492071623</t>
  </si>
  <si>
    <t>464</t>
  </si>
  <si>
    <t>D00000011</t>
  </si>
  <si>
    <t>-777198670</t>
  </si>
  <si>
    <t>465</t>
  </si>
  <si>
    <t>M00000001</t>
  </si>
  <si>
    <t>-1968494503</t>
  </si>
  <si>
    <t>466</t>
  </si>
  <si>
    <t>740991300</t>
  </si>
  <si>
    <t>Zkoušky a prohlídky elektrických rozvodů a zařízení celková prohlídka a vyhotovení revizní zprávy pro objem montážních prací přes 500 do 1000 tis. Kč</t>
  </si>
  <si>
    <t>2119881089</t>
  </si>
  <si>
    <t>467</t>
  </si>
  <si>
    <t>740991910</t>
  </si>
  <si>
    <t>Zkoušky a prohlídky elektrických rozvodů a zařízení celková prohlídka a vyhotovení revizní zprávy pro objem montážních prací Příplatek k ceně 1300 za každých dalších i započatých 500 tis. Kč přes 1000 tis. Kč</t>
  </si>
  <si>
    <t>-1230664130</t>
  </si>
  <si>
    <t>468</t>
  </si>
  <si>
    <t>743991100</t>
  </si>
  <si>
    <t>Měření zemních odporů zemniče</t>
  </si>
  <si>
    <t>-1522676178</t>
  </si>
  <si>
    <t>469</t>
  </si>
  <si>
    <t>743992300</t>
  </si>
  <si>
    <t>Měření zemních odporů zemnicí sítě délky pásku přes 200 do 500 m</t>
  </si>
  <si>
    <t>-290432843</t>
  </si>
  <si>
    <t>470</t>
  </si>
  <si>
    <t>748992300</t>
  </si>
  <si>
    <t>Zkoušky a prohlídky osvětlovacího zařízení měření intenzity osvětlení na pracovišti do 50 svítidel</t>
  </si>
  <si>
    <t>862700063</t>
  </si>
  <si>
    <t>471</t>
  </si>
  <si>
    <t>210010093</t>
  </si>
  <si>
    <t>Montáž trubek pancéřových elektroinstalačních s nasunutím nebo našroubováním do krabic plastových tuhých uložených pod omítkou, průměru 29 mm</t>
  </si>
  <si>
    <t>-1380890594</t>
  </si>
  <si>
    <t>472</t>
  </si>
  <si>
    <t>345710640</t>
  </si>
  <si>
    <t>materiál úložný elektroinstalační trubky elektroinstalační ohebné LPFLEX 125N PVC -(ČSN) velmi nízká mechanická odolnost typ        počet m ve svazku 2329    50</t>
  </si>
  <si>
    <t>2027736431</t>
  </si>
  <si>
    <t>473</t>
  </si>
  <si>
    <t>210010301</t>
  </si>
  <si>
    <t>Montáž krabic elektroinstalačních bez napojení na trubky a lišty, demontáže a montáže víčka a přístroje přístrojových bez zapojení zapuštěných plastových kruhových, typ KU 68/1, KU68-1301, KP 67, KP68/2</t>
  </si>
  <si>
    <t>1988280118</t>
  </si>
  <si>
    <t>474</t>
  </si>
  <si>
    <t>345715210.1</t>
  </si>
  <si>
    <t>krabice univerzální z PH KU 68/2-1903</t>
  </si>
  <si>
    <t>1719526998</t>
  </si>
  <si>
    <t>475</t>
  </si>
  <si>
    <t>894626794</t>
  </si>
  <si>
    <t>476</t>
  </si>
  <si>
    <t>345715190</t>
  </si>
  <si>
    <t>materiál úložný elektroinstalační univerzální krabice z plastické hmoty D 69 x 42 mm, 500 V KU 68-1902 s víčkem KO 68</t>
  </si>
  <si>
    <t>1191054627</t>
  </si>
  <si>
    <t>477</t>
  </si>
  <si>
    <t>210010521</t>
  </si>
  <si>
    <t>Otevření nebo uzavření krabic víčkem na závit</t>
  </si>
  <si>
    <t>153886530</t>
  </si>
  <si>
    <t>Poznámka k položce:
Poznámka k položce:,</t>
  </si>
  <si>
    <t>478</t>
  </si>
  <si>
    <t>210100001</t>
  </si>
  <si>
    <t>Ukončení vodičů izolovaných s označením a zapojením v rozváděči nebo na přístroji průřezu žíly do 2,5 mm2</t>
  </si>
  <si>
    <t>-1682679753</t>
  </si>
  <si>
    <t>Poznámka k položce:
Poznámka k položce:, součtem z výkresu rozváděčů v.č.6 za použití programu ARCHICAD</t>
  </si>
  <si>
    <t>479</t>
  </si>
  <si>
    <t>210100004</t>
  </si>
  <si>
    <t>Ukončení vodičů izolovaných s označením a zapojením v rozváděči nebo na přístroji průřezu žíly do 25 mm2</t>
  </si>
  <si>
    <t>1427205791</t>
  </si>
  <si>
    <t>480</t>
  </si>
  <si>
    <t>210100005</t>
  </si>
  <si>
    <t>Ukončení vodičů izolovaných s označením a zapojením v rozváděči nebo na přístroji průřezu žíly do 35 mm2</t>
  </si>
  <si>
    <t>-1605617203</t>
  </si>
  <si>
    <t>481</t>
  </si>
  <si>
    <t>210110021</t>
  </si>
  <si>
    <t>Montáž ovladačů nn nástěnných se zapojením vodičů pro prostředí venkovní nebo mokré vypínačů, řazení jednopólových</t>
  </si>
  <si>
    <t>1969749346</t>
  </si>
  <si>
    <t>482</t>
  </si>
  <si>
    <t>345354000</t>
  </si>
  <si>
    <t>Spínače 10 A přístroj spínače 3558 přístroj spínače jednopólového, řazení 1, 1So 3558-A01340</t>
  </si>
  <si>
    <t>-998722034</t>
  </si>
  <si>
    <t>483</t>
  </si>
  <si>
    <t>210110031</t>
  </si>
  <si>
    <t>Montáž ovladačů nn polozapuštěných nebo zapuštěných se zapojením vodičů bezšroubové připojení vypínačů, řazení jednopólových</t>
  </si>
  <si>
    <t>1781362039</t>
  </si>
  <si>
    <t>Poznámka k položce:
Poznámka k položce:, součtem  z půdorysů</t>
  </si>
  <si>
    <t>484</t>
  </si>
  <si>
    <t>345354029</t>
  </si>
  <si>
    <t>přístroj spínače jednopólového  bezšroubového</t>
  </si>
  <si>
    <t>-491638367</t>
  </si>
  <si>
    <t>485</t>
  </si>
  <si>
    <t>210110036</t>
  </si>
  <si>
    <t>Montáž ovladačů nn polozapuštěných nebo zapuštěných se zapojením vodičů bezšroubové připojení přepínačů, řazení 5-sériových střídavých</t>
  </si>
  <si>
    <t>1502578585</t>
  </si>
  <si>
    <t>Poznámka k položce:
Poznámka k položce:, součtem  způdorysů</t>
  </si>
  <si>
    <t>486</t>
  </si>
  <si>
    <t>345354040</t>
  </si>
  <si>
    <t>spínače 10 A přístroj spínače 3558 přístroj přepínače sériového, řazení 5  bezšroubový</t>
  </si>
  <si>
    <t>-290057719</t>
  </si>
  <si>
    <t>487</t>
  </si>
  <si>
    <t>210110143</t>
  </si>
  <si>
    <t>Montáž ovladačů nn polozapuštěných nebo zapuštěných se zapojením vodičů bezšroubové připojení ovladačů, řazení 1/0 S -tlačítkových zapínacích se signální doutnavkou</t>
  </si>
  <si>
    <t>1002772391</t>
  </si>
  <si>
    <t>Poznámka k položce:
Poznámka k položce:,  součtem z půdorysů</t>
  </si>
  <si>
    <t>488</t>
  </si>
  <si>
    <t>345354350</t>
  </si>
  <si>
    <t>spínače 10 A přístroj spínače  přístroj tlačítkového ovladače zapínacího, řazení 1/0,1/0S,1/0So</t>
  </si>
  <si>
    <t>-950516973</t>
  </si>
  <si>
    <t>489</t>
  </si>
  <si>
    <t>210111011</t>
  </si>
  <si>
    <t>Montáž zásuvek domovních se zapojením vodičů šroubové připojení polozapuštěných nebo zapuštěných 10A, 16 A, provedení 2P+PE</t>
  </si>
  <si>
    <t>388330396</t>
  </si>
  <si>
    <t>Poznámka k položce:
Poznámka k položce:, součtem z půdorysů</t>
  </si>
  <si>
    <t>490</t>
  </si>
  <si>
    <t>345511400</t>
  </si>
  <si>
    <t>spoje zásuvkové 10 A a 10/16 A zásuvka s kolíkem a krytem, 250V, 10/16A, 250V, 2P+PE,</t>
  </si>
  <si>
    <t>2039370385</t>
  </si>
  <si>
    <t>491</t>
  </si>
  <si>
    <t>345551041</t>
  </si>
  <si>
    <t>zásuvka 1násobná 16A pod.om. s ochranou proti přepětí ostatní barvy</t>
  </si>
  <si>
    <t>-776246101</t>
  </si>
  <si>
    <t>492</t>
  </si>
  <si>
    <t>210111021</t>
  </si>
  <si>
    <t>Montáž zásuvka chráněná v krabici šroubové připojení 2P+PE prostředí základní, vlhké</t>
  </si>
  <si>
    <t>826167465</t>
  </si>
  <si>
    <t>493</t>
  </si>
  <si>
    <t>345514850</t>
  </si>
  <si>
    <t>zásuvka krytá pro vlhké prostředí  S šedá 1x DIN.IP44</t>
  </si>
  <si>
    <t>1145147637</t>
  </si>
  <si>
    <t>494</t>
  </si>
  <si>
    <t>210111111</t>
  </si>
  <si>
    <t>Montáž zásuvek průmyslových se zapojením vodičů nástěnných, provedení IP 67 2P+PE 16 A</t>
  </si>
  <si>
    <t>1537554104</t>
  </si>
  <si>
    <t>495</t>
  </si>
  <si>
    <t>358111320</t>
  </si>
  <si>
    <t>Zásuvky a vidlice nad 16 A nn zásuvky do 750 V, do 125 A nepropustné, spojovací, IP 67 ISG 1643  16 A, 400 V, 4pól.</t>
  </si>
  <si>
    <t>131849409</t>
  </si>
  <si>
    <t>496</t>
  </si>
  <si>
    <t>210140431</t>
  </si>
  <si>
    <t>Montáž ovladačů tlačítkových vestavných se zapojením vodičů typ T6 s průčelní deskou bez zhotovení otvoru ve skříni 1 tlačítkových</t>
  </si>
  <si>
    <t>1115282171</t>
  </si>
  <si>
    <t>497</t>
  </si>
  <si>
    <t>345354020.1</t>
  </si>
  <si>
    <t>přístroj spínače jednopólového TOTAL STOP</t>
  </si>
  <si>
    <t>1001607554</t>
  </si>
  <si>
    <t>498</t>
  </si>
  <si>
    <t>210190003</t>
  </si>
  <si>
    <t>Montáž rozvodnic oceloplechových nebo plastových bez zapojení vodičů běžných, hmotnosti přes 50 do 100 kg</t>
  </si>
  <si>
    <t>622564916</t>
  </si>
  <si>
    <t>Poznámka k položce:
Poznámka k položce:, specifikace na výkresu rozváděčů v.č.6 za použití programu ARCHICAD</t>
  </si>
  <si>
    <t>499</t>
  </si>
  <si>
    <t>35700R104</t>
  </si>
  <si>
    <t>R1</t>
  </si>
  <si>
    <t>2073623500</t>
  </si>
  <si>
    <t>Poznámka k položce:
Poznámka k položce:, 1 Rám s dveřmi, otočný zámek, PODOM, šedá, ŠxV=635x1060,                                    IP30  1, 2 Bočnice, V=950  1, 3 Západka pro bočnici BPZ-MSW  1, 4 Ochranný kryt, ŠxVxH=635x1060x240  1, 5 Schránka na dokumentaci A4  1, 6 DIN lišta hliníková, šířka skříně = 600, šířka lišty = 488 6, 7 Upevňovací úchytka s vodivým propojení (zelená)  3, 8 Upevňovací úchytka celoplastová (bílá)  3, 9 Krycí deska, s výřezem 45mm, plechová, šedá, Š=600, V=150                                     6, 10 Chránič Ir=250A, typ AC, 4-pól, Idn=0.03A, In=25A 3, 11 Jistič PL7, char B, 1-pólový, Icn=10kA, In=10A  11, 12 Jistič PL7, char B, 1-pólový, Icn=10kA, In=13A  1, 13 Jistič PL7, char B, 1-pólový, Icn=10kA, In=16A  19, 14 Vypínací spoušť pro modulární jističe, montáž vlevo, uchycení                 západkou, 110-415V AC / 110-220V DC  2, 15 Časové relé, 1 přep.kont  1, 16 Instalační stykač, 230V~, 25A, 2zap. kont.  3, 17 Impulsní relé, tlačítko, 230 V~, 1zap. kont.  2, 18 Vypínač, 3-pól, In=63A  1, 19 Svodič přepětí třídy T1+T2 (B+C), 3pól sada pro TN-C 1                                                                                                              ,</t>
  </si>
  <si>
    <t>500</t>
  </si>
  <si>
    <t>35700R105</t>
  </si>
  <si>
    <t>Rozváděč-R2</t>
  </si>
  <si>
    <t>-1206373997</t>
  </si>
  <si>
    <t>Poznámka k položce:
Poznámka k položce:, Rám s dveřmi, otočný zámek, PODOM, šedá, ŠxV=635x760, IP30 1, Bočnice, V=650  1, Západka pro bočnici BPZ-MSW  1, Ochranný kryt, ŠxVxH=635x760x240  1, Schránka na dokumentaci A4  1, DIN lišta hliníková, šířka skříně = 600, šířka lišty = 488  4, Upevňovací úchytka s vodivým propojení (zelená)  2, Upevňovací úchytka celoplastová (bílá)  2, Krycí deska, s výřezem 45mm, plechová, šedá, Š=600, V=150 4, Chránič Ir=250A, typ AC, 4-pól, Idn=0.03A, In=25A  3, Jistič PL7, char B, 1-pólový, Icn=10kA, In=10A  10, Jistič PL7, char B, 1-pólový, Icn=10kA, In=13A  1, Jistič PL7, char B, 1-pólový, Icn=10kA, In=16A  19, Vypínací spoušť pro modulární jističe, montáž vlevo, uchycení západkou, 110-415V AC / 110-220V DC  2, Impulsní relé, tlačítko, 230 V~, 1zap. kont.  1, Svodič přepětí třídy T1+T2 (B+C), 3pól sada pro TN-C  1,</t>
  </si>
  <si>
    <t>501</t>
  </si>
  <si>
    <t>354B00001</t>
  </si>
  <si>
    <t xml:space="preserve">ekvipotencionální svorkovnice  K12
</t>
  </si>
  <si>
    <t>893591118</t>
  </si>
  <si>
    <t>502</t>
  </si>
  <si>
    <t>354B00003</t>
  </si>
  <si>
    <t>instalační materiál</t>
  </si>
  <si>
    <t>-865947201</t>
  </si>
  <si>
    <t>503</t>
  </si>
  <si>
    <t>210201025</t>
  </si>
  <si>
    <t>Montáž svítidel zářivkových se zapojením vodičů bytových nebo společenských místností stropních přisazených 2 zdroje s krytem</t>
  </si>
  <si>
    <t>-1719102110</t>
  </si>
  <si>
    <t>504</t>
  </si>
  <si>
    <t>3480001D3</t>
  </si>
  <si>
    <t xml:space="preserve">zář.svítidlo 1x54W, IP65, IK07, korpus nárazu odolný čirý polykar-   
bonát, čirý tubus o průměru 50mm a délce 1236mm, úhel svícení   
160°   
závěsný set, dva transparentní polykarbonátové kroužky pro uchycení   
svítidla + ocelová lanka   
</t>
  </si>
  <si>
    <t>1417628913</t>
  </si>
  <si>
    <t>505</t>
  </si>
  <si>
    <t>3480001E1</t>
  </si>
  <si>
    <t xml:space="preserve">zář.svítidlo 1x80W, IP65, korpus šedý polykarbonát, vysoce leštěná   
hliníková dvojitá parabolická mřížka, světelný kryt transparentní   
polykarbonát, rozměry svítidla průměr 129mm, délka 1587mm   
</t>
  </si>
  <si>
    <t>-1530684511</t>
  </si>
  <si>
    <t>506</t>
  </si>
  <si>
    <t>3480001E2</t>
  </si>
  <si>
    <t xml:space="preserve">zář.svítidlo 2x36W, elektronický předřadník, IP65, korpus šedé ABS,   
světelný kryt transparentní PC, rozměry 1270x130x93mm   
</t>
  </si>
  <si>
    <t>-2121944276</t>
  </si>
  <si>
    <t>507</t>
  </si>
  <si>
    <t>3480001F1</t>
  </si>
  <si>
    <t>-2074689044</t>
  </si>
  <si>
    <t>508</t>
  </si>
  <si>
    <t>3480001F2</t>
  </si>
  <si>
    <t xml:space="preserve">zář.svítidlo 2x36W, elektronický předřadník, IP65, korpus šedé ABS,   
světelný kryt transparentní PC, rozměry 1270x130x93mm   
závěsná sada vč.napájení  
</t>
  </si>
  <si>
    <t>2022003613</t>
  </si>
  <si>
    <t>509</t>
  </si>
  <si>
    <t>3480001F3</t>
  </si>
  <si>
    <t xml:space="preserve">zář.svítidlo 2x54W, IP20, korpus eloxovaný hliník, světelný kryt   
vysoce leštěná hliníková dvojitá parabolická mřížka, přímo/nepřímé   
osvětlení, rozměry 1210x143x57mm   
závěsná sada vč.napájení   
</t>
  </si>
  <si>
    <t>-1586869462</t>
  </si>
  <si>
    <t>510</t>
  </si>
  <si>
    <t>3480001G1</t>
  </si>
  <si>
    <t>-1898735452</t>
  </si>
  <si>
    <t>511</t>
  </si>
  <si>
    <t>3480001N4</t>
  </si>
  <si>
    <t xml:space="preserve">LED svítidlo 3W/201lm, IP42, SE, samostatnost 1hodina, korpus   
bíle lakovaný hliník, escape route optika, rozměry 152x152x32mm   
systém kontroly EST+   
</t>
  </si>
  <si>
    <t>225967875</t>
  </si>
  <si>
    <t>3480001N5</t>
  </si>
  <si>
    <t xml:space="preserve">nouz.svítidlo 6W/200lm, IP42, třída izolace II, korpus nárazu odolný   
bílý polykarbonát, světelný kryt satinovaný nárazu odolný polykar-   
bonát s fresnelovou optikou pro směrování světelného toku svítidla,   
rozměry 304x155x73mm   
</t>
  </si>
  <si>
    <t>-786046947</t>
  </si>
  <si>
    <t>513</t>
  </si>
  <si>
    <t>3480001N6</t>
  </si>
  <si>
    <t>725631915</t>
  </si>
  <si>
    <t>514</t>
  </si>
  <si>
    <t>210220101</t>
  </si>
  <si>
    <t>Montáž hromosvodného vedení svodových vodičů s podpěrami průměru do 10 mm</t>
  </si>
  <si>
    <t>-1483594545</t>
  </si>
  <si>
    <t>515</t>
  </si>
  <si>
    <t>210220101D</t>
  </si>
  <si>
    <t>-1212887282</t>
  </si>
  <si>
    <t>516</t>
  </si>
  <si>
    <t>210220301</t>
  </si>
  <si>
    <t>Montáž svorek hromosvodných typu SS, SR 03 se 2 šrouby</t>
  </si>
  <si>
    <t>-1125768659</t>
  </si>
  <si>
    <t>517</t>
  </si>
  <si>
    <t>210220301D</t>
  </si>
  <si>
    <t>2070086531</t>
  </si>
  <si>
    <t>518</t>
  </si>
  <si>
    <t>210220302</t>
  </si>
  <si>
    <t>Montáž svorek hromosvodných typu ST, SJ, SK, SZ, SR 01, 02 se 3 a více šrouby</t>
  </si>
  <si>
    <t>1202370296</t>
  </si>
  <si>
    <t>519</t>
  </si>
  <si>
    <t>210220302D</t>
  </si>
  <si>
    <t>-241192031</t>
  </si>
  <si>
    <t>520</t>
  </si>
  <si>
    <t>210220401</t>
  </si>
  <si>
    <t>Montáž vedení hromosvodné - štítků k označení svodů</t>
  </si>
  <si>
    <t>-1824864736</t>
  </si>
  <si>
    <t>521</t>
  </si>
  <si>
    <t>210220401D</t>
  </si>
  <si>
    <t>1395418028</t>
  </si>
  <si>
    <t>522</t>
  </si>
  <si>
    <t>210800106</t>
  </si>
  <si>
    <t>Montáž izolovaných kabelů měděných do 1 kV vč. uložení CYKY, CYBY, CYMY, NYM, CYKYLS, CYKYLo, počtu a průřezu žil 3 x 2,5 mm2</t>
  </si>
  <si>
    <t>350087412</t>
  </si>
  <si>
    <t>Poznámka k položce:
Poznámka k položce:, součtem z půdorysů a spec. rozváděčů</t>
  </si>
  <si>
    <t>523</t>
  </si>
  <si>
    <t>341117090</t>
  </si>
  <si>
    <t>kabel silový s Cu jádrem 3x2,5 mm2</t>
  </si>
  <si>
    <t>-315313868</t>
  </si>
  <si>
    <t>524</t>
  </si>
  <si>
    <t>210800115</t>
  </si>
  <si>
    <t>Montáž izolovaných kabelů měděných do 1 kV vč.uložení CYKY, CYBY, CYMY, NYM, CYKYLS, CYKYLo, počtu a průřezu žil 5 x 1,5 mm2</t>
  </si>
  <si>
    <t>-2123522036</t>
  </si>
  <si>
    <t>525</t>
  </si>
  <si>
    <t>341117400</t>
  </si>
  <si>
    <t>kabel silový s Cu jádrem 5x1,5 mm2</t>
  </si>
  <si>
    <t>837604114</t>
  </si>
  <si>
    <t>526</t>
  </si>
  <si>
    <t>210800116</t>
  </si>
  <si>
    <t>Montáž izolovaných kabelů měděných do 1 kV uložených pod omítku ve stěně CYKY, CYBY, CYMY, NYM, CYKYLS, CYKYLo, počtu a průřezu žil 5 x 2,5 mm2</t>
  </si>
  <si>
    <t>-256794351</t>
  </si>
  <si>
    <t>Poznámka k položce:
Poznámka k položce:, sneberger@ave-architekt.cz</t>
  </si>
  <si>
    <t>527</t>
  </si>
  <si>
    <t>341110940</t>
  </si>
  <si>
    <t>Kabely silové s měděným jádrem pro jmenovité napětí 750 V CYKY   PN-KV-061-00 5 x  2,5</t>
  </si>
  <si>
    <t>-1792891932</t>
  </si>
  <si>
    <t>Poznámka k položce:
Poznámka k položce:, obsah kovu [kg/m], Cu =0,123, Al =0</t>
  </si>
  <si>
    <t>528</t>
  </si>
  <si>
    <t>210800125</t>
  </si>
  <si>
    <t>Montáž izolovaných kabelů měděných do 1 kV vč.uložení CYKY, CYBY, CYMY, NYM, CYKYLS, CYKYLo, počtu a průřezu žil 3 x 1,5 mm2</t>
  </si>
  <si>
    <t>-993243479</t>
  </si>
  <si>
    <t>529</t>
  </si>
  <si>
    <t>341117080.1</t>
  </si>
  <si>
    <t>kabel silový s Cu jádrem  3x1,5 mm2</t>
  </si>
  <si>
    <t>-827347277</t>
  </si>
  <si>
    <t>530</t>
  </si>
  <si>
    <t>210800133</t>
  </si>
  <si>
    <t>Montáž izolovaných kabelů měděných do 1 kV uložených pod omítku ve stropě CYKY, CYBY, CYMY, NYM, CYKYLS, CYKYLo, počtu a průřezu žil 4 x 10 mm2</t>
  </si>
  <si>
    <t>-1001046939</t>
  </si>
  <si>
    <t>531</t>
  </si>
  <si>
    <t>341110760</t>
  </si>
  <si>
    <t>Kabely silové s měděným jádrem pro jmenovité napětí 750 V CYKY   PN-KV-061-00 4 x 10 RE  TP-KK-134/01</t>
  </si>
  <si>
    <t>1659341199</t>
  </si>
  <si>
    <t>Poznámka k položce:
Poznámka k položce:, obsah kovu [kg/m], Cu =0,392, Al =0</t>
  </si>
  <si>
    <t>532</t>
  </si>
  <si>
    <t>210901070</t>
  </si>
  <si>
    <t>Montáž kabelů hliníkových bez ukončení do 1 kV uložených volně AMCMK, AYKY, NAYY-J-RE (-O-SM), TFSP, 1 kV, počtu a průřezu žil 4 x 25 mm2</t>
  </si>
  <si>
    <t>-1244697893</t>
  </si>
  <si>
    <t>533</t>
  </si>
  <si>
    <t>341131200</t>
  </si>
  <si>
    <t>kabely silové s hliníkovým jádrem pro jmenovité napětí 1kV 1-AYKY,  TP-KK-133/01 průřez       Al číslo   bázová cena mm2         kg/m         Kč/m 4 x 25 RE    0,300     62,38</t>
  </si>
  <si>
    <t>-1264220280</t>
  </si>
  <si>
    <t>534</t>
  </si>
  <si>
    <t>460600061R</t>
  </si>
  <si>
    <t>Přemístění (odvoz) horniny, suti a vybouraných hmot odvoz suti a vybouraných hmot do 1 km</t>
  </si>
  <si>
    <t>925748926</t>
  </si>
  <si>
    <t>535</t>
  </si>
  <si>
    <t>460600071</t>
  </si>
  <si>
    <t>Přemístění (odvoz) horniny, suti a vybouraných hmot odvoz suti a vybouraných hmot Příplatek k ceně za každý další i započatý 1 km</t>
  </si>
  <si>
    <t>1456496363</t>
  </si>
  <si>
    <t>536</t>
  </si>
  <si>
    <t>460680102</t>
  </si>
  <si>
    <t>Prorážení otvorů a ostatní bourací práce vybourání otvoru ve zdivu z lehkých betonů plochy do 0,09 m2 a tloušťky přes 15 do 30 cm</t>
  </si>
  <si>
    <t>-1500240497</t>
  </si>
  <si>
    <t>Poznámka k položce:
Poznámka k položce:, součtem, odměřením z půdorysů za použití programu ARCHICAD, V.Č.2,3,4</t>
  </si>
  <si>
    <t>537</t>
  </si>
  <si>
    <t>460680452</t>
  </si>
  <si>
    <t>Prorážení otvorů a ostatní bourací práce vysekání kapes nebo výklenků ve zdivu cihelném, pro osazení špalíků, kotevních prvků nebo krabic, velikosti 10x10x8 cm</t>
  </si>
  <si>
    <t>569767600</t>
  </si>
  <si>
    <t>538</t>
  </si>
  <si>
    <t>460680531</t>
  </si>
  <si>
    <t>Prorážení otvorů a ostatní bourací práce vysekání rýh pro montáž trubek a kabelů ve stropech hloubky do 3 cm a šířky do 3 cm</t>
  </si>
  <si>
    <t>1512459751</t>
  </si>
  <si>
    <t>539</t>
  </si>
  <si>
    <t>460680582</t>
  </si>
  <si>
    <t>Prorážení otvorů a ostatní bourací práce vysekání rýh pro montáž trubek a kabelů v cihelných zdech hloubky do 3 cm a šířky přes 3 do 5 cm</t>
  </si>
  <si>
    <t>-1388942034</t>
  </si>
  <si>
    <t>540</t>
  </si>
  <si>
    <t>460680583</t>
  </si>
  <si>
    <t>Prorážení otvorů a ostatní bourací práce vysekání rýh pro montáž trubek a kabelů v cihelných zdech hloubky do 3 cm a šířky přes 5 do 7 cm</t>
  </si>
  <si>
    <t>-535639834</t>
  </si>
  <si>
    <t>541</t>
  </si>
  <si>
    <t>460710001</t>
  </si>
  <si>
    <t>Vyplnění rýh a otvorů vyplnění a omítnutí rýh ve stropech hloubky do 3 cm a šířky do 3 cm</t>
  </si>
  <si>
    <t>-1775442186</t>
  </si>
  <si>
    <t>Poznámka k položce:
Poznámka k položce:, odměřením z půdorysů v.č.2,3 za použití programu ARCHICAD</t>
  </si>
  <si>
    <t>542</t>
  </si>
  <si>
    <t>460710032</t>
  </si>
  <si>
    <t>Vyplnění rýh a otvorů vyplnění a omítnutí rýh ve stěnách hloubky do 3 cm a šířky přes 3 do 5 cm</t>
  </si>
  <si>
    <t>-1422759856</t>
  </si>
  <si>
    <t>543</t>
  </si>
  <si>
    <t>460710033</t>
  </si>
  <si>
    <t>Vyplnění rýh a otvorů vyplnění a omítnutí rýh ve stěnách hloubky do 3 cm a šířky přes 5 do 7 cm</t>
  </si>
  <si>
    <t>1619910888</t>
  </si>
  <si>
    <t>M21-2</t>
  </si>
  <si>
    <t>Elektroinstalace slaboproud - Elektrická zabezpečovací signalizace- dodávka</t>
  </si>
  <si>
    <t>544</t>
  </si>
  <si>
    <t>M21-2-00001</t>
  </si>
  <si>
    <t>pro jednu ústřednu = 1ks - instalována v 2.n.p. v m.č. 211</t>
  </si>
  <si>
    <t>kpl</t>
  </si>
  <si>
    <t>2042591959</t>
  </si>
  <si>
    <t>545</t>
  </si>
  <si>
    <t>M21-2-00002</t>
  </si>
  <si>
    <t>Vysílač pro přenos na PCO POLICIE ČR vč.antény, zapojení, zprovoznění - pro jednu ústřednu</t>
  </si>
  <si>
    <t>-40194581</t>
  </si>
  <si>
    <t>546</t>
  </si>
  <si>
    <t>M21-2-00003</t>
  </si>
  <si>
    <t>Záložní akumulátor37Ah - pro jednu śtřednu = 1ks</t>
  </si>
  <si>
    <t>-794946103</t>
  </si>
  <si>
    <t>547</t>
  </si>
  <si>
    <t>M21-2-00004</t>
  </si>
  <si>
    <t>Kryt ústředny EZS s tamper kontaktem - pro jednu ústřednu = 1ks</t>
  </si>
  <si>
    <t>2118548874</t>
  </si>
  <si>
    <t>548</t>
  </si>
  <si>
    <t>M21-2-00005</t>
  </si>
  <si>
    <t>Klávesnice LCD 1ks=2ks</t>
  </si>
  <si>
    <t>180656864</t>
  </si>
  <si>
    <t>549</t>
  </si>
  <si>
    <t>M21-2-00006</t>
  </si>
  <si>
    <t>Koncentrátor 8 vstupů/4x výstup vč.montážní krabice
Sběrnice č.1 - 15ks + sběrnice č.2 - 14ks + sběrnice č.3 - 11ks = 40ks</t>
  </si>
  <si>
    <t>-964315742</t>
  </si>
  <si>
    <t>550</t>
  </si>
  <si>
    <t>M21-2-00007</t>
  </si>
  <si>
    <t>Prostorový PIR detektor detekce 15x15 m vč. držáku
Sběrnice č.1 - 17ks + sběrnice č.2 - 15ks + sběrnice č.3 - 16ks = 51 ks</t>
  </si>
  <si>
    <t>-682858788</t>
  </si>
  <si>
    <t>551</t>
  </si>
  <si>
    <t>M21-2-00008</t>
  </si>
  <si>
    <t>Detektor tříštění skla
Sběrnice č.1 - 21ks + sběrnice č. 2 - 23ks + sběrnice č.3 - 17 ks = 62 ks</t>
  </si>
  <si>
    <t>1132476859</t>
  </si>
  <si>
    <t>552</t>
  </si>
  <si>
    <t>M21-2-00009</t>
  </si>
  <si>
    <t>Magnetický kontakt dveřní, okenní
Sběrnice č.1- 96ks + sběrnice č.2 - 9 ks + sběrnice č.3 - 33ks = 222ks</t>
  </si>
  <si>
    <t>-866564348</t>
  </si>
  <si>
    <t>553</t>
  </si>
  <si>
    <t>M21-2-00010</t>
  </si>
  <si>
    <t>LED indikátor, zobraující stav zabezpečení, zelená a červená LED dioda
Podle počtu klávesnic pro každou klávesnici 1ks 2x1ks = 2ks</t>
  </si>
  <si>
    <t>1667872119</t>
  </si>
  <si>
    <t>554</t>
  </si>
  <si>
    <t>M21-2-00011</t>
  </si>
  <si>
    <t>Siréna EZS pro vnitřní využití s blikačem zálohovaná + umístěna na chodbě 1np - dle polohy schválené stavebníkem</t>
  </si>
  <si>
    <t>-771234385</t>
  </si>
  <si>
    <t>555</t>
  </si>
  <si>
    <t>M21-2-00012</t>
  </si>
  <si>
    <t>Prostorový PIR detektor s dlouhým dosahem 25 m vč. držáku
Sběrnice č.1 - 2ks + sběrnice č.2 - 2ks + sběrnice č.3 - 2ks = 6ks</t>
  </si>
  <si>
    <t>-1767456512</t>
  </si>
  <si>
    <t>556</t>
  </si>
  <si>
    <t>M21-2-00013</t>
  </si>
  <si>
    <t>Kabel k magnetickým kontaktům 4x0,22
Sběrnice č.1 - 200m + sběrnice č.2 - 200m + sběrnice č.3 - 10 = 500 m</t>
  </si>
  <si>
    <t>-1871882172</t>
  </si>
  <si>
    <t>557</t>
  </si>
  <si>
    <t>M21-2-00014</t>
  </si>
  <si>
    <t>Kabel k magnetickým kontaktům 8x0,22
Sběrnice č.1 - 300m + sběrnice č.2 - 300m + sběrnice č. -150m = 750m</t>
  </si>
  <si>
    <t>-1327410739</t>
  </si>
  <si>
    <t>558</t>
  </si>
  <si>
    <t>M21-2-00015</t>
  </si>
  <si>
    <t>Kabel sběrnice EZS 2x2x0,8 twistovaný + 2x1,5 napájecí
Sběrnice č.1 - 180m + sběrnice č.2 - 150m + sběrnice č.3 - 100 = 430m</t>
  </si>
  <si>
    <t>-1713193741</t>
  </si>
  <si>
    <t>559</t>
  </si>
  <si>
    <t>M21-2-00016</t>
  </si>
  <si>
    <t>Kabel k PIR detektorům 4x0,22+2x0,6
27ks detektorů*6m + prořez = 300 m</t>
  </si>
  <si>
    <t>1638445751</t>
  </si>
  <si>
    <t>560</t>
  </si>
  <si>
    <t>M21-2-00017</t>
  </si>
  <si>
    <t>Trubka ohebná PVC pr. 16 mm
Shodná jako dělka kabelů EZS 500+750+430+300=1980m</t>
  </si>
  <si>
    <t>-75166916</t>
  </si>
  <si>
    <t>561</t>
  </si>
  <si>
    <t>M21-2-00018</t>
  </si>
  <si>
    <t>Protahovací vodič do trubek pr. 2.5 mm
Pomocný vodič pro protahování kabeláže v zasekaných trubkách, stejná délka jako je součet včech trubek ve zdi 1980 = 1980m + konce, které budou ponechány v rezervě z krabic pro snažší uchopení drátu. 1980+rez.120=2100m</t>
  </si>
  <si>
    <t>585851543</t>
  </si>
  <si>
    <t>562</t>
  </si>
  <si>
    <t>M21-2-00019</t>
  </si>
  <si>
    <t>Krabice elektroinstalační protahovací z PE vč.zasekání
Krabice osazeny v rozích pro snažší zatažení kabeláže do PVC trubek po 8m. 1980:8=248ks</t>
  </si>
  <si>
    <t>-1269549130</t>
  </si>
  <si>
    <t>563</t>
  </si>
  <si>
    <t>M21-2-00020</t>
  </si>
  <si>
    <t>Krabice rozvodná
Propojení sběrnice u koncentrátorů 40 ks + klávesnice 2ks = 42 ks</t>
  </si>
  <si>
    <t>293858821</t>
  </si>
  <si>
    <t>564</t>
  </si>
  <si>
    <t>M21-2-00021</t>
  </si>
  <si>
    <t>Svorkovnice, šrouby, hmoždinky, drobný mat.-pomocný instalační materiál</t>
  </si>
  <si>
    <t>695501181</t>
  </si>
  <si>
    <t>565</t>
  </si>
  <si>
    <t>M21-2-00022</t>
  </si>
  <si>
    <t>Protipožární ucpávka průrazu mezi požárními úseky,instalace mezi požárními úseky dle PBŘ</t>
  </si>
  <si>
    <t>-1017578880</t>
  </si>
  <si>
    <t>M21-21</t>
  </si>
  <si>
    <t>Elektroinstalace slaboproud - Elektrická zabezpečovací signalizace - montáž</t>
  </si>
  <si>
    <t>566</t>
  </si>
  <si>
    <t>220711103</t>
  </si>
  <si>
    <t>-823037411</t>
  </si>
  <si>
    <t>567</t>
  </si>
  <si>
    <t>220711115</t>
  </si>
  <si>
    <t>-460783043</t>
  </si>
  <si>
    <t>568</t>
  </si>
  <si>
    <t>220711113</t>
  </si>
  <si>
    <t>Záložní akumulátor37Ah - pro jednu útřednu = 1ks</t>
  </si>
  <si>
    <t>-1832733083</t>
  </si>
  <si>
    <t>569</t>
  </si>
  <si>
    <t>M21-21-00026</t>
  </si>
  <si>
    <t>-284315891</t>
  </si>
  <si>
    <t>570</t>
  </si>
  <si>
    <t>220711111</t>
  </si>
  <si>
    <t>-444613748</t>
  </si>
  <si>
    <t>571</t>
  </si>
  <si>
    <t>220711112</t>
  </si>
  <si>
    <t>-936394837</t>
  </si>
  <si>
    <t>572</t>
  </si>
  <si>
    <t>220711301</t>
  </si>
  <si>
    <t>160015669</t>
  </si>
  <si>
    <t>573</t>
  </si>
  <si>
    <t>220711306</t>
  </si>
  <si>
    <t>2109482201</t>
  </si>
  <si>
    <t>574</t>
  </si>
  <si>
    <t>220711304</t>
  </si>
  <si>
    <t>691929289</t>
  </si>
  <si>
    <t>575</t>
  </si>
  <si>
    <t>220711403</t>
  </si>
  <si>
    <t>-189682110</t>
  </si>
  <si>
    <t>576</t>
  </si>
  <si>
    <t>220711401</t>
  </si>
  <si>
    <t>-1055380612</t>
  </si>
  <si>
    <t>577</t>
  </si>
  <si>
    <t>220711301r</t>
  </si>
  <si>
    <t>-715373119</t>
  </si>
  <si>
    <t>578</t>
  </si>
  <si>
    <t>220280010</t>
  </si>
  <si>
    <t>538309381</t>
  </si>
  <si>
    <t>579</t>
  </si>
  <si>
    <t>220280011</t>
  </si>
  <si>
    <t>-1013059233</t>
  </si>
  <si>
    <t>580</t>
  </si>
  <si>
    <t>220280012</t>
  </si>
  <si>
    <t>-1424192095</t>
  </si>
  <si>
    <t>581</t>
  </si>
  <si>
    <t>220280013</t>
  </si>
  <si>
    <t>-1690832487</t>
  </si>
  <si>
    <t>582</t>
  </si>
  <si>
    <t>220260531</t>
  </si>
  <si>
    <t>-797355640</t>
  </si>
  <si>
    <t>583</t>
  </si>
  <si>
    <t>220261662</t>
  </si>
  <si>
    <t>Drážka pro trubku 16 vč.začištění
Stejná délka jako tento druh chráničky tj. 1980m, vysekání rýhy, uložení chráničky do rýhy, uchycení hřebíky (sádrou, zahození drážky)</t>
  </si>
  <si>
    <t>-764387610</t>
  </si>
  <si>
    <t>584</t>
  </si>
  <si>
    <t>220270301</t>
  </si>
  <si>
    <t>1435137312</t>
  </si>
  <si>
    <t>585</t>
  </si>
  <si>
    <t>460680041</t>
  </si>
  <si>
    <t>Průraz zdí 15 cm
1pp - 19ks + 1np - 19ks + 2np - 19ks = 57 ks</t>
  </si>
  <si>
    <t>631187400</t>
  </si>
  <si>
    <t>586</t>
  </si>
  <si>
    <t>460680042</t>
  </si>
  <si>
    <t>Průraz stropu z 1pp do 1np - 1ks + z 1np do 2np - 2ks</t>
  </si>
  <si>
    <t>1027418446</t>
  </si>
  <si>
    <t>587</t>
  </si>
  <si>
    <t>220260003</t>
  </si>
  <si>
    <t>-694958172</t>
  </si>
  <si>
    <t>588</t>
  </si>
  <si>
    <t>220260003r</t>
  </si>
  <si>
    <t>377226143</t>
  </si>
  <si>
    <t>589</t>
  </si>
  <si>
    <t>M21-21-00046</t>
  </si>
  <si>
    <t>-1678741196</t>
  </si>
  <si>
    <t>590</t>
  </si>
  <si>
    <t>M21-21-00047</t>
  </si>
  <si>
    <t>Oživení, uvedení do provozu,zapojení komponentů v rozvaděči,odzkoušení,proměření,zkušební provoz,předání zákazníkovi</t>
  </si>
  <si>
    <t>-1735857478</t>
  </si>
  <si>
    <t>591</t>
  </si>
  <si>
    <t>M21-21-00048</t>
  </si>
  <si>
    <t>1779758289</t>
  </si>
  <si>
    <t>592</t>
  </si>
  <si>
    <t>M21-21-00049</t>
  </si>
  <si>
    <t>Zaškolení obsluhy,proškolení obsluhy, předvedení obsluhy</t>
  </si>
  <si>
    <t>-1277139046</t>
  </si>
  <si>
    <t>593</t>
  </si>
  <si>
    <t>M21-21-00050</t>
  </si>
  <si>
    <t>Výchozí revize elektro dle platných ČSN v rozsahu dodávky slaboproudu, vyhotovení protokolu, předání zákazníkovi</t>
  </si>
  <si>
    <t>-322882354</t>
  </si>
  <si>
    <t>594</t>
  </si>
  <si>
    <t>M21-21-00051</t>
  </si>
  <si>
    <t>Zpracování podkladů pro SensorED v rozsahu dodávky stavby 1pp+1np+2np</t>
  </si>
  <si>
    <t>826015519</t>
  </si>
  <si>
    <t>595</t>
  </si>
  <si>
    <t>M21-21-00052</t>
  </si>
  <si>
    <t xml:space="preserve">Zpracování dokumentace skutečného stavu 4x papírová podoba + 1x digitální forma, předání zákazníkovi
</t>
  </si>
  <si>
    <t>-2087755901</t>
  </si>
  <si>
    <t>M21-22</t>
  </si>
  <si>
    <t>Elektroinstalace - Signalizace požáru - SP - dodávka</t>
  </si>
  <si>
    <t>596</t>
  </si>
  <si>
    <t>M21-22-001</t>
  </si>
  <si>
    <t>Ústředna SP pro 1kruhové vedení po 250 prvcích, založení akumulátory, výstup pro OPPO, KTPO, ZDP, síťová karta,interní tiskárna</t>
  </si>
  <si>
    <t>1718261502</t>
  </si>
  <si>
    <t>Poznámka k položce:
ústředna osazena v 2np -211 = 1ks</t>
  </si>
  <si>
    <t>597</t>
  </si>
  <si>
    <t>M21-22-002</t>
  </si>
  <si>
    <t>v 1pp - 20ks + 1np - 17 ks + 2np - 24ks = 61ks</t>
  </si>
  <si>
    <t>1994474420</t>
  </si>
  <si>
    <t>598</t>
  </si>
  <si>
    <t>M21-22-003</t>
  </si>
  <si>
    <t>v 1pp - 3ks + 1np 2ks = 5ks</t>
  </si>
  <si>
    <t>103743148</t>
  </si>
  <si>
    <t>599</t>
  </si>
  <si>
    <t>M21-22-004</t>
  </si>
  <si>
    <t>v 1pp-4ks + 1np - 3ks + 2np - 3ks = 10 ks</t>
  </si>
  <si>
    <t>2121472820</t>
  </si>
  <si>
    <t>600</t>
  </si>
  <si>
    <t>M21-22-005</t>
  </si>
  <si>
    <t>Štítek se symbolem pro tlačítkový hlásič - stejný počet jako tlač.hlásičů</t>
  </si>
  <si>
    <t>-1941185670</t>
  </si>
  <si>
    <t>601</t>
  </si>
  <si>
    <t>M21-22-006</t>
  </si>
  <si>
    <t>Termopapír pro interní tiskárnu
1ks pro odzkoučení + 1ks pro provoz = 1+1=2ks</t>
  </si>
  <si>
    <t>300554505</t>
  </si>
  <si>
    <t>602</t>
  </si>
  <si>
    <t>M21-22-007</t>
  </si>
  <si>
    <t>Lahev zkušebního plynu
1ks stačí na odzkoušení 50ks hlásičů = 66:50=2ks</t>
  </si>
  <si>
    <t>-238533936</t>
  </si>
  <si>
    <t>603</t>
  </si>
  <si>
    <t>M21-22-008</t>
  </si>
  <si>
    <t>Klíč pro tlačítkový hlásič - stejný počet jako tlač.hlásičů</t>
  </si>
  <si>
    <t>1013361311</t>
  </si>
  <si>
    <t>604</t>
  </si>
  <si>
    <t>M21-22-009</t>
  </si>
  <si>
    <t>Sklo tlačítkového hlásiče DIN, internat.,stejný počet jako tlač.hlásičů</t>
  </si>
  <si>
    <t>362679523</t>
  </si>
  <si>
    <t>605</t>
  </si>
  <si>
    <t>M21-22-010</t>
  </si>
  <si>
    <t>Siréna EPS 105Db červená
v 1pp - 2ks + 1np - 2ks + 2np - 2ks = 6ks</t>
  </si>
  <si>
    <t>678599713</t>
  </si>
  <si>
    <t>606</t>
  </si>
  <si>
    <t>M21-22-011</t>
  </si>
  <si>
    <t>Provozní kniha EPS - pro každý objekt 1ks</t>
  </si>
  <si>
    <t>981338812</t>
  </si>
  <si>
    <t>607</t>
  </si>
  <si>
    <t>M21-22-012</t>
  </si>
  <si>
    <t>Kabel kruhové linky 1x2x0,8 dle vyhl.23/2008Sb.
v 1pp - 230m + 1np-280m + 2np - 200m = 710m</t>
  </si>
  <si>
    <t>-1284699989</t>
  </si>
  <si>
    <t>608</t>
  </si>
  <si>
    <t>M21-22-013</t>
  </si>
  <si>
    <t xml:space="preserve">v 1pp - 60m +1np - 60m + 2np - 80m = 200 m
</t>
  </si>
  <si>
    <t>94805783</t>
  </si>
  <si>
    <t>609</t>
  </si>
  <si>
    <t>M21-22-014</t>
  </si>
  <si>
    <t>Trubka ohebná pr. 16 p.o.
Shodná jako délka kabelů EPS 710+200=910 m</t>
  </si>
  <si>
    <t>-2094931748</t>
  </si>
  <si>
    <t>610</t>
  </si>
  <si>
    <t>M21-22-015</t>
  </si>
  <si>
    <t>Trubka ohebná pr. 36 p.o.
Od ústředny SP ke vchodu 2xdélka 70m = 140 m</t>
  </si>
  <si>
    <t>-146299006</t>
  </si>
  <si>
    <t>611</t>
  </si>
  <si>
    <t>M21-22-016</t>
  </si>
  <si>
    <t>Protahovací vodič trubek pr. 2,5mm
Pomocný vodič pro protahování kabeláže v zasekaných trubkách, stejná délka jako je součet všech trubek ve zdi 1050 m + konce, které budou ponechány v rezervě pro snažší uchopení drátu 1050+rez.50m=1100m</t>
  </si>
  <si>
    <t>1993545189</t>
  </si>
  <si>
    <t>612</t>
  </si>
  <si>
    <t>M21-22-017</t>
  </si>
  <si>
    <t>Hmoždinky, šrouby, hřebíky, sádra, špalíky, příchytky, kotvy, podpěry atd.</t>
  </si>
  <si>
    <t>2116826022</t>
  </si>
  <si>
    <t>613</t>
  </si>
  <si>
    <t>M21-22-018</t>
  </si>
  <si>
    <t>Požární ucpávky - instalace mezi požárními úseky dle PBŘ</t>
  </si>
  <si>
    <t>241274984</t>
  </si>
  <si>
    <t>M21-23</t>
  </si>
  <si>
    <t>Elektroinstalace - Signalizace požáru - SP - montáž</t>
  </si>
  <si>
    <t>614</t>
  </si>
  <si>
    <t>M21-23-019</t>
  </si>
  <si>
    <t>329460557</t>
  </si>
  <si>
    <t>615</t>
  </si>
  <si>
    <t>220721126</t>
  </si>
  <si>
    <t>-853343898</t>
  </si>
  <si>
    <t>616</t>
  </si>
  <si>
    <t>220721126r</t>
  </si>
  <si>
    <t>-1425615657</t>
  </si>
  <si>
    <t>617</t>
  </si>
  <si>
    <t>220721111</t>
  </si>
  <si>
    <t>-1133754529</t>
  </si>
  <si>
    <t>618</t>
  </si>
  <si>
    <t>220711402</t>
  </si>
  <si>
    <t>-1178994883</t>
  </si>
  <si>
    <t>619</t>
  </si>
  <si>
    <t>220280014</t>
  </si>
  <si>
    <t>-2032098373</t>
  </si>
  <si>
    <t>620</t>
  </si>
  <si>
    <t>22020015</t>
  </si>
  <si>
    <t>550351562</t>
  </si>
  <si>
    <t>621</t>
  </si>
  <si>
    <t>220260532</t>
  </si>
  <si>
    <t>1208636349</t>
  </si>
  <si>
    <t>622</t>
  </si>
  <si>
    <t>220260554</t>
  </si>
  <si>
    <t>-545135061</t>
  </si>
  <si>
    <t>623</t>
  </si>
  <si>
    <t>220270302</t>
  </si>
  <si>
    <t>-1560047751</t>
  </si>
  <si>
    <t>624</t>
  </si>
  <si>
    <t>220261664</t>
  </si>
  <si>
    <t>Drážka pro trubku 16 vč.začištění
Stejná délka jako tento druh chráničky tj. 910m, vysekání rýhy, uložení chráničky do rýhy, uchycení hřebíky (sádrou, zahození drážky)</t>
  </si>
  <si>
    <t>377541746</t>
  </si>
  <si>
    <t>625</t>
  </si>
  <si>
    <t>220261663</t>
  </si>
  <si>
    <t>Stejná délka jako tento druh chráničky tj. 140 m, vysekání rýhy, uložení chráničky do rýhy, uchycení hřebíky (sádrou, zahození drážky)</t>
  </si>
  <si>
    <t>-1995114444</t>
  </si>
  <si>
    <t>626</t>
  </si>
  <si>
    <t>M21-23-031</t>
  </si>
  <si>
    <t>-1190036405</t>
  </si>
  <si>
    <t>627</t>
  </si>
  <si>
    <t>460680043</t>
  </si>
  <si>
    <t>Průraz zdí 15-30 cm
v 1pp - 18ks + 1np - 14ks + 2np - 15ks = 47ks</t>
  </si>
  <si>
    <t>1544720329</t>
  </si>
  <si>
    <t>628</t>
  </si>
  <si>
    <t>460680044</t>
  </si>
  <si>
    <t>Průraz stropu z 1np do 2np - 1ks + z 1pp do 1np - 1ka = 2ks</t>
  </si>
  <si>
    <t>43144082</t>
  </si>
  <si>
    <t>629</t>
  </si>
  <si>
    <t>M21-23-034</t>
  </si>
  <si>
    <t>2029164356</t>
  </si>
  <si>
    <t>630</t>
  </si>
  <si>
    <t>M21-23-035</t>
  </si>
  <si>
    <t>Měření po úsecích součet všech čidel EPS 76ks+10 ks=86ks</t>
  </si>
  <si>
    <t>1723395301</t>
  </si>
  <si>
    <t>631</t>
  </si>
  <si>
    <t>M21-23-036</t>
  </si>
  <si>
    <t>Zákaznický text, součet všech čidel EPS 76ks + 10ks = 86ks</t>
  </si>
  <si>
    <t>1381710268</t>
  </si>
  <si>
    <t>632</t>
  </si>
  <si>
    <t>M21-23-037</t>
  </si>
  <si>
    <t>Zapojení komponentů v rozvaděči, odzkoušení, proměření,zkušební provoz, předání zákazníkovi</t>
  </si>
  <si>
    <t>1314530463</t>
  </si>
  <si>
    <t>633</t>
  </si>
  <si>
    <t>M21-23-038</t>
  </si>
  <si>
    <t>Zaškolení obsluhy, proškolení obsluhy, předvedení obsluhy</t>
  </si>
  <si>
    <t>-1636256224</t>
  </si>
  <si>
    <t>634</t>
  </si>
  <si>
    <t>M21-23-039</t>
  </si>
  <si>
    <t>Výchozí revize elektro, revize elektro dle platných ČSN v rozsahu dodávky slaboproudu, vyhotovení protokolu, pžrdání zákazníkovi</t>
  </si>
  <si>
    <t>1611937325</t>
  </si>
  <si>
    <t>635</t>
  </si>
  <si>
    <t>M21-23-040</t>
  </si>
  <si>
    <t>Zpracování dokumentace skutečného stavu 4x papírová podoba +1x digitální forma,předání zákazníkovi</t>
  </si>
  <si>
    <t>-1959872411</t>
  </si>
  <si>
    <t>636</t>
  </si>
  <si>
    <t>M21-22-041</t>
  </si>
  <si>
    <t>Demontáž stávajících slaboproudých rozvodů  v rozsahu stavby,vytrhání kabeláže,tras, krabic atd., naložení do kontejneru, vyklizení a úklid na stavbě</t>
  </si>
  <si>
    <t>1458143067</t>
  </si>
  <si>
    <t>637</t>
  </si>
  <si>
    <t>M21-22-042</t>
  </si>
  <si>
    <t>Likvidace odpadu na skládce,odvoz na skládku, likvidace, skládkovné atd.</t>
  </si>
  <si>
    <t>481034646</t>
  </si>
  <si>
    <t>638</t>
  </si>
  <si>
    <t>M21-23-043</t>
  </si>
  <si>
    <t>Zpracování dokumentace pro zdolávání požáru podklad pro HZS PK 1x digitální forma, 4x papírová forma, předání zákazníkovi</t>
  </si>
  <si>
    <t>176262360</t>
  </si>
  <si>
    <t>639</t>
  </si>
  <si>
    <t>M21-22-044</t>
  </si>
  <si>
    <t>Stavební práce rozsah dle drážek a vysekání kapes a NIK</t>
  </si>
  <si>
    <t>876435697</t>
  </si>
  <si>
    <t>M21-24</t>
  </si>
  <si>
    <t>Elektroinstalace - Strukturovaná kabeláž - dodávka</t>
  </si>
  <si>
    <t>640</t>
  </si>
  <si>
    <t>M21-24-001</t>
  </si>
  <si>
    <t>V 1pp - 7ks +1np - 16ks +2np - 16ks = 39ks</t>
  </si>
  <si>
    <t>1010535518</t>
  </si>
  <si>
    <t>641</t>
  </si>
  <si>
    <t>M21-24-002</t>
  </si>
  <si>
    <t xml:space="preserve">Kabel k zásuvkám 1pp - 840m + 1np - 1644m + 2np 1280m + IP komunikátory - 100m + 4x IP kamera 240m = 4104m
</t>
  </si>
  <si>
    <t>1604147704</t>
  </si>
  <si>
    <t>642</t>
  </si>
  <si>
    <t>M21-24-003</t>
  </si>
  <si>
    <t>od DR 1 do půdního prostoru 100 m</t>
  </si>
  <si>
    <t>286234947</t>
  </si>
  <si>
    <t>643</t>
  </si>
  <si>
    <t>M21-24-004</t>
  </si>
  <si>
    <t>počet dle počtu zásuvek SKS = 39ks</t>
  </si>
  <si>
    <t>807210915</t>
  </si>
  <si>
    <t>644</t>
  </si>
  <si>
    <t>M21-24-005</t>
  </si>
  <si>
    <t>Trubka ohebná PVC pr. 23 p.o.
Pro datové kabely v 1.p.p. - 200 m + 1np - 200m + 2np - 200m = 600m</t>
  </si>
  <si>
    <t>-1900991967</t>
  </si>
  <si>
    <t>645</t>
  </si>
  <si>
    <t>M21-24-006</t>
  </si>
  <si>
    <t>Trubka ohebná pr. 36 p.o.
Od DR1 k rozvaděči CETIN 2x délka 80m = 160m</t>
  </si>
  <si>
    <t>1851982545</t>
  </si>
  <si>
    <t>646</t>
  </si>
  <si>
    <t>M21-24-007</t>
  </si>
  <si>
    <t>Protahovací vodič do trubek pr. 2.5 mm
Pomocný vodič pro protahování kabeláže v zasekaných trubkách, stejná délka jako je součet všech trubek ve zdi 760 m + konce, které budou ponechány v rezervě z krabic pro snažší uchopení drátu 760m+rez.40m=800m</t>
  </si>
  <si>
    <t>2088984928</t>
  </si>
  <si>
    <t>647</t>
  </si>
  <si>
    <t>M21-24-008</t>
  </si>
  <si>
    <t>Popis 39ks zásuvek SKS, rozvodnice, komponentů SKS, nalepení štítků=60ks</t>
  </si>
  <si>
    <t>-1925510451</t>
  </si>
  <si>
    <t>648</t>
  </si>
  <si>
    <t>M21-24-009</t>
  </si>
  <si>
    <t>Protipožární ucpávka průrazu mezi požárními úseku - instalace mezi požárními úseky dle PBŘ</t>
  </si>
  <si>
    <t>-443916921</t>
  </si>
  <si>
    <t>649</t>
  </si>
  <si>
    <t>M21-24-010</t>
  </si>
  <si>
    <t>-2098956133</t>
  </si>
  <si>
    <t>M21-24a</t>
  </si>
  <si>
    <t>Elektroinstalace - Strukrurovaná kabeláž - datový rozvaděč - dodávka</t>
  </si>
  <si>
    <t>650</t>
  </si>
  <si>
    <t>M21-24a-011</t>
  </si>
  <si>
    <t>instalován v m.č. 211</t>
  </si>
  <si>
    <t>-1335368824</t>
  </si>
  <si>
    <t>651</t>
  </si>
  <si>
    <t>M21-24a-012</t>
  </si>
  <si>
    <t>instalován v DR v m.č. 211=1ks pro napájení komponentů a zařízení v DR</t>
  </si>
  <si>
    <t>205192062</t>
  </si>
  <si>
    <t>652</t>
  </si>
  <si>
    <t>M21-24a-013</t>
  </si>
  <si>
    <t>instalován v DR v m.č.211 = 1ks</t>
  </si>
  <si>
    <t>-417392636</t>
  </si>
  <si>
    <t>653</t>
  </si>
  <si>
    <t>M21-24a-014</t>
  </si>
  <si>
    <t>4ks pro patch panely +4ks pro SWITCH = 8ks</t>
  </si>
  <si>
    <t>-1224798960</t>
  </si>
  <si>
    <t>654</t>
  </si>
  <si>
    <t>M21-24a-015</t>
  </si>
  <si>
    <t>Police pro nestandartní komponenty,pro instalaci komponentů a zařízení, které nemají rozměr 19"</t>
  </si>
  <si>
    <t>-588218772</t>
  </si>
  <si>
    <t>655</t>
  </si>
  <si>
    <t>M21-24a-016</t>
  </si>
  <si>
    <t>Montážní sada M6
Vyvaz.panel 4x2+patch panel 4x4+police 4 ventil.jednotka= 32 ks</t>
  </si>
  <si>
    <t>984277328</t>
  </si>
  <si>
    <t>656</t>
  </si>
  <si>
    <t>M21-24a-017</t>
  </si>
  <si>
    <t>Háček 40x80, instalace na vyvazovací panely 8ksx4ks=32ks</t>
  </si>
  <si>
    <t>256752413</t>
  </si>
  <si>
    <t>657</t>
  </si>
  <si>
    <t>M21-24a-018</t>
  </si>
  <si>
    <t>Rozvodná krabice - instalace v DR - napojení uzemnění</t>
  </si>
  <si>
    <t>1109896291</t>
  </si>
  <si>
    <t>658</t>
  </si>
  <si>
    <t>M21-24a-019</t>
  </si>
  <si>
    <t>Metalický patch panel 24xRJ45/UTP/cat.5e/1U - pro datové rozvody 39x2=78portů = 78/24 = 4ks</t>
  </si>
  <si>
    <t>1311052399</t>
  </si>
  <si>
    <t>M21-24b</t>
  </si>
  <si>
    <t>Elektroinstalace - Strukturovaná kabeláž - kamerový systém - dodávka</t>
  </si>
  <si>
    <t>659</t>
  </si>
  <si>
    <t>M21-24b-020</t>
  </si>
  <si>
    <t>3.0 megapixelová,R0, IP venkovní miniDome kamera s IR přísvitem série EXIR, 1/3" progressive scan CMOS, komprese H.264/MJPEG, max.rozlišení: 2048x1536/20fps, objektiv: 4mm @ F1.2 (volitelně 2.8 a 6mm), úhel zobrazení: 86°(2,8mm), 70°(4mm), 43.3°(6mm), citlivost: 0,07Lux @(F1.2, AGC zap.) 0 LUX s IR, Den + Noc:ICR automaticky, D-WDR, 3D-DNR, Napájení: DC12V+-10%458mA, PoE (802.3af, Power over Ethernet), Dosah IR: 30m, Krytí: IP66, bez poplachových vstupů a výstupů, audio vstupů a výstupů
Venkovní kamery - instalovány u vstupů a pro sledování vrat - 4ks</t>
  </si>
  <si>
    <t>-1872561441</t>
  </si>
  <si>
    <t>660</t>
  </si>
  <si>
    <t>M21-24b-021</t>
  </si>
  <si>
    <t>Stěnový držák pro mini dome kamery</t>
  </si>
  <si>
    <t>1004588409</t>
  </si>
  <si>
    <t>661</t>
  </si>
  <si>
    <t>M21-24b-022</t>
  </si>
  <si>
    <t>4 kanálový síťový digitální videorekordér, záznam video+audio, komprese H.264, vstupní/odchozí šířka pásma 25M/80Mbps, dekódování hl. monitor: 4-k@1080P, HDMI a VGA na hlavní monitor, 1xRJ45 10M/100M/1000MM Ethernt Port, podpora 1x HDD o kapacitě 4TB, 1*USB 3.0, bez HDD, 4xPoE/100M, Poplachový I/O: 4/1, lokalizace v čj., napájení: 48V DC/10W (zdroj součástí), velikost 1U, stolní verze
pro celý systém  CCTV - 4 vstupy = 4 kamery</t>
  </si>
  <si>
    <t>1217757579</t>
  </si>
  <si>
    <t>662</t>
  </si>
  <si>
    <t>M21-24b-023</t>
  </si>
  <si>
    <t>Pevný disk pro CCTV systémy 3TB - rozšíření záznamu na dobu 7 dnů</t>
  </si>
  <si>
    <t>289943205</t>
  </si>
  <si>
    <t>663</t>
  </si>
  <si>
    <t>M21-24b-024</t>
  </si>
  <si>
    <t>Vysoce kvalitní ethernetový přepínač, jehož pomocí propojíte ve vaší síti až 8 počítačů s přenosovou rychlostí až 1Gb/s na port. 4, porty jsou navíc vybaveny možností napájení síťových prvků pomocí PoE standardu. Přepínač podporuje celé řadyethernetových protokolů, jako je například 802.3u, 802.3ab a 802.3af. Každý z osmi portů je opatřen led indikátorem, díky kterému vždy snadno zkontroluje správný běh jednotlivých portů a tím i vaší sítě. Přepínač disponuje celkovou šířkou pásma až 16 Gb/s. Samozřejmě podporuje, jak full-duplex, tak i half-duplex režim
Pro napojení IP kamer 4ks = 1 ks switch</t>
  </si>
  <si>
    <t>-801853417</t>
  </si>
  <si>
    <t>664</t>
  </si>
  <si>
    <t>M21-24b-025</t>
  </si>
  <si>
    <t>PoF injektor 15,4W, 10/100Mbps pro každou IP kameru 1ks = celkem 4ks</t>
  </si>
  <si>
    <t>-1223843648</t>
  </si>
  <si>
    <t>M21-24c</t>
  </si>
  <si>
    <t>Elektroinstalce - Strukturovaná kabeláž - IP komunikátor - dodávka</t>
  </si>
  <si>
    <t>665</t>
  </si>
  <si>
    <t>M21-24c-026</t>
  </si>
  <si>
    <t>IP komunikátor - vstupní tablo se 4 tlačítky
K hlavnímu vchodu 1ks + zadní vchod 1ks = 2ks</t>
  </si>
  <si>
    <t>-1899010379</t>
  </si>
  <si>
    <t>666</t>
  </si>
  <si>
    <t>M21-24c-027</t>
  </si>
  <si>
    <t>Elektromechanický zámek 12V
K hlavnímu vchodu 1ks + zadní vchod 1ks = 2ks</t>
  </si>
  <si>
    <t>1235403510</t>
  </si>
  <si>
    <t>M21-24d</t>
  </si>
  <si>
    <t>Elektroinstalace - Strukturovaná kabeláž - aktivní prvky - dodávka</t>
  </si>
  <si>
    <t>667</t>
  </si>
  <si>
    <t>M21-24d-028</t>
  </si>
  <si>
    <t>Wifi.Frekvence 2412-2462MHz,Normy 802.11b/g/n,max.rychlost 300Mbps, LAN port 1xRJ45 10/100Mbps, napájení 12-24V (pouze PoE), bezdrátové operační módy AP, operační módy Bridge, DHCP server/klient Ne/Ano, šifrování WEP, WPA, WPA2
instalace na chodbách 1pp - 2ks + 1np - 2ks + 2np - 2ks = 6ks</t>
  </si>
  <si>
    <t>-516152161</t>
  </si>
  <si>
    <t>668</t>
  </si>
  <si>
    <t>M21-24d-029</t>
  </si>
  <si>
    <t>SWITCH 24x10/100/1000Mbit/s - pro datové rozvody 39xzásuvka=78portů´= 4ks</t>
  </si>
  <si>
    <t>-802028082</t>
  </si>
  <si>
    <t>669</t>
  </si>
  <si>
    <t>M21-24d-030</t>
  </si>
  <si>
    <t>Propojovací PATCH kabely Cat.5 UTP - 2 m
pro datové rozvody 39xzásuvka=78portů=78ks</t>
  </si>
  <si>
    <t>183252231</t>
  </si>
  <si>
    <t>670</t>
  </si>
  <si>
    <t>M21-24d-031</t>
  </si>
  <si>
    <t>Záložní zdroj UPS 1500VA montáž do RACKu
záložní zdroj pro SWITCH pro 4ks postačí 1 ks UPS</t>
  </si>
  <si>
    <t>-12826701</t>
  </si>
  <si>
    <t>M21-24e</t>
  </si>
  <si>
    <t>Elektroinstalace - Strukturovaná kabeláž - montáž</t>
  </si>
  <si>
    <t>671</t>
  </si>
  <si>
    <t>220290002</t>
  </si>
  <si>
    <t>-561689251</t>
  </si>
  <si>
    <t>672</t>
  </si>
  <si>
    <t>220280201</t>
  </si>
  <si>
    <t>-1495832939</t>
  </si>
  <si>
    <t>673</t>
  </si>
  <si>
    <t>220280202</t>
  </si>
  <si>
    <t>365811343</t>
  </si>
  <si>
    <t>674</t>
  </si>
  <si>
    <t>220260004</t>
  </si>
  <si>
    <t>-90840197</t>
  </si>
  <si>
    <t>675</t>
  </si>
  <si>
    <t>220260533</t>
  </si>
  <si>
    <t>460340073</t>
  </si>
  <si>
    <t>676</t>
  </si>
  <si>
    <t>220260555</t>
  </si>
  <si>
    <t>-1329198488</t>
  </si>
  <si>
    <t>677</t>
  </si>
  <si>
    <t>220270303</t>
  </si>
  <si>
    <t>1205903615</t>
  </si>
  <si>
    <t>678</t>
  </si>
  <si>
    <t>220300201</t>
  </si>
  <si>
    <t>Připojení kabelu 4P na patch panel zapojení podle zásuvek 39x2=78 ks</t>
  </si>
  <si>
    <t>1396567982</t>
  </si>
  <si>
    <t>679</t>
  </si>
  <si>
    <t>220111431</t>
  </si>
  <si>
    <t>Měření metalické kabeláže (cat.5e), měř.protokol</t>
  </si>
  <si>
    <t>4P</t>
  </si>
  <si>
    <t>1898144025</t>
  </si>
  <si>
    <t>680</t>
  </si>
  <si>
    <t>220110346</t>
  </si>
  <si>
    <t>587312867</t>
  </si>
  <si>
    <t>681</t>
  </si>
  <si>
    <t>220261665</t>
  </si>
  <si>
    <t xml:space="preserve">Drážka pro trubku 23
Stejná délka jako PVC trubka 23 mm = 600m
</t>
  </si>
  <si>
    <t>-1528724148</t>
  </si>
  <si>
    <t>682</t>
  </si>
  <si>
    <t>220261666</t>
  </si>
  <si>
    <t xml:space="preserve">Drážka pro trubku pr. 36 mm
Stejná délka jako tento druh chráničky tj. 160m, vysekání rýhy, uložení chráničky do rýhy, uchycení hřebíky (sádrou, zahození drážky)
</t>
  </si>
  <si>
    <t>-1169714424</t>
  </si>
  <si>
    <t>683</t>
  </si>
  <si>
    <t>460680045</t>
  </si>
  <si>
    <t>Průraz zdí 
v 1pp - 8ks + 1np - 13ks + 2np - 6ks = 27ks</t>
  </si>
  <si>
    <t>1330426887</t>
  </si>
  <si>
    <t>684</t>
  </si>
  <si>
    <t>460680046</t>
  </si>
  <si>
    <t>Průraz stropu
z 1pp do 1np - 1ks + z 1np do 2np - 1ks + z 2np na půdu 1ks = 3ks</t>
  </si>
  <si>
    <t>1387840841</t>
  </si>
  <si>
    <t>685</t>
  </si>
  <si>
    <t>M21-24e-046</t>
  </si>
  <si>
    <t>1615439886</t>
  </si>
  <si>
    <t>686</t>
  </si>
  <si>
    <t>M21-24e-047</t>
  </si>
  <si>
    <t>-1606044890</t>
  </si>
  <si>
    <t>M21-24f</t>
  </si>
  <si>
    <t>Elektroinstalace - Strukturovaná kabeláž - datový rozvaděč - montáž</t>
  </si>
  <si>
    <t>687</t>
  </si>
  <si>
    <t>M21-24f-048</t>
  </si>
  <si>
    <t>-2064459281</t>
  </si>
  <si>
    <t>688</t>
  </si>
  <si>
    <t>M21-24f-049</t>
  </si>
  <si>
    <t>-6669772</t>
  </si>
  <si>
    <t>689</t>
  </si>
  <si>
    <t>M21-24f-050</t>
  </si>
  <si>
    <t>-1389152748</t>
  </si>
  <si>
    <t>690</t>
  </si>
  <si>
    <t>M21-24f-051</t>
  </si>
  <si>
    <t>1986941078</t>
  </si>
  <si>
    <t>691</t>
  </si>
  <si>
    <t>M21-24f-052</t>
  </si>
  <si>
    <t>-624503781</t>
  </si>
  <si>
    <t>692</t>
  </si>
  <si>
    <t>M21-24f-053</t>
  </si>
  <si>
    <t>1425690756</t>
  </si>
  <si>
    <t>693</t>
  </si>
  <si>
    <t>M21-24f-054</t>
  </si>
  <si>
    <t>-330727913</t>
  </si>
  <si>
    <t>694</t>
  </si>
  <si>
    <t>M21-24f-055</t>
  </si>
  <si>
    <t>1579598663</t>
  </si>
  <si>
    <t>695</t>
  </si>
  <si>
    <t>220290971</t>
  </si>
  <si>
    <t>115299405</t>
  </si>
  <si>
    <t>696</t>
  </si>
  <si>
    <t>M21-24f-057</t>
  </si>
  <si>
    <t>Zkouška rozvaděče, vyhotovení protokolu pro každý dokončený (osazený rozvaděč) 1ks rozvaděče SKS = 1ks celkem</t>
  </si>
  <si>
    <t>-817558487</t>
  </si>
  <si>
    <t>M21-24g</t>
  </si>
  <si>
    <t>Elektroinstalace - Strukturovaná kabeláž - kamerový systém - montáž</t>
  </si>
  <si>
    <t>697</t>
  </si>
  <si>
    <t>M21-24g-058</t>
  </si>
  <si>
    <t>434486644</t>
  </si>
  <si>
    <t>698</t>
  </si>
  <si>
    <t>220060045</t>
  </si>
  <si>
    <t>-1339861761</t>
  </si>
  <si>
    <t>699</t>
  </si>
  <si>
    <t>M21-24g-060</t>
  </si>
  <si>
    <t>-973589514</t>
  </si>
  <si>
    <t>700</t>
  </si>
  <si>
    <t>M21-24g-061</t>
  </si>
  <si>
    <t>-1699239029</t>
  </si>
  <si>
    <t>701</t>
  </si>
  <si>
    <t>M21-24g-062</t>
  </si>
  <si>
    <t>Konfigurace, zaškolení a test systému</t>
  </si>
  <si>
    <t>-2041325427</t>
  </si>
  <si>
    <t>702</t>
  </si>
  <si>
    <t>M21-24g-063</t>
  </si>
  <si>
    <t>-543877868</t>
  </si>
  <si>
    <t>703</t>
  </si>
  <si>
    <t>M21-24g-064</t>
  </si>
  <si>
    <t>-1232610496</t>
  </si>
  <si>
    <t>M21-24h</t>
  </si>
  <si>
    <t>Elektroinstalace - Strukturovaná kabeláž - IP komunikátor - montáž</t>
  </si>
  <si>
    <t>704</t>
  </si>
  <si>
    <t>M21-24h-065</t>
  </si>
  <si>
    <t>-1702671375</t>
  </si>
  <si>
    <t>705</t>
  </si>
  <si>
    <t>M21-24h-066</t>
  </si>
  <si>
    <t>-1065916004</t>
  </si>
  <si>
    <t>M21-24ch</t>
  </si>
  <si>
    <t>Elektroinstalace - Strukturovaná kabeláž - Aktivní prvky - montáž</t>
  </si>
  <si>
    <t>706</t>
  </si>
  <si>
    <t>M21-24ch-067</t>
  </si>
  <si>
    <t>-1627127708</t>
  </si>
  <si>
    <t>707</t>
  </si>
  <si>
    <t>M21-24ch-068</t>
  </si>
  <si>
    <t>Zpracování dokumentace skutečného stavu 4x papírová podoba + 1x digitální forma, předání zákazníkovi</t>
  </si>
  <si>
    <t>-1922755811</t>
  </si>
  <si>
    <t>708</t>
  </si>
  <si>
    <t>M21-24ch-069</t>
  </si>
  <si>
    <t>1372288287</t>
  </si>
  <si>
    <t>709</t>
  </si>
  <si>
    <t>M21-24ch-070</t>
  </si>
  <si>
    <t>-392529872</t>
  </si>
  <si>
    <t>710</t>
  </si>
  <si>
    <t>M21-24ch-071</t>
  </si>
  <si>
    <t>571946936</t>
  </si>
  <si>
    <t>M21-25</t>
  </si>
  <si>
    <t>Elektroinstalace - Rozšíření grafické nadstavby - dodávka</t>
  </si>
  <si>
    <t>M21-25-001</t>
  </si>
  <si>
    <t>PC pro grafickou nadstavbu</t>
  </si>
  <si>
    <t>561622145</t>
  </si>
  <si>
    <t>M21-25a</t>
  </si>
  <si>
    <t>Elektroinstalace - Rozšíření grafické nadstavby - montáž</t>
  </si>
  <si>
    <t>712</t>
  </si>
  <si>
    <t>M21-25a-002</t>
  </si>
  <si>
    <t>Grafická nadstavba SW pro řízení systémů PZTS APS kontroly vstupu a dalších bezepčnostních systémů</t>
  </si>
  <si>
    <t>-1683874410</t>
  </si>
  <si>
    <t>M21-25a-003</t>
  </si>
  <si>
    <t>Aplikace grafické nadstavby</t>
  </si>
  <si>
    <t>-665837010</t>
  </si>
  <si>
    <t>714</t>
  </si>
  <si>
    <t>M21-25a-004</t>
  </si>
  <si>
    <t>Vytvoření map</t>
  </si>
  <si>
    <t>2138385049</t>
  </si>
  <si>
    <t>715</t>
  </si>
  <si>
    <t>M21-25a-005</t>
  </si>
  <si>
    <t>Vložení symbolu do mapy</t>
  </si>
  <si>
    <t>1346471132</t>
  </si>
  <si>
    <t>716</t>
  </si>
  <si>
    <t>M21-25a-006</t>
  </si>
  <si>
    <t>Licence pro jednu ústřednu</t>
  </si>
  <si>
    <t>-1494443717</t>
  </si>
  <si>
    <t>717</t>
  </si>
  <si>
    <t>M21-25a-007</t>
  </si>
  <si>
    <t>Oživení, závěrečné vyzkoušení, zaškolení obsluhy</t>
  </si>
  <si>
    <t>-860889059</t>
  </si>
  <si>
    <t>M24</t>
  </si>
  <si>
    <t>Vzduchotechnika</t>
  </si>
  <si>
    <t>718</t>
  </si>
  <si>
    <t>M24-001</t>
  </si>
  <si>
    <t>VZT potr 160 vč.tvarovek - nerezová trubka</t>
  </si>
  <si>
    <t>530254358</t>
  </si>
  <si>
    <t>719</t>
  </si>
  <si>
    <t>M24-002</t>
  </si>
  <si>
    <t>VZT potr DN 110 vč.tvarovek</t>
  </si>
  <si>
    <t>-345149522</t>
  </si>
  <si>
    <t>720</t>
  </si>
  <si>
    <t>M24-003</t>
  </si>
  <si>
    <t>Plastová větrací fasádní mřížka profilu 110, pevné lamely, vč.síťoviny</t>
  </si>
  <si>
    <t>1688566739</t>
  </si>
  <si>
    <t>M24-004</t>
  </si>
  <si>
    <t>Nástěnný ventilátor profilu 110 s doběhem o výkonu 100m3/h</t>
  </si>
  <si>
    <t>-444513904</t>
  </si>
  <si>
    <t>M24-005</t>
  </si>
  <si>
    <t>Potrubí ventilátor 160 o výkonu 420 až 1700 m3/h</t>
  </si>
  <si>
    <t>-1463829550</t>
  </si>
  <si>
    <t>M24-006</t>
  </si>
  <si>
    <t>Pětistupňový regulátor otáček</t>
  </si>
  <si>
    <t>-1137696749</t>
  </si>
  <si>
    <t>724</t>
  </si>
  <si>
    <t>M24-007</t>
  </si>
  <si>
    <t>Laboratorní digestoř celoplastová 1500x900x2300 mm</t>
  </si>
  <si>
    <t>-2048328755</t>
  </si>
  <si>
    <t>M24-008</t>
  </si>
  <si>
    <t>Laboratorní digestoř kovová 1500x900x2300 mm</t>
  </si>
  <si>
    <t>-1086178883</t>
  </si>
  <si>
    <t>M24-009</t>
  </si>
  <si>
    <t>Plastová revizní dvířka 300x300 mm</t>
  </si>
  <si>
    <t>1665952782</t>
  </si>
  <si>
    <t>727</t>
  </si>
  <si>
    <t>M24-010</t>
  </si>
  <si>
    <t>Stropní úchyty pro potrubí VZT DN 160 + objímky</t>
  </si>
  <si>
    <t>769512304</t>
  </si>
  <si>
    <t>728</t>
  </si>
  <si>
    <t>M24-011</t>
  </si>
  <si>
    <t>Krycí manžety</t>
  </si>
  <si>
    <t>345813910</t>
  </si>
  <si>
    <t>729</t>
  </si>
  <si>
    <t>M24-012</t>
  </si>
  <si>
    <t>Odvětrávací hlavice</t>
  </si>
  <si>
    <t>-857869070</t>
  </si>
  <si>
    <t>M24.1</t>
  </si>
  <si>
    <t>Měření a regulace - montážní práce M+R</t>
  </si>
  <si>
    <t>1650002</t>
  </si>
  <si>
    <t>Osazení hmoždinky</t>
  </si>
  <si>
    <t>-1634850150</t>
  </si>
  <si>
    <t>731</t>
  </si>
  <si>
    <t>1650005</t>
  </si>
  <si>
    <t>Příchytka ke stropu</t>
  </si>
  <si>
    <t>880042857</t>
  </si>
  <si>
    <t>732</t>
  </si>
  <si>
    <t>1650006</t>
  </si>
  <si>
    <t>Závěs</t>
  </si>
  <si>
    <t>-915244600</t>
  </si>
  <si>
    <t>733</t>
  </si>
  <si>
    <t>1650010</t>
  </si>
  <si>
    <t>Ochranná hadice D11/13,3</t>
  </si>
  <si>
    <t>-966571758</t>
  </si>
  <si>
    <t>734</t>
  </si>
  <si>
    <t>1650011</t>
  </si>
  <si>
    <t>ochranná hadice D13/15,7</t>
  </si>
  <si>
    <t>-1647278893</t>
  </si>
  <si>
    <t>735</t>
  </si>
  <si>
    <t>1650105</t>
  </si>
  <si>
    <t>Konzola pro regulátory tlaku, teploty, ..</t>
  </si>
  <si>
    <t>376124170</t>
  </si>
  <si>
    <t>736</t>
  </si>
  <si>
    <t>1653002</t>
  </si>
  <si>
    <t>Montáž skříňového/nástěnného rozvaděče</t>
  </si>
  <si>
    <t>616400738</t>
  </si>
  <si>
    <t>737</t>
  </si>
  <si>
    <t>1654002</t>
  </si>
  <si>
    <t>Montáž regulátoru teploty prostorový</t>
  </si>
  <si>
    <t>501162426</t>
  </si>
  <si>
    <t>738</t>
  </si>
  <si>
    <t>1654011</t>
  </si>
  <si>
    <t>Montáž regulátoru teploty do jímky</t>
  </si>
  <si>
    <t>-1556291987</t>
  </si>
  <si>
    <t>739</t>
  </si>
  <si>
    <t>1654021</t>
  </si>
  <si>
    <t>Montáž kontakt. vč. tlakoměrného kohoutu</t>
  </si>
  <si>
    <t>-964513239</t>
  </si>
  <si>
    <t>740</t>
  </si>
  <si>
    <t>1656341</t>
  </si>
  <si>
    <t>Montáž čidla zaplavení</t>
  </si>
  <si>
    <t>-641571416</t>
  </si>
  <si>
    <t>741</t>
  </si>
  <si>
    <t>1655005</t>
  </si>
  <si>
    <t>Montáž snímače detekce plynu</t>
  </si>
  <si>
    <t>185415599</t>
  </si>
  <si>
    <t>742</t>
  </si>
  <si>
    <t>1655001</t>
  </si>
  <si>
    <t>Montáž ústředny detekce plynu/havarijní signalizace</t>
  </si>
  <si>
    <t>-485924066</t>
  </si>
  <si>
    <t>743</t>
  </si>
  <si>
    <t>1655010</t>
  </si>
  <si>
    <t>Kalibrace systému detekce plynu</t>
  </si>
  <si>
    <t>348220006</t>
  </si>
  <si>
    <t>744</t>
  </si>
  <si>
    <t>1658010</t>
  </si>
  <si>
    <t>Montáž a nastavení komunikátoru GSM</t>
  </si>
  <si>
    <t>-1700940804</t>
  </si>
  <si>
    <t>745</t>
  </si>
  <si>
    <t>1656011</t>
  </si>
  <si>
    <t>Montáž houkačky s majáčkem</t>
  </si>
  <si>
    <t>-1883654222</t>
  </si>
  <si>
    <t>746</t>
  </si>
  <si>
    <t>mat001</t>
  </si>
  <si>
    <t>příchytka ke stropu</t>
  </si>
  <si>
    <t>1895350568</t>
  </si>
  <si>
    <t>747</t>
  </si>
  <si>
    <t>mat002</t>
  </si>
  <si>
    <t>závěs</t>
  </si>
  <si>
    <t>-1901467684</t>
  </si>
  <si>
    <t>748</t>
  </si>
  <si>
    <t>mat003</t>
  </si>
  <si>
    <t>-1273274808</t>
  </si>
  <si>
    <t>749</t>
  </si>
  <si>
    <t>mat004</t>
  </si>
  <si>
    <t>Ochranná hadice D13/15,7</t>
  </si>
  <si>
    <t>-1273219424</t>
  </si>
  <si>
    <t>750</t>
  </si>
  <si>
    <t>mat005</t>
  </si>
  <si>
    <t>Konzola pro regulátor</t>
  </si>
  <si>
    <t>-1898810864</t>
  </si>
  <si>
    <t>751</t>
  </si>
  <si>
    <t>matelektroinst. 001</t>
  </si>
  <si>
    <t>kabel JYTY2x1</t>
  </si>
  <si>
    <t>-1982554430</t>
  </si>
  <si>
    <t>752</t>
  </si>
  <si>
    <t>matelektroinst. 002</t>
  </si>
  <si>
    <t>kabel JYTY4x1</t>
  </si>
  <si>
    <t>207302603</t>
  </si>
  <si>
    <t>753</t>
  </si>
  <si>
    <t>matelektroinst. 003</t>
  </si>
  <si>
    <t>kabel silový 500V, CYKY-J 3 x 1,5</t>
  </si>
  <si>
    <t>1772890476</t>
  </si>
  <si>
    <t>754</t>
  </si>
  <si>
    <t>matelektroinst. 004</t>
  </si>
  <si>
    <t>šňůra silová 500 V, CYKY-J 3 x 1</t>
  </si>
  <si>
    <t>1400587586</t>
  </si>
  <si>
    <t>755</t>
  </si>
  <si>
    <t>matelektroinst. 005</t>
  </si>
  <si>
    <t>kabel silový 500V, CYKY-J4 x 4</t>
  </si>
  <si>
    <t>-1463787206</t>
  </si>
  <si>
    <t>756</t>
  </si>
  <si>
    <t>matelektroinst. 006</t>
  </si>
  <si>
    <t>kabel silový 500V, CYKY-J5 x 1,5</t>
  </si>
  <si>
    <t>265397009</t>
  </si>
  <si>
    <t>757</t>
  </si>
  <si>
    <t>matelektroinst. 007</t>
  </si>
  <si>
    <t>kabel silový 500V, CYKY-J7 x 1,5</t>
  </si>
  <si>
    <t>1836966588</t>
  </si>
  <si>
    <t>758</t>
  </si>
  <si>
    <t>matelektroinst. 008</t>
  </si>
  <si>
    <t>vodič ochranného pospojení Cu 6 mm2 zel-žl.</t>
  </si>
  <si>
    <t>650525479</t>
  </si>
  <si>
    <t>759</t>
  </si>
  <si>
    <t>matelektroinst. 009</t>
  </si>
  <si>
    <t>ocel.inst.trubka</t>
  </si>
  <si>
    <t>152424600</t>
  </si>
  <si>
    <t>760</t>
  </si>
  <si>
    <t>matelektroinst. 0010</t>
  </si>
  <si>
    <t>ocel.inst. koleno 16 mm</t>
  </si>
  <si>
    <t>850877280</t>
  </si>
  <si>
    <t>761</t>
  </si>
  <si>
    <t>matelektroinst. 0011</t>
  </si>
  <si>
    <t>ocel.onst. trubka 21 mm</t>
  </si>
  <si>
    <t>1008077186</t>
  </si>
  <si>
    <t>762</t>
  </si>
  <si>
    <t>matelektroinst. 0012</t>
  </si>
  <si>
    <t>ocel. inst. koleno 21 mm</t>
  </si>
  <si>
    <t>-850860092</t>
  </si>
  <si>
    <t>matelektroinst. 0013</t>
  </si>
  <si>
    <t>ohebná instal.trubka 29</t>
  </si>
  <si>
    <t>198604628</t>
  </si>
  <si>
    <t>matelektroinst. 0014</t>
  </si>
  <si>
    <t>ucpávka pro kabely do P21</t>
  </si>
  <si>
    <t>225448710</t>
  </si>
  <si>
    <t>765</t>
  </si>
  <si>
    <t>matelektroinst. 0015</t>
  </si>
  <si>
    <t>krabice do vlhka vč. svorkovnice</t>
  </si>
  <si>
    <t>182661882</t>
  </si>
  <si>
    <t>matelektroinst. 0016</t>
  </si>
  <si>
    <t>krabice instalační typová po omítku</t>
  </si>
  <si>
    <t>2053277408</t>
  </si>
  <si>
    <t>matelektroinst. 0017</t>
  </si>
  <si>
    <t>plechový kabel. žlab 50 mm včetně víka a příslušenství</t>
  </si>
  <si>
    <t>-1745050985</t>
  </si>
  <si>
    <t>768</t>
  </si>
  <si>
    <t>matelektroinst. 0018</t>
  </si>
  <si>
    <t>podpěra pro kabel. žlab 50x25 mm</t>
  </si>
  <si>
    <t>-1293000074</t>
  </si>
  <si>
    <t>769</t>
  </si>
  <si>
    <t>matelektroinst. 0019</t>
  </si>
  <si>
    <t>plechový kabel.žlab 150 mm včetně víka a příslušenství</t>
  </si>
  <si>
    <t>1306499344</t>
  </si>
  <si>
    <t>770</t>
  </si>
  <si>
    <t>matelektroinst. 0020</t>
  </si>
  <si>
    <t>podpěra pro kabel. žlab 150x25 mm</t>
  </si>
  <si>
    <t>-1896874255</t>
  </si>
  <si>
    <t>matelektroinst. 0021</t>
  </si>
  <si>
    <t>ocelová nosná konstrukce do 50kg 1,25x25x3</t>
  </si>
  <si>
    <t>-1676927435</t>
  </si>
  <si>
    <t>772</t>
  </si>
  <si>
    <t>matelektroinst. 0022</t>
  </si>
  <si>
    <t>ocelová nosná konstrukce U-50</t>
  </si>
  <si>
    <t>-428342107</t>
  </si>
  <si>
    <t>773</t>
  </si>
  <si>
    <t>matelektroinst. 0023</t>
  </si>
  <si>
    <t>barva syntetická základní</t>
  </si>
  <si>
    <t>-1410821725</t>
  </si>
  <si>
    <t>774</t>
  </si>
  <si>
    <t>matelektroinst. 0024</t>
  </si>
  <si>
    <t>email syntetický venkovní</t>
  </si>
  <si>
    <t>-449206081</t>
  </si>
  <si>
    <t>775</t>
  </si>
  <si>
    <t>matelektroinst. 0025</t>
  </si>
  <si>
    <t>ředidlo syntetické</t>
  </si>
  <si>
    <t>1818031052</t>
  </si>
  <si>
    <t>matelektroinst. 0026</t>
  </si>
  <si>
    <t>Požární ucpávka</t>
  </si>
  <si>
    <t>-1150783796</t>
  </si>
  <si>
    <t>460110001</t>
  </si>
  <si>
    <t>značení trasy, mont.</t>
  </si>
  <si>
    <t>1180279926</t>
  </si>
  <si>
    <t>778</t>
  </si>
  <si>
    <t>220260530</t>
  </si>
  <si>
    <t>trubka do zdi, na zeď, do roštu 16, 23 mont.</t>
  </si>
  <si>
    <t>-254128811</t>
  </si>
  <si>
    <t>779</t>
  </si>
  <si>
    <t>220260510</t>
  </si>
  <si>
    <t>trubka ocelová el. onst. mont.</t>
  </si>
  <si>
    <t>1308676550</t>
  </si>
  <si>
    <t>780</t>
  </si>
  <si>
    <t>220260031</t>
  </si>
  <si>
    <t>krabice do vlhka mont.</t>
  </si>
  <si>
    <t>-2043199497</t>
  </si>
  <si>
    <t>220260701</t>
  </si>
  <si>
    <t>kabel.žlab vč. podpěr mont.</t>
  </si>
  <si>
    <t>202458108</t>
  </si>
  <si>
    <t>782</t>
  </si>
  <si>
    <t>220260021</t>
  </si>
  <si>
    <t>instalační krabice do zdi KU, KO, KT</t>
  </si>
  <si>
    <t>-1719795760</t>
  </si>
  <si>
    <t>220260005</t>
  </si>
  <si>
    <t>vyhledání krabic</t>
  </si>
  <si>
    <t>-1543587585</t>
  </si>
  <si>
    <t>220260010</t>
  </si>
  <si>
    <t>demontáž/montáž krabic na závit</t>
  </si>
  <si>
    <t>-148824854</t>
  </si>
  <si>
    <t>785</t>
  </si>
  <si>
    <t>220280016</t>
  </si>
  <si>
    <t>Kabel sdělovací a koaxiální vnitřní, zatahovací vodič, všechny do 5p. mont.</t>
  </si>
  <si>
    <t>763928169</t>
  </si>
  <si>
    <t>786</t>
  </si>
  <si>
    <t>220280020</t>
  </si>
  <si>
    <t>kabel silový do 5x6, 12x1,5 mont.</t>
  </si>
  <si>
    <t>-1838449157</t>
  </si>
  <si>
    <t>787</t>
  </si>
  <si>
    <t>220280040</t>
  </si>
  <si>
    <t>vodič ochranného pospojení CYA 6mm2 žl.-zel mont.</t>
  </si>
  <si>
    <t>1545782355</t>
  </si>
  <si>
    <t>788</t>
  </si>
  <si>
    <t>220300041</t>
  </si>
  <si>
    <t>ukončení plast. kabelů do P21</t>
  </si>
  <si>
    <t>596537714</t>
  </si>
  <si>
    <t>789</t>
  </si>
  <si>
    <t>220300045</t>
  </si>
  <si>
    <t>ukončení plast kabelů smršť. zákl. do 5x6</t>
  </si>
  <si>
    <t>1373606827</t>
  </si>
  <si>
    <t>790</t>
  </si>
  <si>
    <t>220300051</t>
  </si>
  <si>
    <t>ukončení plast kabelů smršť. zákl. do 12x1,5</t>
  </si>
  <si>
    <t>-1155674269</t>
  </si>
  <si>
    <t>791</t>
  </si>
  <si>
    <t xml:space="preserve">220300060 </t>
  </si>
  <si>
    <t>ukončení stínění kabelu vč.zapojení</t>
  </si>
  <si>
    <t>1052393039</t>
  </si>
  <si>
    <t>792</t>
  </si>
  <si>
    <t>220500010</t>
  </si>
  <si>
    <t>montáž houkačky</t>
  </si>
  <si>
    <t>-1923112209</t>
  </si>
  <si>
    <t>793</t>
  </si>
  <si>
    <t>460690005</t>
  </si>
  <si>
    <t>rýha v cihle do 25 cm2</t>
  </si>
  <si>
    <t>-1753674677</t>
  </si>
  <si>
    <t>794</t>
  </si>
  <si>
    <t>460680020</t>
  </si>
  <si>
    <t>vybourání otvoru v cihle 10x10 cm tl. stěny do 15 cm</t>
  </si>
  <si>
    <t>1996066450</t>
  </si>
  <si>
    <t>795</t>
  </si>
  <si>
    <t>460680021</t>
  </si>
  <si>
    <t>prostupy zdivem, betonem 10x10x60</t>
  </si>
  <si>
    <t>1021428343</t>
  </si>
  <si>
    <t>796</t>
  </si>
  <si>
    <t>220052105</t>
  </si>
  <si>
    <t>protipožární utěsnění, do 80 mm, mont.</t>
  </si>
  <si>
    <t>930005208</t>
  </si>
  <si>
    <t>797</t>
  </si>
  <si>
    <t>220052115</t>
  </si>
  <si>
    <t>protipožární utesnění, do  250 mm, mont.</t>
  </si>
  <si>
    <t>1388226595</t>
  </si>
  <si>
    <t>M24.2</t>
  </si>
  <si>
    <t>Měření a regulace - demontáž stávajícího zařízení M+R</t>
  </si>
  <si>
    <t>798</t>
  </si>
  <si>
    <t>M24.2-001</t>
  </si>
  <si>
    <t>Demontáž stáavajícího zařízení M+R</t>
  </si>
  <si>
    <t>hzs</t>
  </si>
  <si>
    <t>-339573503</t>
  </si>
  <si>
    <t>M24.3</t>
  </si>
  <si>
    <t>Měření a regulace - dodávky přístrojů - externí prvky</t>
  </si>
  <si>
    <t>799</t>
  </si>
  <si>
    <t>TA80</t>
  </si>
  <si>
    <t>Prostorový reg. teploty 26-60 st.C</t>
  </si>
  <si>
    <t>-12358764</t>
  </si>
  <si>
    <t>800</t>
  </si>
  <si>
    <t>TA50</t>
  </si>
  <si>
    <t>Kapilárový reg.teploty 40-130°C</t>
  </si>
  <si>
    <t>1751934504</t>
  </si>
  <si>
    <t>801</t>
  </si>
  <si>
    <t>PA90</t>
  </si>
  <si>
    <t>Kontaktní manometr se 2 kontakty/MAX-MIN/, vč. zk.tlak.koh.</t>
  </si>
  <si>
    <t>538326043</t>
  </si>
  <si>
    <t>802</t>
  </si>
  <si>
    <t>LAH80</t>
  </si>
  <si>
    <t>čidlo zaplavení 24 VAC</t>
  </si>
  <si>
    <t>1974518165</t>
  </si>
  <si>
    <t>803</t>
  </si>
  <si>
    <t>1.00</t>
  </si>
  <si>
    <t>Poruchová signalizace 24 VAC</t>
  </si>
  <si>
    <t>-757173245</t>
  </si>
  <si>
    <t>804</t>
  </si>
  <si>
    <t>2.0</t>
  </si>
  <si>
    <t>ústředna detekce zemního plynu pro 4 čidla DHP-1/IV</t>
  </si>
  <si>
    <t>-796065866</t>
  </si>
  <si>
    <t>805</t>
  </si>
  <si>
    <t>QAH81,82</t>
  </si>
  <si>
    <t>čidlo detekce zemního plynu BNV CH4</t>
  </si>
  <si>
    <t>-970903898</t>
  </si>
  <si>
    <t>806</t>
  </si>
  <si>
    <t>QAH83</t>
  </si>
  <si>
    <t>čidlo detekce CO BNV CO</t>
  </si>
  <si>
    <t>1064894230</t>
  </si>
  <si>
    <t>807</t>
  </si>
  <si>
    <t>COM</t>
  </si>
  <si>
    <t>GSM komunikátor bez SIM karty, 4vstupy, 2 výstupy</t>
  </si>
  <si>
    <t>1834351480</t>
  </si>
  <si>
    <t>808</t>
  </si>
  <si>
    <t>AKU</t>
  </si>
  <si>
    <t>akumulátor 12V pro komunikátor</t>
  </si>
  <si>
    <t>656319962</t>
  </si>
  <si>
    <t>809</t>
  </si>
  <si>
    <t>TR1</t>
  </si>
  <si>
    <t>trafo 230/18 VAC, 18 VA</t>
  </si>
  <si>
    <t>-1432671188</t>
  </si>
  <si>
    <t>M24.4</t>
  </si>
  <si>
    <t>Měření a regulace dodávka - rozvaděče</t>
  </si>
  <si>
    <t>810</t>
  </si>
  <si>
    <t>RA1</t>
  </si>
  <si>
    <t xml:space="preserve">Rozvaděčová skříň s krytím IP 40
rozměry : 600x800x300 mm (š x v x h)
svorkovnice nahoře, přívod kabelů horem, přední dveře s otvory 
pro signalizační a ovládací prvky dle výkresové dokumentace
RA1
ochrana před nebezpečným dotykem dle ČSN 33 2000-4-41
napěťová soustava 3+N+PE 230 V 50 Hz, TN - S
a bezpečným napětím u soustavy PELV 1 L-, L+, 24 VDC
nebo PELV 1 L, 24 VAC 
včetně dále specifikovaného příslušenství v ceně rozvaděče
Přepěťová ochrana III. st. čtyřpólová ks 1
tlačítkový ovladač červený, vč. spínací jednotky ks 1
 HL. VYPÍNAČ  
1 pol. jistič 16A s vybavovací cívkou ks 1
Tlačítkový ovladač T6A černý, vč. spínací jednotky ks 1
VYPNUTÍ HOUKAČKY  
Kontrolka , 230 VAC,  ks 2
Pomocné relé 2P, 230 VAC  ks 9
Pomocné relé 2P, 12 VDC  ks 2
1 pól. jistič dle výkres. dokumentace ks 3
Zásuvka na DIN lištu, s proud. chráničem 230 VAC, 16 A ks 1
Trafo 230 / 24 VAC 100 VA ks 7
Lišta DIN ks 3
Žlab perforovaný 60x60 ks 3
Svorka řadová 2,5 mm, 4mm /dle výkres. dokumentace/ ks 30
Těsnící vývodka kovová GP 21 ks 35
Rozjišťovací bod včetně pojistek ks 11
dle výkres. dokumentace, nebo obdobné jištění rozp. poj. sv.  
Ostatní dále nespecifikované prvky a materiál pro výrobu rozváděče kpl 1
</t>
  </si>
  <si>
    <t>670493347</t>
  </si>
  <si>
    <t>M24.5</t>
  </si>
  <si>
    <t>Měření a regulace - ostatní</t>
  </si>
  <si>
    <t>811</t>
  </si>
  <si>
    <t>M24.5-001</t>
  </si>
  <si>
    <t>-1532178374</t>
  </si>
  <si>
    <t>812</t>
  </si>
  <si>
    <t>M24.5-002</t>
  </si>
  <si>
    <t>Doprava</t>
  </si>
  <si>
    <t>-1005959255</t>
  </si>
  <si>
    <t>813</t>
  </si>
  <si>
    <t>M24.5-003</t>
  </si>
  <si>
    <t>Revize</t>
  </si>
  <si>
    <t>-1978810676</t>
  </si>
  <si>
    <t>814</t>
  </si>
  <si>
    <t>M24,5-004</t>
  </si>
  <si>
    <t>Zaregulování systému a zkušební provoz</t>
  </si>
  <si>
    <t>-475468673</t>
  </si>
  <si>
    <t>02 - Vedlejší a ostatní náklady</t>
  </si>
  <si>
    <t>VRN - Vedlejší rozpočtové náklady</t>
  </si>
  <si>
    <t>VRN</t>
  </si>
  <si>
    <t>Vedlejší rozpočtové náklady</t>
  </si>
  <si>
    <t>010001000</t>
  </si>
  <si>
    <t>Základní rozdělení průvodních činností a nákladů průzkumné, geodetické a projektové práce
dokumentace skutečného stavu
revize nutné k předání stavby</t>
  </si>
  <si>
    <t>Kč</t>
  </si>
  <si>
    <t>1024</t>
  </si>
  <si>
    <t>-213629409</t>
  </si>
  <si>
    <t>031002000</t>
  </si>
  <si>
    <t>Hlavní tituly průvodních činností a nákladů zařízení staveniště a související (přípravné) práce
včetně provozních vlivů související s etapizací stavby</t>
  </si>
  <si>
    <t>-1854395802</t>
  </si>
  <si>
    <t>042503000</t>
  </si>
  <si>
    <t>Inženýrská činnost posudky plán BOZP na staveništi</t>
  </si>
  <si>
    <t>776864836</t>
  </si>
  <si>
    <t>045002000</t>
  </si>
  <si>
    <t>Hlavní tituly průvodních činností a nákladů inženýrská činnost kompletační a koordinační činnost</t>
  </si>
  <si>
    <t>-97702943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</si>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</sst>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0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40"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21"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0" fontId="29"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3" fillId="2" borderId="0" xfId="0" applyFont="1" applyFill="1" applyAlignment="1">
      <alignment horizontal="left" vertical="center"/>
    </xf>
    <xf numFmtId="0" fontId="32"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39" fillId="0" borderId="0" xfId="0" applyFont="1" applyAlignment="1" applyProtection="1">
      <alignment vertical="center" wrapText="1"/>
      <protection/>
    </xf>
    <xf numFmtId="0" fontId="0" fillId="0" borderId="21" xfId="0" applyFont="1" applyBorder="1" applyAlignment="1" applyProtection="1">
      <alignment vertical="center"/>
      <protection/>
    </xf>
    <xf numFmtId="0" fontId="39" fillId="0" borderId="0" xfId="0" applyFont="1" applyBorder="1" applyAlignment="1" applyProtection="1">
      <alignment vertical="center"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7"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7"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0" fontId="25"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7" fillId="0" borderId="34" xfId="0" applyFont="1" applyBorder="1" applyAlignment="1" applyProtection="1">
      <alignment horizontal="left"/>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7"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83"/>
      <c r="AS2" s="383"/>
      <c r="AT2" s="383"/>
      <c r="AU2" s="383"/>
      <c r="AV2" s="383"/>
      <c r="AW2" s="383"/>
      <c r="AX2" s="383"/>
      <c r="AY2" s="383"/>
      <c r="AZ2" s="383"/>
      <c r="BA2" s="383"/>
      <c r="BB2" s="383"/>
      <c r="BC2" s="383"/>
      <c r="BD2" s="383"/>
      <c r="BE2" s="383"/>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44" t="s">
        <v>16</v>
      </c>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28"/>
      <c r="AQ5" s="30"/>
      <c r="BE5" s="342" t="s">
        <v>17</v>
      </c>
      <c r="BS5" s="23" t="s">
        <v>8</v>
      </c>
    </row>
    <row r="6" spans="2:71" ht="36.95" customHeight="1">
      <c r="B6" s="27"/>
      <c r="C6" s="28"/>
      <c r="D6" s="35" t="s">
        <v>18</v>
      </c>
      <c r="E6" s="28"/>
      <c r="F6" s="28"/>
      <c r="G6" s="28"/>
      <c r="H6" s="28"/>
      <c r="I6" s="28"/>
      <c r="J6" s="28"/>
      <c r="K6" s="346" t="s">
        <v>19</v>
      </c>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28"/>
      <c r="AQ6" s="30"/>
      <c r="BE6" s="343"/>
      <c r="BS6" s="23" t="s">
        <v>20</v>
      </c>
    </row>
    <row r="7" spans="2:71"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43"/>
      <c r="BS7" s="23" t="s">
        <v>24</v>
      </c>
    </row>
    <row r="8" spans="2:71"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43"/>
      <c r="BS8" s="23" t="s">
        <v>29</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3"/>
      <c r="BS9" s="23" t="s">
        <v>30</v>
      </c>
    </row>
    <row r="10" spans="2:71"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22</v>
      </c>
      <c r="AO10" s="28"/>
      <c r="AP10" s="28"/>
      <c r="AQ10" s="30"/>
      <c r="BE10" s="343"/>
      <c r="BS10" s="23" t="s">
        <v>20</v>
      </c>
    </row>
    <row r="11" spans="2:71" ht="18.4" customHeight="1">
      <c r="B11" s="27"/>
      <c r="C11" s="28"/>
      <c r="D11" s="28"/>
      <c r="E11" s="34"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34</v>
      </c>
      <c r="AL11" s="28"/>
      <c r="AM11" s="28"/>
      <c r="AN11" s="34" t="s">
        <v>22</v>
      </c>
      <c r="AO11" s="28"/>
      <c r="AP11" s="28"/>
      <c r="AQ11" s="30"/>
      <c r="BE11" s="343"/>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3"/>
      <c r="BS12" s="23" t="s">
        <v>20</v>
      </c>
    </row>
    <row r="13" spans="2:71" ht="14.45" customHeight="1">
      <c r="B13" s="27"/>
      <c r="C13" s="28"/>
      <c r="D13" s="36"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36</v>
      </c>
      <c r="AO13" s="28"/>
      <c r="AP13" s="28"/>
      <c r="AQ13" s="30"/>
      <c r="BE13" s="343"/>
      <c r="BS13" s="23" t="s">
        <v>20</v>
      </c>
    </row>
    <row r="14" spans="2:71" ht="13.5">
      <c r="B14" s="27"/>
      <c r="C14" s="28"/>
      <c r="D14" s="28"/>
      <c r="E14" s="347" t="s">
        <v>36</v>
      </c>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6" t="s">
        <v>34</v>
      </c>
      <c r="AL14" s="28"/>
      <c r="AM14" s="28"/>
      <c r="AN14" s="38" t="s">
        <v>36</v>
      </c>
      <c r="AO14" s="28"/>
      <c r="AP14" s="28"/>
      <c r="AQ14" s="30"/>
      <c r="BE14" s="343"/>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3"/>
      <c r="BS15" s="23" t="s">
        <v>6</v>
      </c>
    </row>
    <row r="16" spans="2:71" ht="14.45" customHeight="1">
      <c r="B16" s="27"/>
      <c r="C16" s="28"/>
      <c r="D16" s="36"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38</v>
      </c>
      <c r="AO16" s="28"/>
      <c r="AP16" s="28"/>
      <c r="AQ16" s="30"/>
      <c r="BE16" s="343"/>
      <c r="BS16" s="23" t="s">
        <v>6</v>
      </c>
    </row>
    <row r="17" spans="2:71" ht="18.4" customHeight="1">
      <c r="B17" s="27"/>
      <c r="C17" s="28"/>
      <c r="D17" s="28"/>
      <c r="E17" s="34" t="s">
        <v>39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34</v>
      </c>
      <c r="AL17" s="28"/>
      <c r="AM17" s="28"/>
      <c r="AN17" s="34" t="s">
        <v>40</v>
      </c>
      <c r="AO17" s="28"/>
      <c r="AP17" s="28"/>
      <c r="AQ17" s="30"/>
      <c r="BE17" s="343"/>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3"/>
      <c r="BS18" s="23" t="s">
        <v>8</v>
      </c>
    </row>
    <row r="19" spans="2:71" ht="14.45"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3"/>
      <c r="BS19" s="23" t="s">
        <v>8</v>
      </c>
    </row>
    <row r="20" spans="2:71" ht="48.75" customHeight="1">
      <c r="B20" s="27"/>
      <c r="C20" s="28"/>
      <c r="D20" s="28"/>
      <c r="E20" s="349" t="s">
        <v>43</v>
      </c>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28"/>
      <c r="AP20" s="28"/>
      <c r="AQ20" s="30"/>
      <c r="BE20" s="343"/>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3"/>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43"/>
    </row>
    <row r="23" spans="2:57" s="1" customFormat="1" ht="25.9" customHeight="1">
      <c r="B23" s="40"/>
      <c r="C23" s="41"/>
      <c r="D23" s="42" t="s">
        <v>44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50">
        <f>ROUND(AG51,2)</f>
        <v>0</v>
      </c>
      <c r="AL23" s="351"/>
      <c r="AM23" s="351"/>
      <c r="AN23" s="351"/>
      <c r="AO23" s="351"/>
      <c r="AP23" s="41"/>
      <c r="AQ23" s="44"/>
      <c r="BE23" s="343"/>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43"/>
    </row>
    <row r="25" spans="2:57" s="1" customFormat="1" ht="13.5">
      <c r="B25" s="40"/>
      <c r="C25" s="41"/>
      <c r="D25" s="41"/>
      <c r="E25" s="41"/>
      <c r="F25" s="41"/>
      <c r="G25" s="41"/>
      <c r="H25" s="41"/>
      <c r="I25" s="41"/>
      <c r="J25" s="41"/>
      <c r="K25" s="41"/>
      <c r="L25" s="352" t="s">
        <v>45</v>
      </c>
      <c r="M25" s="352"/>
      <c r="N25" s="352"/>
      <c r="O25" s="352"/>
      <c r="P25" s="41"/>
      <c r="Q25" s="41"/>
      <c r="R25" s="41"/>
      <c r="S25" s="41"/>
      <c r="T25" s="41"/>
      <c r="U25" s="41"/>
      <c r="V25" s="41"/>
      <c r="W25" s="352" t="s">
        <v>46</v>
      </c>
      <c r="X25" s="352"/>
      <c r="Y25" s="352"/>
      <c r="Z25" s="352"/>
      <c r="AA25" s="352"/>
      <c r="AB25" s="352"/>
      <c r="AC25" s="352"/>
      <c r="AD25" s="352"/>
      <c r="AE25" s="352"/>
      <c r="AF25" s="41"/>
      <c r="AG25" s="41"/>
      <c r="AH25" s="41"/>
      <c r="AI25" s="41"/>
      <c r="AJ25" s="41"/>
      <c r="AK25" s="352" t="s">
        <v>47</v>
      </c>
      <c r="AL25" s="352"/>
      <c r="AM25" s="352"/>
      <c r="AN25" s="352"/>
      <c r="AO25" s="352"/>
      <c r="AP25" s="41"/>
      <c r="AQ25" s="44"/>
      <c r="BE25" s="343"/>
    </row>
    <row r="26" spans="2:57" s="2" customFormat="1" ht="14.45" customHeight="1">
      <c r="B26" s="46"/>
      <c r="C26" s="47"/>
      <c r="D26" s="48" t="s">
        <v>48</v>
      </c>
      <c r="E26" s="47"/>
      <c r="F26" s="48" t="s">
        <v>49</v>
      </c>
      <c r="G26" s="47"/>
      <c r="H26" s="47"/>
      <c r="I26" s="47"/>
      <c r="J26" s="47"/>
      <c r="K26" s="47"/>
      <c r="L26" s="353">
        <v>0.21</v>
      </c>
      <c r="M26" s="354"/>
      <c r="N26" s="354"/>
      <c r="O26" s="354"/>
      <c r="P26" s="47"/>
      <c r="Q26" s="47"/>
      <c r="R26" s="47"/>
      <c r="S26" s="47"/>
      <c r="T26" s="47"/>
      <c r="U26" s="47"/>
      <c r="V26" s="47"/>
      <c r="W26" s="355">
        <f>ROUND(AZ51,2)</f>
        <v>0</v>
      </c>
      <c r="X26" s="354"/>
      <c r="Y26" s="354"/>
      <c r="Z26" s="354"/>
      <c r="AA26" s="354"/>
      <c r="AB26" s="354"/>
      <c r="AC26" s="354"/>
      <c r="AD26" s="354"/>
      <c r="AE26" s="354"/>
      <c r="AF26" s="47"/>
      <c r="AG26" s="47"/>
      <c r="AH26" s="47"/>
      <c r="AI26" s="47"/>
      <c r="AJ26" s="47"/>
      <c r="AK26" s="355">
        <f>ROUND(AV51,2)</f>
        <v>0</v>
      </c>
      <c r="AL26" s="354"/>
      <c r="AM26" s="354"/>
      <c r="AN26" s="354"/>
      <c r="AO26" s="354"/>
      <c r="AP26" s="47"/>
      <c r="AQ26" s="49"/>
      <c r="BE26" s="343"/>
    </row>
    <row r="27" spans="2:57" s="2" customFormat="1" ht="14.45" customHeight="1">
      <c r="B27" s="46"/>
      <c r="C27" s="47"/>
      <c r="D27" s="47"/>
      <c r="E27" s="47"/>
      <c r="F27" s="48" t="s">
        <v>50</v>
      </c>
      <c r="G27" s="47"/>
      <c r="H27" s="47"/>
      <c r="I27" s="47"/>
      <c r="J27" s="47"/>
      <c r="K27" s="47"/>
      <c r="L27" s="353">
        <v>0.15</v>
      </c>
      <c r="M27" s="354"/>
      <c r="N27" s="354"/>
      <c r="O27" s="354"/>
      <c r="P27" s="47"/>
      <c r="Q27" s="47"/>
      <c r="R27" s="47"/>
      <c r="S27" s="47"/>
      <c r="T27" s="47"/>
      <c r="U27" s="47"/>
      <c r="V27" s="47"/>
      <c r="W27" s="355">
        <f>ROUND(BA51,2)</f>
        <v>0</v>
      </c>
      <c r="X27" s="354"/>
      <c r="Y27" s="354"/>
      <c r="Z27" s="354"/>
      <c r="AA27" s="354"/>
      <c r="AB27" s="354"/>
      <c r="AC27" s="354"/>
      <c r="AD27" s="354"/>
      <c r="AE27" s="354"/>
      <c r="AF27" s="47"/>
      <c r="AG27" s="47"/>
      <c r="AH27" s="47"/>
      <c r="AI27" s="47"/>
      <c r="AJ27" s="47"/>
      <c r="AK27" s="355">
        <f>ROUND(AW51,2)</f>
        <v>0</v>
      </c>
      <c r="AL27" s="354"/>
      <c r="AM27" s="354"/>
      <c r="AN27" s="354"/>
      <c r="AO27" s="354"/>
      <c r="AP27" s="47"/>
      <c r="AQ27" s="49"/>
      <c r="BE27" s="343"/>
    </row>
    <row r="28" spans="2:57" s="2" customFormat="1" ht="14.45" customHeight="1" hidden="1">
      <c r="B28" s="46"/>
      <c r="C28" s="47"/>
      <c r="D28" s="47"/>
      <c r="E28" s="47"/>
      <c r="F28" s="48" t="s">
        <v>51</v>
      </c>
      <c r="G28" s="47"/>
      <c r="H28" s="47"/>
      <c r="I28" s="47"/>
      <c r="J28" s="47"/>
      <c r="K28" s="47"/>
      <c r="L28" s="353">
        <v>0.21</v>
      </c>
      <c r="M28" s="354"/>
      <c r="N28" s="354"/>
      <c r="O28" s="354"/>
      <c r="P28" s="47"/>
      <c r="Q28" s="47"/>
      <c r="R28" s="47"/>
      <c r="S28" s="47"/>
      <c r="T28" s="47"/>
      <c r="U28" s="47"/>
      <c r="V28" s="47"/>
      <c r="W28" s="355">
        <f>ROUND(BB51,2)</f>
        <v>0</v>
      </c>
      <c r="X28" s="354"/>
      <c r="Y28" s="354"/>
      <c r="Z28" s="354"/>
      <c r="AA28" s="354"/>
      <c r="AB28" s="354"/>
      <c r="AC28" s="354"/>
      <c r="AD28" s="354"/>
      <c r="AE28" s="354"/>
      <c r="AF28" s="47"/>
      <c r="AG28" s="47"/>
      <c r="AH28" s="47"/>
      <c r="AI28" s="47"/>
      <c r="AJ28" s="47"/>
      <c r="AK28" s="355">
        <v>0</v>
      </c>
      <c r="AL28" s="354"/>
      <c r="AM28" s="354"/>
      <c r="AN28" s="354"/>
      <c r="AO28" s="354"/>
      <c r="AP28" s="47"/>
      <c r="AQ28" s="49"/>
      <c r="BE28" s="343"/>
    </row>
    <row r="29" spans="2:57" s="2" customFormat="1" ht="14.45" customHeight="1" hidden="1">
      <c r="B29" s="46"/>
      <c r="C29" s="47"/>
      <c r="D29" s="47"/>
      <c r="E29" s="47"/>
      <c r="F29" s="48" t="s">
        <v>52</v>
      </c>
      <c r="G29" s="47"/>
      <c r="H29" s="47"/>
      <c r="I29" s="47"/>
      <c r="J29" s="47"/>
      <c r="K29" s="47"/>
      <c r="L29" s="353">
        <v>0.15</v>
      </c>
      <c r="M29" s="354"/>
      <c r="N29" s="354"/>
      <c r="O29" s="354"/>
      <c r="P29" s="47"/>
      <c r="Q29" s="47"/>
      <c r="R29" s="47"/>
      <c r="S29" s="47"/>
      <c r="T29" s="47"/>
      <c r="U29" s="47"/>
      <c r="V29" s="47"/>
      <c r="W29" s="355">
        <f>ROUND(BC51,2)</f>
        <v>0</v>
      </c>
      <c r="X29" s="354"/>
      <c r="Y29" s="354"/>
      <c r="Z29" s="354"/>
      <c r="AA29" s="354"/>
      <c r="AB29" s="354"/>
      <c r="AC29" s="354"/>
      <c r="AD29" s="354"/>
      <c r="AE29" s="354"/>
      <c r="AF29" s="47"/>
      <c r="AG29" s="47"/>
      <c r="AH29" s="47"/>
      <c r="AI29" s="47"/>
      <c r="AJ29" s="47"/>
      <c r="AK29" s="355">
        <v>0</v>
      </c>
      <c r="AL29" s="354"/>
      <c r="AM29" s="354"/>
      <c r="AN29" s="354"/>
      <c r="AO29" s="354"/>
      <c r="AP29" s="47"/>
      <c r="AQ29" s="49"/>
      <c r="BE29" s="343"/>
    </row>
    <row r="30" spans="2:57" s="2" customFormat="1" ht="14.45" customHeight="1" hidden="1">
      <c r="B30" s="46"/>
      <c r="C30" s="47"/>
      <c r="D30" s="47"/>
      <c r="E30" s="47"/>
      <c r="F30" s="48" t="s">
        <v>53</v>
      </c>
      <c r="G30" s="47"/>
      <c r="H30" s="47"/>
      <c r="I30" s="47"/>
      <c r="J30" s="47"/>
      <c r="K30" s="47"/>
      <c r="L30" s="353">
        <v>0</v>
      </c>
      <c r="M30" s="354"/>
      <c r="N30" s="354"/>
      <c r="O30" s="354"/>
      <c r="P30" s="47"/>
      <c r="Q30" s="47"/>
      <c r="R30" s="47"/>
      <c r="S30" s="47"/>
      <c r="T30" s="47"/>
      <c r="U30" s="47"/>
      <c r="V30" s="47"/>
      <c r="W30" s="355">
        <f>ROUND(BD51,2)</f>
        <v>0</v>
      </c>
      <c r="X30" s="354"/>
      <c r="Y30" s="354"/>
      <c r="Z30" s="354"/>
      <c r="AA30" s="354"/>
      <c r="AB30" s="354"/>
      <c r="AC30" s="354"/>
      <c r="AD30" s="354"/>
      <c r="AE30" s="354"/>
      <c r="AF30" s="47"/>
      <c r="AG30" s="47"/>
      <c r="AH30" s="47"/>
      <c r="AI30" s="47"/>
      <c r="AJ30" s="47"/>
      <c r="AK30" s="355">
        <v>0</v>
      </c>
      <c r="AL30" s="354"/>
      <c r="AM30" s="354"/>
      <c r="AN30" s="354"/>
      <c r="AO30" s="354"/>
      <c r="AP30" s="47"/>
      <c r="AQ30" s="49"/>
      <c r="BE30" s="343"/>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43"/>
    </row>
    <row r="32" spans="2:57" s="1" customFormat="1" ht="25.9" customHeight="1">
      <c r="B32" s="40"/>
      <c r="C32" s="50"/>
      <c r="D32" s="51" t="s">
        <v>54</v>
      </c>
      <c r="E32" s="52"/>
      <c r="F32" s="52"/>
      <c r="G32" s="52"/>
      <c r="H32" s="52"/>
      <c r="I32" s="52"/>
      <c r="J32" s="52"/>
      <c r="K32" s="52"/>
      <c r="L32" s="52"/>
      <c r="M32" s="52"/>
      <c r="N32" s="52"/>
      <c r="O32" s="52"/>
      <c r="P32" s="52"/>
      <c r="Q32" s="52"/>
      <c r="R32" s="52"/>
      <c r="S32" s="52"/>
      <c r="T32" s="53" t="s">
        <v>55</v>
      </c>
      <c r="U32" s="52"/>
      <c r="V32" s="52"/>
      <c r="W32" s="52"/>
      <c r="X32" s="356" t="s">
        <v>56</v>
      </c>
      <c r="Y32" s="357"/>
      <c r="Z32" s="357"/>
      <c r="AA32" s="357"/>
      <c r="AB32" s="357"/>
      <c r="AC32" s="52"/>
      <c r="AD32" s="52"/>
      <c r="AE32" s="52"/>
      <c r="AF32" s="52"/>
      <c r="AG32" s="52"/>
      <c r="AH32" s="52"/>
      <c r="AI32" s="52"/>
      <c r="AJ32" s="52"/>
      <c r="AK32" s="358">
        <f>SUM(AK23:AK30)</f>
        <v>0</v>
      </c>
      <c r="AL32" s="357"/>
      <c r="AM32" s="357"/>
      <c r="AN32" s="357"/>
      <c r="AO32" s="359"/>
      <c r="AP32" s="50"/>
      <c r="AQ32" s="54"/>
      <c r="BE32" s="343"/>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57</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Be0020032016kopie</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60" t="str">
        <f>K6</f>
        <v>Rekonstrukce objektu Mládežníků 228, Rokycany 2.etapa - změna využití</v>
      </c>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5">
      <c r="B44" s="40"/>
      <c r="C44" s="64" t="s">
        <v>25</v>
      </c>
      <c r="D44" s="62"/>
      <c r="E44" s="62"/>
      <c r="F44" s="62"/>
      <c r="G44" s="62"/>
      <c r="H44" s="62"/>
      <c r="I44" s="62"/>
      <c r="J44" s="62"/>
      <c r="K44" s="62"/>
      <c r="L44" s="71" t="str">
        <f>IF(K8="","",K8)</f>
        <v>Mládežníků 228, Rokycany</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62" t="str">
        <f>IF(AN8="","",AN8)</f>
        <v>2.3.2016</v>
      </c>
      <c r="AN44" s="362"/>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5">
      <c r="B46" s="40"/>
      <c r="C46" s="64" t="s">
        <v>31</v>
      </c>
      <c r="D46" s="62"/>
      <c r="E46" s="62"/>
      <c r="F46" s="62"/>
      <c r="G46" s="62"/>
      <c r="H46" s="62"/>
      <c r="I46" s="62"/>
      <c r="J46" s="62"/>
      <c r="K46" s="62"/>
      <c r="L46" s="65" t="str">
        <f>IF(E11="","",E11)</f>
        <v>ZPČ muzeum v Plzni, Kopeckého Sady 2,Plzeň</v>
      </c>
      <c r="M46" s="62"/>
      <c r="N46" s="62"/>
      <c r="O46" s="62"/>
      <c r="P46" s="62"/>
      <c r="Q46" s="62"/>
      <c r="R46" s="62"/>
      <c r="S46" s="62"/>
      <c r="T46" s="62"/>
      <c r="U46" s="62"/>
      <c r="V46" s="62"/>
      <c r="W46" s="62"/>
      <c r="X46" s="62"/>
      <c r="Y46" s="62"/>
      <c r="Z46" s="62"/>
      <c r="AA46" s="62"/>
      <c r="AB46" s="62"/>
      <c r="AC46" s="62"/>
      <c r="AD46" s="62"/>
      <c r="AE46" s="62"/>
      <c r="AF46" s="62"/>
      <c r="AG46" s="62"/>
      <c r="AH46" s="62"/>
      <c r="AI46" s="64" t="s">
        <v>37</v>
      </c>
      <c r="AJ46" s="62"/>
      <c r="AK46" s="62"/>
      <c r="AL46" s="62"/>
      <c r="AM46" s="363" t="str">
        <f>IF(E17="","",E17)</f>
        <v>Luboš Beneda, Čižická 279, 332 09 Štěnovice</v>
      </c>
      <c r="AN46" s="363"/>
      <c r="AO46" s="363"/>
      <c r="AP46" s="363"/>
      <c r="AQ46" s="62"/>
      <c r="AR46" s="60"/>
      <c r="AS46" s="364" t="s">
        <v>58</v>
      </c>
      <c r="AT46" s="365"/>
      <c r="AU46" s="73"/>
      <c r="AV46" s="73"/>
      <c r="AW46" s="73"/>
      <c r="AX46" s="73"/>
      <c r="AY46" s="73"/>
      <c r="AZ46" s="73"/>
      <c r="BA46" s="73"/>
      <c r="BB46" s="73"/>
      <c r="BC46" s="73"/>
      <c r="BD46" s="74"/>
    </row>
    <row r="47" spans="2:56" s="1" customFormat="1" ht="13.5">
      <c r="B47" s="40"/>
      <c r="C47" s="64" t="s">
        <v>35</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66"/>
      <c r="AT47" s="367"/>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68"/>
      <c r="AT48" s="369"/>
      <c r="AU48" s="41"/>
      <c r="AV48" s="41"/>
      <c r="AW48" s="41"/>
      <c r="AX48" s="41"/>
      <c r="AY48" s="41"/>
      <c r="AZ48" s="41"/>
      <c r="BA48" s="41"/>
      <c r="BB48" s="41"/>
      <c r="BC48" s="41"/>
      <c r="BD48" s="77"/>
    </row>
    <row r="49" spans="2:56" s="1" customFormat="1" ht="29.25" customHeight="1">
      <c r="B49" s="40"/>
      <c r="C49" s="370" t="s">
        <v>59</v>
      </c>
      <c r="D49" s="371"/>
      <c r="E49" s="371"/>
      <c r="F49" s="371"/>
      <c r="G49" s="371"/>
      <c r="H49" s="78"/>
      <c r="I49" s="372" t="s">
        <v>60</v>
      </c>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3" t="s">
        <v>61</v>
      </c>
      <c r="AH49" s="371"/>
      <c r="AI49" s="371"/>
      <c r="AJ49" s="371"/>
      <c r="AK49" s="371"/>
      <c r="AL49" s="371"/>
      <c r="AM49" s="371"/>
      <c r="AN49" s="372" t="s">
        <v>62</v>
      </c>
      <c r="AO49" s="371"/>
      <c r="AP49" s="371"/>
      <c r="AQ49" s="79" t="s">
        <v>63</v>
      </c>
      <c r="AR49" s="60"/>
      <c r="AS49" s="80" t="s">
        <v>64</v>
      </c>
      <c r="AT49" s="81" t="s">
        <v>65</v>
      </c>
      <c r="AU49" s="81" t="s">
        <v>66</v>
      </c>
      <c r="AV49" s="81" t="s">
        <v>67</v>
      </c>
      <c r="AW49" s="81" t="s">
        <v>68</v>
      </c>
      <c r="AX49" s="81" t="s">
        <v>69</v>
      </c>
      <c r="AY49" s="81" t="s">
        <v>70</v>
      </c>
      <c r="AZ49" s="81" t="s">
        <v>71</v>
      </c>
      <c r="BA49" s="81" t="s">
        <v>72</v>
      </c>
      <c r="BB49" s="81" t="s">
        <v>73</v>
      </c>
      <c r="BC49" s="81" t="s">
        <v>74</v>
      </c>
      <c r="BD49" s="82" t="s">
        <v>75</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76</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81">
        <f>ROUND(AG52,2)</f>
        <v>0</v>
      </c>
      <c r="AH51" s="381"/>
      <c r="AI51" s="381"/>
      <c r="AJ51" s="381"/>
      <c r="AK51" s="381"/>
      <c r="AL51" s="381"/>
      <c r="AM51" s="381"/>
      <c r="AN51" s="382">
        <f>SUM(AG51,AT51)</f>
        <v>0</v>
      </c>
      <c r="AO51" s="382"/>
      <c r="AP51" s="382"/>
      <c r="AQ51" s="88" t="s">
        <v>22</v>
      </c>
      <c r="AR51" s="70"/>
      <c r="AS51" s="89">
        <f>ROUND(AS52,2)</f>
        <v>0</v>
      </c>
      <c r="AT51" s="90">
        <f>ROUND(SUM(AV51:AW51),2)</f>
        <v>0</v>
      </c>
      <c r="AU51" s="91">
        <f>ROUND(AU52,5)</f>
        <v>0</v>
      </c>
      <c r="AV51" s="90">
        <f>ROUND(AZ51*L26,2)</f>
        <v>0</v>
      </c>
      <c r="AW51" s="90">
        <f>ROUND(BA51*L27,2)</f>
        <v>0</v>
      </c>
      <c r="AX51" s="90">
        <f>ROUND(BB51*L26,2)</f>
        <v>0</v>
      </c>
      <c r="AY51" s="90">
        <f>ROUND(BC51*L27,2)</f>
        <v>0</v>
      </c>
      <c r="AZ51" s="90">
        <f>ROUND(AZ52,2)</f>
        <v>0</v>
      </c>
      <c r="BA51" s="90">
        <f>ROUND(BA52,2)</f>
        <v>0</v>
      </c>
      <c r="BB51" s="90">
        <f>ROUND(BB52,2)</f>
        <v>0</v>
      </c>
      <c r="BC51" s="90">
        <f>ROUND(BC52,2)</f>
        <v>0</v>
      </c>
      <c r="BD51" s="92">
        <f>ROUND(BD52,2)</f>
        <v>0</v>
      </c>
      <c r="BS51" s="93" t="s">
        <v>77</v>
      </c>
      <c r="BT51" s="93" t="s">
        <v>78</v>
      </c>
      <c r="BU51" s="94" t="s">
        <v>79</v>
      </c>
      <c r="BV51" s="93" t="s">
        <v>80</v>
      </c>
      <c r="BW51" s="93" t="s">
        <v>7</v>
      </c>
      <c r="BX51" s="93" t="s">
        <v>81</v>
      </c>
      <c r="CL51" s="93" t="s">
        <v>22</v>
      </c>
    </row>
    <row r="52" spans="2:91" s="5" customFormat="1" ht="22.5" customHeight="1">
      <c r="B52" s="95"/>
      <c r="C52" s="96"/>
      <c r="D52" s="377" t="s">
        <v>82</v>
      </c>
      <c r="E52" s="377"/>
      <c r="F52" s="377"/>
      <c r="G52" s="377"/>
      <c r="H52" s="377"/>
      <c r="I52" s="97"/>
      <c r="J52" s="377" t="s">
        <v>83</v>
      </c>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6">
        <f>ROUND(SUM(AG53:AG54),2)</f>
        <v>0</v>
      </c>
      <c r="AH52" s="375"/>
      <c r="AI52" s="375"/>
      <c r="AJ52" s="375"/>
      <c r="AK52" s="375"/>
      <c r="AL52" s="375"/>
      <c r="AM52" s="375"/>
      <c r="AN52" s="374">
        <f>SUM(AG52,AT52)</f>
        <v>0</v>
      </c>
      <c r="AO52" s="375"/>
      <c r="AP52" s="375"/>
      <c r="AQ52" s="98" t="s">
        <v>84</v>
      </c>
      <c r="AR52" s="99"/>
      <c r="AS52" s="100">
        <f>ROUND(SUM(AS53:AS54),2)</f>
        <v>0</v>
      </c>
      <c r="AT52" s="101">
        <f>ROUND(SUM(AV52:AW52),2)</f>
        <v>0</v>
      </c>
      <c r="AU52" s="102">
        <f>ROUND(SUM(AU53:AU54),5)</f>
        <v>0</v>
      </c>
      <c r="AV52" s="101">
        <f>ROUND(AZ52*L26,2)</f>
        <v>0</v>
      </c>
      <c r="AW52" s="101">
        <f>ROUND(BA52*L27,2)</f>
        <v>0</v>
      </c>
      <c r="AX52" s="101">
        <f>ROUND(BB52*L26,2)</f>
        <v>0</v>
      </c>
      <c r="AY52" s="101">
        <f>ROUND(BC52*L27,2)</f>
        <v>0</v>
      </c>
      <c r="AZ52" s="101">
        <f>ROUND(SUM(AZ53:AZ54),2)</f>
        <v>0</v>
      </c>
      <c r="BA52" s="101">
        <f>ROUND(SUM(BA53:BA54),2)</f>
        <v>0</v>
      </c>
      <c r="BB52" s="101">
        <f>ROUND(SUM(BB53:BB54),2)</f>
        <v>0</v>
      </c>
      <c r="BC52" s="101">
        <f>ROUND(SUM(BC53:BC54),2)</f>
        <v>0</v>
      </c>
      <c r="BD52" s="103">
        <f>ROUND(SUM(BD53:BD54),2)</f>
        <v>0</v>
      </c>
      <c r="BS52" s="104" t="s">
        <v>77</v>
      </c>
      <c r="BT52" s="104" t="s">
        <v>24</v>
      </c>
      <c r="BU52" s="104" t="s">
        <v>79</v>
      </c>
      <c r="BV52" s="104" t="s">
        <v>80</v>
      </c>
      <c r="BW52" s="104" t="s">
        <v>85</v>
      </c>
      <c r="BX52" s="104" t="s">
        <v>7</v>
      </c>
      <c r="CL52" s="104" t="s">
        <v>22</v>
      </c>
      <c r="CM52" s="104" t="s">
        <v>86</v>
      </c>
    </row>
    <row r="53" spans="1:90" s="6" customFormat="1" ht="22.5" customHeight="1">
      <c r="A53" s="105" t="s">
        <v>87</v>
      </c>
      <c r="B53" s="106"/>
      <c r="C53" s="107"/>
      <c r="D53" s="107"/>
      <c r="E53" s="380" t="s">
        <v>88</v>
      </c>
      <c r="F53" s="380"/>
      <c r="G53" s="380"/>
      <c r="H53" s="380"/>
      <c r="I53" s="380"/>
      <c r="J53" s="107"/>
      <c r="K53" s="380" t="s">
        <v>89</v>
      </c>
      <c r="L53" s="380"/>
      <c r="M53" s="380"/>
      <c r="N53" s="380"/>
      <c r="O53" s="380"/>
      <c r="P53" s="380"/>
      <c r="Q53" s="380"/>
      <c r="R53" s="380"/>
      <c r="S53" s="380"/>
      <c r="T53" s="380"/>
      <c r="U53" s="380"/>
      <c r="V53" s="380"/>
      <c r="W53" s="380"/>
      <c r="X53" s="380"/>
      <c r="Y53" s="380"/>
      <c r="Z53" s="380"/>
      <c r="AA53" s="380"/>
      <c r="AB53" s="380"/>
      <c r="AC53" s="380"/>
      <c r="AD53" s="380"/>
      <c r="AE53" s="380"/>
      <c r="AF53" s="380"/>
      <c r="AG53" s="378">
        <f>'01 - Stavební objekt'!J29</f>
        <v>0</v>
      </c>
      <c r="AH53" s="379"/>
      <c r="AI53" s="379"/>
      <c r="AJ53" s="379"/>
      <c r="AK53" s="379"/>
      <c r="AL53" s="379"/>
      <c r="AM53" s="379"/>
      <c r="AN53" s="378">
        <f>SUM(AG53,AT53)</f>
        <v>0</v>
      </c>
      <c r="AO53" s="379"/>
      <c r="AP53" s="379"/>
      <c r="AQ53" s="108" t="s">
        <v>90</v>
      </c>
      <c r="AR53" s="109"/>
      <c r="AS53" s="110">
        <v>0</v>
      </c>
      <c r="AT53" s="111">
        <f>ROUND(SUM(AV53:AW53),2)</f>
        <v>0</v>
      </c>
      <c r="AU53" s="112">
        <f>'01 - Stavební objekt'!P139</f>
        <v>0</v>
      </c>
      <c r="AV53" s="111">
        <f>'01 - Stavební objekt'!J32</f>
        <v>0</v>
      </c>
      <c r="AW53" s="111">
        <f>'01 - Stavební objekt'!J33</f>
        <v>0</v>
      </c>
      <c r="AX53" s="111">
        <f>'01 - Stavební objekt'!J34</f>
        <v>0</v>
      </c>
      <c r="AY53" s="111">
        <f>'01 - Stavební objekt'!J35</f>
        <v>0</v>
      </c>
      <c r="AZ53" s="111">
        <f>'01 - Stavební objekt'!F32</f>
        <v>0</v>
      </c>
      <c r="BA53" s="111">
        <f>'01 - Stavební objekt'!F33</f>
        <v>0</v>
      </c>
      <c r="BB53" s="111">
        <f>'01 - Stavební objekt'!F34</f>
        <v>0</v>
      </c>
      <c r="BC53" s="111">
        <f>'01 - Stavební objekt'!F35</f>
        <v>0</v>
      </c>
      <c r="BD53" s="113">
        <f>'01 - Stavební objekt'!F36</f>
        <v>0</v>
      </c>
      <c r="BT53" s="114" t="s">
        <v>86</v>
      </c>
      <c r="BV53" s="114" t="s">
        <v>80</v>
      </c>
      <c r="BW53" s="114" t="s">
        <v>91</v>
      </c>
      <c r="BX53" s="114" t="s">
        <v>85</v>
      </c>
      <c r="CL53" s="114" t="s">
        <v>22</v>
      </c>
    </row>
    <row r="54" spans="1:90" s="6" customFormat="1" ht="22.5" customHeight="1">
      <c r="A54" s="105" t="s">
        <v>87</v>
      </c>
      <c r="B54" s="106"/>
      <c r="C54" s="107"/>
      <c r="D54" s="107"/>
      <c r="E54" s="380" t="s">
        <v>92</v>
      </c>
      <c r="F54" s="380"/>
      <c r="G54" s="380"/>
      <c r="H54" s="380"/>
      <c r="I54" s="380"/>
      <c r="J54" s="107"/>
      <c r="K54" s="380" t="s">
        <v>93</v>
      </c>
      <c r="L54" s="380"/>
      <c r="M54" s="380"/>
      <c r="N54" s="380"/>
      <c r="O54" s="380"/>
      <c r="P54" s="380"/>
      <c r="Q54" s="380"/>
      <c r="R54" s="380"/>
      <c r="S54" s="380"/>
      <c r="T54" s="380"/>
      <c r="U54" s="380"/>
      <c r="V54" s="380"/>
      <c r="W54" s="380"/>
      <c r="X54" s="380"/>
      <c r="Y54" s="380"/>
      <c r="Z54" s="380"/>
      <c r="AA54" s="380"/>
      <c r="AB54" s="380"/>
      <c r="AC54" s="380"/>
      <c r="AD54" s="380"/>
      <c r="AE54" s="380"/>
      <c r="AF54" s="380"/>
      <c r="AG54" s="378">
        <f>'02 - Vedlejší a ostatní n...'!J29</f>
        <v>0</v>
      </c>
      <c r="AH54" s="379"/>
      <c r="AI54" s="379"/>
      <c r="AJ54" s="379"/>
      <c r="AK54" s="379"/>
      <c r="AL54" s="379"/>
      <c r="AM54" s="379"/>
      <c r="AN54" s="378">
        <f>SUM(AG54,AT54)</f>
        <v>0</v>
      </c>
      <c r="AO54" s="379"/>
      <c r="AP54" s="379"/>
      <c r="AQ54" s="108" t="s">
        <v>90</v>
      </c>
      <c r="AR54" s="109"/>
      <c r="AS54" s="115">
        <v>0</v>
      </c>
      <c r="AT54" s="116">
        <f>ROUND(SUM(AV54:AW54),2)</f>
        <v>0</v>
      </c>
      <c r="AU54" s="117">
        <f>'02 - Vedlejší a ostatní n...'!P83</f>
        <v>0</v>
      </c>
      <c r="AV54" s="116">
        <f>'02 - Vedlejší a ostatní n...'!J32</f>
        <v>0</v>
      </c>
      <c r="AW54" s="116">
        <f>'02 - Vedlejší a ostatní n...'!J33</f>
        <v>0</v>
      </c>
      <c r="AX54" s="116">
        <f>'02 - Vedlejší a ostatní n...'!J34</f>
        <v>0</v>
      </c>
      <c r="AY54" s="116">
        <f>'02 - Vedlejší a ostatní n...'!J35</f>
        <v>0</v>
      </c>
      <c r="AZ54" s="116">
        <f>'02 - Vedlejší a ostatní n...'!F32</f>
        <v>0</v>
      </c>
      <c r="BA54" s="116">
        <f>'02 - Vedlejší a ostatní n...'!F33</f>
        <v>0</v>
      </c>
      <c r="BB54" s="116">
        <f>'02 - Vedlejší a ostatní n...'!F34</f>
        <v>0</v>
      </c>
      <c r="BC54" s="116">
        <f>'02 - Vedlejší a ostatní n...'!F35</f>
        <v>0</v>
      </c>
      <c r="BD54" s="118">
        <f>'02 - Vedlejší a ostatní n...'!F36</f>
        <v>0</v>
      </c>
      <c r="BT54" s="114" t="s">
        <v>86</v>
      </c>
      <c r="BV54" s="114" t="s">
        <v>80</v>
      </c>
      <c r="BW54" s="114" t="s">
        <v>94</v>
      </c>
      <c r="BX54" s="114" t="s">
        <v>85</v>
      </c>
      <c r="CL54" s="114" t="s">
        <v>22</v>
      </c>
    </row>
    <row r="55" spans="2:44" s="1" customFormat="1" ht="30" customHeight="1">
      <c r="B55" s="40"/>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0"/>
    </row>
    <row r="56" spans="2:44" s="1" customFormat="1" ht="6.95" customHeight="1">
      <c r="B56" s="55"/>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60"/>
    </row>
  </sheetData>
  <sheetProtection password="CC35" sheet="1" objects="1" scenarios="1" formatCells="0" formatColumns="0" formatRows="0" sort="0" autoFilter="0"/>
  <mergeCells count="49">
    <mergeCell ref="AR2:BE2"/>
    <mergeCell ref="AN54:AP54"/>
    <mergeCell ref="AG54:AM54"/>
    <mergeCell ref="E54:I54"/>
    <mergeCell ref="K54:AF54"/>
    <mergeCell ref="AG51:AM51"/>
    <mergeCell ref="AN51:AP51"/>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01 - Stavební objekt'!C2" display="/"/>
    <hyperlink ref="A54" location="'02 - Vedlejší a ostatní n...'!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05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20"/>
      <c r="C1" s="120"/>
      <c r="D1" s="121" t="s">
        <v>1</v>
      </c>
      <c r="E1" s="120"/>
      <c r="F1" s="122" t="s">
        <v>95</v>
      </c>
      <c r="G1" s="391" t="s">
        <v>96</v>
      </c>
      <c r="H1" s="391"/>
      <c r="I1" s="123"/>
      <c r="J1" s="122" t="s">
        <v>97</v>
      </c>
      <c r="K1" s="121" t="s">
        <v>98</v>
      </c>
      <c r="L1" s="122" t="s">
        <v>99</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3"/>
      <c r="M2" s="383"/>
      <c r="N2" s="383"/>
      <c r="O2" s="383"/>
      <c r="P2" s="383"/>
      <c r="Q2" s="383"/>
      <c r="R2" s="383"/>
      <c r="S2" s="383"/>
      <c r="T2" s="383"/>
      <c r="U2" s="383"/>
      <c r="V2" s="383"/>
      <c r="AT2" s="23" t="s">
        <v>91</v>
      </c>
    </row>
    <row r="3" spans="2:46" ht="6.95" customHeight="1">
      <c r="B3" s="24"/>
      <c r="C3" s="25"/>
      <c r="D3" s="25"/>
      <c r="E3" s="25"/>
      <c r="F3" s="25"/>
      <c r="G3" s="25"/>
      <c r="H3" s="25"/>
      <c r="I3" s="124"/>
      <c r="J3" s="25"/>
      <c r="K3" s="26"/>
      <c r="AT3" s="23" t="s">
        <v>86</v>
      </c>
    </row>
    <row r="4" spans="2:46" ht="36.95" customHeight="1">
      <c r="B4" s="27"/>
      <c r="C4" s="28"/>
      <c r="D4" s="29" t="s">
        <v>100</v>
      </c>
      <c r="E4" s="28"/>
      <c r="F4" s="28"/>
      <c r="G4" s="28"/>
      <c r="H4" s="28"/>
      <c r="I4" s="125"/>
      <c r="J4" s="28"/>
      <c r="K4" s="30"/>
      <c r="M4" s="31" t="s">
        <v>12</v>
      </c>
      <c r="AT4" s="23" t="s">
        <v>6</v>
      </c>
    </row>
    <row r="5" spans="2:11" ht="6.95" customHeight="1">
      <c r="B5" s="27"/>
      <c r="C5" s="28"/>
      <c r="D5" s="28"/>
      <c r="E5" s="28"/>
      <c r="F5" s="28"/>
      <c r="G5" s="28"/>
      <c r="H5" s="28"/>
      <c r="I5" s="125"/>
      <c r="J5" s="28"/>
      <c r="K5" s="30"/>
    </row>
    <row r="6" spans="2:11" ht="13.5">
      <c r="B6" s="27"/>
      <c r="C6" s="28"/>
      <c r="D6" s="36" t="s">
        <v>18</v>
      </c>
      <c r="E6" s="28"/>
      <c r="F6" s="28"/>
      <c r="G6" s="28"/>
      <c r="H6" s="28"/>
      <c r="I6" s="125"/>
      <c r="J6" s="28"/>
      <c r="K6" s="30"/>
    </row>
    <row r="7" spans="2:11" ht="22.5" customHeight="1">
      <c r="B7" s="27"/>
      <c r="C7" s="28"/>
      <c r="D7" s="28"/>
      <c r="E7" s="384" t="str">
        <f>'Rekapitulace stavby'!K6</f>
        <v>Rekonstrukce objektu Mládežníků 228, Rokycany 2.etapa - změna využití</v>
      </c>
      <c r="F7" s="385"/>
      <c r="G7" s="385"/>
      <c r="H7" s="385"/>
      <c r="I7" s="125"/>
      <c r="J7" s="28"/>
      <c r="K7" s="30"/>
    </row>
    <row r="8" spans="2:11" ht="13.5">
      <c r="B8" s="27"/>
      <c r="C8" s="28"/>
      <c r="D8" s="36" t="s">
        <v>101</v>
      </c>
      <c r="E8" s="28"/>
      <c r="F8" s="28"/>
      <c r="G8" s="28"/>
      <c r="H8" s="28"/>
      <c r="I8" s="125"/>
      <c r="J8" s="28"/>
      <c r="K8" s="30"/>
    </row>
    <row r="9" spans="2:11" s="1" customFormat="1" ht="22.5" customHeight="1">
      <c r="B9" s="40"/>
      <c r="C9" s="41"/>
      <c r="D9" s="41"/>
      <c r="E9" s="384" t="s">
        <v>102</v>
      </c>
      <c r="F9" s="386"/>
      <c r="G9" s="386"/>
      <c r="H9" s="386"/>
      <c r="I9" s="126"/>
      <c r="J9" s="41"/>
      <c r="K9" s="44"/>
    </row>
    <row r="10" spans="2:11" s="1" customFormat="1" ht="13.5">
      <c r="B10" s="40"/>
      <c r="C10" s="41"/>
      <c r="D10" s="36" t="s">
        <v>103</v>
      </c>
      <c r="E10" s="41"/>
      <c r="F10" s="41"/>
      <c r="G10" s="41"/>
      <c r="H10" s="41"/>
      <c r="I10" s="126"/>
      <c r="J10" s="41"/>
      <c r="K10" s="44"/>
    </row>
    <row r="11" spans="2:11" s="1" customFormat="1" ht="36.95" customHeight="1">
      <c r="B11" s="40"/>
      <c r="C11" s="41"/>
      <c r="D11" s="41"/>
      <c r="E11" s="387" t="s">
        <v>104</v>
      </c>
      <c r="F11" s="386"/>
      <c r="G11" s="386"/>
      <c r="H11" s="386"/>
      <c r="I11" s="126"/>
      <c r="J11" s="41"/>
      <c r="K11" s="44"/>
    </row>
    <row r="12" spans="2:11" s="1" customFormat="1" ht="13.5">
      <c r="B12" s="40"/>
      <c r="C12" s="41"/>
      <c r="D12" s="41"/>
      <c r="E12" s="41"/>
      <c r="F12" s="41"/>
      <c r="G12" s="41"/>
      <c r="H12" s="41"/>
      <c r="I12" s="126"/>
      <c r="J12" s="41"/>
      <c r="K12" s="44"/>
    </row>
    <row r="13" spans="2:11" s="1" customFormat="1" ht="14.45" customHeight="1">
      <c r="B13" s="40"/>
      <c r="C13" s="41"/>
      <c r="D13" s="36" t="s">
        <v>21</v>
      </c>
      <c r="E13" s="41"/>
      <c r="F13" s="34" t="s">
        <v>22</v>
      </c>
      <c r="G13" s="41"/>
      <c r="H13" s="41"/>
      <c r="I13" s="127" t="s">
        <v>23</v>
      </c>
      <c r="J13" s="34" t="s">
        <v>22</v>
      </c>
      <c r="K13" s="44"/>
    </row>
    <row r="14" spans="2:11" s="1" customFormat="1" ht="14.45" customHeight="1">
      <c r="B14" s="40"/>
      <c r="C14" s="41"/>
      <c r="D14" s="36" t="s">
        <v>25</v>
      </c>
      <c r="E14" s="41"/>
      <c r="F14" s="34" t="s">
        <v>26</v>
      </c>
      <c r="G14" s="41"/>
      <c r="H14" s="41"/>
      <c r="I14" s="127" t="s">
        <v>27</v>
      </c>
      <c r="J14" s="128" t="str">
        <f>'Rekapitulace stavby'!AN8</f>
        <v>2.3.2016</v>
      </c>
      <c r="K14" s="44"/>
    </row>
    <row r="15" spans="2:11" s="1" customFormat="1" ht="10.9" customHeight="1">
      <c r="B15" s="40"/>
      <c r="C15" s="41"/>
      <c r="D15" s="41"/>
      <c r="E15" s="41"/>
      <c r="F15" s="41"/>
      <c r="G15" s="41"/>
      <c r="H15" s="41"/>
      <c r="I15" s="126"/>
      <c r="J15" s="41"/>
      <c r="K15" s="44"/>
    </row>
    <row r="16" spans="2:11" s="1" customFormat="1" ht="14.45" customHeight="1">
      <c r="B16" s="40"/>
      <c r="C16" s="41"/>
      <c r="D16" s="36" t="s">
        <v>31</v>
      </c>
      <c r="E16" s="41"/>
      <c r="F16" s="41"/>
      <c r="G16" s="41"/>
      <c r="H16" s="41"/>
      <c r="I16" s="127" t="s">
        <v>32</v>
      </c>
      <c r="J16" s="34" t="s">
        <v>22</v>
      </c>
      <c r="K16" s="44"/>
    </row>
    <row r="17" spans="2:11" s="1" customFormat="1" ht="18" customHeight="1">
      <c r="B17" s="40"/>
      <c r="C17" s="41"/>
      <c r="D17" s="41"/>
      <c r="E17" s="34" t="s">
        <v>33</v>
      </c>
      <c r="F17" s="41"/>
      <c r="G17" s="41"/>
      <c r="H17" s="41"/>
      <c r="I17" s="127" t="s">
        <v>34</v>
      </c>
      <c r="J17" s="34" t="s">
        <v>22</v>
      </c>
      <c r="K17" s="44"/>
    </row>
    <row r="18" spans="2:11" s="1" customFormat="1" ht="6.95" customHeight="1">
      <c r="B18" s="40"/>
      <c r="C18" s="41"/>
      <c r="D18" s="41"/>
      <c r="E18" s="41"/>
      <c r="F18" s="41"/>
      <c r="G18" s="41"/>
      <c r="H18" s="41"/>
      <c r="I18" s="126"/>
      <c r="J18" s="41"/>
      <c r="K18" s="44"/>
    </row>
    <row r="19" spans="2:11" s="1" customFormat="1" ht="14.45" customHeight="1">
      <c r="B19" s="40"/>
      <c r="C19" s="41"/>
      <c r="D19" s="36" t="s">
        <v>35</v>
      </c>
      <c r="E19" s="41"/>
      <c r="F19" s="41"/>
      <c r="G19" s="41"/>
      <c r="H19" s="41"/>
      <c r="I19" s="127" t="s">
        <v>32</v>
      </c>
      <c r="J19" s="34" t="str">
        <f>IF('Rekapitulace stavby'!AN13="Vyplň údaj","",IF('Rekapitulace stavby'!AN13="","",'Rekapitulace stavby'!AN13))</f>
        <v/>
      </c>
      <c r="K19" s="44"/>
    </row>
    <row r="20" spans="2:11" s="1" customFormat="1" ht="18" customHeight="1">
      <c r="B20" s="40"/>
      <c r="C20" s="41"/>
      <c r="D20" s="41"/>
      <c r="E20" s="34" t="str">
        <f>IF('Rekapitulace stavby'!E14="Vyplň údaj","",IF('Rekapitulace stavby'!E14="","",'Rekapitulace stavby'!E14))</f>
        <v/>
      </c>
      <c r="F20" s="41"/>
      <c r="G20" s="41"/>
      <c r="H20" s="41"/>
      <c r="I20" s="127" t="s">
        <v>34</v>
      </c>
      <c r="J20" s="34" t="str">
        <f>IF('Rekapitulace stavby'!AN14="Vyplň údaj","",IF('Rekapitulace stavby'!AN14="","",'Rekapitulace stavby'!AN14))</f>
        <v/>
      </c>
      <c r="K20" s="44"/>
    </row>
    <row r="21" spans="2:11" s="1" customFormat="1" ht="6.95" customHeight="1">
      <c r="B21" s="40"/>
      <c r="C21" s="41"/>
      <c r="D21" s="41"/>
      <c r="E21" s="41"/>
      <c r="F21" s="41"/>
      <c r="G21" s="41"/>
      <c r="H21" s="41"/>
      <c r="I21" s="126"/>
      <c r="J21" s="41"/>
      <c r="K21" s="44"/>
    </row>
    <row r="22" spans="2:11" s="1" customFormat="1" ht="14.45" customHeight="1">
      <c r="B22" s="40"/>
      <c r="C22" s="41"/>
      <c r="D22" s="36" t="s">
        <v>37</v>
      </c>
      <c r="E22" s="41"/>
      <c r="F22" s="41"/>
      <c r="G22" s="41"/>
      <c r="H22" s="41"/>
      <c r="I22" s="127" t="s">
        <v>32</v>
      </c>
      <c r="J22" s="34" t="s">
        <v>38</v>
      </c>
      <c r="K22" s="44"/>
    </row>
    <row r="23" spans="2:11" s="1" customFormat="1" ht="18" customHeight="1">
      <c r="B23" s="40"/>
      <c r="C23" s="41"/>
      <c r="D23" s="41"/>
      <c r="E23" s="34" t="s">
        <v>39</v>
      </c>
      <c r="F23" s="41"/>
      <c r="G23" s="41"/>
      <c r="H23" s="41"/>
      <c r="I23" s="127" t="s">
        <v>34</v>
      </c>
      <c r="J23" s="34" t="s">
        <v>40</v>
      </c>
      <c r="K23" s="44"/>
    </row>
    <row r="24" spans="2:11" s="1" customFormat="1" ht="6.95" customHeight="1">
      <c r="B24" s="40"/>
      <c r="C24" s="41"/>
      <c r="D24" s="41"/>
      <c r="E24" s="41"/>
      <c r="F24" s="41"/>
      <c r="G24" s="41"/>
      <c r="H24" s="41"/>
      <c r="I24" s="126"/>
      <c r="J24" s="41"/>
      <c r="K24" s="44"/>
    </row>
    <row r="25" spans="2:11" s="1" customFormat="1" ht="14.45" customHeight="1">
      <c r="B25" s="40"/>
      <c r="C25" s="41"/>
      <c r="D25" s="36" t="s">
        <v>42</v>
      </c>
      <c r="E25" s="41"/>
      <c r="F25" s="41"/>
      <c r="G25" s="41"/>
      <c r="H25" s="41"/>
      <c r="I25" s="126"/>
      <c r="J25" s="41"/>
      <c r="K25" s="44"/>
    </row>
    <row r="26" spans="2:11" s="7" customFormat="1" ht="63" customHeight="1">
      <c r="B26" s="129"/>
      <c r="C26" s="130"/>
      <c r="D26" s="130"/>
      <c r="E26" s="349" t="s">
        <v>43</v>
      </c>
      <c r="F26" s="349"/>
      <c r="G26" s="349"/>
      <c r="H26" s="349"/>
      <c r="I26" s="131"/>
      <c r="J26" s="130"/>
      <c r="K26" s="132"/>
    </row>
    <row r="27" spans="2:11" s="1" customFormat="1" ht="6.95" customHeight="1">
      <c r="B27" s="40"/>
      <c r="C27" s="41"/>
      <c r="D27" s="41"/>
      <c r="E27" s="41"/>
      <c r="F27" s="41"/>
      <c r="G27" s="41"/>
      <c r="H27" s="41"/>
      <c r="I27" s="126"/>
      <c r="J27" s="41"/>
      <c r="K27" s="44"/>
    </row>
    <row r="28" spans="2:11" s="1" customFormat="1" ht="6.95" customHeight="1">
      <c r="B28" s="40"/>
      <c r="C28" s="41"/>
      <c r="D28" s="84"/>
      <c r="E28" s="84"/>
      <c r="F28" s="84"/>
      <c r="G28" s="84"/>
      <c r="H28" s="84"/>
      <c r="I28" s="133"/>
      <c r="J28" s="84"/>
      <c r="K28" s="134"/>
    </row>
    <row r="29" spans="2:11" s="1" customFormat="1" ht="25.35" customHeight="1">
      <c r="B29" s="40"/>
      <c r="C29" s="41"/>
      <c r="D29" s="135" t="s">
        <v>44</v>
      </c>
      <c r="E29" s="41"/>
      <c r="F29" s="41"/>
      <c r="G29" s="41"/>
      <c r="H29" s="41"/>
      <c r="I29" s="126"/>
      <c r="J29" s="136">
        <f>ROUND(J139,2)</f>
        <v>0</v>
      </c>
      <c r="K29" s="44"/>
    </row>
    <row r="30" spans="2:11" s="1" customFormat="1" ht="6.95" customHeight="1">
      <c r="B30" s="40"/>
      <c r="C30" s="41"/>
      <c r="D30" s="84"/>
      <c r="E30" s="84"/>
      <c r="F30" s="84"/>
      <c r="G30" s="84"/>
      <c r="H30" s="84"/>
      <c r="I30" s="133"/>
      <c r="J30" s="84"/>
      <c r="K30" s="134"/>
    </row>
    <row r="31" spans="2:11" s="1" customFormat="1" ht="14.45" customHeight="1">
      <c r="B31" s="40"/>
      <c r="C31" s="41"/>
      <c r="D31" s="41"/>
      <c r="E31" s="41"/>
      <c r="F31" s="45" t="s">
        <v>46</v>
      </c>
      <c r="G31" s="41"/>
      <c r="H31" s="41"/>
      <c r="I31" s="137" t="s">
        <v>45</v>
      </c>
      <c r="J31" s="45" t="s">
        <v>47</v>
      </c>
      <c r="K31" s="44"/>
    </row>
    <row r="32" spans="2:11" s="1" customFormat="1" ht="14.45" customHeight="1">
      <c r="B32" s="40"/>
      <c r="C32" s="41"/>
      <c r="D32" s="48" t="s">
        <v>48</v>
      </c>
      <c r="E32" s="48" t="s">
        <v>49</v>
      </c>
      <c r="F32" s="138">
        <f>ROUND(SUM(BE139:BE2049),2)</f>
        <v>0</v>
      </c>
      <c r="G32" s="41"/>
      <c r="H32" s="41"/>
      <c r="I32" s="139">
        <v>0.21</v>
      </c>
      <c r="J32" s="138">
        <f>ROUND(ROUND((SUM(BE139:BE2049)),2)*I32,2)</f>
        <v>0</v>
      </c>
      <c r="K32" s="44"/>
    </row>
    <row r="33" spans="2:11" s="1" customFormat="1" ht="14.45" customHeight="1">
      <c r="B33" s="40"/>
      <c r="C33" s="41"/>
      <c r="D33" s="41"/>
      <c r="E33" s="48" t="s">
        <v>50</v>
      </c>
      <c r="F33" s="138">
        <f>ROUND(SUM(BF139:BF2049),2)</f>
        <v>0</v>
      </c>
      <c r="G33" s="41"/>
      <c r="H33" s="41"/>
      <c r="I33" s="139">
        <v>0.15</v>
      </c>
      <c r="J33" s="138">
        <f>ROUND(ROUND((SUM(BF139:BF2049)),2)*I33,2)</f>
        <v>0</v>
      </c>
      <c r="K33" s="44"/>
    </row>
    <row r="34" spans="2:11" s="1" customFormat="1" ht="14.45" customHeight="1" hidden="1">
      <c r="B34" s="40"/>
      <c r="C34" s="41"/>
      <c r="D34" s="41"/>
      <c r="E34" s="48" t="s">
        <v>51</v>
      </c>
      <c r="F34" s="138">
        <f>ROUND(SUM(BG139:BG2049),2)</f>
        <v>0</v>
      </c>
      <c r="G34" s="41"/>
      <c r="H34" s="41"/>
      <c r="I34" s="139">
        <v>0.21</v>
      </c>
      <c r="J34" s="138">
        <v>0</v>
      </c>
      <c r="K34" s="44"/>
    </row>
    <row r="35" spans="2:11" s="1" customFormat="1" ht="14.45" customHeight="1" hidden="1">
      <c r="B35" s="40"/>
      <c r="C35" s="41"/>
      <c r="D35" s="41"/>
      <c r="E35" s="48" t="s">
        <v>52</v>
      </c>
      <c r="F35" s="138">
        <f>ROUND(SUM(BH139:BH2049),2)</f>
        <v>0</v>
      </c>
      <c r="G35" s="41"/>
      <c r="H35" s="41"/>
      <c r="I35" s="139">
        <v>0.15</v>
      </c>
      <c r="J35" s="138">
        <v>0</v>
      </c>
      <c r="K35" s="44"/>
    </row>
    <row r="36" spans="2:11" s="1" customFormat="1" ht="14.45" customHeight="1" hidden="1">
      <c r="B36" s="40"/>
      <c r="C36" s="41"/>
      <c r="D36" s="41"/>
      <c r="E36" s="48" t="s">
        <v>53</v>
      </c>
      <c r="F36" s="138">
        <f>ROUND(SUM(BI139:BI2049),2)</f>
        <v>0</v>
      </c>
      <c r="G36" s="41"/>
      <c r="H36" s="41"/>
      <c r="I36" s="139">
        <v>0</v>
      </c>
      <c r="J36" s="138">
        <v>0</v>
      </c>
      <c r="K36" s="44"/>
    </row>
    <row r="37" spans="2:11" s="1" customFormat="1" ht="6.95" customHeight="1">
      <c r="B37" s="40"/>
      <c r="C37" s="41"/>
      <c r="D37" s="41"/>
      <c r="E37" s="41"/>
      <c r="F37" s="41"/>
      <c r="G37" s="41"/>
      <c r="H37" s="41"/>
      <c r="I37" s="126"/>
      <c r="J37" s="41"/>
      <c r="K37" s="44"/>
    </row>
    <row r="38" spans="2:11" s="1" customFormat="1" ht="25.35" customHeight="1">
      <c r="B38" s="40"/>
      <c r="C38" s="140"/>
      <c r="D38" s="141" t="s">
        <v>54</v>
      </c>
      <c r="E38" s="78"/>
      <c r="F38" s="78"/>
      <c r="G38" s="142" t="s">
        <v>55</v>
      </c>
      <c r="H38" s="143" t="s">
        <v>56</v>
      </c>
      <c r="I38" s="144"/>
      <c r="J38" s="145">
        <f>SUM(J29:J36)</f>
        <v>0</v>
      </c>
      <c r="K38" s="146"/>
    </row>
    <row r="39" spans="2:11" s="1" customFormat="1" ht="14.45" customHeight="1">
      <c r="B39" s="55"/>
      <c r="C39" s="56"/>
      <c r="D39" s="56"/>
      <c r="E39" s="56"/>
      <c r="F39" s="56"/>
      <c r="G39" s="56"/>
      <c r="H39" s="56"/>
      <c r="I39" s="147"/>
      <c r="J39" s="56"/>
      <c r="K39" s="57"/>
    </row>
    <row r="43" spans="2:11" s="1" customFormat="1" ht="6.95" customHeight="1">
      <c r="B43" s="148"/>
      <c r="C43" s="149"/>
      <c r="D43" s="149"/>
      <c r="E43" s="149"/>
      <c r="F43" s="149"/>
      <c r="G43" s="149"/>
      <c r="H43" s="149"/>
      <c r="I43" s="150"/>
      <c r="J43" s="149"/>
      <c r="K43" s="151"/>
    </row>
    <row r="44" spans="2:11" s="1" customFormat="1" ht="36.95" customHeight="1">
      <c r="B44" s="40"/>
      <c r="C44" s="29" t="s">
        <v>105</v>
      </c>
      <c r="D44" s="41"/>
      <c r="E44" s="41"/>
      <c r="F44" s="41"/>
      <c r="G44" s="41"/>
      <c r="H44" s="41"/>
      <c r="I44" s="126"/>
      <c r="J44" s="41"/>
      <c r="K44" s="44"/>
    </row>
    <row r="45" spans="2:11" s="1" customFormat="1" ht="6.95" customHeight="1">
      <c r="B45" s="40"/>
      <c r="C45" s="41"/>
      <c r="D45" s="41"/>
      <c r="E45" s="41"/>
      <c r="F45" s="41"/>
      <c r="G45" s="41"/>
      <c r="H45" s="41"/>
      <c r="I45" s="126"/>
      <c r="J45" s="41"/>
      <c r="K45" s="44"/>
    </row>
    <row r="46" spans="2:11" s="1" customFormat="1" ht="14.45" customHeight="1">
      <c r="B46" s="40"/>
      <c r="C46" s="36" t="s">
        <v>18</v>
      </c>
      <c r="D46" s="41"/>
      <c r="E46" s="41"/>
      <c r="F46" s="41"/>
      <c r="G46" s="41"/>
      <c r="H46" s="41"/>
      <c r="I46" s="126"/>
      <c r="J46" s="41"/>
      <c r="K46" s="44"/>
    </row>
    <row r="47" spans="2:11" s="1" customFormat="1" ht="22.5" customHeight="1">
      <c r="B47" s="40"/>
      <c r="C47" s="41"/>
      <c r="D47" s="41"/>
      <c r="E47" s="384" t="str">
        <f>E7</f>
        <v>Rekonstrukce objektu Mládežníků 228, Rokycany 2.etapa - změna využití</v>
      </c>
      <c r="F47" s="385"/>
      <c r="G47" s="385"/>
      <c r="H47" s="385"/>
      <c r="I47" s="126"/>
      <c r="J47" s="41"/>
      <c r="K47" s="44"/>
    </row>
    <row r="48" spans="2:11" ht="13.5">
      <c r="B48" s="27"/>
      <c r="C48" s="36" t="s">
        <v>101</v>
      </c>
      <c r="D48" s="28"/>
      <c r="E48" s="28"/>
      <c r="F48" s="28"/>
      <c r="G48" s="28"/>
      <c r="H48" s="28"/>
      <c r="I48" s="125"/>
      <c r="J48" s="28"/>
      <c r="K48" s="30"/>
    </row>
    <row r="49" spans="2:11" s="1" customFormat="1" ht="22.5" customHeight="1">
      <c r="B49" s="40"/>
      <c r="C49" s="41"/>
      <c r="D49" s="41"/>
      <c r="E49" s="384" t="s">
        <v>102</v>
      </c>
      <c r="F49" s="386"/>
      <c r="G49" s="386"/>
      <c r="H49" s="386"/>
      <c r="I49" s="126"/>
      <c r="J49" s="41"/>
      <c r="K49" s="44"/>
    </row>
    <row r="50" spans="2:11" s="1" customFormat="1" ht="14.45" customHeight="1">
      <c r="B50" s="40"/>
      <c r="C50" s="36" t="s">
        <v>103</v>
      </c>
      <c r="D50" s="41"/>
      <c r="E50" s="41"/>
      <c r="F50" s="41"/>
      <c r="G50" s="41"/>
      <c r="H50" s="41"/>
      <c r="I50" s="126"/>
      <c r="J50" s="41"/>
      <c r="K50" s="44"/>
    </row>
    <row r="51" spans="2:11" s="1" customFormat="1" ht="23.25" customHeight="1">
      <c r="B51" s="40"/>
      <c r="C51" s="41"/>
      <c r="D51" s="41"/>
      <c r="E51" s="387" t="str">
        <f>E11</f>
        <v>01 - Stavební objekt</v>
      </c>
      <c r="F51" s="386"/>
      <c r="G51" s="386"/>
      <c r="H51" s="386"/>
      <c r="I51" s="126"/>
      <c r="J51" s="41"/>
      <c r="K51" s="44"/>
    </row>
    <row r="52" spans="2:11" s="1" customFormat="1" ht="6.95" customHeight="1">
      <c r="B52" s="40"/>
      <c r="C52" s="41"/>
      <c r="D52" s="41"/>
      <c r="E52" s="41"/>
      <c r="F52" s="41"/>
      <c r="G52" s="41"/>
      <c r="H52" s="41"/>
      <c r="I52" s="126"/>
      <c r="J52" s="41"/>
      <c r="K52" s="44"/>
    </row>
    <row r="53" spans="2:11" s="1" customFormat="1" ht="18" customHeight="1">
      <c r="B53" s="40"/>
      <c r="C53" s="36" t="s">
        <v>25</v>
      </c>
      <c r="D53" s="41"/>
      <c r="E53" s="41"/>
      <c r="F53" s="34" t="str">
        <f>F14</f>
        <v>Mládežníků 228, Rokycany</v>
      </c>
      <c r="G53" s="41"/>
      <c r="H53" s="41"/>
      <c r="I53" s="127" t="s">
        <v>27</v>
      </c>
      <c r="J53" s="128" t="str">
        <f>IF(J14="","",J14)</f>
        <v>2.3.2016</v>
      </c>
      <c r="K53" s="44"/>
    </row>
    <row r="54" spans="2:11" s="1" customFormat="1" ht="6.95" customHeight="1">
      <c r="B54" s="40"/>
      <c r="C54" s="41"/>
      <c r="D54" s="41"/>
      <c r="E54" s="41"/>
      <c r="F54" s="41"/>
      <c r="G54" s="41"/>
      <c r="H54" s="41"/>
      <c r="I54" s="126"/>
      <c r="J54" s="41"/>
      <c r="K54" s="44"/>
    </row>
    <row r="55" spans="2:11" s="1" customFormat="1" ht="13.5">
      <c r="B55" s="40"/>
      <c r="C55" s="36" t="s">
        <v>31</v>
      </c>
      <c r="D55" s="41"/>
      <c r="E55" s="41"/>
      <c r="F55" s="34" t="str">
        <f>E17</f>
        <v>ZPČ muzeum v Plzni, Kopeckého Sady 2,Plzeň</v>
      </c>
      <c r="G55" s="41"/>
      <c r="H55" s="41"/>
      <c r="I55" s="127" t="s">
        <v>37</v>
      </c>
      <c r="J55" s="34" t="str">
        <f>E23</f>
        <v>Luboš Beneda, Čižická 279, 332 09 Štěnovice</v>
      </c>
      <c r="K55" s="44"/>
    </row>
    <row r="56" spans="2:11" s="1" customFormat="1" ht="14.45" customHeight="1">
      <c r="B56" s="40"/>
      <c r="C56" s="36" t="s">
        <v>35</v>
      </c>
      <c r="D56" s="41"/>
      <c r="E56" s="41"/>
      <c r="F56" s="34" t="str">
        <f>IF(E20="","",E20)</f>
        <v/>
      </c>
      <c r="G56" s="41"/>
      <c r="H56" s="41"/>
      <c r="I56" s="126"/>
      <c r="J56" s="41"/>
      <c r="K56" s="44"/>
    </row>
    <row r="57" spans="2:11" s="1" customFormat="1" ht="10.35" customHeight="1">
      <c r="B57" s="40"/>
      <c r="C57" s="41"/>
      <c r="D57" s="41"/>
      <c r="E57" s="41"/>
      <c r="F57" s="41"/>
      <c r="G57" s="41"/>
      <c r="H57" s="41"/>
      <c r="I57" s="126"/>
      <c r="J57" s="41"/>
      <c r="K57" s="44"/>
    </row>
    <row r="58" spans="2:11" s="1" customFormat="1" ht="29.25" customHeight="1">
      <c r="B58" s="40"/>
      <c r="C58" s="152" t="s">
        <v>106</v>
      </c>
      <c r="D58" s="140"/>
      <c r="E58" s="140"/>
      <c r="F58" s="140"/>
      <c r="G58" s="140"/>
      <c r="H58" s="140"/>
      <c r="I58" s="153"/>
      <c r="J58" s="154" t="s">
        <v>107</v>
      </c>
      <c r="K58" s="155"/>
    </row>
    <row r="59" spans="2:11" s="1" customFormat="1" ht="10.35" customHeight="1">
      <c r="B59" s="40"/>
      <c r="C59" s="41"/>
      <c r="D59" s="41"/>
      <c r="E59" s="41"/>
      <c r="F59" s="41"/>
      <c r="G59" s="41"/>
      <c r="H59" s="41"/>
      <c r="I59" s="126"/>
      <c r="J59" s="41"/>
      <c r="K59" s="44"/>
    </row>
    <row r="60" spans="2:47" s="1" customFormat="1" ht="29.25" customHeight="1">
      <c r="B60" s="40"/>
      <c r="C60" s="156" t="s">
        <v>108</v>
      </c>
      <c r="D60" s="41"/>
      <c r="E60" s="41"/>
      <c r="F60" s="41"/>
      <c r="G60" s="41"/>
      <c r="H60" s="41"/>
      <c r="I60" s="126"/>
      <c r="J60" s="136">
        <f>J139</f>
        <v>0</v>
      </c>
      <c r="K60" s="44"/>
      <c r="AU60" s="23" t="s">
        <v>109</v>
      </c>
    </row>
    <row r="61" spans="2:11" s="8" customFormat="1" ht="24.95" customHeight="1">
      <c r="B61" s="157"/>
      <c r="C61" s="158"/>
      <c r="D61" s="159" t="s">
        <v>110</v>
      </c>
      <c r="E61" s="160"/>
      <c r="F61" s="160"/>
      <c r="G61" s="160"/>
      <c r="H61" s="160"/>
      <c r="I61" s="161"/>
      <c r="J61" s="162">
        <f>J140</f>
        <v>0</v>
      </c>
      <c r="K61" s="163"/>
    </row>
    <row r="62" spans="2:11" s="9" customFormat="1" ht="19.9" customHeight="1">
      <c r="B62" s="164"/>
      <c r="C62" s="165"/>
      <c r="D62" s="166" t="s">
        <v>111</v>
      </c>
      <c r="E62" s="167"/>
      <c r="F62" s="167"/>
      <c r="G62" s="167"/>
      <c r="H62" s="167"/>
      <c r="I62" s="168"/>
      <c r="J62" s="169">
        <f>J141</f>
        <v>0</v>
      </c>
      <c r="K62" s="170"/>
    </row>
    <row r="63" spans="2:11" s="9" customFormat="1" ht="19.9" customHeight="1">
      <c r="B63" s="164"/>
      <c r="C63" s="165"/>
      <c r="D63" s="166" t="s">
        <v>112</v>
      </c>
      <c r="E63" s="167"/>
      <c r="F63" s="167"/>
      <c r="G63" s="167"/>
      <c r="H63" s="167"/>
      <c r="I63" s="168"/>
      <c r="J63" s="169">
        <f>J160</f>
        <v>0</v>
      </c>
      <c r="K63" s="170"/>
    </row>
    <row r="64" spans="2:11" s="9" customFormat="1" ht="19.9" customHeight="1">
      <c r="B64" s="164"/>
      <c r="C64" s="165"/>
      <c r="D64" s="166" t="s">
        <v>113</v>
      </c>
      <c r="E64" s="167"/>
      <c r="F64" s="167"/>
      <c r="G64" s="167"/>
      <c r="H64" s="167"/>
      <c r="I64" s="168"/>
      <c r="J64" s="169">
        <f>J245</f>
        <v>0</v>
      </c>
      <c r="K64" s="170"/>
    </row>
    <row r="65" spans="2:11" s="9" customFormat="1" ht="19.9" customHeight="1">
      <c r="B65" s="164"/>
      <c r="C65" s="165"/>
      <c r="D65" s="166" t="s">
        <v>114</v>
      </c>
      <c r="E65" s="167"/>
      <c r="F65" s="167"/>
      <c r="G65" s="167"/>
      <c r="H65" s="167"/>
      <c r="I65" s="168"/>
      <c r="J65" s="169">
        <f>J287</f>
        <v>0</v>
      </c>
      <c r="K65" s="170"/>
    </row>
    <row r="66" spans="2:11" s="9" customFormat="1" ht="19.9" customHeight="1">
      <c r="B66" s="164"/>
      <c r="C66" s="165"/>
      <c r="D66" s="166" t="s">
        <v>115</v>
      </c>
      <c r="E66" s="167"/>
      <c r="F66" s="167"/>
      <c r="G66" s="167"/>
      <c r="H66" s="167"/>
      <c r="I66" s="168"/>
      <c r="J66" s="169">
        <f>J374</f>
        <v>0</v>
      </c>
      <c r="K66" s="170"/>
    </row>
    <row r="67" spans="2:11" s="9" customFormat="1" ht="19.9" customHeight="1">
      <c r="B67" s="164"/>
      <c r="C67" s="165"/>
      <c r="D67" s="166" t="s">
        <v>116</v>
      </c>
      <c r="E67" s="167"/>
      <c r="F67" s="167"/>
      <c r="G67" s="167"/>
      <c r="H67" s="167"/>
      <c r="I67" s="168"/>
      <c r="J67" s="169">
        <f>J456</f>
        <v>0</v>
      </c>
      <c r="K67" s="170"/>
    </row>
    <row r="68" spans="2:11" s="9" customFormat="1" ht="19.9" customHeight="1">
      <c r="B68" s="164"/>
      <c r="C68" s="165"/>
      <c r="D68" s="166" t="s">
        <v>117</v>
      </c>
      <c r="E68" s="167"/>
      <c r="F68" s="167"/>
      <c r="G68" s="167"/>
      <c r="H68" s="167"/>
      <c r="I68" s="168"/>
      <c r="J68" s="169">
        <f>J493</f>
        <v>0</v>
      </c>
      <c r="K68" s="170"/>
    </row>
    <row r="69" spans="2:11" s="9" customFormat="1" ht="19.9" customHeight="1">
      <c r="B69" s="164"/>
      <c r="C69" s="165"/>
      <c r="D69" s="166" t="s">
        <v>118</v>
      </c>
      <c r="E69" s="167"/>
      <c r="F69" s="167"/>
      <c r="G69" s="167"/>
      <c r="H69" s="167"/>
      <c r="I69" s="168"/>
      <c r="J69" s="169">
        <f>J543</f>
        <v>0</v>
      </c>
      <c r="K69" s="170"/>
    </row>
    <row r="70" spans="2:11" s="9" customFormat="1" ht="19.9" customHeight="1">
      <c r="B70" s="164"/>
      <c r="C70" s="165"/>
      <c r="D70" s="166" t="s">
        <v>119</v>
      </c>
      <c r="E70" s="167"/>
      <c r="F70" s="167"/>
      <c r="G70" s="167"/>
      <c r="H70" s="167"/>
      <c r="I70" s="168"/>
      <c r="J70" s="169">
        <f>J572</f>
        <v>0</v>
      </c>
      <c r="K70" s="170"/>
    </row>
    <row r="71" spans="2:11" s="9" customFormat="1" ht="19.9" customHeight="1">
      <c r="B71" s="164"/>
      <c r="C71" s="165"/>
      <c r="D71" s="166" t="s">
        <v>120</v>
      </c>
      <c r="E71" s="167"/>
      <c r="F71" s="167"/>
      <c r="G71" s="167"/>
      <c r="H71" s="167"/>
      <c r="I71" s="168"/>
      <c r="J71" s="169">
        <f>J577</f>
        <v>0</v>
      </c>
      <c r="K71" s="170"/>
    </row>
    <row r="72" spans="2:11" s="9" customFormat="1" ht="19.9" customHeight="1">
      <c r="B72" s="164"/>
      <c r="C72" s="165"/>
      <c r="D72" s="166" t="s">
        <v>121</v>
      </c>
      <c r="E72" s="167"/>
      <c r="F72" s="167"/>
      <c r="G72" s="167"/>
      <c r="H72" s="167"/>
      <c r="I72" s="168"/>
      <c r="J72" s="169">
        <f>J603</f>
        <v>0</v>
      </c>
      <c r="K72" s="170"/>
    </row>
    <row r="73" spans="2:11" s="9" customFormat="1" ht="19.9" customHeight="1">
      <c r="B73" s="164"/>
      <c r="C73" s="165"/>
      <c r="D73" s="166" t="s">
        <v>122</v>
      </c>
      <c r="E73" s="167"/>
      <c r="F73" s="167"/>
      <c r="G73" s="167"/>
      <c r="H73" s="167"/>
      <c r="I73" s="168"/>
      <c r="J73" s="169">
        <f>J627</f>
        <v>0</v>
      </c>
      <c r="K73" s="170"/>
    </row>
    <row r="74" spans="2:11" s="9" customFormat="1" ht="19.9" customHeight="1">
      <c r="B74" s="164"/>
      <c r="C74" s="165"/>
      <c r="D74" s="166" t="s">
        <v>123</v>
      </c>
      <c r="E74" s="167"/>
      <c r="F74" s="167"/>
      <c r="G74" s="167"/>
      <c r="H74" s="167"/>
      <c r="I74" s="168"/>
      <c r="J74" s="169">
        <f>J1064</f>
        <v>0</v>
      </c>
      <c r="K74" s="170"/>
    </row>
    <row r="75" spans="2:11" s="9" customFormat="1" ht="19.9" customHeight="1">
      <c r="B75" s="164"/>
      <c r="C75" s="165"/>
      <c r="D75" s="166" t="s">
        <v>124</v>
      </c>
      <c r="E75" s="167"/>
      <c r="F75" s="167"/>
      <c r="G75" s="167"/>
      <c r="H75" s="167"/>
      <c r="I75" s="168"/>
      <c r="J75" s="169">
        <f>J1070</f>
        <v>0</v>
      </c>
      <c r="K75" s="170"/>
    </row>
    <row r="76" spans="2:11" s="8" customFormat="1" ht="24.95" customHeight="1">
      <c r="B76" s="157"/>
      <c r="C76" s="158"/>
      <c r="D76" s="159" t="s">
        <v>125</v>
      </c>
      <c r="E76" s="160"/>
      <c r="F76" s="160"/>
      <c r="G76" s="160"/>
      <c r="H76" s="160"/>
      <c r="I76" s="161"/>
      <c r="J76" s="162">
        <f>J1072</f>
        <v>0</v>
      </c>
      <c r="K76" s="163"/>
    </row>
    <row r="77" spans="2:11" s="9" customFormat="1" ht="19.9" customHeight="1">
      <c r="B77" s="164"/>
      <c r="C77" s="165"/>
      <c r="D77" s="166" t="s">
        <v>126</v>
      </c>
      <c r="E77" s="167"/>
      <c r="F77" s="167"/>
      <c r="G77" s="167"/>
      <c r="H77" s="167"/>
      <c r="I77" s="168"/>
      <c r="J77" s="169">
        <f>J1073</f>
        <v>0</v>
      </c>
      <c r="K77" s="170"/>
    </row>
    <row r="78" spans="2:11" s="9" customFormat="1" ht="19.9" customHeight="1">
      <c r="B78" s="164"/>
      <c r="C78" s="165"/>
      <c r="D78" s="166" t="s">
        <v>127</v>
      </c>
      <c r="E78" s="167"/>
      <c r="F78" s="167"/>
      <c r="G78" s="167"/>
      <c r="H78" s="167"/>
      <c r="I78" s="168"/>
      <c r="J78" s="169">
        <f>J1121</f>
        <v>0</v>
      </c>
      <c r="K78" s="170"/>
    </row>
    <row r="79" spans="2:11" s="9" customFormat="1" ht="19.9" customHeight="1">
      <c r="B79" s="164"/>
      <c r="C79" s="165"/>
      <c r="D79" s="166" t="s">
        <v>128</v>
      </c>
      <c r="E79" s="167"/>
      <c r="F79" s="167"/>
      <c r="G79" s="167"/>
      <c r="H79" s="167"/>
      <c r="I79" s="168"/>
      <c r="J79" s="169">
        <f>J1130</f>
        <v>0</v>
      </c>
      <c r="K79" s="170"/>
    </row>
    <row r="80" spans="2:11" s="9" customFormat="1" ht="19.9" customHeight="1">
      <c r="B80" s="164"/>
      <c r="C80" s="165"/>
      <c r="D80" s="166" t="s">
        <v>129</v>
      </c>
      <c r="E80" s="167"/>
      <c r="F80" s="167"/>
      <c r="G80" s="167"/>
      <c r="H80" s="167"/>
      <c r="I80" s="168"/>
      <c r="J80" s="169">
        <f>J1138</f>
        <v>0</v>
      </c>
      <c r="K80" s="170"/>
    </row>
    <row r="81" spans="2:11" s="9" customFormat="1" ht="19.9" customHeight="1">
      <c r="B81" s="164"/>
      <c r="C81" s="165"/>
      <c r="D81" s="166" t="s">
        <v>130</v>
      </c>
      <c r="E81" s="167"/>
      <c r="F81" s="167"/>
      <c r="G81" s="167"/>
      <c r="H81" s="167"/>
      <c r="I81" s="168"/>
      <c r="J81" s="169">
        <f>J1151</f>
        <v>0</v>
      </c>
      <c r="K81" s="170"/>
    </row>
    <row r="82" spans="2:11" s="9" customFormat="1" ht="19.9" customHeight="1">
      <c r="B82" s="164"/>
      <c r="C82" s="165"/>
      <c r="D82" s="166" t="s">
        <v>131</v>
      </c>
      <c r="E82" s="167"/>
      <c r="F82" s="167"/>
      <c r="G82" s="167"/>
      <c r="H82" s="167"/>
      <c r="I82" s="168"/>
      <c r="J82" s="169">
        <f>J1159</f>
        <v>0</v>
      </c>
      <c r="K82" s="170"/>
    </row>
    <row r="83" spans="2:11" s="9" customFormat="1" ht="19.9" customHeight="1">
      <c r="B83" s="164"/>
      <c r="C83" s="165"/>
      <c r="D83" s="166" t="s">
        <v>132</v>
      </c>
      <c r="E83" s="167"/>
      <c r="F83" s="167"/>
      <c r="G83" s="167"/>
      <c r="H83" s="167"/>
      <c r="I83" s="168"/>
      <c r="J83" s="169">
        <f>J1181</f>
        <v>0</v>
      </c>
      <c r="K83" s="170"/>
    </row>
    <row r="84" spans="2:11" s="9" customFormat="1" ht="19.9" customHeight="1">
      <c r="B84" s="164"/>
      <c r="C84" s="165"/>
      <c r="D84" s="166" t="s">
        <v>133</v>
      </c>
      <c r="E84" s="167"/>
      <c r="F84" s="167"/>
      <c r="G84" s="167"/>
      <c r="H84" s="167"/>
      <c r="I84" s="168"/>
      <c r="J84" s="169">
        <f>J1185</f>
        <v>0</v>
      </c>
      <c r="K84" s="170"/>
    </row>
    <row r="85" spans="2:11" s="9" customFormat="1" ht="19.9" customHeight="1">
      <c r="B85" s="164"/>
      <c r="C85" s="165"/>
      <c r="D85" s="166" t="s">
        <v>134</v>
      </c>
      <c r="E85" s="167"/>
      <c r="F85" s="167"/>
      <c r="G85" s="167"/>
      <c r="H85" s="167"/>
      <c r="I85" s="168"/>
      <c r="J85" s="169">
        <f>J1304</f>
        <v>0</v>
      </c>
      <c r="K85" s="170"/>
    </row>
    <row r="86" spans="2:11" s="9" customFormat="1" ht="19.9" customHeight="1">
      <c r="B86" s="164"/>
      <c r="C86" s="165"/>
      <c r="D86" s="166" t="s">
        <v>135</v>
      </c>
      <c r="E86" s="167"/>
      <c r="F86" s="167"/>
      <c r="G86" s="167"/>
      <c r="H86" s="167"/>
      <c r="I86" s="168"/>
      <c r="J86" s="169">
        <f>J1309</f>
        <v>0</v>
      </c>
      <c r="K86" s="170"/>
    </row>
    <row r="87" spans="2:11" s="9" customFormat="1" ht="19.9" customHeight="1">
      <c r="B87" s="164"/>
      <c r="C87" s="165"/>
      <c r="D87" s="166" t="s">
        <v>136</v>
      </c>
      <c r="E87" s="167"/>
      <c r="F87" s="167"/>
      <c r="G87" s="167"/>
      <c r="H87" s="167"/>
      <c r="I87" s="168"/>
      <c r="J87" s="169">
        <f>J1320</f>
        <v>0</v>
      </c>
      <c r="K87" s="170"/>
    </row>
    <row r="88" spans="2:11" s="9" customFormat="1" ht="19.9" customHeight="1">
      <c r="B88" s="164"/>
      <c r="C88" s="165"/>
      <c r="D88" s="166" t="s">
        <v>137</v>
      </c>
      <c r="E88" s="167"/>
      <c r="F88" s="167"/>
      <c r="G88" s="167"/>
      <c r="H88" s="167"/>
      <c r="I88" s="168"/>
      <c r="J88" s="169">
        <f>J1371</f>
        <v>0</v>
      </c>
      <c r="K88" s="170"/>
    </row>
    <row r="89" spans="2:11" s="9" customFormat="1" ht="19.9" customHeight="1">
      <c r="B89" s="164"/>
      <c r="C89" s="165"/>
      <c r="D89" s="166" t="s">
        <v>138</v>
      </c>
      <c r="E89" s="167"/>
      <c r="F89" s="167"/>
      <c r="G89" s="167"/>
      <c r="H89" s="167"/>
      <c r="I89" s="168"/>
      <c r="J89" s="169">
        <f>J1382</f>
        <v>0</v>
      </c>
      <c r="K89" s="170"/>
    </row>
    <row r="90" spans="2:11" s="9" customFormat="1" ht="19.9" customHeight="1">
      <c r="B90" s="164"/>
      <c r="C90" s="165"/>
      <c r="D90" s="166" t="s">
        <v>139</v>
      </c>
      <c r="E90" s="167"/>
      <c r="F90" s="167"/>
      <c r="G90" s="167"/>
      <c r="H90" s="167"/>
      <c r="I90" s="168"/>
      <c r="J90" s="169">
        <f>J1467</f>
        <v>0</v>
      </c>
      <c r="K90" s="170"/>
    </row>
    <row r="91" spans="2:11" s="9" customFormat="1" ht="19.9" customHeight="1">
      <c r="B91" s="164"/>
      <c r="C91" s="165"/>
      <c r="D91" s="166" t="s">
        <v>140</v>
      </c>
      <c r="E91" s="167"/>
      <c r="F91" s="167"/>
      <c r="G91" s="167"/>
      <c r="H91" s="167"/>
      <c r="I91" s="168"/>
      <c r="J91" s="169">
        <f>J1522</f>
        <v>0</v>
      </c>
      <c r="K91" s="170"/>
    </row>
    <row r="92" spans="2:11" s="9" customFormat="1" ht="19.9" customHeight="1">
      <c r="B92" s="164"/>
      <c r="C92" s="165"/>
      <c r="D92" s="166" t="s">
        <v>141</v>
      </c>
      <c r="E92" s="167"/>
      <c r="F92" s="167"/>
      <c r="G92" s="167"/>
      <c r="H92" s="167"/>
      <c r="I92" s="168"/>
      <c r="J92" s="169">
        <f>J1528</f>
        <v>0</v>
      </c>
      <c r="K92" s="170"/>
    </row>
    <row r="93" spans="2:11" s="9" customFormat="1" ht="19.9" customHeight="1">
      <c r="B93" s="164"/>
      <c r="C93" s="165"/>
      <c r="D93" s="166" t="s">
        <v>142</v>
      </c>
      <c r="E93" s="167"/>
      <c r="F93" s="167"/>
      <c r="G93" s="167"/>
      <c r="H93" s="167"/>
      <c r="I93" s="168"/>
      <c r="J93" s="169">
        <f>J1629</f>
        <v>0</v>
      </c>
      <c r="K93" s="170"/>
    </row>
    <row r="94" spans="2:11" s="9" customFormat="1" ht="19.9" customHeight="1">
      <c r="B94" s="164"/>
      <c r="C94" s="165"/>
      <c r="D94" s="166" t="s">
        <v>143</v>
      </c>
      <c r="E94" s="167"/>
      <c r="F94" s="167"/>
      <c r="G94" s="167"/>
      <c r="H94" s="167"/>
      <c r="I94" s="168"/>
      <c r="J94" s="169">
        <f>J1638</f>
        <v>0</v>
      </c>
      <c r="K94" s="170"/>
    </row>
    <row r="95" spans="2:11" s="9" customFormat="1" ht="19.9" customHeight="1">
      <c r="B95" s="164"/>
      <c r="C95" s="165"/>
      <c r="D95" s="166" t="s">
        <v>144</v>
      </c>
      <c r="E95" s="167"/>
      <c r="F95" s="167"/>
      <c r="G95" s="167"/>
      <c r="H95" s="167"/>
      <c r="I95" s="168"/>
      <c r="J95" s="169">
        <f>J1647</f>
        <v>0</v>
      </c>
      <c r="K95" s="170"/>
    </row>
    <row r="96" spans="2:11" s="9" customFormat="1" ht="19.9" customHeight="1">
      <c r="B96" s="164"/>
      <c r="C96" s="165"/>
      <c r="D96" s="166" t="s">
        <v>145</v>
      </c>
      <c r="E96" s="167"/>
      <c r="F96" s="167"/>
      <c r="G96" s="167"/>
      <c r="H96" s="167"/>
      <c r="I96" s="168"/>
      <c r="J96" s="169">
        <f>J1755</f>
        <v>0</v>
      </c>
      <c r="K96" s="170"/>
    </row>
    <row r="97" spans="2:11" s="9" customFormat="1" ht="19.9" customHeight="1">
      <c r="B97" s="164"/>
      <c r="C97" s="165"/>
      <c r="D97" s="166" t="s">
        <v>146</v>
      </c>
      <c r="E97" s="167"/>
      <c r="F97" s="167"/>
      <c r="G97" s="167"/>
      <c r="H97" s="167"/>
      <c r="I97" s="168"/>
      <c r="J97" s="169">
        <f>J1778</f>
        <v>0</v>
      </c>
      <c r="K97" s="170"/>
    </row>
    <row r="98" spans="2:11" s="9" customFormat="1" ht="19.9" customHeight="1">
      <c r="B98" s="164"/>
      <c r="C98" s="165"/>
      <c r="D98" s="166" t="s">
        <v>147</v>
      </c>
      <c r="E98" s="167"/>
      <c r="F98" s="167"/>
      <c r="G98" s="167"/>
      <c r="H98" s="167"/>
      <c r="I98" s="168"/>
      <c r="J98" s="169">
        <f>J1809</f>
        <v>0</v>
      </c>
      <c r="K98" s="170"/>
    </row>
    <row r="99" spans="2:11" s="9" customFormat="1" ht="19.9" customHeight="1">
      <c r="B99" s="164"/>
      <c r="C99" s="165"/>
      <c r="D99" s="166" t="s">
        <v>148</v>
      </c>
      <c r="E99" s="167"/>
      <c r="F99" s="167"/>
      <c r="G99" s="167"/>
      <c r="H99" s="167"/>
      <c r="I99" s="168"/>
      <c r="J99" s="169">
        <f>J1829</f>
        <v>0</v>
      </c>
      <c r="K99" s="170"/>
    </row>
    <row r="100" spans="2:11" s="9" customFormat="1" ht="19.9" customHeight="1">
      <c r="B100" s="164"/>
      <c r="C100" s="165"/>
      <c r="D100" s="166" t="s">
        <v>149</v>
      </c>
      <c r="E100" s="167"/>
      <c r="F100" s="167"/>
      <c r="G100" s="167"/>
      <c r="H100" s="167"/>
      <c r="I100" s="168"/>
      <c r="J100" s="169">
        <f>J1857</f>
        <v>0</v>
      </c>
      <c r="K100" s="170"/>
    </row>
    <row r="101" spans="2:11" s="9" customFormat="1" ht="19.9" customHeight="1">
      <c r="B101" s="164"/>
      <c r="C101" s="165"/>
      <c r="D101" s="166" t="s">
        <v>150</v>
      </c>
      <c r="E101" s="167"/>
      <c r="F101" s="167"/>
      <c r="G101" s="167"/>
      <c r="H101" s="167"/>
      <c r="I101" s="168"/>
      <c r="J101" s="169">
        <f>J1868</f>
        <v>0</v>
      </c>
      <c r="K101" s="170"/>
    </row>
    <row r="102" spans="2:11" s="9" customFormat="1" ht="19.9" customHeight="1">
      <c r="B102" s="164"/>
      <c r="C102" s="165"/>
      <c r="D102" s="166" t="s">
        <v>151</v>
      </c>
      <c r="E102" s="167"/>
      <c r="F102" s="167"/>
      <c r="G102" s="167"/>
      <c r="H102" s="167"/>
      <c r="I102" s="168"/>
      <c r="J102" s="169">
        <f>J1878</f>
        <v>0</v>
      </c>
      <c r="K102" s="170"/>
    </row>
    <row r="103" spans="2:11" s="9" customFormat="1" ht="19.9" customHeight="1">
      <c r="B103" s="164"/>
      <c r="C103" s="165"/>
      <c r="D103" s="166" t="s">
        <v>152</v>
      </c>
      <c r="E103" s="167"/>
      <c r="F103" s="167"/>
      <c r="G103" s="167"/>
      <c r="H103" s="167"/>
      <c r="I103" s="168"/>
      <c r="J103" s="169">
        <f>J1885</f>
        <v>0</v>
      </c>
      <c r="K103" s="170"/>
    </row>
    <row r="104" spans="2:11" s="9" customFormat="1" ht="19.9" customHeight="1">
      <c r="B104" s="164"/>
      <c r="C104" s="165"/>
      <c r="D104" s="166" t="s">
        <v>153</v>
      </c>
      <c r="E104" s="167"/>
      <c r="F104" s="167"/>
      <c r="G104" s="167"/>
      <c r="H104" s="167"/>
      <c r="I104" s="168"/>
      <c r="J104" s="169">
        <f>J1888</f>
        <v>0</v>
      </c>
      <c r="K104" s="170"/>
    </row>
    <row r="105" spans="2:11" s="9" customFormat="1" ht="19.9" customHeight="1">
      <c r="B105" s="164"/>
      <c r="C105" s="165"/>
      <c r="D105" s="166" t="s">
        <v>154</v>
      </c>
      <c r="E105" s="167"/>
      <c r="F105" s="167"/>
      <c r="G105" s="167"/>
      <c r="H105" s="167"/>
      <c r="I105" s="168"/>
      <c r="J105" s="169">
        <f>J1893</f>
        <v>0</v>
      </c>
      <c r="K105" s="170"/>
    </row>
    <row r="106" spans="2:11" s="9" customFormat="1" ht="19.9" customHeight="1">
      <c r="B106" s="164"/>
      <c r="C106" s="165"/>
      <c r="D106" s="166" t="s">
        <v>155</v>
      </c>
      <c r="E106" s="167"/>
      <c r="F106" s="167"/>
      <c r="G106" s="167"/>
      <c r="H106" s="167"/>
      <c r="I106" s="168"/>
      <c r="J106" s="169">
        <f>J1910</f>
        <v>0</v>
      </c>
      <c r="K106" s="170"/>
    </row>
    <row r="107" spans="2:11" s="9" customFormat="1" ht="19.9" customHeight="1">
      <c r="B107" s="164"/>
      <c r="C107" s="165"/>
      <c r="D107" s="166" t="s">
        <v>156</v>
      </c>
      <c r="E107" s="167"/>
      <c r="F107" s="167"/>
      <c r="G107" s="167"/>
      <c r="H107" s="167"/>
      <c r="I107" s="168"/>
      <c r="J107" s="169">
        <f>J1921</f>
        <v>0</v>
      </c>
      <c r="K107" s="170"/>
    </row>
    <row r="108" spans="2:11" s="9" customFormat="1" ht="19.9" customHeight="1">
      <c r="B108" s="164"/>
      <c r="C108" s="165"/>
      <c r="D108" s="166" t="s">
        <v>157</v>
      </c>
      <c r="E108" s="167"/>
      <c r="F108" s="167"/>
      <c r="G108" s="167"/>
      <c r="H108" s="167"/>
      <c r="I108" s="168"/>
      <c r="J108" s="169">
        <f>J1929</f>
        <v>0</v>
      </c>
      <c r="K108" s="170"/>
    </row>
    <row r="109" spans="2:11" s="9" customFormat="1" ht="19.9" customHeight="1">
      <c r="B109" s="164"/>
      <c r="C109" s="165"/>
      <c r="D109" s="166" t="s">
        <v>158</v>
      </c>
      <c r="E109" s="167"/>
      <c r="F109" s="167"/>
      <c r="G109" s="167"/>
      <c r="H109" s="167"/>
      <c r="I109" s="168"/>
      <c r="J109" s="169">
        <f>J1932</f>
        <v>0</v>
      </c>
      <c r="K109" s="170"/>
    </row>
    <row r="110" spans="2:11" s="9" customFormat="1" ht="19.9" customHeight="1">
      <c r="B110" s="164"/>
      <c r="C110" s="165"/>
      <c r="D110" s="166" t="s">
        <v>159</v>
      </c>
      <c r="E110" s="167"/>
      <c r="F110" s="167"/>
      <c r="G110" s="167"/>
      <c r="H110" s="167"/>
      <c r="I110" s="168"/>
      <c r="J110" s="169">
        <f>J1938</f>
        <v>0</v>
      </c>
      <c r="K110" s="170"/>
    </row>
    <row r="111" spans="2:11" s="9" customFormat="1" ht="19.9" customHeight="1">
      <c r="B111" s="164"/>
      <c r="C111" s="165"/>
      <c r="D111" s="166" t="s">
        <v>160</v>
      </c>
      <c r="E111" s="167"/>
      <c r="F111" s="167"/>
      <c r="G111" s="167"/>
      <c r="H111" s="167"/>
      <c r="I111" s="168"/>
      <c r="J111" s="169">
        <f>J1940</f>
        <v>0</v>
      </c>
      <c r="K111" s="170"/>
    </row>
    <row r="112" spans="2:11" s="9" customFormat="1" ht="19.9" customHeight="1">
      <c r="B112" s="164"/>
      <c r="C112" s="165"/>
      <c r="D112" s="166" t="s">
        <v>161</v>
      </c>
      <c r="E112" s="167"/>
      <c r="F112" s="167"/>
      <c r="G112" s="167"/>
      <c r="H112" s="167"/>
      <c r="I112" s="168"/>
      <c r="J112" s="169">
        <f>J1947</f>
        <v>0</v>
      </c>
      <c r="K112" s="170"/>
    </row>
    <row r="113" spans="2:11" s="9" customFormat="1" ht="19.9" customHeight="1">
      <c r="B113" s="164"/>
      <c r="C113" s="165"/>
      <c r="D113" s="166" t="s">
        <v>162</v>
      </c>
      <c r="E113" s="167"/>
      <c r="F113" s="167"/>
      <c r="G113" s="167"/>
      <c r="H113" s="167"/>
      <c r="I113" s="168"/>
      <c r="J113" s="169">
        <f>J1960</f>
        <v>0</v>
      </c>
      <c r="K113" s="170"/>
    </row>
    <row r="114" spans="2:11" s="9" customFormat="1" ht="19.9" customHeight="1">
      <c r="B114" s="164"/>
      <c r="C114" s="165"/>
      <c r="D114" s="166" t="s">
        <v>163</v>
      </c>
      <c r="E114" s="167"/>
      <c r="F114" s="167"/>
      <c r="G114" s="167"/>
      <c r="H114" s="167"/>
      <c r="I114" s="168"/>
      <c r="J114" s="169">
        <f>J2029</f>
        <v>0</v>
      </c>
      <c r="K114" s="170"/>
    </row>
    <row r="115" spans="2:11" s="9" customFormat="1" ht="19.9" customHeight="1">
      <c r="B115" s="164"/>
      <c r="C115" s="165"/>
      <c r="D115" s="166" t="s">
        <v>164</v>
      </c>
      <c r="E115" s="167"/>
      <c r="F115" s="167"/>
      <c r="G115" s="167"/>
      <c r="H115" s="167"/>
      <c r="I115" s="168"/>
      <c r="J115" s="169">
        <f>J2031</f>
        <v>0</v>
      </c>
      <c r="K115" s="170"/>
    </row>
    <row r="116" spans="2:11" s="9" customFormat="1" ht="19.9" customHeight="1">
      <c r="B116" s="164"/>
      <c r="C116" s="165"/>
      <c r="D116" s="166" t="s">
        <v>165</v>
      </c>
      <c r="E116" s="167"/>
      <c r="F116" s="167"/>
      <c r="G116" s="167"/>
      <c r="H116" s="167"/>
      <c r="I116" s="168"/>
      <c r="J116" s="169">
        <f>J2043</f>
        <v>0</v>
      </c>
      <c r="K116" s="170"/>
    </row>
    <row r="117" spans="2:11" s="9" customFormat="1" ht="19.9" customHeight="1">
      <c r="B117" s="164"/>
      <c r="C117" s="165"/>
      <c r="D117" s="166" t="s">
        <v>166</v>
      </c>
      <c r="E117" s="167"/>
      <c r="F117" s="167"/>
      <c r="G117" s="167"/>
      <c r="H117" s="167"/>
      <c r="I117" s="168"/>
      <c r="J117" s="169">
        <f>J2045</f>
        <v>0</v>
      </c>
      <c r="K117" s="170"/>
    </row>
    <row r="118" spans="2:11" s="1" customFormat="1" ht="21.75" customHeight="1">
      <c r="B118" s="40"/>
      <c r="C118" s="41"/>
      <c r="D118" s="41"/>
      <c r="E118" s="41"/>
      <c r="F118" s="41"/>
      <c r="G118" s="41"/>
      <c r="H118" s="41"/>
      <c r="I118" s="126"/>
      <c r="J118" s="41"/>
      <c r="K118" s="44"/>
    </row>
    <row r="119" spans="2:11" s="1" customFormat="1" ht="6.95" customHeight="1">
      <c r="B119" s="55"/>
      <c r="C119" s="56"/>
      <c r="D119" s="56"/>
      <c r="E119" s="56"/>
      <c r="F119" s="56"/>
      <c r="G119" s="56"/>
      <c r="H119" s="56"/>
      <c r="I119" s="147"/>
      <c r="J119" s="56"/>
      <c r="K119" s="57"/>
    </row>
    <row r="123" spans="2:12" s="1" customFormat="1" ht="6.95" customHeight="1">
      <c r="B123" s="58"/>
      <c r="C123" s="59"/>
      <c r="D123" s="59"/>
      <c r="E123" s="59"/>
      <c r="F123" s="59"/>
      <c r="G123" s="59"/>
      <c r="H123" s="59"/>
      <c r="I123" s="150"/>
      <c r="J123" s="59"/>
      <c r="K123" s="59"/>
      <c r="L123" s="60"/>
    </row>
    <row r="124" spans="2:12" s="1" customFormat="1" ht="36.95" customHeight="1">
      <c r="B124" s="40"/>
      <c r="C124" s="61" t="s">
        <v>167</v>
      </c>
      <c r="D124" s="62"/>
      <c r="E124" s="62"/>
      <c r="F124" s="62"/>
      <c r="G124" s="62"/>
      <c r="H124" s="62"/>
      <c r="I124" s="171"/>
      <c r="J124" s="62"/>
      <c r="K124" s="62"/>
      <c r="L124" s="60"/>
    </row>
    <row r="125" spans="2:12" s="1" customFormat="1" ht="6.95" customHeight="1">
      <c r="B125" s="40"/>
      <c r="C125" s="62"/>
      <c r="D125" s="62"/>
      <c r="E125" s="62"/>
      <c r="F125" s="62"/>
      <c r="G125" s="62"/>
      <c r="H125" s="62"/>
      <c r="I125" s="171"/>
      <c r="J125" s="62"/>
      <c r="K125" s="62"/>
      <c r="L125" s="60"/>
    </row>
    <row r="126" spans="2:12" s="1" customFormat="1" ht="14.45" customHeight="1">
      <c r="B126" s="40"/>
      <c r="C126" s="64" t="s">
        <v>18</v>
      </c>
      <c r="D126" s="62"/>
      <c r="E126" s="62"/>
      <c r="F126" s="62"/>
      <c r="G126" s="62"/>
      <c r="H126" s="62"/>
      <c r="I126" s="171"/>
      <c r="J126" s="62"/>
      <c r="K126" s="62"/>
      <c r="L126" s="60"/>
    </row>
    <row r="127" spans="2:12" s="1" customFormat="1" ht="22.5" customHeight="1">
      <c r="B127" s="40"/>
      <c r="C127" s="62"/>
      <c r="D127" s="62"/>
      <c r="E127" s="388" t="str">
        <f>E7</f>
        <v>Rekonstrukce objektu Mládežníků 228, Rokycany 2.etapa - změna využití</v>
      </c>
      <c r="F127" s="389"/>
      <c r="G127" s="389"/>
      <c r="H127" s="389"/>
      <c r="I127" s="171"/>
      <c r="J127" s="62"/>
      <c r="K127" s="62"/>
      <c r="L127" s="60"/>
    </row>
    <row r="128" spans="2:12" ht="13.5">
      <c r="B128" s="27"/>
      <c r="C128" s="64" t="s">
        <v>101</v>
      </c>
      <c r="D128" s="172"/>
      <c r="E128" s="172"/>
      <c r="F128" s="172"/>
      <c r="G128" s="172"/>
      <c r="H128" s="172"/>
      <c r="J128" s="172"/>
      <c r="K128" s="172"/>
      <c r="L128" s="173"/>
    </row>
    <row r="129" spans="2:12" s="1" customFormat="1" ht="22.5" customHeight="1">
      <c r="B129" s="40"/>
      <c r="C129" s="62"/>
      <c r="D129" s="62"/>
      <c r="E129" s="388" t="s">
        <v>102</v>
      </c>
      <c r="F129" s="390"/>
      <c r="G129" s="390"/>
      <c r="H129" s="390"/>
      <c r="I129" s="171"/>
      <c r="J129" s="62"/>
      <c r="K129" s="62"/>
      <c r="L129" s="60"/>
    </row>
    <row r="130" spans="2:12" s="1" customFormat="1" ht="14.45" customHeight="1">
      <c r="B130" s="40"/>
      <c r="C130" s="64" t="s">
        <v>103</v>
      </c>
      <c r="D130" s="62"/>
      <c r="E130" s="62"/>
      <c r="F130" s="62"/>
      <c r="G130" s="62"/>
      <c r="H130" s="62"/>
      <c r="I130" s="171"/>
      <c r="J130" s="62"/>
      <c r="K130" s="62"/>
      <c r="L130" s="60"/>
    </row>
    <row r="131" spans="2:12" s="1" customFormat="1" ht="23.25" customHeight="1">
      <c r="B131" s="40"/>
      <c r="C131" s="62"/>
      <c r="D131" s="62"/>
      <c r="E131" s="360" t="str">
        <f>E11</f>
        <v>01 - Stavební objekt</v>
      </c>
      <c r="F131" s="390"/>
      <c r="G131" s="390"/>
      <c r="H131" s="390"/>
      <c r="I131" s="171"/>
      <c r="J131" s="62"/>
      <c r="K131" s="62"/>
      <c r="L131" s="60"/>
    </row>
    <row r="132" spans="2:12" s="1" customFormat="1" ht="6.95" customHeight="1">
      <c r="B132" s="40"/>
      <c r="C132" s="62"/>
      <c r="D132" s="62"/>
      <c r="E132" s="62"/>
      <c r="F132" s="62"/>
      <c r="G132" s="62"/>
      <c r="H132" s="62"/>
      <c r="I132" s="171"/>
      <c r="J132" s="62"/>
      <c r="K132" s="62"/>
      <c r="L132" s="60"/>
    </row>
    <row r="133" spans="2:12" s="1" customFormat="1" ht="18" customHeight="1">
      <c r="B133" s="40"/>
      <c r="C133" s="64" t="s">
        <v>25</v>
      </c>
      <c r="D133" s="62"/>
      <c r="E133" s="62"/>
      <c r="F133" s="174" t="str">
        <f>F14</f>
        <v>Mládežníků 228, Rokycany</v>
      </c>
      <c r="G133" s="62"/>
      <c r="H133" s="62"/>
      <c r="I133" s="175" t="s">
        <v>27</v>
      </c>
      <c r="J133" s="72" t="str">
        <f>IF(J14="","",J14)</f>
        <v>2.3.2016</v>
      </c>
      <c r="K133" s="62"/>
      <c r="L133" s="60"/>
    </row>
    <row r="134" spans="2:12" s="1" customFormat="1" ht="6.95" customHeight="1">
      <c r="B134" s="40"/>
      <c r="C134" s="62"/>
      <c r="D134" s="62"/>
      <c r="E134" s="62"/>
      <c r="F134" s="62"/>
      <c r="G134" s="62"/>
      <c r="H134" s="62"/>
      <c r="I134" s="171"/>
      <c r="J134" s="62"/>
      <c r="K134" s="62"/>
      <c r="L134" s="60"/>
    </row>
    <row r="135" spans="2:12" s="1" customFormat="1" ht="13.5">
      <c r="B135" s="40"/>
      <c r="C135" s="64" t="s">
        <v>31</v>
      </c>
      <c r="D135" s="62"/>
      <c r="E135" s="62"/>
      <c r="F135" s="174" t="str">
        <f>E17</f>
        <v>ZPČ muzeum v Plzni, Kopeckého Sady 2,Plzeň</v>
      </c>
      <c r="G135" s="62"/>
      <c r="H135" s="62"/>
      <c r="I135" s="175" t="s">
        <v>37</v>
      </c>
      <c r="J135" s="174" t="str">
        <f>E23</f>
        <v>Luboš Beneda, Čižická 279, 332 09 Štěnovice</v>
      </c>
      <c r="K135" s="62"/>
      <c r="L135" s="60"/>
    </row>
    <row r="136" spans="2:12" s="1" customFormat="1" ht="14.45" customHeight="1">
      <c r="B136" s="40"/>
      <c r="C136" s="64" t="s">
        <v>35</v>
      </c>
      <c r="D136" s="62"/>
      <c r="E136" s="62"/>
      <c r="F136" s="174" t="str">
        <f>IF(E20="","",E20)</f>
        <v/>
      </c>
      <c r="G136" s="62"/>
      <c r="H136" s="62"/>
      <c r="I136" s="171"/>
      <c r="J136" s="62"/>
      <c r="K136" s="62"/>
      <c r="L136" s="60"/>
    </row>
    <row r="137" spans="2:12" s="1" customFormat="1" ht="10.35" customHeight="1">
      <c r="B137" s="40"/>
      <c r="C137" s="62"/>
      <c r="D137" s="62"/>
      <c r="E137" s="62"/>
      <c r="F137" s="62"/>
      <c r="G137" s="62"/>
      <c r="H137" s="62"/>
      <c r="I137" s="171"/>
      <c r="J137" s="62"/>
      <c r="K137" s="62"/>
      <c r="L137" s="60"/>
    </row>
    <row r="138" spans="2:20" s="10" customFormat="1" ht="29.25" customHeight="1">
      <c r="B138" s="176"/>
      <c r="C138" s="177" t="s">
        <v>168</v>
      </c>
      <c r="D138" s="178" t="s">
        <v>63</v>
      </c>
      <c r="E138" s="178" t="s">
        <v>59</v>
      </c>
      <c r="F138" s="178" t="s">
        <v>169</v>
      </c>
      <c r="G138" s="178" t="s">
        <v>170</v>
      </c>
      <c r="H138" s="178" t="s">
        <v>171</v>
      </c>
      <c r="I138" s="179" t="s">
        <v>172</v>
      </c>
      <c r="J138" s="178" t="s">
        <v>107</v>
      </c>
      <c r="K138" s="180" t="s">
        <v>173</v>
      </c>
      <c r="L138" s="181"/>
      <c r="M138" s="80" t="s">
        <v>174</v>
      </c>
      <c r="N138" s="81" t="s">
        <v>48</v>
      </c>
      <c r="O138" s="81" t="s">
        <v>175</v>
      </c>
      <c r="P138" s="81" t="s">
        <v>176</v>
      </c>
      <c r="Q138" s="81" t="s">
        <v>177</v>
      </c>
      <c r="R138" s="81" t="s">
        <v>178</v>
      </c>
      <c r="S138" s="81" t="s">
        <v>179</v>
      </c>
      <c r="T138" s="82" t="s">
        <v>180</v>
      </c>
    </row>
    <row r="139" spans="2:63" s="1" customFormat="1" ht="29.25" customHeight="1">
      <c r="B139" s="40"/>
      <c r="C139" s="86" t="s">
        <v>108</v>
      </c>
      <c r="D139" s="62"/>
      <c r="E139" s="62"/>
      <c r="F139" s="62"/>
      <c r="G139" s="62"/>
      <c r="H139" s="62"/>
      <c r="I139" s="171"/>
      <c r="J139" s="182">
        <f>BK139</f>
        <v>0</v>
      </c>
      <c r="K139" s="62"/>
      <c r="L139" s="60"/>
      <c r="M139" s="83"/>
      <c r="N139" s="84"/>
      <c r="O139" s="84"/>
      <c r="P139" s="183">
        <f>P140+P1072</f>
        <v>0</v>
      </c>
      <c r="Q139" s="84"/>
      <c r="R139" s="183">
        <f>R140+R1072</f>
        <v>414.74493794</v>
      </c>
      <c r="S139" s="84"/>
      <c r="T139" s="184">
        <f>T140+T1072</f>
        <v>570.63528645</v>
      </c>
      <c r="AT139" s="23" t="s">
        <v>77</v>
      </c>
      <c r="AU139" s="23" t="s">
        <v>109</v>
      </c>
      <c r="BK139" s="185">
        <f>BK140+BK1072</f>
        <v>0</v>
      </c>
    </row>
    <row r="140" spans="2:63" s="11" customFormat="1" ht="37.35" customHeight="1">
      <c r="B140" s="186"/>
      <c r="C140" s="187"/>
      <c r="D140" s="188" t="s">
        <v>77</v>
      </c>
      <c r="E140" s="189" t="s">
        <v>181</v>
      </c>
      <c r="F140" s="189" t="s">
        <v>182</v>
      </c>
      <c r="G140" s="187"/>
      <c r="H140" s="187"/>
      <c r="I140" s="190"/>
      <c r="J140" s="191">
        <f>BK140</f>
        <v>0</v>
      </c>
      <c r="K140" s="187"/>
      <c r="L140" s="192"/>
      <c r="M140" s="193"/>
      <c r="N140" s="194"/>
      <c r="O140" s="194"/>
      <c r="P140" s="195">
        <f>P141+P160+P245+P287+P374+P456+P493+P543+P572+P577+P603+P627+P1064+P1070</f>
        <v>0</v>
      </c>
      <c r="Q140" s="194"/>
      <c r="R140" s="195">
        <f>R141+R160+R245+R287+R374+R456+R493+R543+R572+R577+R603+R627+R1064+R1070</f>
        <v>370.72227732</v>
      </c>
      <c r="S140" s="194"/>
      <c r="T140" s="196">
        <f>T141+T160+T245+T287+T374+T456+T493+T543+T572+T577+T603+T627+T1064+T1070</f>
        <v>570.63528645</v>
      </c>
      <c r="AR140" s="197" t="s">
        <v>24</v>
      </c>
      <c r="AT140" s="198" t="s">
        <v>77</v>
      </c>
      <c r="AU140" s="198" t="s">
        <v>78</v>
      </c>
      <c r="AY140" s="197" t="s">
        <v>183</v>
      </c>
      <c r="BK140" s="199">
        <f>BK141+BK160+BK245+BK287+BK374+BK456+BK493+BK543+BK572+BK577+BK603+BK627+BK1064+BK1070</f>
        <v>0</v>
      </c>
    </row>
    <row r="141" spans="2:63" s="11" customFormat="1" ht="19.9" customHeight="1">
      <c r="B141" s="186"/>
      <c r="C141" s="187"/>
      <c r="D141" s="200" t="s">
        <v>77</v>
      </c>
      <c r="E141" s="201" t="s">
        <v>24</v>
      </c>
      <c r="F141" s="201" t="s">
        <v>184</v>
      </c>
      <c r="G141" s="187"/>
      <c r="H141" s="187"/>
      <c r="I141" s="190"/>
      <c r="J141" s="202">
        <f>BK141</f>
        <v>0</v>
      </c>
      <c r="K141" s="187"/>
      <c r="L141" s="192"/>
      <c r="M141" s="193"/>
      <c r="N141" s="194"/>
      <c r="O141" s="194"/>
      <c r="P141" s="195">
        <f>SUM(P142:P159)</f>
        <v>0</v>
      </c>
      <c r="Q141" s="194"/>
      <c r="R141" s="195">
        <f>SUM(R142:R159)</f>
        <v>0</v>
      </c>
      <c r="S141" s="194"/>
      <c r="T141" s="196">
        <f>SUM(T142:T159)</f>
        <v>0</v>
      </c>
      <c r="AR141" s="197" t="s">
        <v>24</v>
      </c>
      <c r="AT141" s="198" t="s">
        <v>77</v>
      </c>
      <c r="AU141" s="198" t="s">
        <v>24</v>
      </c>
      <c r="AY141" s="197" t="s">
        <v>183</v>
      </c>
      <c r="BK141" s="199">
        <f>SUM(BK142:BK159)</f>
        <v>0</v>
      </c>
    </row>
    <row r="142" spans="2:65" s="1" customFormat="1" ht="31.5" customHeight="1">
      <c r="B142" s="40"/>
      <c r="C142" s="203" t="s">
        <v>24</v>
      </c>
      <c r="D142" s="203" t="s">
        <v>185</v>
      </c>
      <c r="E142" s="204" t="s">
        <v>186</v>
      </c>
      <c r="F142" s="205" t="s">
        <v>187</v>
      </c>
      <c r="G142" s="206" t="s">
        <v>188</v>
      </c>
      <c r="H142" s="207">
        <v>63.428</v>
      </c>
      <c r="I142" s="208"/>
      <c r="J142" s="209">
        <f>ROUND(I142*H142,2)</f>
        <v>0</v>
      </c>
      <c r="K142" s="205" t="s">
        <v>189</v>
      </c>
      <c r="L142" s="60"/>
      <c r="M142" s="210" t="s">
        <v>22</v>
      </c>
      <c r="N142" s="211" t="s">
        <v>49</v>
      </c>
      <c r="O142" s="41"/>
      <c r="P142" s="212">
        <f>O142*H142</f>
        <v>0</v>
      </c>
      <c r="Q142" s="212">
        <v>0</v>
      </c>
      <c r="R142" s="212">
        <f>Q142*H142</f>
        <v>0</v>
      </c>
      <c r="S142" s="212">
        <v>0</v>
      </c>
      <c r="T142" s="213">
        <f>S142*H142</f>
        <v>0</v>
      </c>
      <c r="AR142" s="23" t="s">
        <v>190</v>
      </c>
      <c r="AT142" s="23" t="s">
        <v>185</v>
      </c>
      <c r="AU142" s="23" t="s">
        <v>86</v>
      </c>
      <c r="AY142" s="23" t="s">
        <v>183</v>
      </c>
      <c r="BE142" s="214">
        <f>IF(N142="základní",J142,0)</f>
        <v>0</v>
      </c>
      <c r="BF142" s="214">
        <f>IF(N142="snížená",J142,0)</f>
        <v>0</v>
      </c>
      <c r="BG142" s="214">
        <f>IF(N142="zákl. přenesená",J142,0)</f>
        <v>0</v>
      </c>
      <c r="BH142" s="214">
        <f>IF(N142="sníž. přenesená",J142,0)</f>
        <v>0</v>
      </c>
      <c r="BI142" s="214">
        <f>IF(N142="nulová",J142,0)</f>
        <v>0</v>
      </c>
      <c r="BJ142" s="23" t="s">
        <v>24</v>
      </c>
      <c r="BK142" s="214">
        <f>ROUND(I142*H142,2)</f>
        <v>0</v>
      </c>
      <c r="BL142" s="23" t="s">
        <v>190</v>
      </c>
      <c r="BM142" s="23" t="s">
        <v>191</v>
      </c>
    </row>
    <row r="143" spans="2:51" s="12" customFormat="1" ht="13.5">
      <c r="B143" s="215"/>
      <c r="C143" s="216"/>
      <c r="D143" s="217" t="s">
        <v>192</v>
      </c>
      <c r="E143" s="218" t="s">
        <v>22</v>
      </c>
      <c r="F143" s="219" t="s">
        <v>193</v>
      </c>
      <c r="G143" s="216"/>
      <c r="H143" s="220" t="s">
        <v>22</v>
      </c>
      <c r="I143" s="221"/>
      <c r="J143" s="216"/>
      <c r="K143" s="216"/>
      <c r="L143" s="222"/>
      <c r="M143" s="223"/>
      <c r="N143" s="224"/>
      <c r="O143" s="224"/>
      <c r="P143" s="224"/>
      <c r="Q143" s="224"/>
      <c r="R143" s="224"/>
      <c r="S143" s="224"/>
      <c r="T143" s="225"/>
      <c r="AT143" s="226" t="s">
        <v>192</v>
      </c>
      <c r="AU143" s="226" t="s">
        <v>86</v>
      </c>
      <c r="AV143" s="12" t="s">
        <v>24</v>
      </c>
      <c r="AW143" s="12" t="s">
        <v>41</v>
      </c>
      <c r="AX143" s="12" t="s">
        <v>78</v>
      </c>
      <c r="AY143" s="226" t="s">
        <v>183</v>
      </c>
    </row>
    <row r="144" spans="2:51" s="13" customFormat="1" ht="13.5">
      <c r="B144" s="227"/>
      <c r="C144" s="228"/>
      <c r="D144" s="217" t="s">
        <v>192</v>
      </c>
      <c r="E144" s="229" t="s">
        <v>22</v>
      </c>
      <c r="F144" s="230" t="s">
        <v>194</v>
      </c>
      <c r="G144" s="228"/>
      <c r="H144" s="231">
        <v>36.315</v>
      </c>
      <c r="I144" s="232"/>
      <c r="J144" s="228"/>
      <c r="K144" s="228"/>
      <c r="L144" s="233"/>
      <c r="M144" s="234"/>
      <c r="N144" s="235"/>
      <c r="O144" s="235"/>
      <c r="P144" s="235"/>
      <c r="Q144" s="235"/>
      <c r="R144" s="235"/>
      <c r="S144" s="235"/>
      <c r="T144" s="236"/>
      <c r="AT144" s="237" t="s">
        <v>192</v>
      </c>
      <c r="AU144" s="237" t="s">
        <v>86</v>
      </c>
      <c r="AV144" s="13" t="s">
        <v>86</v>
      </c>
      <c r="AW144" s="13" t="s">
        <v>41</v>
      </c>
      <c r="AX144" s="13" t="s">
        <v>78</v>
      </c>
      <c r="AY144" s="237" t="s">
        <v>183</v>
      </c>
    </row>
    <row r="145" spans="2:51" s="13" customFormat="1" ht="13.5">
      <c r="B145" s="227"/>
      <c r="C145" s="228"/>
      <c r="D145" s="217" t="s">
        <v>192</v>
      </c>
      <c r="E145" s="229" t="s">
        <v>22</v>
      </c>
      <c r="F145" s="230" t="s">
        <v>195</v>
      </c>
      <c r="G145" s="228"/>
      <c r="H145" s="231">
        <v>11.61</v>
      </c>
      <c r="I145" s="232"/>
      <c r="J145" s="228"/>
      <c r="K145" s="228"/>
      <c r="L145" s="233"/>
      <c r="M145" s="234"/>
      <c r="N145" s="235"/>
      <c r="O145" s="235"/>
      <c r="P145" s="235"/>
      <c r="Q145" s="235"/>
      <c r="R145" s="235"/>
      <c r="S145" s="235"/>
      <c r="T145" s="236"/>
      <c r="AT145" s="237" t="s">
        <v>192</v>
      </c>
      <c r="AU145" s="237" t="s">
        <v>86</v>
      </c>
      <c r="AV145" s="13" t="s">
        <v>86</v>
      </c>
      <c r="AW145" s="13" t="s">
        <v>41</v>
      </c>
      <c r="AX145" s="13" t="s">
        <v>78</v>
      </c>
      <c r="AY145" s="237" t="s">
        <v>183</v>
      </c>
    </row>
    <row r="146" spans="2:51" s="13" customFormat="1" ht="13.5">
      <c r="B146" s="227"/>
      <c r="C146" s="228"/>
      <c r="D146" s="238" t="s">
        <v>192</v>
      </c>
      <c r="E146" s="239" t="s">
        <v>22</v>
      </c>
      <c r="F146" s="240" t="s">
        <v>196</v>
      </c>
      <c r="G146" s="228"/>
      <c r="H146" s="241">
        <v>15.503</v>
      </c>
      <c r="I146" s="232"/>
      <c r="J146" s="228"/>
      <c r="K146" s="228"/>
      <c r="L146" s="233"/>
      <c r="M146" s="234"/>
      <c r="N146" s="235"/>
      <c r="O146" s="235"/>
      <c r="P146" s="235"/>
      <c r="Q146" s="235"/>
      <c r="R146" s="235"/>
      <c r="S146" s="235"/>
      <c r="T146" s="236"/>
      <c r="AT146" s="237" t="s">
        <v>192</v>
      </c>
      <c r="AU146" s="237" t="s">
        <v>86</v>
      </c>
      <c r="AV146" s="13" t="s">
        <v>86</v>
      </c>
      <c r="AW146" s="13" t="s">
        <v>41</v>
      </c>
      <c r="AX146" s="13" t="s">
        <v>78</v>
      </c>
      <c r="AY146" s="237" t="s">
        <v>183</v>
      </c>
    </row>
    <row r="147" spans="2:65" s="1" customFormat="1" ht="31.5" customHeight="1">
      <c r="B147" s="40"/>
      <c r="C147" s="203" t="s">
        <v>86</v>
      </c>
      <c r="D147" s="203" t="s">
        <v>185</v>
      </c>
      <c r="E147" s="204" t="s">
        <v>197</v>
      </c>
      <c r="F147" s="205" t="s">
        <v>198</v>
      </c>
      <c r="G147" s="206" t="s">
        <v>188</v>
      </c>
      <c r="H147" s="207">
        <v>31.714</v>
      </c>
      <c r="I147" s="208"/>
      <c r="J147" s="209">
        <f>ROUND(I147*H147,2)</f>
        <v>0</v>
      </c>
      <c r="K147" s="205" t="s">
        <v>189</v>
      </c>
      <c r="L147" s="60"/>
      <c r="M147" s="210" t="s">
        <v>22</v>
      </c>
      <c r="N147" s="211" t="s">
        <v>49</v>
      </c>
      <c r="O147" s="41"/>
      <c r="P147" s="212">
        <f>O147*H147</f>
        <v>0</v>
      </c>
      <c r="Q147" s="212">
        <v>0</v>
      </c>
      <c r="R147" s="212">
        <f>Q147*H147</f>
        <v>0</v>
      </c>
      <c r="S147" s="212">
        <v>0</v>
      </c>
      <c r="T147" s="213">
        <f>S147*H147</f>
        <v>0</v>
      </c>
      <c r="AR147" s="23" t="s">
        <v>190</v>
      </c>
      <c r="AT147" s="23" t="s">
        <v>185</v>
      </c>
      <c r="AU147" s="23" t="s">
        <v>86</v>
      </c>
      <c r="AY147" s="23" t="s">
        <v>183</v>
      </c>
      <c r="BE147" s="214">
        <f>IF(N147="základní",J147,0)</f>
        <v>0</v>
      </c>
      <c r="BF147" s="214">
        <f>IF(N147="snížená",J147,0)</f>
        <v>0</v>
      </c>
      <c r="BG147" s="214">
        <f>IF(N147="zákl. přenesená",J147,0)</f>
        <v>0</v>
      </c>
      <c r="BH147" s="214">
        <f>IF(N147="sníž. přenesená",J147,0)</f>
        <v>0</v>
      </c>
      <c r="BI147" s="214">
        <f>IF(N147="nulová",J147,0)</f>
        <v>0</v>
      </c>
      <c r="BJ147" s="23" t="s">
        <v>24</v>
      </c>
      <c r="BK147" s="214">
        <f>ROUND(I147*H147,2)</f>
        <v>0</v>
      </c>
      <c r="BL147" s="23" t="s">
        <v>190</v>
      </c>
      <c r="BM147" s="23" t="s">
        <v>199</v>
      </c>
    </row>
    <row r="148" spans="2:51" s="13" customFormat="1" ht="13.5">
      <c r="B148" s="227"/>
      <c r="C148" s="228"/>
      <c r="D148" s="238" t="s">
        <v>192</v>
      </c>
      <c r="E148" s="228"/>
      <c r="F148" s="240" t="s">
        <v>200</v>
      </c>
      <c r="G148" s="228"/>
      <c r="H148" s="241">
        <v>31.714</v>
      </c>
      <c r="I148" s="232"/>
      <c r="J148" s="228"/>
      <c r="K148" s="228"/>
      <c r="L148" s="233"/>
      <c r="M148" s="234"/>
      <c r="N148" s="235"/>
      <c r="O148" s="235"/>
      <c r="P148" s="235"/>
      <c r="Q148" s="235"/>
      <c r="R148" s="235"/>
      <c r="S148" s="235"/>
      <c r="T148" s="236"/>
      <c r="AT148" s="237" t="s">
        <v>192</v>
      </c>
      <c r="AU148" s="237" t="s">
        <v>86</v>
      </c>
      <c r="AV148" s="13" t="s">
        <v>86</v>
      </c>
      <c r="AW148" s="13" t="s">
        <v>6</v>
      </c>
      <c r="AX148" s="13" t="s">
        <v>24</v>
      </c>
      <c r="AY148" s="237" t="s">
        <v>183</v>
      </c>
    </row>
    <row r="149" spans="2:65" s="1" customFormat="1" ht="44.25" customHeight="1">
      <c r="B149" s="40"/>
      <c r="C149" s="203" t="s">
        <v>201</v>
      </c>
      <c r="D149" s="203" t="s">
        <v>185</v>
      </c>
      <c r="E149" s="204" t="s">
        <v>202</v>
      </c>
      <c r="F149" s="205" t="s">
        <v>203</v>
      </c>
      <c r="G149" s="206" t="s">
        <v>188</v>
      </c>
      <c r="H149" s="207">
        <v>126.856</v>
      </c>
      <c r="I149" s="208"/>
      <c r="J149" s="209">
        <f>ROUND(I149*H149,2)</f>
        <v>0</v>
      </c>
      <c r="K149" s="205" t="s">
        <v>189</v>
      </c>
      <c r="L149" s="60"/>
      <c r="M149" s="210" t="s">
        <v>22</v>
      </c>
      <c r="N149" s="211" t="s">
        <v>49</v>
      </c>
      <c r="O149" s="41"/>
      <c r="P149" s="212">
        <f>O149*H149</f>
        <v>0</v>
      </c>
      <c r="Q149" s="212">
        <v>0</v>
      </c>
      <c r="R149" s="212">
        <f>Q149*H149</f>
        <v>0</v>
      </c>
      <c r="S149" s="212">
        <v>0</v>
      </c>
      <c r="T149" s="213">
        <f>S149*H149</f>
        <v>0</v>
      </c>
      <c r="AR149" s="23" t="s">
        <v>190</v>
      </c>
      <c r="AT149" s="23" t="s">
        <v>185</v>
      </c>
      <c r="AU149" s="23" t="s">
        <v>86</v>
      </c>
      <c r="AY149" s="23" t="s">
        <v>183</v>
      </c>
      <c r="BE149" s="214">
        <f>IF(N149="základní",J149,0)</f>
        <v>0</v>
      </c>
      <c r="BF149" s="214">
        <f>IF(N149="snížená",J149,0)</f>
        <v>0</v>
      </c>
      <c r="BG149" s="214">
        <f>IF(N149="zákl. přenesená",J149,0)</f>
        <v>0</v>
      </c>
      <c r="BH149" s="214">
        <f>IF(N149="sníž. přenesená",J149,0)</f>
        <v>0</v>
      </c>
      <c r="BI149" s="214">
        <f>IF(N149="nulová",J149,0)</f>
        <v>0</v>
      </c>
      <c r="BJ149" s="23" t="s">
        <v>24</v>
      </c>
      <c r="BK149" s="214">
        <f>ROUND(I149*H149,2)</f>
        <v>0</v>
      </c>
      <c r="BL149" s="23" t="s">
        <v>190</v>
      </c>
      <c r="BM149" s="23" t="s">
        <v>204</v>
      </c>
    </row>
    <row r="150" spans="2:51" s="12" customFormat="1" ht="13.5">
      <c r="B150" s="215"/>
      <c r="C150" s="216"/>
      <c r="D150" s="217" t="s">
        <v>192</v>
      </c>
      <c r="E150" s="218" t="s">
        <v>22</v>
      </c>
      <c r="F150" s="219" t="s">
        <v>205</v>
      </c>
      <c r="G150" s="216"/>
      <c r="H150" s="220" t="s">
        <v>22</v>
      </c>
      <c r="I150" s="221"/>
      <c r="J150" s="216"/>
      <c r="K150" s="216"/>
      <c r="L150" s="222"/>
      <c r="M150" s="223"/>
      <c r="N150" s="224"/>
      <c r="O150" s="224"/>
      <c r="P150" s="224"/>
      <c r="Q150" s="224"/>
      <c r="R150" s="224"/>
      <c r="S150" s="224"/>
      <c r="T150" s="225"/>
      <c r="AT150" s="226" t="s">
        <v>192</v>
      </c>
      <c r="AU150" s="226" t="s">
        <v>86</v>
      </c>
      <c r="AV150" s="12" t="s">
        <v>24</v>
      </c>
      <c r="AW150" s="12" t="s">
        <v>41</v>
      </c>
      <c r="AX150" s="12" t="s">
        <v>78</v>
      </c>
      <c r="AY150" s="226" t="s">
        <v>183</v>
      </c>
    </row>
    <row r="151" spans="2:51" s="13" customFormat="1" ht="13.5">
      <c r="B151" s="227"/>
      <c r="C151" s="228"/>
      <c r="D151" s="217" t="s">
        <v>192</v>
      </c>
      <c r="E151" s="229" t="s">
        <v>22</v>
      </c>
      <c r="F151" s="230" t="s">
        <v>206</v>
      </c>
      <c r="G151" s="228"/>
      <c r="H151" s="231">
        <v>126.856</v>
      </c>
      <c r="I151" s="232"/>
      <c r="J151" s="228"/>
      <c r="K151" s="228"/>
      <c r="L151" s="233"/>
      <c r="M151" s="234"/>
      <c r="N151" s="235"/>
      <c r="O151" s="235"/>
      <c r="P151" s="235"/>
      <c r="Q151" s="235"/>
      <c r="R151" s="235"/>
      <c r="S151" s="235"/>
      <c r="T151" s="236"/>
      <c r="AT151" s="237" t="s">
        <v>192</v>
      </c>
      <c r="AU151" s="237" t="s">
        <v>86</v>
      </c>
      <c r="AV151" s="13" t="s">
        <v>86</v>
      </c>
      <c r="AW151" s="13" t="s">
        <v>41</v>
      </c>
      <c r="AX151" s="13" t="s">
        <v>78</v>
      </c>
      <c r="AY151" s="237" t="s">
        <v>183</v>
      </c>
    </row>
    <row r="152" spans="2:51" s="12" customFormat="1" ht="13.5">
      <c r="B152" s="215"/>
      <c r="C152" s="216"/>
      <c r="D152" s="238" t="s">
        <v>192</v>
      </c>
      <c r="E152" s="242" t="s">
        <v>22</v>
      </c>
      <c r="F152" s="243" t="s">
        <v>207</v>
      </c>
      <c r="G152" s="216"/>
      <c r="H152" s="244" t="s">
        <v>22</v>
      </c>
      <c r="I152" s="221"/>
      <c r="J152" s="216"/>
      <c r="K152" s="216"/>
      <c r="L152" s="222"/>
      <c r="M152" s="223"/>
      <c r="N152" s="224"/>
      <c r="O152" s="224"/>
      <c r="P152" s="224"/>
      <c r="Q152" s="224"/>
      <c r="R152" s="224"/>
      <c r="S152" s="224"/>
      <c r="T152" s="225"/>
      <c r="AT152" s="226" t="s">
        <v>192</v>
      </c>
      <c r="AU152" s="226" t="s">
        <v>86</v>
      </c>
      <c r="AV152" s="12" t="s">
        <v>24</v>
      </c>
      <c r="AW152" s="12" t="s">
        <v>41</v>
      </c>
      <c r="AX152" s="12" t="s">
        <v>78</v>
      </c>
      <c r="AY152" s="226" t="s">
        <v>183</v>
      </c>
    </row>
    <row r="153" spans="2:65" s="1" customFormat="1" ht="22.5" customHeight="1">
      <c r="B153" s="40"/>
      <c r="C153" s="203" t="s">
        <v>190</v>
      </c>
      <c r="D153" s="203" t="s">
        <v>185</v>
      </c>
      <c r="E153" s="204" t="s">
        <v>208</v>
      </c>
      <c r="F153" s="205" t="s">
        <v>209</v>
      </c>
      <c r="G153" s="206" t="s">
        <v>188</v>
      </c>
      <c r="H153" s="207">
        <v>63.428</v>
      </c>
      <c r="I153" s="208"/>
      <c r="J153" s="209">
        <f>ROUND(I153*H153,2)</f>
        <v>0</v>
      </c>
      <c r="K153" s="205" t="s">
        <v>189</v>
      </c>
      <c r="L153" s="60"/>
      <c r="M153" s="210" t="s">
        <v>22</v>
      </c>
      <c r="N153" s="211" t="s">
        <v>49</v>
      </c>
      <c r="O153" s="41"/>
      <c r="P153" s="212">
        <f>O153*H153</f>
        <v>0</v>
      </c>
      <c r="Q153" s="212">
        <v>0</v>
      </c>
      <c r="R153" s="212">
        <f>Q153*H153</f>
        <v>0</v>
      </c>
      <c r="S153" s="212">
        <v>0</v>
      </c>
      <c r="T153" s="213">
        <f>S153*H153</f>
        <v>0</v>
      </c>
      <c r="AR153" s="23" t="s">
        <v>190</v>
      </c>
      <c r="AT153" s="23" t="s">
        <v>185</v>
      </c>
      <c r="AU153" s="23" t="s">
        <v>86</v>
      </c>
      <c r="AY153" s="23" t="s">
        <v>183</v>
      </c>
      <c r="BE153" s="214">
        <f>IF(N153="základní",J153,0)</f>
        <v>0</v>
      </c>
      <c r="BF153" s="214">
        <f>IF(N153="snížená",J153,0)</f>
        <v>0</v>
      </c>
      <c r="BG153" s="214">
        <f>IF(N153="zákl. přenesená",J153,0)</f>
        <v>0</v>
      </c>
      <c r="BH153" s="214">
        <f>IF(N153="sníž. přenesená",J153,0)</f>
        <v>0</v>
      </c>
      <c r="BI153" s="214">
        <f>IF(N153="nulová",J153,0)</f>
        <v>0</v>
      </c>
      <c r="BJ153" s="23" t="s">
        <v>24</v>
      </c>
      <c r="BK153" s="214">
        <f>ROUND(I153*H153,2)</f>
        <v>0</v>
      </c>
      <c r="BL153" s="23" t="s">
        <v>190</v>
      </c>
      <c r="BM153" s="23" t="s">
        <v>210</v>
      </c>
    </row>
    <row r="154" spans="2:65" s="1" customFormat="1" ht="31.5" customHeight="1">
      <c r="B154" s="40"/>
      <c r="C154" s="203" t="s">
        <v>211</v>
      </c>
      <c r="D154" s="203" t="s">
        <v>185</v>
      </c>
      <c r="E154" s="204" t="s">
        <v>212</v>
      </c>
      <c r="F154" s="205" t="s">
        <v>213</v>
      </c>
      <c r="G154" s="206" t="s">
        <v>188</v>
      </c>
      <c r="H154" s="207">
        <v>71.428</v>
      </c>
      <c r="I154" s="208"/>
      <c r="J154" s="209">
        <f>ROUND(I154*H154,2)</f>
        <v>0</v>
      </c>
      <c r="K154" s="205" t="s">
        <v>189</v>
      </c>
      <c r="L154" s="60"/>
      <c r="M154" s="210" t="s">
        <v>22</v>
      </c>
      <c r="N154" s="211" t="s">
        <v>49</v>
      </c>
      <c r="O154" s="41"/>
      <c r="P154" s="212">
        <f>O154*H154</f>
        <v>0</v>
      </c>
      <c r="Q154" s="212">
        <v>0</v>
      </c>
      <c r="R154" s="212">
        <f>Q154*H154</f>
        <v>0</v>
      </c>
      <c r="S154" s="212">
        <v>0</v>
      </c>
      <c r="T154" s="213">
        <f>S154*H154</f>
        <v>0</v>
      </c>
      <c r="AR154" s="23" t="s">
        <v>190</v>
      </c>
      <c r="AT154" s="23" t="s">
        <v>185</v>
      </c>
      <c r="AU154" s="23" t="s">
        <v>86</v>
      </c>
      <c r="AY154" s="23" t="s">
        <v>183</v>
      </c>
      <c r="BE154" s="214">
        <f>IF(N154="základní",J154,0)</f>
        <v>0</v>
      </c>
      <c r="BF154" s="214">
        <f>IF(N154="snížená",J154,0)</f>
        <v>0</v>
      </c>
      <c r="BG154" s="214">
        <f>IF(N154="zákl. přenesená",J154,0)</f>
        <v>0</v>
      </c>
      <c r="BH154" s="214">
        <f>IF(N154="sníž. přenesená",J154,0)</f>
        <v>0</v>
      </c>
      <c r="BI154" s="214">
        <f>IF(N154="nulová",J154,0)</f>
        <v>0</v>
      </c>
      <c r="BJ154" s="23" t="s">
        <v>24</v>
      </c>
      <c r="BK154" s="214">
        <f>ROUND(I154*H154,2)</f>
        <v>0</v>
      </c>
      <c r="BL154" s="23" t="s">
        <v>190</v>
      </c>
      <c r="BM154" s="23" t="s">
        <v>214</v>
      </c>
    </row>
    <row r="155" spans="2:51" s="12" customFormat="1" ht="13.5">
      <c r="B155" s="215"/>
      <c r="C155" s="216"/>
      <c r="D155" s="217" t="s">
        <v>192</v>
      </c>
      <c r="E155" s="218" t="s">
        <v>22</v>
      </c>
      <c r="F155" s="219" t="s">
        <v>215</v>
      </c>
      <c r="G155" s="216"/>
      <c r="H155" s="220" t="s">
        <v>22</v>
      </c>
      <c r="I155" s="221"/>
      <c r="J155" s="216"/>
      <c r="K155" s="216"/>
      <c r="L155" s="222"/>
      <c r="M155" s="223"/>
      <c r="N155" s="224"/>
      <c r="O155" s="224"/>
      <c r="P155" s="224"/>
      <c r="Q155" s="224"/>
      <c r="R155" s="224"/>
      <c r="S155" s="224"/>
      <c r="T155" s="225"/>
      <c r="AT155" s="226" t="s">
        <v>192</v>
      </c>
      <c r="AU155" s="226" t="s">
        <v>86</v>
      </c>
      <c r="AV155" s="12" t="s">
        <v>24</v>
      </c>
      <c r="AW155" s="12" t="s">
        <v>41</v>
      </c>
      <c r="AX155" s="12" t="s">
        <v>78</v>
      </c>
      <c r="AY155" s="226" t="s">
        <v>183</v>
      </c>
    </row>
    <row r="156" spans="2:51" s="13" customFormat="1" ht="13.5">
      <c r="B156" s="227"/>
      <c r="C156" s="228"/>
      <c r="D156" s="217" t="s">
        <v>192</v>
      </c>
      <c r="E156" s="229" t="s">
        <v>22</v>
      </c>
      <c r="F156" s="230" t="s">
        <v>216</v>
      </c>
      <c r="G156" s="228"/>
      <c r="H156" s="231">
        <v>63.428</v>
      </c>
      <c r="I156" s="232"/>
      <c r="J156" s="228"/>
      <c r="K156" s="228"/>
      <c r="L156" s="233"/>
      <c r="M156" s="234"/>
      <c r="N156" s="235"/>
      <c r="O156" s="235"/>
      <c r="P156" s="235"/>
      <c r="Q156" s="235"/>
      <c r="R156" s="235"/>
      <c r="S156" s="235"/>
      <c r="T156" s="236"/>
      <c r="AT156" s="237" t="s">
        <v>192</v>
      </c>
      <c r="AU156" s="237" t="s">
        <v>86</v>
      </c>
      <c r="AV156" s="13" t="s">
        <v>86</v>
      </c>
      <c r="AW156" s="13" t="s">
        <v>41</v>
      </c>
      <c r="AX156" s="13" t="s">
        <v>78</v>
      </c>
      <c r="AY156" s="237" t="s">
        <v>183</v>
      </c>
    </row>
    <row r="157" spans="2:51" s="12" customFormat="1" ht="13.5">
      <c r="B157" s="215"/>
      <c r="C157" s="216"/>
      <c r="D157" s="217" t="s">
        <v>192</v>
      </c>
      <c r="E157" s="218" t="s">
        <v>22</v>
      </c>
      <c r="F157" s="219" t="s">
        <v>217</v>
      </c>
      <c r="G157" s="216"/>
      <c r="H157" s="220" t="s">
        <v>22</v>
      </c>
      <c r="I157" s="221"/>
      <c r="J157" s="216"/>
      <c r="K157" s="216"/>
      <c r="L157" s="222"/>
      <c r="M157" s="223"/>
      <c r="N157" s="224"/>
      <c r="O157" s="224"/>
      <c r="P157" s="224"/>
      <c r="Q157" s="224"/>
      <c r="R157" s="224"/>
      <c r="S157" s="224"/>
      <c r="T157" s="225"/>
      <c r="AT157" s="226" t="s">
        <v>192</v>
      </c>
      <c r="AU157" s="226" t="s">
        <v>86</v>
      </c>
      <c r="AV157" s="12" t="s">
        <v>24</v>
      </c>
      <c r="AW157" s="12" t="s">
        <v>41</v>
      </c>
      <c r="AX157" s="12" t="s">
        <v>78</v>
      </c>
      <c r="AY157" s="226" t="s">
        <v>183</v>
      </c>
    </row>
    <row r="158" spans="2:51" s="13" customFormat="1" ht="13.5">
      <c r="B158" s="227"/>
      <c r="C158" s="228"/>
      <c r="D158" s="217" t="s">
        <v>192</v>
      </c>
      <c r="E158" s="229" t="s">
        <v>22</v>
      </c>
      <c r="F158" s="230" t="s">
        <v>218</v>
      </c>
      <c r="G158" s="228"/>
      <c r="H158" s="231">
        <v>8</v>
      </c>
      <c r="I158" s="232"/>
      <c r="J158" s="228"/>
      <c r="K158" s="228"/>
      <c r="L158" s="233"/>
      <c r="M158" s="234"/>
      <c r="N158" s="235"/>
      <c r="O158" s="235"/>
      <c r="P158" s="235"/>
      <c r="Q158" s="235"/>
      <c r="R158" s="235"/>
      <c r="S158" s="235"/>
      <c r="T158" s="236"/>
      <c r="AT158" s="237" t="s">
        <v>192</v>
      </c>
      <c r="AU158" s="237" t="s">
        <v>86</v>
      </c>
      <c r="AV158" s="13" t="s">
        <v>86</v>
      </c>
      <c r="AW158" s="13" t="s">
        <v>41</v>
      </c>
      <c r="AX158" s="13" t="s">
        <v>78</v>
      </c>
      <c r="AY158" s="237" t="s">
        <v>183</v>
      </c>
    </row>
    <row r="159" spans="2:51" s="12" customFormat="1" ht="13.5">
      <c r="B159" s="215"/>
      <c r="C159" s="216"/>
      <c r="D159" s="217" t="s">
        <v>192</v>
      </c>
      <c r="E159" s="218" t="s">
        <v>22</v>
      </c>
      <c r="F159" s="219" t="s">
        <v>207</v>
      </c>
      <c r="G159" s="216"/>
      <c r="H159" s="220" t="s">
        <v>22</v>
      </c>
      <c r="I159" s="221"/>
      <c r="J159" s="216"/>
      <c r="K159" s="216"/>
      <c r="L159" s="222"/>
      <c r="M159" s="223"/>
      <c r="N159" s="224"/>
      <c r="O159" s="224"/>
      <c r="P159" s="224"/>
      <c r="Q159" s="224"/>
      <c r="R159" s="224"/>
      <c r="S159" s="224"/>
      <c r="T159" s="225"/>
      <c r="AT159" s="226" t="s">
        <v>192</v>
      </c>
      <c r="AU159" s="226" t="s">
        <v>86</v>
      </c>
      <c r="AV159" s="12" t="s">
        <v>24</v>
      </c>
      <c r="AW159" s="12" t="s">
        <v>41</v>
      </c>
      <c r="AX159" s="12" t="s">
        <v>78</v>
      </c>
      <c r="AY159" s="226" t="s">
        <v>183</v>
      </c>
    </row>
    <row r="160" spans="2:63" s="11" customFormat="1" ht="29.85" customHeight="1">
      <c r="B160" s="186"/>
      <c r="C160" s="187"/>
      <c r="D160" s="200" t="s">
        <v>77</v>
      </c>
      <c r="E160" s="201" t="s">
        <v>201</v>
      </c>
      <c r="F160" s="201" t="s">
        <v>219</v>
      </c>
      <c r="G160" s="187"/>
      <c r="H160" s="187"/>
      <c r="I160" s="190"/>
      <c r="J160" s="202">
        <f>BK160</f>
        <v>0</v>
      </c>
      <c r="K160" s="187"/>
      <c r="L160" s="192"/>
      <c r="M160" s="193"/>
      <c r="N160" s="194"/>
      <c r="O160" s="194"/>
      <c r="P160" s="195">
        <f>SUM(P161:P244)</f>
        <v>0</v>
      </c>
      <c r="Q160" s="194"/>
      <c r="R160" s="195">
        <f>SUM(R161:R244)</f>
        <v>41.24171048</v>
      </c>
      <c r="S160" s="194"/>
      <c r="T160" s="196">
        <f>SUM(T161:T244)</f>
        <v>0</v>
      </c>
      <c r="AR160" s="197" t="s">
        <v>24</v>
      </c>
      <c r="AT160" s="198" t="s">
        <v>77</v>
      </c>
      <c r="AU160" s="198" t="s">
        <v>24</v>
      </c>
      <c r="AY160" s="197" t="s">
        <v>183</v>
      </c>
      <c r="BK160" s="199">
        <f>SUM(BK161:BK244)</f>
        <v>0</v>
      </c>
    </row>
    <row r="161" spans="2:65" s="1" customFormat="1" ht="31.5" customHeight="1">
      <c r="B161" s="40"/>
      <c r="C161" s="203" t="s">
        <v>220</v>
      </c>
      <c r="D161" s="203" t="s">
        <v>185</v>
      </c>
      <c r="E161" s="204" t="s">
        <v>221</v>
      </c>
      <c r="F161" s="205" t="s">
        <v>222</v>
      </c>
      <c r="G161" s="206" t="s">
        <v>188</v>
      </c>
      <c r="H161" s="207">
        <v>1.26</v>
      </c>
      <c r="I161" s="208"/>
      <c r="J161" s="209">
        <f>ROUND(I161*H161,2)</f>
        <v>0</v>
      </c>
      <c r="K161" s="205" t="s">
        <v>189</v>
      </c>
      <c r="L161" s="60"/>
      <c r="M161" s="210" t="s">
        <v>22</v>
      </c>
      <c r="N161" s="211" t="s">
        <v>49</v>
      </c>
      <c r="O161" s="41"/>
      <c r="P161" s="212">
        <f>O161*H161</f>
        <v>0</v>
      </c>
      <c r="Q161" s="212">
        <v>1.07965</v>
      </c>
      <c r="R161" s="212">
        <f>Q161*H161</f>
        <v>1.360359</v>
      </c>
      <c r="S161" s="212">
        <v>0</v>
      </c>
      <c r="T161" s="213">
        <f>S161*H161</f>
        <v>0</v>
      </c>
      <c r="AR161" s="23" t="s">
        <v>190</v>
      </c>
      <c r="AT161" s="23" t="s">
        <v>185</v>
      </c>
      <c r="AU161" s="23" t="s">
        <v>86</v>
      </c>
      <c r="AY161" s="23" t="s">
        <v>183</v>
      </c>
      <c r="BE161" s="214">
        <f>IF(N161="základní",J161,0)</f>
        <v>0</v>
      </c>
      <c r="BF161" s="214">
        <f>IF(N161="snížená",J161,0)</f>
        <v>0</v>
      </c>
      <c r="BG161" s="214">
        <f>IF(N161="zákl. přenesená",J161,0)</f>
        <v>0</v>
      </c>
      <c r="BH161" s="214">
        <f>IF(N161="sníž. přenesená",J161,0)</f>
        <v>0</v>
      </c>
      <c r="BI161" s="214">
        <f>IF(N161="nulová",J161,0)</f>
        <v>0</v>
      </c>
      <c r="BJ161" s="23" t="s">
        <v>24</v>
      </c>
      <c r="BK161" s="214">
        <f>ROUND(I161*H161,2)</f>
        <v>0</v>
      </c>
      <c r="BL161" s="23" t="s">
        <v>190</v>
      </c>
      <c r="BM161" s="23" t="s">
        <v>223</v>
      </c>
    </row>
    <row r="162" spans="2:51" s="12" customFormat="1" ht="13.5">
      <c r="B162" s="215"/>
      <c r="C162" s="216"/>
      <c r="D162" s="217" t="s">
        <v>192</v>
      </c>
      <c r="E162" s="218" t="s">
        <v>22</v>
      </c>
      <c r="F162" s="219" t="s">
        <v>224</v>
      </c>
      <c r="G162" s="216"/>
      <c r="H162" s="220" t="s">
        <v>22</v>
      </c>
      <c r="I162" s="221"/>
      <c r="J162" s="216"/>
      <c r="K162" s="216"/>
      <c r="L162" s="222"/>
      <c r="M162" s="223"/>
      <c r="N162" s="224"/>
      <c r="O162" s="224"/>
      <c r="P162" s="224"/>
      <c r="Q162" s="224"/>
      <c r="R162" s="224"/>
      <c r="S162" s="224"/>
      <c r="T162" s="225"/>
      <c r="AT162" s="226" t="s">
        <v>192</v>
      </c>
      <c r="AU162" s="226" t="s">
        <v>86</v>
      </c>
      <c r="AV162" s="12" t="s">
        <v>24</v>
      </c>
      <c r="AW162" s="12" t="s">
        <v>41</v>
      </c>
      <c r="AX162" s="12" t="s">
        <v>78</v>
      </c>
      <c r="AY162" s="226" t="s">
        <v>183</v>
      </c>
    </row>
    <row r="163" spans="2:51" s="13" customFormat="1" ht="13.5">
      <c r="B163" s="227"/>
      <c r="C163" s="228"/>
      <c r="D163" s="217" t="s">
        <v>192</v>
      </c>
      <c r="E163" s="229" t="s">
        <v>22</v>
      </c>
      <c r="F163" s="230" t="s">
        <v>225</v>
      </c>
      <c r="G163" s="228"/>
      <c r="H163" s="231">
        <v>1.26</v>
      </c>
      <c r="I163" s="232"/>
      <c r="J163" s="228"/>
      <c r="K163" s="228"/>
      <c r="L163" s="233"/>
      <c r="M163" s="234"/>
      <c r="N163" s="235"/>
      <c r="O163" s="235"/>
      <c r="P163" s="235"/>
      <c r="Q163" s="235"/>
      <c r="R163" s="235"/>
      <c r="S163" s="235"/>
      <c r="T163" s="236"/>
      <c r="AT163" s="237" t="s">
        <v>192</v>
      </c>
      <c r="AU163" s="237" t="s">
        <v>86</v>
      </c>
      <c r="AV163" s="13" t="s">
        <v>86</v>
      </c>
      <c r="AW163" s="13" t="s">
        <v>41</v>
      </c>
      <c r="AX163" s="13" t="s">
        <v>78</v>
      </c>
      <c r="AY163" s="237" t="s">
        <v>183</v>
      </c>
    </row>
    <row r="164" spans="2:51" s="12" customFormat="1" ht="13.5">
      <c r="B164" s="215"/>
      <c r="C164" s="216"/>
      <c r="D164" s="238" t="s">
        <v>192</v>
      </c>
      <c r="E164" s="242" t="s">
        <v>22</v>
      </c>
      <c r="F164" s="243" t="s">
        <v>207</v>
      </c>
      <c r="G164" s="216"/>
      <c r="H164" s="244" t="s">
        <v>22</v>
      </c>
      <c r="I164" s="221"/>
      <c r="J164" s="216"/>
      <c r="K164" s="216"/>
      <c r="L164" s="222"/>
      <c r="M164" s="223"/>
      <c r="N164" s="224"/>
      <c r="O164" s="224"/>
      <c r="P164" s="224"/>
      <c r="Q164" s="224"/>
      <c r="R164" s="224"/>
      <c r="S164" s="224"/>
      <c r="T164" s="225"/>
      <c r="AT164" s="226" t="s">
        <v>192</v>
      </c>
      <c r="AU164" s="226" t="s">
        <v>86</v>
      </c>
      <c r="AV164" s="12" t="s">
        <v>24</v>
      </c>
      <c r="AW164" s="12" t="s">
        <v>41</v>
      </c>
      <c r="AX164" s="12" t="s">
        <v>78</v>
      </c>
      <c r="AY164" s="226" t="s">
        <v>183</v>
      </c>
    </row>
    <row r="165" spans="2:65" s="1" customFormat="1" ht="31.5" customHeight="1">
      <c r="B165" s="40"/>
      <c r="C165" s="203" t="s">
        <v>226</v>
      </c>
      <c r="D165" s="203" t="s">
        <v>185</v>
      </c>
      <c r="E165" s="204" t="s">
        <v>227</v>
      </c>
      <c r="F165" s="205" t="s">
        <v>228</v>
      </c>
      <c r="G165" s="206" t="s">
        <v>188</v>
      </c>
      <c r="H165" s="207">
        <v>19.402</v>
      </c>
      <c r="I165" s="208"/>
      <c r="J165" s="209">
        <f>ROUND(I165*H165,2)</f>
        <v>0</v>
      </c>
      <c r="K165" s="205" t="s">
        <v>189</v>
      </c>
      <c r="L165" s="60"/>
      <c r="M165" s="210" t="s">
        <v>22</v>
      </c>
      <c r="N165" s="211" t="s">
        <v>49</v>
      </c>
      <c r="O165" s="41"/>
      <c r="P165" s="212">
        <f>O165*H165</f>
        <v>0</v>
      </c>
      <c r="Q165" s="212">
        <v>1.07965</v>
      </c>
      <c r="R165" s="212">
        <f>Q165*H165</f>
        <v>20.947369300000002</v>
      </c>
      <c r="S165" s="212">
        <v>0</v>
      </c>
      <c r="T165" s="213">
        <f>S165*H165</f>
        <v>0</v>
      </c>
      <c r="AR165" s="23" t="s">
        <v>190</v>
      </c>
      <c r="AT165" s="23" t="s">
        <v>185</v>
      </c>
      <c r="AU165" s="23" t="s">
        <v>86</v>
      </c>
      <c r="AY165" s="23" t="s">
        <v>183</v>
      </c>
      <c r="BE165" s="214">
        <f>IF(N165="základní",J165,0)</f>
        <v>0</v>
      </c>
      <c r="BF165" s="214">
        <f>IF(N165="snížená",J165,0)</f>
        <v>0</v>
      </c>
      <c r="BG165" s="214">
        <f>IF(N165="zákl. přenesená",J165,0)</f>
        <v>0</v>
      </c>
      <c r="BH165" s="214">
        <f>IF(N165="sníž. přenesená",J165,0)</f>
        <v>0</v>
      </c>
      <c r="BI165" s="214">
        <f>IF(N165="nulová",J165,0)</f>
        <v>0</v>
      </c>
      <c r="BJ165" s="23" t="s">
        <v>24</v>
      </c>
      <c r="BK165" s="214">
        <f>ROUND(I165*H165,2)</f>
        <v>0</v>
      </c>
      <c r="BL165" s="23" t="s">
        <v>190</v>
      </c>
      <c r="BM165" s="23" t="s">
        <v>229</v>
      </c>
    </row>
    <row r="166" spans="2:51" s="12" customFormat="1" ht="13.5">
      <c r="B166" s="215"/>
      <c r="C166" s="216"/>
      <c r="D166" s="217" t="s">
        <v>192</v>
      </c>
      <c r="E166" s="218" t="s">
        <v>22</v>
      </c>
      <c r="F166" s="219" t="s">
        <v>230</v>
      </c>
      <c r="G166" s="216"/>
      <c r="H166" s="220" t="s">
        <v>22</v>
      </c>
      <c r="I166" s="221"/>
      <c r="J166" s="216"/>
      <c r="K166" s="216"/>
      <c r="L166" s="222"/>
      <c r="M166" s="223"/>
      <c r="N166" s="224"/>
      <c r="O166" s="224"/>
      <c r="P166" s="224"/>
      <c r="Q166" s="224"/>
      <c r="R166" s="224"/>
      <c r="S166" s="224"/>
      <c r="T166" s="225"/>
      <c r="AT166" s="226" t="s">
        <v>192</v>
      </c>
      <c r="AU166" s="226" t="s">
        <v>86</v>
      </c>
      <c r="AV166" s="12" t="s">
        <v>24</v>
      </c>
      <c r="AW166" s="12" t="s">
        <v>41</v>
      </c>
      <c r="AX166" s="12" t="s">
        <v>78</v>
      </c>
      <c r="AY166" s="226" t="s">
        <v>183</v>
      </c>
    </row>
    <row r="167" spans="2:51" s="13" customFormat="1" ht="13.5">
      <c r="B167" s="227"/>
      <c r="C167" s="228"/>
      <c r="D167" s="217" t="s">
        <v>192</v>
      </c>
      <c r="E167" s="229" t="s">
        <v>22</v>
      </c>
      <c r="F167" s="230" t="s">
        <v>231</v>
      </c>
      <c r="G167" s="228"/>
      <c r="H167" s="231">
        <v>1.764</v>
      </c>
      <c r="I167" s="232"/>
      <c r="J167" s="228"/>
      <c r="K167" s="228"/>
      <c r="L167" s="233"/>
      <c r="M167" s="234"/>
      <c r="N167" s="235"/>
      <c r="O167" s="235"/>
      <c r="P167" s="235"/>
      <c r="Q167" s="235"/>
      <c r="R167" s="235"/>
      <c r="S167" s="235"/>
      <c r="T167" s="236"/>
      <c r="AT167" s="237" t="s">
        <v>192</v>
      </c>
      <c r="AU167" s="237" t="s">
        <v>86</v>
      </c>
      <c r="AV167" s="13" t="s">
        <v>86</v>
      </c>
      <c r="AW167" s="13" t="s">
        <v>41</v>
      </c>
      <c r="AX167" s="13" t="s">
        <v>78</v>
      </c>
      <c r="AY167" s="237" t="s">
        <v>183</v>
      </c>
    </row>
    <row r="168" spans="2:51" s="13" customFormat="1" ht="13.5">
      <c r="B168" s="227"/>
      <c r="C168" s="228"/>
      <c r="D168" s="217" t="s">
        <v>192</v>
      </c>
      <c r="E168" s="229" t="s">
        <v>22</v>
      </c>
      <c r="F168" s="230" t="s">
        <v>232</v>
      </c>
      <c r="G168" s="228"/>
      <c r="H168" s="231">
        <v>1.134</v>
      </c>
      <c r="I168" s="232"/>
      <c r="J168" s="228"/>
      <c r="K168" s="228"/>
      <c r="L168" s="233"/>
      <c r="M168" s="234"/>
      <c r="N168" s="235"/>
      <c r="O168" s="235"/>
      <c r="P168" s="235"/>
      <c r="Q168" s="235"/>
      <c r="R168" s="235"/>
      <c r="S168" s="235"/>
      <c r="T168" s="236"/>
      <c r="AT168" s="237" t="s">
        <v>192</v>
      </c>
      <c r="AU168" s="237" t="s">
        <v>86</v>
      </c>
      <c r="AV168" s="13" t="s">
        <v>86</v>
      </c>
      <c r="AW168" s="13" t="s">
        <v>41</v>
      </c>
      <c r="AX168" s="13" t="s">
        <v>78</v>
      </c>
      <c r="AY168" s="237" t="s">
        <v>183</v>
      </c>
    </row>
    <row r="169" spans="2:51" s="13" customFormat="1" ht="13.5">
      <c r="B169" s="227"/>
      <c r="C169" s="228"/>
      <c r="D169" s="217" t="s">
        <v>192</v>
      </c>
      <c r="E169" s="229" t="s">
        <v>22</v>
      </c>
      <c r="F169" s="230" t="s">
        <v>233</v>
      </c>
      <c r="G169" s="228"/>
      <c r="H169" s="231">
        <v>1.512</v>
      </c>
      <c r="I169" s="232"/>
      <c r="J169" s="228"/>
      <c r="K169" s="228"/>
      <c r="L169" s="233"/>
      <c r="M169" s="234"/>
      <c r="N169" s="235"/>
      <c r="O169" s="235"/>
      <c r="P169" s="235"/>
      <c r="Q169" s="235"/>
      <c r="R169" s="235"/>
      <c r="S169" s="235"/>
      <c r="T169" s="236"/>
      <c r="AT169" s="237" t="s">
        <v>192</v>
      </c>
      <c r="AU169" s="237" t="s">
        <v>86</v>
      </c>
      <c r="AV169" s="13" t="s">
        <v>86</v>
      </c>
      <c r="AW169" s="13" t="s">
        <v>41</v>
      </c>
      <c r="AX169" s="13" t="s">
        <v>78</v>
      </c>
      <c r="AY169" s="237" t="s">
        <v>183</v>
      </c>
    </row>
    <row r="170" spans="2:51" s="13" customFormat="1" ht="13.5">
      <c r="B170" s="227"/>
      <c r="C170" s="228"/>
      <c r="D170" s="217" t="s">
        <v>192</v>
      </c>
      <c r="E170" s="229" t="s">
        <v>22</v>
      </c>
      <c r="F170" s="230" t="s">
        <v>234</v>
      </c>
      <c r="G170" s="228"/>
      <c r="H170" s="231">
        <v>1.728</v>
      </c>
      <c r="I170" s="232"/>
      <c r="J170" s="228"/>
      <c r="K170" s="228"/>
      <c r="L170" s="233"/>
      <c r="M170" s="234"/>
      <c r="N170" s="235"/>
      <c r="O170" s="235"/>
      <c r="P170" s="235"/>
      <c r="Q170" s="235"/>
      <c r="R170" s="235"/>
      <c r="S170" s="235"/>
      <c r="T170" s="236"/>
      <c r="AT170" s="237" t="s">
        <v>192</v>
      </c>
      <c r="AU170" s="237" t="s">
        <v>86</v>
      </c>
      <c r="AV170" s="13" t="s">
        <v>86</v>
      </c>
      <c r="AW170" s="13" t="s">
        <v>41</v>
      </c>
      <c r="AX170" s="13" t="s">
        <v>78</v>
      </c>
      <c r="AY170" s="237" t="s">
        <v>183</v>
      </c>
    </row>
    <row r="171" spans="2:51" s="13" customFormat="1" ht="13.5">
      <c r="B171" s="227"/>
      <c r="C171" s="228"/>
      <c r="D171" s="217" t="s">
        <v>192</v>
      </c>
      <c r="E171" s="229" t="s">
        <v>22</v>
      </c>
      <c r="F171" s="230" t="s">
        <v>235</v>
      </c>
      <c r="G171" s="228"/>
      <c r="H171" s="231">
        <v>0.729</v>
      </c>
      <c r="I171" s="232"/>
      <c r="J171" s="228"/>
      <c r="K171" s="228"/>
      <c r="L171" s="233"/>
      <c r="M171" s="234"/>
      <c r="N171" s="235"/>
      <c r="O171" s="235"/>
      <c r="P171" s="235"/>
      <c r="Q171" s="235"/>
      <c r="R171" s="235"/>
      <c r="S171" s="235"/>
      <c r="T171" s="236"/>
      <c r="AT171" s="237" t="s">
        <v>192</v>
      </c>
      <c r="AU171" s="237" t="s">
        <v>86</v>
      </c>
      <c r="AV171" s="13" t="s">
        <v>86</v>
      </c>
      <c r="AW171" s="13" t="s">
        <v>41</v>
      </c>
      <c r="AX171" s="13" t="s">
        <v>78</v>
      </c>
      <c r="AY171" s="237" t="s">
        <v>183</v>
      </c>
    </row>
    <row r="172" spans="2:51" s="13" customFormat="1" ht="13.5">
      <c r="B172" s="227"/>
      <c r="C172" s="228"/>
      <c r="D172" s="217" t="s">
        <v>192</v>
      </c>
      <c r="E172" s="229" t="s">
        <v>22</v>
      </c>
      <c r="F172" s="230" t="s">
        <v>236</v>
      </c>
      <c r="G172" s="228"/>
      <c r="H172" s="231">
        <v>1.087</v>
      </c>
      <c r="I172" s="232"/>
      <c r="J172" s="228"/>
      <c r="K172" s="228"/>
      <c r="L172" s="233"/>
      <c r="M172" s="234"/>
      <c r="N172" s="235"/>
      <c r="O172" s="235"/>
      <c r="P172" s="235"/>
      <c r="Q172" s="235"/>
      <c r="R172" s="235"/>
      <c r="S172" s="235"/>
      <c r="T172" s="236"/>
      <c r="AT172" s="237" t="s">
        <v>192</v>
      </c>
      <c r="AU172" s="237" t="s">
        <v>86</v>
      </c>
      <c r="AV172" s="13" t="s">
        <v>86</v>
      </c>
      <c r="AW172" s="13" t="s">
        <v>41</v>
      </c>
      <c r="AX172" s="13" t="s">
        <v>78</v>
      </c>
      <c r="AY172" s="237" t="s">
        <v>183</v>
      </c>
    </row>
    <row r="173" spans="2:51" s="13" customFormat="1" ht="13.5">
      <c r="B173" s="227"/>
      <c r="C173" s="228"/>
      <c r="D173" s="217" t="s">
        <v>192</v>
      </c>
      <c r="E173" s="229" t="s">
        <v>22</v>
      </c>
      <c r="F173" s="230" t="s">
        <v>237</v>
      </c>
      <c r="G173" s="228"/>
      <c r="H173" s="231">
        <v>1.506</v>
      </c>
      <c r="I173" s="232"/>
      <c r="J173" s="228"/>
      <c r="K173" s="228"/>
      <c r="L173" s="233"/>
      <c r="M173" s="234"/>
      <c r="N173" s="235"/>
      <c r="O173" s="235"/>
      <c r="P173" s="235"/>
      <c r="Q173" s="235"/>
      <c r="R173" s="235"/>
      <c r="S173" s="235"/>
      <c r="T173" s="236"/>
      <c r="AT173" s="237" t="s">
        <v>192</v>
      </c>
      <c r="AU173" s="237" t="s">
        <v>86</v>
      </c>
      <c r="AV173" s="13" t="s">
        <v>86</v>
      </c>
      <c r="AW173" s="13" t="s">
        <v>41</v>
      </c>
      <c r="AX173" s="13" t="s">
        <v>78</v>
      </c>
      <c r="AY173" s="237" t="s">
        <v>183</v>
      </c>
    </row>
    <row r="174" spans="2:51" s="13" customFormat="1" ht="13.5">
      <c r="B174" s="227"/>
      <c r="C174" s="228"/>
      <c r="D174" s="217" t="s">
        <v>192</v>
      </c>
      <c r="E174" s="229" t="s">
        <v>22</v>
      </c>
      <c r="F174" s="230" t="s">
        <v>238</v>
      </c>
      <c r="G174" s="228"/>
      <c r="H174" s="231">
        <v>1.465</v>
      </c>
      <c r="I174" s="232"/>
      <c r="J174" s="228"/>
      <c r="K174" s="228"/>
      <c r="L174" s="233"/>
      <c r="M174" s="234"/>
      <c r="N174" s="235"/>
      <c r="O174" s="235"/>
      <c r="P174" s="235"/>
      <c r="Q174" s="235"/>
      <c r="R174" s="235"/>
      <c r="S174" s="235"/>
      <c r="T174" s="236"/>
      <c r="AT174" s="237" t="s">
        <v>192</v>
      </c>
      <c r="AU174" s="237" t="s">
        <v>86</v>
      </c>
      <c r="AV174" s="13" t="s">
        <v>86</v>
      </c>
      <c r="AW174" s="13" t="s">
        <v>41</v>
      </c>
      <c r="AX174" s="13" t="s">
        <v>78</v>
      </c>
      <c r="AY174" s="237" t="s">
        <v>183</v>
      </c>
    </row>
    <row r="175" spans="2:51" s="12" customFormat="1" ht="13.5">
      <c r="B175" s="215"/>
      <c r="C175" s="216"/>
      <c r="D175" s="217" t="s">
        <v>192</v>
      </c>
      <c r="E175" s="218" t="s">
        <v>22</v>
      </c>
      <c r="F175" s="219" t="s">
        <v>239</v>
      </c>
      <c r="G175" s="216"/>
      <c r="H175" s="220" t="s">
        <v>22</v>
      </c>
      <c r="I175" s="221"/>
      <c r="J175" s="216"/>
      <c r="K175" s="216"/>
      <c r="L175" s="222"/>
      <c r="M175" s="223"/>
      <c r="N175" s="224"/>
      <c r="O175" s="224"/>
      <c r="P175" s="224"/>
      <c r="Q175" s="224"/>
      <c r="R175" s="224"/>
      <c r="S175" s="224"/>
      <c r="T175" s="225"/>
      <c r="AT175" s="226" t="s">
        <v>192</v>
      </c>
      <c r="AU175" s="226" t="s">
        <v>86</v>
      </c>
      <c r="AV175" s="12" t="s">
        <v>24</v>
      </c>
      <c r="AW175" s="12" t="s">
        <v>41</v>
      </c>
      <c r="AX175" s="12" t="s">
        <v>78</v>
      </c>
      <c r="AY175" s="226" t="s">
        <v>183</v>
      </c>
    </row>
    <row r="176" spans="2:51" s="13" customFormat="1" ht="13.5">
      <c r="B176" s="227"/>
      <c r="C176" s="228"/>
      <c r="D176" s="217" t="s">
        <v>192</v>
      </c>
      <c r="E176" s="229" t="s">
        <v>22</v>
      </c>
      <c r="F176" s="230" t="s">
        <v>240</v>
      </c>
      <c r="G176" s="228"/>
      <c r="H176" s="231">
        <v>1.524</v>
      </c>
      <c r="I176" s="232"/>
      <c r="J176" s="228"/>
      <c r="K176" s="228"/>
      <c r="L176" s="233"/>
      <c r="M176" s="234"/>
      <c r="N176" s="235"/>
      <c r="O176" s="235"/>
      <c r="P176" s="235"/>
      <c r="Q176" s="235"/>
      <c r="R176" s="235"/>
      <c r="S176" s="235"/>
      <c r="T176" s="236"/>
      <c r="AT176" s="237" t="s">
        <v>192</v>
      </c>
      <c r="AU176" s="237" t="s">
        <v>86</v>
      </c>
      <c r="AV176" s="13" t="s">
        <v>86</v>
      </c>
      <c r="AW176" s="13" t="s">
        <v>41</v>
      </c>
      <c r="AX176" s="13" t="s">
        <v>78</v>
      </c>
      <c r="AY176" s="237" t="s">
        <v>183</v>
      </c>
    </row>
    <row r="177" spans="2:51" s="13" customFormat="1" ht="13.5">
      <c r="B177" s="227"/>
      <c r="C177" s="228"/>
      <c r="D177" s="217" t="s">
        <v>192</v>
      </c>
      <c r="E177" s="229" t="s">
        <v>22</v>
      </c>
      <c r="F177" s="230" t="s">
        <v>237</v>
      </c>
      <c r="G177" s="228"/>
      <c r="H177" s="231">
        <v>1.506</v>
      </c>
      <c r="I177" s="232"/>
      <c r="J177" s="228"/>
      <c r="K177" s="228"/>
      <c r="L177" s="233"/>
      <c r="M177" s="234"/>
      <c r="N177" s="235"/>
      <c r="O177" s="235"/>
      <c r="P177" s="235"/>
      <c r="Q177" s="235"/>
      <c r="R177" s="235"/>
      <c r="S177" s="235"/>
      <c r="T177" s="236"/>
      <c r="AT177" s="237" t="s">
        <v>192</v>
      </c>
      <c r="AU177" s="237" t="s">
        <v>86</v>
      </c>
      <c r="AV177" s="13" t="s">
        <v>86</v>
      </c>
      <c r="AW177" s="13" t="s">
        <v>41</v>
      </c>
      <c r="AX177" s="13" t="s">
        <v>78</v>
      </c>
      <c r="AY177" s="237" t="s">
        <v>183</v>
      </c>
    </row>
    <row r="178" spans="2:51" s="13" customFormat="1" ht="13.5">
      <c r="B178" s="227"/>
      <c r="C178" s="228"/>
      <c r="D178" s="217" t="s">
        <v>192</v>
      </c>
      <c r="E178" s="229" t="s">
        <v>22</v>
      </c>
      <c r="F178" s="230" t="s">
        <v>233</v>
      </c>
      <c r="G178" s="228"/>
      <c r="H178" s="231">
        <v>1.512</v>
      </c>
      <c r="I178" s="232"/>
      <c r="J178" s="228"/>
      <c r="K178" s="228"/>
      <c r="L178" s="233"/>
      <c r="M178" s="234"/>
      <c r="N178" s="235"/>
      <c r="O178" s="235"/>
      <c r="P178" s="235"/>
      <c r="Q178" s="235"/>
      <c r="R178" s="235"/>
      <c r="S178" s="235"/>
      <c r="T178" s="236"/>
      <c r="AT178" s="237" t="s">
        <v>192</v>
      </c>
      <c r="AU178" s="237" t="s">
        <v>86</v>
      </c>
      <c r="AV178" s="13" t="s">
        <v>86</v>
      </c>
      <c r="AW178" s="13" t="s">
        <v>41</v>
      </c>
      <c r="AX178" s="13" t="s">
        <v>78</v>
      </c>
      <c r="AY178" s="237" t="s">
        <v>183</v>
      </c>
    </row>
    <row r="179" spans="2:51" s="13" customFormat="1" ht="13.5">
      <c r="B179" s="227"/>
      <c r="C179" s="228"/>
      <c r="D179" s="217" t="s">
        <v>192</v>
      </c>
      <c r="E179" s="229" t="s">
        <v>22</v>
      </c>
      <c r="F179" s="230" t="s">
        <v>234</v>
      </c>
      <c r="G179" s="228"/>
      <c r="H179" s="231">
        <v>1.728</v>
      </c>
      <c r="I179" s="232"/>
      <c r="J179" s="228"/>
      <c r="K179" s="228"/>
      <c r="L179" s="233"/>
      <c r="M179" s="234"/>
      <c r="N179" s="235"/>
      <c r="O179" s="235"/>
      <c r="P179" s="235"/>
      <c r="Q179" s="235"/>
      <c r="R179" s="235"/>
      <c r="S179" s="235"/>
      <c r="T179" s="236"/>
      <c r="AT179" s="237" t="s">
        <v>192</v>
      </c>
      <c r="AU179" s="237" t="s">
        <v>86</v>
      </c>
      <c r="AV179" s="13" t="s">
        <v>86</v>
      </c>
      <c r="AW179" s="13" t="s">
        <v>41</v>
      </c>
      <c r="AX179" s="13" t="s">
        <v>78</v>
      </c>
      <c r="AY179" s="237" t="s">
        <v>183</v>
      </c>
    </row>
    <row r="180" spans="2:51" s="13" customFormat="1" ht="13.5">
      <c r="B180" s="227"/>
      <c r="C180" s="228"/>
      <c r="D180" s="217" t="s">
        <v>192</v>
      </c>
      <c r="E180" s="229" t="s">
        <v>22</v>
      </c>
      <c r="F180" s="230" t="s">
        <v>235</v>
      </c>
      <c r="G180" s="228"/>
      <c r="H180" s="231">
        <v>0.729</v>
      </c>
      <c r="I180" s="232"/>
      <c r="J180" s="228"/>
      <c r="K180" s="228"/>
      <c r="L180" s="233"/>
      <c r="M180" s="234"/>
      <c r="N180" s="235"/>
      <c r="O180" s="235"/>
      <c r="P180" s="235"/>
      <c r="Q180" s="235"/>
      <c r="R180" s="235"/>
      <c r="S180" s="235"/>
      <c r="T180" s="236"/>
      <c r="AT180" s="237" t="s">
        <v>192</v>
      </c>
      <c r="AU180" s="237" t="s">
        <v>86</v>
      </c>
      <c r="AV180" s="13" t="s">
        <v>86</v>
      </c>
      <c r="AW180" s="13" t="s">
        <v>41</v>
      </c>
      <c r="AX180" s="13" t="s">
        <v>78</v>
      </c>
      <c r="AY180" s="237" t="s">
        <v>183</v>
      </c>
    </row>
    <row r="181" spans="2:51" s="13" customFormat="1" ht="13.5">
      <c r="B181" s="227"/>
      <c r="C181" s="228"/>
      <c r="D181" s="217" t="s">
        <v>192</v>
      </c>
      <c r="E181" s="229" t="s">
        <v>22</v>
      </c>
      <c r="F181" s="230" t="s">
        <v>241</v>
      </c>
      <c r="G181" s="228"/>
      <c r="H181" s="231">
        <v>0.803</v>
      </c>
      <c r="I181" s="232"/>
      <c r="J181" s="228"/>
      <c r="K181" s="228"/>
      <c r="L181" s="233"/>
      <c r="M181" s="234"/>
      <c r="N181" s="235"/>
      <c r="O181" s="235"/>
      <c r="P181" s="235"/>
      <c r="Q181" s="235"/>
      <c r="R181" s="235"/>
      <c r="S181" s="235"/>
      <c r="T181" s="236"/>
      <c r="AT181" s="237" t="s">
        <v>192</v>
      </c>
      <c r="AU181" s="237" t="s">
        <v>86</v>
      </c>
      <c r="AV181" s="13" t="s">
        <v>86</v>
      </c>
      <c r="AW181" s="13" t="s">
        <v>41</v>
      </c>
      <c r="AX181" s="13" t="s">
        <v>78</v>
      </c>
      <c r="AY181" s="237" t="s">
        <v>183</v>
      </c>
    </row>
    <row r="182" spans="2:51" s="13" customFormat="1" ht="13.5">
      <c r="B182" s="227"/>
      <c r="C182" s="228"/>
      <c r="D182" s="217" t="s">
        <v>192</v>
      </c>
      <c r="E182" s="229" t="s">
        <v>22</v>
      </c>
      <c r="F182" s="230" t="s">
        <v>242</v>
      </c>
      <c r="G182" s="228"/>
      <c r="H182" s="231">
        <v>0.675</v>
      </c>
      <c r="I182" s="232"/>
      <c r="J182" s="228"/>
      <c r="K182" s="228"/>
      <c r="L182" s="233"/>
      <c r="M182" s="234"/>
      <c r="N182" s="235"/>
      <c r="O182" s="235"/>
      <c r="P182" s="235"/>
      <c r="Q182" s="235"/>
      <c r="R182" s="235"/>
      <c r="S182" s="235"/>
      <c r="T182" s="236"/>
      <c r="AT182" s="237" t="s">
        <v>192</v>
      </c>
      <c r="AU182" s="237" t="s">
        <v>86</v>
      </c>
      <c r="AV182" s="13" t="s">
        <v>86</v>
      </c>
      <c r="AW182" s="13" t="s">
        <v>41</v>
      </c>
      <c r="AX182" s="13" t="s">
        <v>78</v>
      </c>
      <c r="AY182" s="237" t="s">
        <v>183</v>
      </c>
    </row>
    <row r="183" spans="2:51" s="12" customFormat="1" ht="13.5">
      <c r="B183" s="215"/>
      <c r="C183" s="216"/>
      <c r="D183" s="238" t="s">
        <v>192</v>
      </c>
      <c r="E183" s="242" t="s">
        <v>22</v>
      </c>
      <c r="F183" s="243" t="s">
        <v>207</v>
      </c>
      <c r="G183" s="216"/>
      <c r="H183" s="244" t="s">
        <v>22</v>
      </c>
      <c r="I183" s="221"/>
      <c r="J183" s="216"/>
      <c r="K183" s="216"/>
      <c r="L183" s="222"/>
      <c r="M183" s="223"/>
      <c r="N183" s="224"/>
      <c r="O183" s="224"/>
      <c r="P183" s="224"/>
      <c r="Q183" s="224"/>
      <c r="R183" s="224"/>
      <c r="S183" s="224"/>
      <c r="T183" s="225"/>
      <c r="AT183" s="226" t="s">
        <v>192</v>
      </c>
      <c r="AU183" s="226" t="s">
        <v>86</v>
      </c>
      <c r="AV183" s="12" t="s">
        <v>24</v>
      </c>
      <c r="AW183" s="12" t="s">
        <v>41</v>
      </c>
      <c r="AX183" s="12" t="s">
        <v>78</v>
      </c>
      <c r="AY183" s="226" t="s">
        <v>183</v>
      </c>
    </row>
    <row r="184" spans="2:65" s="1" customFormat="1" ht="31.5" customHeight="1">
      <c r="B184" s="40"/>
      <c r="C184" s="203" t="s">
        <v>243</v>
      </c>
      <c r="D184" s="203" t="s">
        <v>185</v>
      </c>
      <c r="E184" s="204" t="s">
        <v>244</v>
      </c>
      <c r="F184" s="205" t="s">
        <v>245</v>
      </c>
      <c r="G184" s="206" t="s">
        <v>246</v>
      </c>
      <c r="H184" s="207">
        <v>10</v>
      </c>
      <c r="I184" s="208"/>
      <c r="J184" s="209">
        <f>ROUND(I184*H184,2)</f>
        <v>0</v>
      </c>
      <c r="K184" s="205" t="s">
        <v>189</v>
      </c>
      <c r="L184" s="60"/>
      <c r="M184" s="210" t="s">
        <v>22</v>
      </c>
      <c r="N184" s="211" t="s">
        <v>49</v>
      </c>
      <c r="O184" s="41"/>
      <c r="P184" s="212">
        <f>O184*H184</f>
        <v>0</v>
      </c>
      <c r="Q184" s="212">
        <v>0.02684</v>
      </c>
      <c r="R184" s="212">
        <f>Q184*H184</f>
        <v>0.26839999999999997</v>
      </c>
      <c r="S184" s="212">
        <v>0</v>
      </c>
      <c r="T184" s="213">
        <f>S184*H184</f>
        <v>0</v>
      </c>
      <c r="AR184" s="23" t="s">
        <v>190</v>
      </c>
      <c r="AT184" s="23" t="s">
        <v>185</v>
      </c>
      <c r="AU184" s="23" t="s">
        <v>86</v>
      </c>
      <c r="AY184" s="23" t="s">
        <v>183</v>
      </c>
      <c r="BE184" s="214">
        <f>IF(N184="základní",J184,0)</f>
        <v>0</v>
      </c>
      <c r="BF184" s="214">
        <f>IF(N184="snížená",J184,0)</f>
        <v>0</v>
      </c>
      <c r="BG184" s="214">
        <f>IF(N184="zákl. přenesená",J184,0)</f>
        <v>0</v>
      </c>
      <c r="BH184" s="214">
        <f>IF(N184="sníž. přenesená",J184,0)</f>
        <v>0</v>
      </c>
      <c r="BI184" s="214">
        <f>IF(N184="nulová",J184,0)</f>
        <v>0</v>
      </c>
      <c r="BJ184" s="23" t="s">
        <v>24</v>
      </c>
      <c r="BK184" s="214">
        <f>ROUND(I184*H184,2)</f>
        <v>0</v>
      </c>
      <c r="BL184" s="23" t="s">
        <v>190</v>
      </c>
      <c r="BM184" s="23" t="s">
        <v>247</v>
      </c>
    </row>
    <row r="185" spans="2:51" s="13" customFormat="1" ht="13.5">
      <c r="B185" s="227"/>
      <c r="C185" s="228"/>
      <c r="D185" s="217" t="s">
        <v>192</v>
      </c>
      <c r="E185" s="229" t="s">
        <v>22</v>
      </c>
      <c r="F185" s="230" t="s">
        <v>248</v>
      </c>
      <c r="G185" s="228"/>
      <c r="H185" s="231">
        <v>10</v>
      </c>
      <c r="I185" s="232"/>
      <c r="J185" s="228"/>
      <c r="K185" s="228"/>
      <c r="L185" s="233"/>
      <c r="M185" s="234"/>
      <c r="N185" s="235"/>
      <c r="O185" s="235"/>
      <c r="P185" s="235"/>
      <c r="Q185" s="235"/>
      <c r="R185" s="235"/>
      <c r="S185" s="235"/>
      <c r="T185" s="236"/>
      <c r="AT185" s="237" t="s">
        <v>192</v>
      </c>
      <c r="AU185" s="237" t="s">
        <v>86</v>
      </c>
      <c r="AV185" s="13" t="s">
        <v>86</v>
      </c>
      <c r="AW185" s="13" t="s">
        <v>41</v>
      </c>
      <c r="AX185" s="13" t="s">
        <v>78</v>
      </c>
      <c r="AY185" s="237" t="s">
        <v>183</v>
      </c>
    </row>
    <row r="186" spans="2:51" s="12" customFormat="1" ht="13.5">
      <c r="B186" s="215"/>
      <c r="C186" s="216"/>
      <c r="D186" s="238" t="s">
        <v>192</v>
      </c>
      <c r="E186" s="242" t="s">
        <v>22</v>
      </c>
      <c r="F186" s="243" t="s">
        <v>207</v>
      </c>
      <c r="G186" s="216"/>
      <c r="H186" s="244" t="s">
        <v>22</v>
      </c>
      <c r="I186" s="221"/>
      <c r="J186" s="216"/>
      <c r="K186" s="216"/>
      <c r="L186" s="222"/>
      <c r="M186" s="223"/>
      <c r="N186" s="224"/>
      <c r="O186" s="224"/>
      <c r="P186" s="224"/>
      <c r="Q186" s="224"/>
      <c r="R186" s="224"/>
      <c r="S186" s="224"/>
      <c r="T186" s="225"/>
      <c r="AT186" s="226" t="s">
        <v>192</v>
      </c>
      <c r="AU186" s="226" t="s">
        <v>86</v>
      </c>
      <c r="AV186" s="12" t="s">
        <v>24</v>
      </c>
      <c r="AW186" s="12" t="s">
        <v>41</v>
      </c>
      <c r="AX186" s="12" t="s">
        <v>78</v>
      </c>
      <c r="AY186" s="226" t="s">
        <v>183</v>
      </c>
    </row>
    <row r="187" spans="2:65" s="1" customFormat="1" ht="22.5" customHeight="1">
      <c r="B187" s="40"/>
      <c r="C187" s="203" t="s">
        <v>249</v>
      </c>
      <c r="D187" s="203" t="s">
        <v>185</v>
      </c>
      <c r="E187" s="204" t="s">
        <v>250</v>
      </c>
      <c r="F187" s="205" t="s">
        <v>251</v>
      </c>
      <c r="G187" s="206" t="s">
        <v>188</v>
      </c>
      <c r="H187" s="207">
        <v>0.43</v>
      </c>
      <c r="I187" s="208"/>
      <c r="J187" s="209">
        <f>ROUND(I187*H187,2)</f>
        <v>0</v>
      </c>
      <c r="K187" s="205" t="s">
        <v>189</v>
      </c>
      <c r="L187" s="60"/>
      <c r="M187" s="210" t="s">
        <v>22</v>
      </c>
      <c r="N187" s="211" t="s">
        <v>49</v>
      </c>
      <c r="O187" s="41"/>
      <c r="P187" s="212">
        <f>O187*H187</f>
        <v>0</v>
      </c>
      <c r="Q187" s="212">
        <v>1.94302</v>
      </c>
      <c r="R187" s="212">
        <f>Q187*H187</f>
        <v>0.8354986</v>
      </c>
      <c r="S187" s="212">
        <v>0</v>
      </c>
      <c r="T187" s="213">
        <f>S187*H187</f>
        <v>0</v>
      </c>
      <c r="AR187" s="23" t="s">
        <v>190</v>
      </c>
      <c r="AT187" s="23" t="s">
        <v>185</v>
      </c>
      <c r="AU187" s="23" t="s">
        <v>86</v>
      </c>
      <c r="AY187" s="23" t="s">
        <v>183</v>
      </c>
      <c r="BE187" s="214">
        <f>IF(N187="základní",J187,0)</f>
        <v>0</v>
      </c>
      <c r="BF187" s="214">
        <f>IF(N187="snížená",J187,0)</f>
        <v>0</v>
      </c>
      <c r="BG187" s="214">
        <f>IF(N187="zákl. přenesená",J187,0)</f>
        <v>0</v>
      </c>
      <c r="BH187" s="214">
        <f>IF(N187="sníž. přenesená",J187,0)</f>
        <v>0</v>
      </c>
      <c r="BI187" s="214">
        <f>IF(N187="nulová",J187,0)</f>
        <v>0</v>
      </c>
      <c r="BJ187" s="23" t="s">
        <v>24</v>
      </c>
      <c r="BK187" s="214">
        <f>ROUND(I187*H187,2)</f>
        <v>0</v>
      </c>
      <c r="BL187" s="23" t="s">
        <v>190</v>
      </c>
      <c r="BM187" s="23" t="s">
        <v>252</v>
      </c>
    </row>
    <row r="188" spans="2:51" s="13" customFormat="1" ht="13.5">
      <c r="B188" s="227"/>
      <c r="C188" s="228"/>
      <c r="D188" s="217" t="s">
        <v>192</v>
      </c>
      <c r="E188" s="229" t="s">
        <v>22</v>
      </c>
      <c r="F188" s="230" t="s">
        <v>253</v>
      </c>
      <c r="G188" s="228"/>
      <c r="H188" s="231">
        <v>0.36</v>
      </c>
      <c r="I188" s="232"/>
      <c r="J188" s="228"/>
      <c r="K188" s="228"/>
      <c r="L188" s="233"/>
      <c r="M188" s="234"/>
      <c r="N188" s="235"/>
      <c r="O188" s="235"/>
      <c r="P188" s="235"/>
      <c r="Q188" s="235"/>
      <c r="R188" s="235"/>
      <c r="S188" s="235"/>
      <c r="T188" s="236"/>
      <c r="AT188" s="237" t="s">
        <v>192</v>
      </c>
      <c r="AU188" s="237" t="s">
        <v>86</v>
      </c>
      <c r="AV188" s="13" t="s">
        <v>86</v>
      </c>
      <c r="AW188" s="13" t="s">
        <v>41</v>
      </c>
      <c r="AX188" s="13" t="s">
        <v>78</v>
      </c>
      <c r="AY188" s="237" t="s">
        <v>183</v>
      </c>
    </row>
    <row r="189" spans="2:51" s="13" customFormat="1" ht="13.5">
      <c r="B189" s="227"/>
      <c r="C189" s="228"/>
      <c r="D189" s="217" t="s">
        <v>192</v>
      </c>
      <c r="E189" s="229" t="s">
        <v>22</v>
      </c>
      <c r="F189" s="230" t="s">
        <v>254</v>
      </c>
      <c r="G189" s="228"/>
      <c r="H189" s="231">
        <v>0.07</v>
      </c>
      <c r="I189" s="232"/>
      <c r="J189" s="228"/>
      <c r="K189" s="228"/>
      <c r="L189" s="233"/>
      <c r="M189" s="234"/>
      <c r="N189" s="235"/>
      <c r="O189" s="235"/>
      <c r="P189" s="235"/>
      <c r="Q189" s="235"/>
      <c r="R189" s="235"/>
      <c r="S189" s="235"/>
      <c r="T189" s="236"/>
      <c r="AT189" s="237" t="s">
        <v>192</v>
      </c>
      <c r="AU189" s="237" t="s">
        <v>86</v>
      </c>
      <c r="AV189" s="13" t="s">
        <v>86</v>
      </c>
      <c r="AW189" s="13" t="s">
        <v>41</v>
      </c>
      <c r="AX189" s="13" t="s">
        <v>78</v>
      </c>
      <c r="AY189" s="237" t="s">
        <v>183</v>
      </c>
    </row>
    <row r="190" spans="2:51" s="12" customFormat="1" ht="13.5">
      <c r="B190" s="215"/>
      <c r="C190" s="216"/>
      <c r="D190" s="238" t="s">
        <v>192</v>
      </c>
      <c r="E190" s="242" t="s">
        <v>22</v>
      </c>
      <c r="F190" s="243" t="s">
        <v>207</v>
      </c>
      <c r="G190" s="216"/>
      <c r="H190" s="244" t="s">
        <v>22</v>
      </c>
      <c r="I190" s="221"/>
      <c r="J190" s="216"/>
      <c r="K190" s="216"/>
      <c r="L190" s="222"/>
      <c r="M190" s="223"/>
      <c r="N190" s="224"/>
      <c r="O190" s="224"/>
      <c r="P190" s="224"/>
      <c r="Q190" s="224"/>
      <c r="R190" s="224"/>
      <c r="S190" s="224"/>
      <c r="T190" s="225"/>
      <c r="AT190" s="226" t="s">
        <v>192</v>
      </c>
      <c r="AU190" s="226" t="s">
        <v>86</v>
      </c>
      <c r="AV190" s="12" t="s">
        <v>24</v>
      </c>
      <c r="AW190" s="12" t="s">
        <v>41</v>
      </c>
      <c r="AX190" s="12" t="s">
        <v>78</v>
      </c>
      <c r="AY190" s="226" t="s">
        <v>183</v>
      </c>
    </row>
    <row r="191" spans="2:65" s="1" customFormat="1" ht="31.5" customHeight="1">
      <c r="B191" s="40"/>
      <c r="C191" s="203" t="s">
        <v>29</v>
      </c>
      <c r="D191" s="203" t="s">
        <v>185</v>
      </c>
      <c r="E191" s="204" t="s">
        <v>255</v>
      </c>
      <c r="F191" s="205" t="s">
        <v>256</v>
      </c>
      <c r="G191" s="206" t="s">
        <v>257</v>
      </c>
      <c r="H191" s="207">
        <v>0.134</v>
      </c>
      <c r="I191" s="208"/>
      <c r="J191" s="209">
        <f>ROUND(I191*H191,2)</f>
        <v>0</v>
      </c>
      <c r="K191" s="205" t="s">
        <v>189</v>
      </c>
      <c r="L191" s="60"/>
      <c r="M191" s="210" t="s">
        <v>22</v>
      </c>
      <c r="N191" s="211" t="s">
        <v>49</v>
      </c>
      <c r="O191" s="41"/>
      <c r="P191" s="212">
        <f>O191*H191</f>
        <v>0</v>
      </c>
      <c r="Q191" s="212">
        <v>1.04528</v>
      </c>
      <c r="R191" s="212">
        <f>Q191*H191</f>
        <v>0.14006752</v>
      </c>
      <c r="S191" s="212">
        <v>0</v>
      </c>
      <c r="T191" s="213">
        <f>S191*H191</f>
        <v>0</v>
      </c>
      <c r="AR191" s="23" t="s">
        <v>190</v>
      </c>
      <c r="AT191" s="23" t="s">
        <v>185</v>
      </c>
      <c r="AU191" s="23" t="s">
        <v>86</v>
      </c>
      <c r="AY191" s="23" t="s">
        <v>183</v>
      </c>
      <c r="BE191" s="214">
        <f>IF(N191="základní",J191,0)</f>
        <v>0</v>
      </c>
      <c r="BF191" s="214">
        <f>IF(N191="snížená",J191,0)</f>
        <v>0</v>
      </c>
      <c r="BG191" s="214">
        <f>IF(N191="zákl. přenesená",J191,0)</f>
        <v>0</v>
      </c>
      <c r="BH191" s="214">
        <f>IF(N191="sníž. přenesená",J191,0)</f>
        <v>0</v>
      </c>
      <c r="BI191" s="214">
        <f>IF(N191="nulová",J191,0)</f>
        <v>0</v>
      </c>
      <c r="BJ191" s="23" t="s">
        <v>24</v>
      </c>
      <c r="BK191" s="214">
        <f>ROUND(I191*H191,2)</f>
        <v>0</v>
      </c>
      <c r="BL191" s="23" t="s">
        <v>190</v>
      </c>
      <c r="BM191" s="23" t="s">
        <v>258</v>
      </c>
    </row>
    <row r="192" spans="2:51" s="12" customFormat="1" ht="13.5">
      <c r="B192" s="215"/>
      <c r="C192" s="216"/>
      <c r="D192" s="217" t="s">
        <v>192</v>
      </c>
      <c r="E192" s="218" t="s">
        <v>22</v>
      </c>
      <c r="F192" s="219" t="s">
        <v>259</v>
      </c>
      <c r="G192" s="216"/>
      <c r="H192" s="220" t="s">
        <v>22</v>
      </c>
      <c r="I192" s="221"/>
      <c r="J192" s="216"/>
      <c r="K192" s="216"/>
      <c r="L192" s="222"/>
      <c r="M192" s="223"/>
      <c r="N192" s="224"/>
      <c r="O192" s="224"/>
      <c r="P192" s="224"/>
      <c r="Q192" s="224"/>
      <c r="R192" s="224"/>
      <c r="S192" s="224"/>
      <c r="T192" s="225"/>
      <c r="AT192" s="226" t="s">
        <v>192</v>
      </c>
      <c r="AU192" s="226" t="s">
        <v>86</v>
      </c>
      <c r="AV192" s="12" t="s">
        <v>24</v>
      </c>
      <c r="AW192" s="12" t="s">
        <v>41</v>
      </c>
      <c r="AX192" s="12" t="s">
        <v>78</v>
      </c>
      <c r="AY192" s="226" t="s">
        <v>183</v>
      </c>
    </row>
    <row r="193" spans="2:51" s="13" customFormat="1" ht="13.5">
      <c r="B193" s="227"/>
      <c r="C193" s="228"/>
      <c r="D193" s="217" t="s">
        <v>192</v>
      </c>
      <c r="E193" s="229" t="s">
        <v>22</v>
      </c>
      <c r="F193" s="230" t="s">
        <v>260</v>
      </c>
      <c r="G193" s="228"/>
      <c r="H193" s="231">
        <v>0.013</v>
      </c>
      <c r="I193" s="232"/>
      <c r="J193" s="228"/>
      <c r="K193" s="228"/>
      <c r="L193" s="233"/>
      <c r="M193" s="234"/>
      <c r="N193" s="235"/>
      <c r="O193" s="235"/>
      <c r="P193" s="235"/>
      <c r="Q193" s="235"/>
      <c r="R193" s="235"/>
      <c r="S193" s="235"/>
      <c r="T193" s="236"/>
      <c r="AT193" s="237" t="s">
        <v>192</v>
      </c>
      <c r="AU193" s="237" t="s">
        <v>86</v>
      </c>
      <c r="AV193" s="13" t="s">
        <v>86</v>
      </c>
      <c r="AW193" s="13" t="s">
        <v>41</v>
      </c>
      <c r="AX193" s="13" t="s">
        <v>78</v>
      </c>
      <c r="AY193" s="237" t="s">
        <v>183</v>
      </c>
    </row>
    <row r="194" spans="2:51" s="13" customFormat="1" ht="13.5">
      <c r="B194" s="227"/>
      <c r="C194" s="228"/>
      <c r="D194" s="217" t="s">
        <v>192</v>
      </c>
      <c r="E194" s="229" t="s">
        <v>22</v>
      </c>
      <c r="F194" s="230" t="s">
        <v>261</v>
      </c>
      <c r="G194" s="228"/>
      <c r="H194" s="231">
        <v>0.113</v>
      </c>
      <c r="I194" s="232"/>
      <c r="J194" s="228"/>
      <c r="K194" s="228"/>
      <c r="L194" s="233"/>
      <c r="M194" s="234"/>
      <c r="N194" s="235"/>
      <c r="O194" s="235"/>
      <c r="P194" s="235"/>
      <c r="Q194" s="235"/>
      <c r="R194" s="235"/>
      <c r="S194" s="235"/>
      <c r="T194" s="236"/>
      <c r="AT194" s="237" t="s">
        <v>192</v>
      </c>
      <c r="AU194" s="237" t="s">
        <v>86</v>
      </c>
      <c r="AV194" s="13" t="s">
        <v>86</v>
      </c>
      <c r="AW194" s="13" t="s">
        <v>41</v>
      </c>
      <c r="AX194" s="13" t="s">
        <v>78</v>
      </c>
      <c r="AY194" s="237" t="s">
        <v>183</v>
      </c>
    </row>
    <row r="195" spans="2:51" s="13" customFormat="1" ht="13.5">
      <c r="B195" s="227"/>
      <c r="C195" s="228"/>
      <c r="D195" s="217" t="s">
        <v>192</v>
      </c>
      <c r="E195" s="229" t="s">
        <v>22</v>
      </c>
      <c r="F195" s="230" t="s">
        <v>262</v>
      </c>
      <c r="G195" s="228"/>
      <c r="H195" s="231">
        <v>0.008</v>
      </c>
      <c r="I195" s="232"/>
      <c r="J195" s="228"/>
      <c r="K195" s="228"/>
      <c r="L195" s="233"/>
      <c r="M195" s="234"/>
      <c r="N195" s="235"/>
      <c r="O195" s="235"/>
      <c r="P195" s="235"/>
      <c r="Q195" s="235"/>
      <c r="R195" s="235"/>
      <c r="S195" s="235"/>
      <c r="T195" s="236"/>
      <c r="AT195" s="237" t="s">
        <v>192</v>
      </c>
      <c r="AU195" s="237" t="s">
        <v>86</v>
      </c>
      <c r="AV195" s="13" t="s">
        <v>86</v>
      </c>
      <c r="AW195" s="13" t="s">
        <v>41</v>
      </c>
      <c r="AX195" s="13" t="s">
        <v>78</v>
      </c>
      <c r="AY195" s="237" t="s">
        <v>183</v>
      </c>
    </row>
    <row r="196" spans="2:51" s="12" customFormat="1" ht="13.5">
      <c r="B196" s="215"/>
      <c r="C196" s="216"/>
      <c r="D196" s="238" t="s">
        <v>192</v>
      </c>
      <c r="E196" s="242" t="s">
        <v>22</v>
      </c>
      <c r="F196" s="243" t="s">
        <v>207</v>
      </c>
      <c r="G196" s="216"/>
      <c r="H196" s="244" t="s">
        <v>22</v>
      </c>
      <c r="I196" s="221"/>
      <c r="J196" s="216"/>
      <c r="K196" s="216"/>
      <c r="L196" s="222"/>
      <c r="M196" s="223"/>
      <c r="N196" s="224"/>
      <c r="O196" s="224"/>
      <c r="P196" s="224"/>
      <c r="Q196" s="224"/>
      <c r="R196" s="224"/>
      <c r="S196" s="224"/>
      <c r="T196" s="225"/>
      <c r="AT196" s="226" t="s">
        <v>192</v>
      </c>
      <c r="AU196" s="226" t="s">
        <v>86</v>
      </c>
      <c r="AV196" s="12" t="s">
        <v>24</v>
      </c>
      <c r="AW196" s="12" t="s">
        <v>41</v>
      </c>
      <c r="AX196" s="12" t="s">
        <v>78</v>
      </c>
      <c r="AY196" s="226" t="s">
        <v>183</v>
      </c>
    </row>
    <row r="197" spans="2:65" s="1" customFormat="1" ht="31.5" customHeight="1">
      <c r="B197" s="40"/>
      <c r="C197" s="203" t="s">
        <v>263</v>
      </c>
      <c r="D197" s="203" t="s">
        <v>185</v>
      </c>
      <c r="E197" s="204" t="s">
        <v>264</v>
      </c>
      <c r="F197" s="205" t="s">
        <v>265</v>
      </c>
      <c r="G197" s="206" t="s">
        <v>257</v>
      </c>
      <c r="H197" s="207">
        <v>0.325</v>
      </c>
      <c r="I197" s="208"/>
      <c r="J197" s="209">
        <f>ROUND(I197*H197,2)</f>
        <v>0</v>
      </c>
      <c r="K197" s="205" t="s">
        <v>189</v>
      </c>
      <c r="L197" s="60"/>
      <c r="M197" s="210" t="s">
        <v>22</v>
      </c>
      <c r="N197" s="211" t="s">
        <v>49</v>
      </c>
      <c r="O197" s="41"/>
      <c r="P197" s="212">
        <f>O197*H197</f>
        <v>0</v>
      </c>
      <c r="Q197" s="212">
        <v>0.01954</v>
      </c>
      <c r="R197" s="212">
        <f>Q197*H197</f>
        <v>0.006350499999999999</v>
      </c>
      <c r="S197" s="212">
        <v>0</v>
      </c>
      <c r="T197" s="213">
        <f>S197*H197</f>
        <v>0</v>
      </c>
      <c r="AR197" s="23" t="s">
        <v>190</v>
      </c>
      <c r="AT197" s="23" t="s">
        <v>185</v>
      </c>
      <c r="AU197" s="23" t="s">
        <v>86</v>
      </c>
      <c r="AY197" s="23" t="s">
        <v>183</v>
      </c>
      <c r="BE197" s="214">
        <f>IF(N197="základní",J197,0)</f>
        <v>0</v>
      </c>
      <c r="BF197" s="214">
        <f>IF(N197="snížená",J197,0)</f>
        <v>0</v>
      </c>
      <c r="BG197" s="214">
        <f>IF(N197="zákl. přenesená",J197,0)</f>
        <v>0</v>
      </c>
      <c r="BH197" s="214">
        <f>IF(N197="sníž. přenesená",J197,0)</f>
        <v>0</v>
      </c>
      <c r="BI197" s="214">
        <f>IF(N197="nulová",J197,0)</f>
        <v>0</v>
      </c>
      <c r="BJ197" s="23" t="s">
        <v>24</v>
      </c>
      <c r="BK197" s="214">
        <f>ROUND(I197*H197,2)</f>
        <v>0</v>
      </c>
      <c r="BL197" s="23" t="s">
        <v>190</v>
      </c>
      <c r="BM197" s="23" t="s">
        <v>266</v>
      </c>
    </row>
    <row r="198" spans="2:51" s="12" customFormat="1" ht="13.5">
      <c r="B198" s="215"/>
      <c r="C198" s="216"/>
      <c r="D198" s="217" t="s">
        <v>192</v>
      </c>
      <c r="E198" s="218" t="s">
        <v>22</v>
      </c>
      <c r="F198" s="219" t="s">
        <v>267</v>
      </c>
      <c r="G198" s="216"/>
      <c r="H198" s="220" t="s">
        <v>22</v>
      </c>
      <c r="I198" s="221"/>
      <c r="J198" s="216"/>
      <c r="K198" s="216"/>
      <c r="L198" s="222"/>
      <c r="M198" s="223"/>
      <c r="N198" s="224"/>
      <c r="O198" s="224"/>
      <c r="P198" s="224"/>
      <c r="Q198" s="224"/>
      <c r="R198" s="224"/>
      <c r="S198" s="224"/>
      <c r="T198" s="225"/>
      <c r="AT198" s="226" t="s">
        <v>192</v>
      </c>
      <c r="AU198" s="226" t="s">
        <v>86</v>
      </c>
      <c r="AV198" s="12" t="s">
        <v>24</v>
      </c>
      <c r="AW198" s="12" t="s">
        <v>41</v>
      </c>
      <c r="AX198" s="12" t="s">
        <v>78</v>
      </c>
      <c r="AY198" s="226" t="s">
        <v>183</v>
      </c>
    </row>
    <row r="199" spans="2:51" s="13" customFormat="1" ht="13.5">
      <c r="B199" s="227"/>
      <c r="C199" s="228"/>
      <c r="D199" s="217" t="s">
        <v>192</v>
      </c>
      <c r="E199" s="229" t="s">
        <v>22</v>
      </c>
      <c r="F199" s="230" t="s">
        <v>268</v>
      </c>
      <c r="G199" s="228"/>
      <c r="H199" s="231">
        <v>0.267</v>
      </c>
      <c r="I199" s="232"/>
      <c r="J199" s="228"/>
      <c r="K199" s="228"/>
      <c r="L199" s="233"/>
      <c r="M199" s="234"/>
      <c r="N199" s="235"/>
      <c r="O199" s="235"/>
      <c r="P199" s="235"/>
      <c r="Q199" s="235"/>
      <c r="R199" s="235"/>
      <c r="S199" s="235"/>
      <c r="T199" s="236"/>
      <c r="AT199" s="237" t="s">
        <v>192</v>
      </c>
      <c r="AU199" s="237" t="s">
        <v>86</v>
      </c>
      <c r="AV199" s="13" t="s">
        <v>86</v>
      </c>
      <c r="AW199" s="13" t="s">
        <v>41</v>
      </c>
      <c r="AX199" s="13" t="s">
        <v>78</v>
      </c>
      <c r="AY199" s="237" t="s">
        <v>183</v>
      </c>
    </row>
    <row r="200" spans="2:51" s="12" customFormat="1" ht="13.5">
      <c r="B200" s="215"/>
      <c r="C200" s="216"/>
      <c r="D200" s="217" t="s">
        <v>192</v>
      </c>
      <c r="E200" s="218" t="s">
        <v>22</v>
      </c>
      <c r="F200" s="219" t="s">
        <v>269</v>
      </c>
      <c r="G200" s="216"/>
      <c r="H200" s="220" t="s">
        <v>22</v>
      </c>
      <c r="I200" s="221"/>
      <c r="J200" s="216"/>
      <c r="K200" s="216"/>
      <c r="L200" s="222"/>
      <c r="M200" s="223"/>
      <c r="N200" s="224"/>
      <c r="O200" s="224"/>
      <c r="P200" s="224"/>
      <c r="Q200" s="224"/>
      <c r="R200" s="224"/>
      <c r="S200" s="224"/>
      <c r="T200" s="225"/>
      <c r="AT200" s="226" t="s">
        <v>192</v>
      </c>
      <c r="AU200" s="226" t="s">
        <v>86</v>
      </c>
      <c r="AV200" s="12" t="s">
        <v>24</v>
      </c>
      <c r="AW200" s="12" t="s">
        <v>41</v>
      </c>
      <c r="AX200" s="12" t="s">
        <v>78</v>
      </c>
      <c r="AY200" s="226" t="s">
        <v>183</v>
      </c>
    </row>
    <row r="201" spans="2:51" s="13" customFormat="1" ht="13.5">
      <c r="B201" s="227"/>
      <c r="C201" s="228"/>
      <c r="D201" s="217" t="s">
        <v>192</v>
      </c>
      <c r="E201" s="229" t="s">
        <v>22</v>
      </c>
      <c r="F201" s="230" t="s">
        <v>270</v>
      </c>
      <c r="G201" s="228"/>
      <c r="H201" s="231">
        <v>0.058</v>
      </c>
      <c r="I201" s="232"/>
      <c r="J201" s="228"/>
      <c r="K201" s="228"/>
      <c r="L201" s="233"/>
      <c r="M201" s="234"/>
      <c r="N201" s="235"/>
      <c r="O201" s="235"/>
      <c r="P201" s="235"/>
      <c r="Q201" s="235"/>
      <c r="R201" s="235"/>
      <c r="S201" s="235"/>
      <c r="T201" s="236"/>
      <c r="AT201" s="237" t="s">
        <v>192</v>
      </c>
      <c r="AU201" s="237" t="s">
        <v>86</v>
      </c>
      <c r="AV201" s="13" t="s">
        <v>86</v>
      </c>
      <c r="AW201" s="13" t="s">
        <v>41</v>
      </c>
      <c r="AX201" s="13" t="s">
        <v>78</v>
      </c>
      <c r="AY201" s="237" t="s">
        <v>183</v>
      </c>
    </row>
    <row r="202" spans="2:51" s="12" customFormat="1" ht="13.5">
      <c r="B202" s="215"/>
      <c r="C202" s="216"/>
      <c r="D202" s="238" t="s">
        <v>192</v>
      </c>
      <c r="E202" s="242" t="s">
        <v>22</v>
      </c>
      <c r="F202" s="243" t="s">
        <v>207</v>
      </c>
      <c r="G202" s="216"/>
      <c r="H202" s="244" t="s">
        <v>22</v>
      </c>
      <c r="I202" s="221"/>
      <c r="J202" s="216"/>
      <c r="K202" s="216"/>
      <c r="L202" s="222"/>
      <c r="M202" s="223"/>
      <c r="N202" s="224"/>
      <c r="O202" s="224"/>
      <c r="P202" s="224"/>
      <c r="Q202" s="224"/>
      <c r="R202" s="224"/>
      <c r="S202" s="224"/>
      <c r="T202" s="225"/>
      <c r="AT202" s="226" t="s">
        <v>192</v>
      </c>
      <c r="AU202" s="226" t="s">
        <v>86</v>
      </c>
      <c r="AV202" s="12" t="s">
        <v>24</v>
      </c>
      <c r="AW202" s="12" t="s">
        <v>41</v>
      </c>
      <c r="AX202" s="12" t="s">
        <v>78</v>
      </c>
      <c r="AY202" s="226" t="s">
        <v>183</v>
      </c>
    </row>
    <row r="203" spans="2:65" s="1" customFormat="1" ht="22.5" customHeight="1">
      <c r="B203" s="40"/>
      <c r="C203" s="245" t="s">
        <v>271</v>
      </c>
      <c r="D203" s="245" t="s">
        <v>272</v>
      </c>
      <c r="E203" s="246" t="s">
        <v>273</v>
      </c>
      <c r="F203" s="247" t="s">
        <v>274</v>
      </c>
      <c r="G203" s="248" t="s">
        <v>257</v>
      </c>
      <c r="H203" s="249">
        <v>0.288</v>
      </c>
      <c r="I203" s="250"/>
      <c r="J203" s="251">
        <f>ROUND(I203*H203,2)</f>
        <v>0</v>
      </c>
      <c r="K203" s="247" t="s">
        <v>189</v>
      </c>
      <c r="L203" s="252"/>
      <c r="M203" s="253" t="s">
        <v>22</v>
      </c>
      <c r="N203" s="254" t="s">
        <v>49</v>
      </c>
      <c r="O203" s="41"/>
      <c r="P203" s="212">
        <f>O203*H203</f>
        <v>0</v>
      </c>
      <c r="Q203" s="212">
        <v>1</v>
      </c>
      <c r="R203" s="212">
        <f>Q203*H203</f>
        <v>0.288</v>
      </c>
      <c r="S203" s="212">
        <v>0</v>
      </c>
      <c r="T203" s="213">
        <f>S203*H203</f>
        <v>0</v>
      </c>
      <c r="AR203" s="23" t="s">
        <v>243</v>
      </c>
      <c r="AT203" s="23" t="s">
        <v>272</v>
      </c>
      <c r="AU203" s="23" t="s">
        <v>86</v>
      </c>
      <c r="AY203" s="23" t="s">
        <v>183</v>
      </c>
      <c r="BE203" s="214">
        <f>IF(N203="základní",J203,0)</f>
        <v>0</v>
      </c>
      <c r="BF203" s="214">
        <f>IF(N203="snížená",J203,0)</f>
        <v>0</v>
      </c>
      <c r="BG203" s="214">
        <f>IF(N203="zákl. přenesená",J203,0)</f>
        <v>0</v>
      </c>
      <c r="BH203" s="214">
        <f>IF(N203="sníž. přenesená",J203,0)</f>
        <v>0</v>
      </c>
      <c r="BI203" s="214">
        <f>IF(N203="nulová",J203,0)</f>
        <v>0</v>
      </c>
      <c r="BJ203" s="23" t="s">
        <v>24</v>
      </c>
      <c r="BK203" s="214">
        <f>ROUND(I203*H203,2)</f>
        <v>0</v>
      </c>
      <c r="BL203" s="23" t="s">
        <v>190</v>
      </c>
      <c r="BM203" s="23" t="s">
        <v>275</v>
      </c>
    </row>
    <row r="204" spans="2:47" s="1" customFormat="1" ht="27">
      <c r="B204" s="40"/>
      <c r="C204" s="62"/>
      <c r="D204" s="217" t="s">
        <v>276</v>
      </c>
      <c r="E204" s="62"/>
      <c r="F204" s="255" t="s">
        <v>277</v>
      </c>
      <c r="G204" s="62"/>
      <c r="H204" s="62"/>
      <c r="I204" s="171"/>
      <c r="J204" s="62"/>
      <c r="K204" s="62"/>
      <c r="L204" s="60"/>
      <c r="M204" s="256"/>
      <c r="N204" s="41"/>
      <c r="O204" s="41"/>
      <c r="P204" s="41"/>
      <c r="Q204" s="41"/>
      <c r="R204" s="41"/>
      <c r="S204" s="41"/>
      <c r="T204" s="77"/>
      <c r="AT204" s="23" t="s">
        <v>276</v>
      </c>
      <c r="AU204" s="23" t="s">
        <v>86</v>
      </c>
    </row>
    <row r="205" spans="2:51" s="13" customFormat="1" ht="13.5">
      <c r="B205" s="227"/>
      <c r="C205" s="228"/>
      <c r="D205" s="238" t="s">
        <v>192</v>
      </c>
      <c r="E205" s="228"/>
      <c r="F205" s="240" t="s">
        <v>278</v>
      </c>
      <c r="G205" s="228"/>
      <c r="H205" s="241">
        <v>0.288</v>
      </c>
      <c r="I205" s="232"/>
      <c r="J205" s="228"/>
      <c r="K205" s="228"/>
      <c r="L205" s="233"/>
      <c r="M205" s="234"/>
      <c r="N205" s="235"/>
      <c r="O205" s="235"/>
      <c r="P205" s="235"/>
      <c r="Q205" s="235"/>
      <c r="R205" s="235"/>
      <c r="S205" s="235"/>
      <c r="T205" s="236"/>
      <c r="AT205" s="237" t="s">
        <v>192</v>
      </c>
      <c r="AU205" s="237" t="s">
        <v>86</v>
      </c>
      <c r="AV205" s="13" t="s">
        <v>86</v>
      </c>
      <c r="AW205" s="13" t="s">
        <v>6</v>
      </c>
      <c r="AX205" s="13" t="s">
        <v>24</v>
      </c>
      <c r="AY205" s="237" t="s">
        <v>183</v>
      </c>
    </row>
    <row r="206" spans="2:65" s="1" customFormat="1" ht="22.5" customHeight="1">
      <c r="B206" s="40"/>
      <c r="C206" s="245" t="s">
        <v>279</v>
      </c>
      <c r="D206" s="245" t="s">
        <v>272</v>
      </c>
      <c r="E206" s="246" t="s">
        <v>280</v>
      </c>
      <c r="F206" s="247" t="s">
        <v>281</v>
      </c>
      <c r="G206" s="248" t="s">
        <v>257</v>
      </c>
      <c r="H206" s="249">
        <v>0.063</v>
      </c>
      <c r="I206" s="250"/>
      <c r="J206" s="251">
        <f>ROUND(I206*H206,2)</f>
        <v>0</v>
      </c>
      <c r="K206" s="247" t="s">
        <v>189</v>
      </c>
      <c r="L206" s="252"/>
      <c r="M206" s="253" t="s">
        <v>22</v>
      </c>
      <c r="N206" s="254" t="s">
        <v>49</v>
      </c>
      <c r="O206" s="41"/>
      <c r="P206" s="212">
        <f>O206*H206</f>
        <v>0</v>
      </c>
      <c r="Q206" s="212">
        <v>1</v>
      </c>
      <c r="R206" s="212">
        <f>Q206*H206</f>
        <v>0.063</v>
      </c>
      <c r="S206" s="212">
        <v>0</v>
      </c>
      <c r="T206" s="213">
        <f>S206*H206</f>
        <v>0</v>
      </c>
      <c r="AR206" s="23" t="s">
        <v>243</v>
      </c>
      <c r="AT206" s="23" t="s">
        <v>272</v>
      </c>
      <c r="AU206" s="23" t="s">
        <v>86</v>
      </c>
      <c r="AY206" s="23" t="s">
        <v>183</v>
      </c>
      <c r="BE206" s="214">
        <f>IF(N206="základní",J206,0)</f>
        <v>0</v>
      </c>
      <c r="BF206" s="214">
        <f>IF(N206="snížená",J206,0)</f>
        <v>0</v>
      </c>
      <c r="BG206" s="214">
        <f>IF(N206="zákl. přenesená",J206,0)</f>
        <v>0</v>
      </c>
      <c r="BH206" s="214">
        <f>IF(N206="sníž. přenesená",J206,0)</f>
        <v>0</v>
      </c>
      <c r="BI206" s="214">
        <f>IF(N206="nulová",J206,0)</f>
        <v>0</v>
      </c>
      <c r="BJ206" s="23" t="s">
        <v>24</v>
      </c>
      <c r="BK206" s="214">
        <f>ROUND(I206*H206,2)</f>
        <v>0</v>
      </c>
      <c r="BL206" s="23" t="s">
        <v>190</v>
      </c>
      <c r="BM206" s="23" t="s">
        <v>282</v>
      </c>
    </row>
    <row r="207" spans="2:47" s="1" customFormat="1" ht="27">
      <c r="B207" s="40"/>
      <c r="C207" s="62"/>
      <c r="D207" s="217" t="s">
        <v>276</v>
      </c>
      <c r="E207" s="62"/>
      <c r="F207" s="255" t="s">
        <v>283</v>
      </c>
      <c r="G207" s="62"/>
      <c r="H207" s="62"/>
      <c r="I207" s="171"/>
      <c r="J207" s="62"/>
      <c r="K207" s="62"/>
      <c r="L207" s="60"/>
      <c r="M207" s="256"/>
      <c r="N207" s="41"/>
      <c r="O207" s="41"/>
      <c r="P207" s="41"/>
      <c r="Q207" s="41"/>
      <c r="R207" s="41"/>
      <c r="S207" s="41"/>
      <c r="T207" s="77"/>
      <c r="AT207" s="23" t="s">
        <v>276</v>
      </c>
      <c r="AU207" s="23" t="s">
        <v>86</v>
      </c>
    </row>
    <row r="208" spans="2:51" s="13" customFormat="1" ht="13.5">
      <c r="B208" s="227"/>
      <c r="C208" s="228"/>
      <c r="D208" s="238" t="s">
        <v>192</v>
      </c>
      <c r="E208" s="228"/>
      <c r="F208" s="240" t="s">
        <v>284</v>
      </c>
      <c r="G208" s="228"/>
      <c r="H208" s="241">
        <v>0.063</v>
      </c>
      <c r="I208" s="232"/>
      <c r="J208" s="228"/>
      <c r="K208" s="228"/>
      <c r="L208" s="233"/>
      <c r="M208" s="234"/>
      <c r="N208" s="235"/>
      <c r="O208" s="235"/>
      <c r="P208" s="235"/>
      <c r="Q208" s="235"/>
      <c r="R208" s="235"/>
      <c r="S208" s="235"/>
      <c r="T208" s="236"/>
      <c r="AT208" s="237" t="s">
        <v>192</v>
      </c>
      <c r="AU208" s="237" t="s">
        <v>86</v>
      </c>
      <c r="AV208" s="13" t="s">
        <v>86</v>
      </c>
      <c r="AW208" s="13" t="s">
        <v>6</v>
      </c>
      <c r="AX208" s="13" t="s">
        <v>24</v>
      </c>
      <c r="AY208" s="237" t="s">
        <v>183</v>
      </c>
    </row>
    <row r="209" spans="2:65" s="1" customFormat="1" ht="31.5" customHeight="1">
      <c r="B209" s="40"/>
      <c r="C209" s="203" t="s">
        <v>285</v>
      </c>
      <c r="D209" s="203" t="s">
        <v>185</v>
      </c>
      <c r="E209" s="204" t="s">
        <v>286</v>
      </c>
      <c r="F209" s="205" t="s">
        <v>287</v>
      </c>
      <c r="G209" s="206" t="s">
        <v>288</v>
      </c>
      <c r="H209" s="207">
        <v>25.013</v>
      </c>
      <c r="I209" s="208"/>
      <c r="J209" s="209">
        <f>ROUND(I209*H209,2)</f>
        <v>0</v>
      </c>
      <c r="K209" s="205" t="s">
        <v>189</v>
      </c>
      <c r="L209" s="60"/>
      <c r="M209" s="210" t="s">
        <v>22</v>
      </c>
      <c r="N209" s="211" t="s">
        <v>49</v>
      </c>
      <c r="O209" s="41"/>
      <c r="P209" s="212">
        <f>O209*H209</f>
        <v>0</v>
      </c>
      <c r="Q209" s="212">
        <v>0.10212</v>
      </c>
      <c r="R209" s="212">
        <f>Q209*H209</f>
        <v>2.5543275600000004</v>
      </c>
      <c r="S209" s="212">
        <v>0</v>
      </c>
      <c r="T209" s="213">
        <f>S209*H209</f>
        <v>0</v>
      </c>
      <c r="AR209" s="23" t="s">
        <v>190</v>
      </c>
      <c r="AT209" s="23" t="s">
        <v>185</v>
      </c>
      <c r="AU209" s="23" t="s">
        <v>86</v>
      </c>
      <c r="AY209" s="23" t="s">
        <v>183</v>
      </c>
      <c r="BE209" s="214">
        <f>IF(N209="základní",J209,0)</f>
        <v>0</v>
      </c>
      <c r="BF209" s="214">
        <f>IF(N209="snížená",J209,0)</f>
        <v>0</v>
      </c>
      <c r="BG209" s="214">
        <f>IF(N209="zákl. přenesená",J209,0)</f>
        <v>0</v>
      </c>
      <c r="BH209" s="214">
        <f>IF(N209="sníž. přenesená",J209,0)</f>
        <v>0</v>
      </c>
      <c r="BI209" s="214">
        <f>IF(N209="nulová",J209,0)</f>
        <v>0</v>
      </c>
      <c r="BJ209" s="23" t="s">
        <v>24</v>
      </c>
      <c r="BK209" s="214">
        <f>ROUND(I209*H209,2)</f>
        <v>0</v>
      </c>
      <c r="BL209" s="23" t="s">
        <v>190</v>
      </c>
      <c r="BM209" s="23" t="s">
        <v>289</v>
      </c>
    </row>
    <row r="210" spans="2:51" s="12" customFormat="1" ht="13.5">
      <c r="B210" s="215"/>
      <c r="C210" s="216"/>
      <c r="D210" s="217" t="s">
        <v>192</v>
      </c>
      <c r="E210" s="218" t="s">
        <v>22</v>
      </c>
      <c r="F210" s="219" t="s">
        <v>290</v>
      </c>
      <c r="G210" s="216"/>
      <c r="H210" s="220" t="s">
        <v>22</v>
      </c>
      <c r="I210" s="221"/>
      <c r="J210" s="216"/>
      <c r="K210" s="216"/>
      <c r="L210" s="222"/>
      <c r="M210" s="223"/>
      <c r="N210" s="224"/>
      <c r="O210" s="224"/>
      <c r="P210" s="224"/>
      <c r="Q210" s="224"/>
      <c r="R210" s="224"/>
      <c r="S210" s="224"/>
      <c r="T210" s="225"/>
      <c r="AT210" s="226" t="s">
        <v>192</v>
      </c>
      <c r="AU210" s="226" t="s">
        <v>86</v>
      </c>
      <c r="AV210" s="12" t="s">
        <v>24</v>
      </c>
      <c r="AW210" s="12" t="s">
        <v>41</v>
      </c>
      <c r="AX210" s="12" t="s">
        <v>78</v>
      </c>
      <c r="AY210" s="226" t="s">
        <v>183</v>
      </c>
    </row>
    <row r="211" spans="2:51" s="13" customFormat="1" ht="13.5">
      <c r="B211" s="227"/>
      <c r="C211" s="228"/>
      <c r="D211" s="238" t="s">
        <v>192</v>
      </c>
      <c r="E211" s="239" t="s">
        <v>22</v>
      </c>
      <c r="F211" s="240" t="s">
        <v>291</v>
      </c>
      <c r="G211" s="228"/>
      <c r="H211" s="241">
        <v>25.013</v>
      </c>
      <c r="I211" s="232"/>
      <c r="J211" s="228"/>
      <c r="K211" s="228"/>
      <c r="L211" s="233"/>
      <c r="M211" s="234"/>
      <c r="N211" s="235"/>
      <c r="O211" s="235"/>
      <c r="P211" s="235"/>
      <c r="Q211" s="235"/>
      <c r="R211" s="235"/>
      <c r="S211" s="235"/>
      <c r="T211" s="236"/>
      <c r="AT211" s="237" t="s">
        <v>192</v>
      </c>
      <c r="AU211" s="237" t="s">
        <v>86</v>
      </c>
      <c r="AV211" s="13" t="s">
        <v>86</v>
      </c>
      <c r="AW211" s="13" t="s">
        <v>41</v>
      </c>
      <c r="AX211" s="13" t="s">
        <v>78</v>
      </c>
      <c r="AY211" s="237" t="s">
        <v>183</v>
      </c>
    </row>
    <row r="212" spans="2:65" s="1" customFormat="1" ht="31.5" customHeight="1">
      <c r="B212" s="40"/>
      <c r="C212" s="203" t="s">
        <v>10</v>
      </c>
      <c r="D212" s="203" t="s">
        <v>185</v>
      </c>
      <c r="E212" s="204" t="s">
        <v>292</v>
      </c>
      <c r="F212" s="205" t="s">
        <v>293</v>
      </c>
      <c r="G212" s="206" t="s">
        <v>288</v>
      </c>
      <c r="H212" s="207">
        <v>31.838</v>
      </c>
      <c r="I212" s="208"/>
      <c r="J212" s="209">
        <f>ROUND(I212*H212,2)</f>
        <v>0</v>
      </c>
      <c r="K212" s="205" t="s">
        <v>22</v>
      </c>
      <c r="L212" s="60"/>
      <c r="M212" s="210" t="s">
        <v>22</v>
      </c>
      <c r="N212" s="211" t="s">
        <v>49</v>
      </c>
      <c r="O212" s="41"/>
      <c r="P212" s="212">
        <f>O212*H212</f>
        <v>0</v>
      </c>
      <c r="Q212" s="212">
        <v>0.13582</v>
      </c>
      <c r="R212" s="212">
        <f>Q212*H212</f>
        <v>4.32423716</v>
      </c>
      <c r="S212" s="212">
        <v>0</v>
      </c>
      <c r="T212" s="213">
        <f>S212*H212</f>
        <v>0</v>
      </c>
      <c r="AR212" s="23" t="s">
        <v>190</v>
      </c>
      <c r="AT212" s="23" t="s">
        <v>185</v>
      </c>
      <c r="AU212" s="23" t="s">
        <v>86</v>
      </c>
      <c r="AY212" s="23" t="s">
        <v>183</v>
      </c>
      <c r="BE212" s="214">
        <f>IF(N212="základní",J212,0)</f>
        <v>0</v>
      </c>
      <c r="BF212" s="214">
        <f>IF(N212="snížená",J212,0)</f>
        <v>0</v>
      </c>
      <c r="BG212" s="214">
        <f>IF(N212="zákl. přenesená",J212,0)</f>
        <v>0</v>
      </c>
      <c r="BH212" s="214">
        <f>IF(N212="sníž. přenesená",J212,0)</f>
        <v>0</v>
      </c>
      <c r="BI212" s="214">
        <f>IF(N212="nulová",J212,0)</f>
        <v>0</v>
      </c>
      <c r="BJ212" s="23" t="s">
        <v>24</v>
      </c>
      <c r="BK212" s="214">
        <f>ROUND(I212*H212,2)</f>
        <v>0</v>
      </c>
      <c r="BL212" s="23" t="s">
        <v>190</v>
      </c>
      <c r="BM212" s="23" t="s">
        <v>294</v>
      </c>
    </row>
    <row r="213" spans="2:51" s="12" customFormat="1" ht="13.5">
      <c r="B213" s="215"/>
      <c r="C213" s="216"/>
      <c r="D213" s="217" t="s">
        <v>192</v>
      </c>
      <c r="E213" s="218" t="s">
        <v>22</v>
      </c>
      <c r="F213" s="219" t="s">
        <v>295</v>
      </c>
      <c r="G213" s="216"/>
      <c r="H213" s="220" t="s">
        <v>22</v>
      </c>
      <c r="I213" s="221"/>
      <c r="J213" s="216"/>
      <c r="K213" s="216"/>
      <c r="L213" s="222"/>
      <c r="M213" s="223"/>
      <c r="N213" s="224"/>
      <c r="O213" s="224"/>
      <c r="P213" s="224"/>
      <c r="Q213" s="224"/>
      <c r="R213" s="224"/>
      <c r="S213" s="224"/>
      <c r="T213" s="225"/>
      <c r="AT213" s="226" t="s">
        <v>192</v>
      </c>
      <c r="AU213" s="226" t="s">
        <v>86</v>
      </c>
      <c r="AV213" s="12" t="s">
        <v>24</v>
      </c>
      <c r="AW213" s="12" t="s">
        <v>41</v>
      </c>
      <c r="AX213" s="12" t="s">
        <v>78</v>
      </c>
      <c r="AY213" s="226" t="s">
        <v>183</v>
      </c>
    </row>
    <row r="214" spans="2:51" s="13" customFormat="1" ht="13.5">
      <c r="B214" s="227"/>
      <c r="C214" s="228"/>
      <c r="D214" s="217" t="s">
        <v>192</v>
      </c>
      <c r="E214" s="229" t="s">
        <v>22</v>
      </c>
      <c r="F214" s="230" t="s">
        <v>296</v>
      </c>
      <c r="G214" s="228"/>
      <c r="H214" s="231">
        <v>27.188</v>
      </c>
      <c r="I214" s="232"/>
      <c r="J214" s="228"/>
      <c r="K214" s="228"/>
      <c r="L214" s="233"/>
      <c r="M214" s="234"/>
      <c r="N214" s="235"/>
      <c r="O214" s="235"/>
      <c r="P214" s="235"/>
      <c r="Q214" s="235"/>
      <c r="R214" s="235"/>
      <c r="S214" s="235"/>
      <c r="T214" s="236"/>
      <c r="AT214" s="237" t="s">
        <v>192</v>
      </c>
      <c r="AU214" s="237" t="s">
        <v>86</v>
      </c>
      <c r="AV214" s="13" t="s">
        <v>86</v>
      </c>
      <c r="AW214" s="13" t="s">
        <v>41</v>
      </c>
      <c r="AX214" s="13" t="s">
        <v>78</v>
      </c>
      <c r="AY214" s="237" t="s">
        <v>183</v>
      </c>
    </row>
    <row r="215" spans="2:51" s="12" customFormat="1" ht="13.5">
      <c r="B215" s="215"/>
      <c r="C215" s="216"/>
      <c r="D215" s="217" t="s">
        <v>192</v>
      </c>
      <c r="E215" s="218" t="s">
        <v>22</v>
      </c>
      <c r="F215" s="219" t="s">
        <v>297</v>
      </c>
      <c r="G215" s="216"/>
      <c r="H215" s="220" t="s">
        <v>22</v>
      </c>
      <c r="I215" s="221"/>
      <c r="J215" s="216"/>
      <c r="K215" s="216"/>
      <c r="L215" s="222"/>
      <c r="M215" s="223"/>
      <c r="N215" s="224"/>
      <c r="O215" s="224"/>
      <c r="P215" s="224"/>
      <c r="Q215" s="224"/>
      <c r="R215" s="224"/>
      <c r="S215" s="224"/>
      <c r="T215" s="225"/>
      <c r="AT215" s="226" t="s">
        <v>192</v>
      </c>
      <c r="AU215" s="226" t="s">
        <v>86</v>
      </c>
      <c r="AV215" s="12" t="s">
        <v>24</v>
      </c>
      <c r="AW215" s="12" t="s">
        <v>41</v>
      </c>
      <c r="AX215" s="12" t="s">
        <v>78</v>
      </c>
      <c r="AY215" s="226" t="s">
        <v>183</v>
      </c>
    </row>
    <row r="216" spans="2:51" s="13" customFormat="1" ht="13.5">
      <c r="B216" s="227"/>
      <c r="C216" s="228"/>
      <c r="D216" s="217" t="s">
        <v>192</v>
      </c>
      <c r="E216" s="229" t="s">
        <v>22</v>
      </c>
      <c r="F216" s="230" t="s">
        <v>298</v>
      </c>
      <c r="G216" s="228"/>
      <c r="H216" s="231">
        <v>4.65</v>
      </c>
      <c r="I216" s="232"/>
      <c r="J216" s="228"/>
      <c r="K216" s="228"/>
      <c r="L216" s="233"/>
      <c r="M216" s="234"/>
      <c r="N216" s="235"/>
      <c r="O216" s="235"/>
      <c r="P216" s="235"/>
      <c r="Q216" s="235"/>
      <c r="R216" s="235"/>
      <c r="S216" s="235"/>
      <c r="T216" s="236"/>
      <c r="AT216" s="237" t="s">
        <v>192</v>
      </c>
      <c r="AU216" s="237" t="s">
        <v>86</v>
      </c>
      <c r="AV216" s="13" t="s">
        <v>86</v>
      </c>
      <c r="AW216" s="13" t="s">
        <v>41</v>
      </c>
      <c r="AX216" s="13" t="s">
        <v>78</v>
      </c>
      <c r="AY216" s="237" t="s">
        <v>183</v>
      </c>
    </row>
    <row r="217" spans="2:51" s="12" customFormat="1" ht="13.5">
      <c r="B217" s="215"/>
      <c r="C217" s="216"/>
      <c r="D217" s="238" t="s">
        <v>192</v>
      </c>
      <c r="E217" s="242" t="s">
        <v>22</v>
      </c>
      <c r="F217" s="243" t="s">
        <v>207</v>
      </c>
      <c r="G217" s="216"/>
      <c r="H217" s="244" t="s">
        <v>22</v>
      </c>
      <c r="I217" s="221"/>
      <c r="J217" s="216"/>
      <c r="K217" s="216"/>
      <c r="L217" s="222"/>
      <c r="M217" s="223"/>
      <c r="N217" s="224"/>
      <c r="O217" s="224"/>
      <c r="P217" s="224"/>
      <c r="Q217" s="224"/>
      <c r="R217" s="224"/>
      <c r="S217" s="224"/>
      <c r="T217" s="225"/>
      <c r="AT217" s="226" t="s">
        <v>192</v>
      </c>
      <c r="AU217" s="226" t="s">
        <v>86</v>
      </c>
      <c r="AV217" s="12" t="s">
        <v>24</v>
      </c>
      <c r="AW217" s="12" t="s">
        <v>41</v>
      </c>
      <c r="AX217" s="12" t="s">
        <v>78</v>
      </c>
      <c r="AY217" s="226" t="s">
        <v>183</v>
      </c>
    </row>
    <row r="218" spans="2:65" s="1" customFormat="1" ht="44.25" customHeight="1">
      <c r="B218" s="40"/>
      <c r="C218" s="203" t="s">
        <v>299</v>
      </c>
      <c r="D218" s="203" t="s">
        <v>185</v>
      </c>
      <c r="E218" s="204" t="s">
        <v>300</v>
      </c>
      <c r="F218" s="205" t="s">
        <v>301</v>
      </c>
      <c r="G218" s="206" t="s">
        <v>288</v>
      </c>
      <c r="H218" s="207">
        <v>73.568</v>
      </c>
      <c r="I218" s="208"/>
      <c r="J218" s="209">
        <f>ROUND(I218*H218,2)</f>
        <v>0</v>
      </c>
      <c r="K218" s="205" t="s">
        <v>189</v>
      </c>
      <c r="L218" s="60"/>
      <c r="M218" s="210" t="s">
        <v>22</v>
      </c>
      <c r="N218" s="211" t="s">
        <v>49</v>
      </c>
      <c r="O218" s="41"/>
      <c r="P218" s="212">
        <f>O218*H218</f>
        <v>0</v>
      </c>
      <c r="Q218" s="212">
        <v>0.06982</v>
      </c>
      <c r="R218" s="212">
        <f>Q218*H218</f>
        <v>5.136517759999999</v>
      </c>
      <c r="S218" s="212">
        <v>0</v>
      </c>
      <c r="T218" s="213">
        <f>S218*H218</f>
        <v>0</v>
      </c>
      <c r="AR218" s="23" t="s">
        <v>190</v>
      </c>
      <c r="AT218" s="23" t="s">
        <v>185</v>
      </c>
      <c r="AU218" s="23" t="s">
        <v>86</v>
      </c>
      <c r="AY218" s="23" t="s">
        <v>183</v>
      </c>
      <c r="BE218" s="214">
        <f>IF(N218="základní",J218,0)</f>
        <v>0</v>
      </c>
      <c r="BF218" s="214">
        <f>IF(N218="snížená",J218,0)</f>
        <v>0</v>
      </c>
      <c r="BG218" s="214">
        <f>IF(N218="zákl. přenesená",J218,0)</f>
        <v>0</v>
      </c>
      <c r="BH218" s="214">
        <f>IF(N218="sníž. přenesená",J218,0)</f>
        <v>0</v>
      </c>
      <c r="BI218" s="214">
        <f>IF(N218="nulová",J218,0)</f>
        <v>0</v>
      </c>
      <c r="BJ218" s="23" t="s">
        <v>24</v>
      </c>
      <c r="BK218" s="214">
        <f>ROUND(I218*H218,2)</f>
        <v>0</v>
      </c>
      <c r="BL218" s="23" t="s">
        <v>190</v>
      </c>
      <c r="BM218" s="23" t="s">
        <v>302</v>
      </c>
    </row>
    <row r="219" spans="2:51" s="12" customFormat="1" ht="13.5">
      <c r="B219" s="215"/>
      <c r="C219" s="216"/>
      <c r="D219" s="217" t="s">
        <v>192</v>
      </c>
      <c r="E219" s="218" t="s">
        <v>22</v>
      </c>
      <c r="F219" s="219" t="s">
        <v>303</v>
      </c>
      <c r="G219" s="216"/>
      <c r="H219" s="220" t="s">
        <v>22</v>
      </c>
      <c r="I219" s="221"/>
      <c r="J219" s="216"/>
      <c r="K219" s="216"/>
      <c r="L219" s="222"/>
      <c r="M219" s="223"/>
      <c r="N219" s="224"/>
      <c r="O219" s="224"/>
      <c r="P219" s="224"/>
      <c r="Q219" s="224"/>
      <c r="R219" s="224"/>
      <c r="S219" s="224"/>
      <c r="T219" s="225"/>
      <c r="AT219" s="226" t="s">
        <v>192</v>
      </c>
      <c r="AU219" s="226" t="s">
        <v>86</v>
      </c>
      <c r="AV219" s="12" t="s">
        <v>24</v>
      </c>
      <c r="AW219" s="12" t="s">
        <v>41</v>
      </c>
      <c r="AX219" s="12" t="s">
        <v>78</v>
      </c>
      <c r="AY219" s="226" t="s">
        <v>183</v>
      </c>
    </row>
    <row r="220" spans="2:51" s="13" customFormat="1" ht="13.5">
      <c r="B220" s="227"/>
      <c r="C220" s="228"/>
      <c r="D220" s="217" t="s">
        <v>192</v>
      </c>
      <c r="E220" s="229" t="s">
        <v>22</v>
      </c>
      <c r="F220" s="230" t="s">
        <v>304</v>
      </c>
      <c r="G220" s="228"/>
      <c r="H220" s="231">
        <v>8.41</v>
      </c>
      <c r="I220" s="232"/>
      <c r="J220" s="228"/>
      <c r="K220" s="228"/>
      <c r="L220" s="233"/>
      <c r="M220" s="234"/>
      <c r="N220" s="235"/>
      <c r="O220" s="235"/>
      <c r="P220" s="235"/>
      <c r="Q220" s="235"/>
      <c r="R220" s="235"/>
      <c r="S220" s="235"/>
      <c r="T220" s="236"/>
      <c r="AT220" s="237" t="s">
        <v>192</v>
      </c>
      <c r="AU220" s="237" t="s">
        <v>86</v>
      </c>
      <c r="AV220" s="13" t="s">
        <v>86</v>
      </c>
      <c r="AW220" s="13" t="s">
        <v>41</v>
      </c>
      <c r="AX220" s="13" t="s">
        <v>78</v>
      </c>
      <c r="AY220" s="237" t="s">
        <v>183</v>
      </c>
    </row>
    <row r="221" spans="2:51" s="13" customFormat="1" ht="13.5">
      <c r="B221" s="227"/>
      <c r="C221" s="228"/>
      <c r="D221" s="217" t="s">
        <v>192</v>
      </c>
      <c r="E221" s="229" t="s">
        <v>22</v>
      </c>
      <c r="F221" s="230" t="s">
        <v>305</v>
      </c>
      <c r="G221" s="228"/>
      <c r="H221" s="231">
        <v>20.44</v>
      </c>
      <c r="I221" s="232"/>
      <c r="J221" s="228"/>
      <c r="K221" s="228"/>
      <c r="L221" s="233"/>
      <c r="M221" s="234"/>
      <c r="N221" s="235"/>
      <c r="O221" s="235"/>
      <c r="P221" s="235"/>
      <c r="Q221" s="235"/>
      <c r="R221" s="235"/>
      <c r="S221" s="235"/>
      <c r="T221" s="236"/>
      <c r="AT221" s="237" t="s">
        <v>192</v>
      </c>
      <c r="AU221" s="237" t="s">
        <v>86</v>
      </c>
      <c r="AV221" s="13" t="s">
        <v>86</v>
      </c>
      <c r="AW221" s="13" t="s">
        <v>41</v>
      </c>
      <c r="AX221" s="13" t="s">
        <v>78</v>
      </c>
      <c r="AY221" s="237" t="s">
        <v>183</v>
      </c>
    </row>
    <row r="222" spans="2:51" s="13" customFormat="1" ht="13.5">
      <c r="B222" s="227"/>
      <c r="C222" s="228"/>
      <c r="D222" s="217" t="s">
        <v>192</v>
      </c>
      <c r="E222" s="229" t="s">
        <v>22</v>
      </c>
      <c r="F222" s="230" t="s">
        <v>306</v>
      </c>
      <c r="G222" s="228"/>
      <c r="H222" s="231">
        <v>2.4</v>
      </c>
      <c r="I222" s="232"/>
      <c r="J222" s="228"/>
      <c r="K222" s="228"/>
      <c r="L222" s="233"/>
      <c r="M222" s="234"/>
      <c r="N222" s="235"/>
      <c r="O222" s="235"/>
      <c r="P222" s="235"/>
      <c r="Q222" s="235"/>
      <c r="R222" s="235"/>
      <c r="S222" s="235"/>
      <c r="T222" s="236"/>
      <c r="AT222" s="237" t="s">
        <v>192</v>
      </c>
      <c r="AU222" s="237" t="s">
        <v>86</v>
      </c>
      <c r="AV222" s="13" t="s">
        <v>86</v>
      </c>
      <c r="AW222" s="13" t="s">
        <v>41</v>
      </c>
      <c r="AX222" s="13" t="s">
        <v>78</v>
      </c>
      <c r="AY222" s="237" t="s">
        <v>183</v>
      </c>
    </row>
    <row r="223" spans="2:51" s="12" customFormat="1" ht="13.5">
      <c r="B223" s="215"/>
      <c r="C223" s="216"/>
      <c r="D223" s="217" t="s">
        <v>192</v>
      </c>
      <c r="E223" s="218" t="s">
        <v>22</v>
      </c>
      <c r="F223" s="219" t="s">
        <v>307</v>
      </c>
      <c r="G223" s="216"/>
      <c r="H223" s="220" t="s">
        <v>22</v>
      </c>
      <c r="I223" s="221"/>
      <c r="J223" s="216"/>
      <c r="K223" s="216"/>
      <c r="L223" s="222"/>
      <c r="M223" s="223"/>
      <c r="N223" s="224"/>
      <c r="O223" s="224"/>
      <c r="P223" s="224"/>
      <c r="Q223" s="224"/>
      <c r="R223" s="224"/>
      <c r="S223" s="224"/>
      <c r="T223" s="225"/>
      <c r="AT223" s="226" t="s">
        <v>192</v>
      </c>
      <c r="AU223" s="226" t="s">
        <v>86</v>
      </c>
      <c r="AV223" s="12" t="s">
        <v>24</v>
      </c>
      <c r="AW223" s="12" t="s">
        <v>41</v>
      </c>
      <c r="AX223" s="12" t="s">
        <v>78</v>
      </c>
      <c r="AY223" s="226" t="s">
        <v>183</v>
      </c>
    </row>
    <row r="224" spans="2:51" s="13" customFormat="1" ht="13.5">
      <c r="B224" s="227"/>
      <c r="C224" s="228"/>
      <c r="D224" s="217" t="s">
        <v>192</v>
      </c>
      <c r="E224" s="229" t="s">
        <v>22</v>
      </c>
      <c r="F224" s="230" t="s">
        <v>308</v>
      </c>
      <c r="G224" s="228"/>
      <c r="H224" s="231">
        <v>21.878</v>
      </c>
      <c r="I224" s="232"/>
      <c r="J224" s="228"/>
      <c r="K224" s="228"/>
      <c r="L224" s="233"/>
      <c r="M224" s="234"/>
      <c r="N224" s="235"/>
      <c r="O224" s="235"/>
      <c r="P224" s="235"/>
      <c r="Q224" s="235"/>
      <c r="R224" s="235"/>
      <c r="S224" s="235"/>
      <c r="T224" s="236"/>
      <c r="AT224" s="237" t="s">
        <v>192</v>
      </c>
      <c r="AU224" s="237" t="s">
        <v>86</v>
      </c>
      <c r="AV224" s="13" t="s">
        <v>86</v>
      </c>
      <c r="AW224" s="13" t="s">
        <v>41</v>
      </c>
      <c r="AX224" s="13" t="s">
        <v>78</v>
      </c>
      <c r="AY224" s="237" t="s">
        <v>183</v>
      </c>
    </row>
    <row r="225" spans="2:51" s="13" customFormat="1" ht="13.5">
      <c r="B225" s="227"/>
      <c r="C225" s="228"/>
      <c r="D225" s="217" t="s">
        <v>192</v>
      </c>
      <c r="E225" s="229" t="s">
        <v>22</v>
      </c>
      <c r="F225" s="230" t="s">
        <v>305</v>
      </c>
      <c r="G225" s="228"/>
      <c r="H225" s="231">
        <v>20.44</v>
      </c>
      <c r="I225" s="232"/>
      <c r="J225" s="228"/>
      <c r="K225" s="228"/>
      <c r="L225" s="233"/>
      <c r="M225" s="234"/>
      <c r="N225" s="235"/>
      <c r="O225" s="235"/>
      <c r="P225" s="235"/>
      <c r="Q225" s="235"/>
      <c r="R225" s="235"/>
      <c r="S225" s="235"/>
      <c r="T225" s="236"/>
      <c r="AT225" s="237" t="s">
        <v>192</v>
      </c>
      <c r="AU225" s="237" t="s">
        <v>86</v>
      </c>
      <c r="AV225" s="13" t="s">
        <v>86</v>
      </c>
      <c r="AW225" s="13" t="s">
        <v>41</v>
      </c>
      <c r="AX225" s="13" t="s">
        <v>78</v>
      </c>
      <c r="AY225" s="237" t="s">
        <v>183</v>
      </c>
    </row>
    <row r="226" spans="2:51" s="12" customFormat="1" ht="13.5">
      <c r="B226" s="215"/>
      <c r="C226" s="216"/>
      <c r="D226" s="238" t="s">
        <v>192</v>
      </c>
      <c r="E226" s="242" t="s">
        <v>22</v>
      </c>
      <c r="F226" s="243" t="s">
        <v>207</v>
      </c>
      <c r="G226" s="216"/>
      <c r="H226" s="244" t="s">
        <v>22</v>
      </c>
      <c r="I226" s="221"/>
      <c r="J226" s="216"/>
      <c r="K226" s="216"/>
      <c r="L226" s="222"/>
      <c r="M226" s="223"/>
      <c r="N226" s="224"/>
      <c r="O226" s="224"/>
      <c r="P226" s="224"/>
      <c r="Q226" s="224"/>
      <c r="R226" s="224"/>
      <c r="S226" s="224"/>
      <c r="T226" s="225"/>
      <c r="AT226" s="226" t="s">
        <v>192</v>
      </c>
      <c r="AU226" s="226" t="s">
        <v>86</v>
      </c>
      <c r="AV226" s="12" t="s">
        <v>24</v>
      </c>
      <c r="AW226" s="12" t="s">
        <v>41</v>
      </c>
      <c r="AX226" s="12" t="s">
        <v>78</v>
      </c>
      <c r="AY226" s="226" t="s">
        <v>183</v>
      </c>
    </row>
    <row r="227" spans="2:65" s="1" customFormat="1" ht="22.5" customHeight="1">
      <c r="B227" s="40"/>
      <c r="C227" s="203" t="s">
        <v>309</v>
      </c>
      <c r="D227" s="203" t="s">
        <v>185</v>
      </c>
      <c r="E227" s="204" t="s">
        <v>310</v>
      </c>
      <c r="F227" s="205" t="s">
        <v>311</v>
      </c>
      <c r="G227" s="206" t="s">
        <v>312</v>
      </c>
      <c r="H227" s="207">
        <v>32</v>
      </c>
      <c r="I227" s="208"/>
      <c r="J227" s="209">
        <f>ROUND(I227*H227,2)</f>
        <v>0</v>
      </c>
      <c r="K227" s="205" t="s">
        <v>189</v>
      </c>
      <c r="L227" s="60"/>
      <c r="M227" s="210" t="s">
        <v>22</v>
      </c>
      <c r="N227" s="211" t="s">
        <v>49</v>
      </c>
      <c r="O227" s="41"/>
      <c r="P227" s="212">
        <f>O227*H227</f>
        <v>0</v>
      </c>
      <c r="Q227" s="212">
        <v>0.00014</v>
      </c>
      <c r="R227" s="212">
        <f>Q227*H227</f>
        <v>0.00448</v>
      </c>
      <c r="S227" s="212">
        <v>0</v>
      </c>
      <c r="T227" s="213">
        <f>S227*H227</f>
        <v>0</v>
      </c>
      <c r="AR227" s="23" t="s">
        <v>190</v>
      </c>
      <c r="AT227" s="23" t="s">
        <v>185</v>
      </c>
      <c r="AU227" s="23" t="s">
        <v>86</v>
      </c>
      <c r="AY227" s="23" t="s">
        <v>183</v>
      </c>
      <c r="BE227" s="214">
        <f>IF(N227="základní",J227,0)</f>
        <v>0</v>
      </c>
      <c r="BF227" s="214">
        <f>IF(N227="snížená",J227,0)</f>
        <v>0</v>
      </c>
      <c r="BG227" s="214">
        <f>IF(N227="zákl. přenesená",J227,0)</f>
        <v>0</v>
      </c>
      <c r="BH227" s="214">
        <f>IF(N227="sníž. přenesená",J227,0)</f>
        <v>0</v>
      </c>
      <c r="BI227" s="214">
        <f>IF(N227="nulová",J227,0)</f>
        <v>0</v>
      </c>
      <c r="BJ227" s="23" t="s">
        <v>24</v>
      </c>
      <c r="BK227" s="214">
        <f>ROUND(I227*H227,2)</f>
        <v>0</v>
      </c>
      <c r="BL227" s="23" t="s">
        <v>190</v>
      </c>
      <c r="BM227" s="23" t="s">
        <v>313</v>
      </c>
    </row>
    <row r="228" spans="2:51" s="13" customFormat="1" ht="13.5">
      <c r="B228" s="227"/>
      <c r="C228" s="228"/>
      <c r="D228" s="217" t="s">
        <v>192</v>
      </c>
      <c r="E228" s="229" t="s">
        <v>22</v>
      </c>
      <c r="F228" s="230" t="s">
        <v>314</v>
      </c>
      <c r="G228" s="228"/>
      <c r="H228" s="231">
        <v>32</v>
      </c>
      <c r="I228" s="232"/>
      <c r="J228" s="228"/>
      <c r="K228" s="228"/>
      <c r="L228" s="233"/>
      <c r="M228" s="234"/>
      <c r="N228" s="235"/>
      <c r="O228" s="235"/>
      <c r="P228" s="235"/>
      <c r="Q228" s="235"/>
      <c r="R228" s="235"/>
      <c r="S228" s="235"/>
      <c r="T228" s="236"/>
      <c r="AT228" s="237" t="s">
        <v>192</v>
      </c>
      <c r="AU228" s="237" t="s">
        <v>86</v>
      </c>
      <c r="AV228" s="13" t="s">
        <v>86</v>
      </c>
      <c r="AW228" s="13" t="s">
        <v>41</v>
      </c>
      <c r="AX228" s="13" t="s">
        <v>78</v>
      </c>
      <c r="AY228" s="237" t="s">
        <v>183</v>
      </c>
    </row>
    <row r="229" spans="2:51" s="12" customFormat="1" ht="13.5">
      <c r="B229" s="215"/>
      <c r="C229" s="216"/>
      <c r="D229" s="238" t="s">
        <v>192</v>
      </c>
      <c r="E229" s="242" t="s">
        <v>22</v>
      </c>
      <c r="F229" s="243" t="s">
        <v>207</v>
      </c>
      <c r="G229" s="216"/>
      <c r="H229" s="244" t="s">
        <v>22</v>
      </c>
      <c r="I229" s="221"/>
      <c r="J229" s="216"/>
      <c r="K229" s="216"/>
      <c r="L229" s="222"/>
      <c r="M229" s="223"/>
      <c r="N229" s="224"/>
      <c r="O229" s="224"/>
      <c r="P229" s="224"/>
      <c r="Q229" s="224"/>
      <c r="R229" s="224"/>
      <c r="S229" s="224"/>
      <c r="T229" s="225"/>
      <c r="AT229" s="226" t="s">
        <v>192</v>
      </c>
      <c r="AU229" s="226" t="s">
        <v>86</v>
      </c>
      <c r="AV229" s="12" t="s">
        <v>24</v>
      </c>
      <c r="AW229" s="12" t="s">
        <v>41</v>
      </c>
      <c r="AX229" s="12" t="s">
        <v>78</v>
      </c>
      <c r="AY229" s="226" t="s">
        <v>183</v>
      </c>
    </row>
    <row r="230" spans="2:65" s="1" customFormat="1" ht="22.5" customHeight="1">
      <c r="B230" s="40"/>
      <c r="C230" s="203" t="s">
        <v>315</v>
      </c>
      <c r="D230" s="203" t="s">
        <v>185</v>
      </c>
      <c r="E230" s="204" t="s">
        <v>316</v>
      </c>
      <c r="F230" s="205" t="s">
        <v>317</v>
      </c>
      <c r="G230" s="206" t="s">
        <v>312</v>
      </c>
      <c r="H230" s="207">
        <v>8.75</v>
      </c>
      <c r="I230" s="208"/>
      <c r="J230" s="209">
        <f>ROUND(I230*H230,2)</f>
        <v>0</v>
      </c>
      <c r="K230" s="205" t="s">
        <v>189</v>
      </c>
      <c r="L230" s="60"/>
      <c r="M230" s="210" t="s">
        <v>22</v>
      </c>
      <c r="N230" s="211" t="s">
        <v>49</v>
      </c>
      <c r="O230" s="41"/>
      <c r="P230" s="212">
        <f>O230*H230</f>
        <v>0</v>
      </c>
      <c r="Q230" s="212">
        <v>0.0002</v>
      </c>
      <c r="R230" s="212">
        <f>Q230*H230</f>
        <v>0.00175</v>
      </c>
      <c r="S230" s="212">
        <v>0</v>
      </c>
      <c r="T230" s="213">
        <f>S230*H230</f>
        <v>0</v>
      </c>
      <c r="AR230" s="23" t="s">
        <v>190</v>
      </c>
      <c r="AT230" s="23" t="s">
        <v>185</v>
      </c>
      <c r="AU230" s="23" t="s">
        <v>86</v>
      </c>
      <c r="AY230" s="23" t="s">
        <v>183</v>
      </c>
      <c r="BE230" s="214">
        <f>IF(N230="základní",J230,0)</f>
        <v>0</v>
      </c>
      <c r="BF230" s="214">
        <f>IF(N230="snížená",J230,0)</f>
        <v>0</v>
      </c>
      <c r="BG230" s="214">
        <f>IF(N230="zákl. přenesená",J230,0)</f>
        <v>0</v>
      </c>
      <c r="BH230" s="214">
        <f>IF(N230="sníž. přenesená",J230,0)</f>
        <v>0</v>
      </c>
      <c r="BI230" s="214">
        <f>IF(N230="nulová",J230,0)</f>
        <v>0</v>
      </c>
      <c r="BJ230" s="23" t="s">
        <v>24</v>
      </c>
      <c r="BK230" s="214">
        <f>ROUND(I230*H230,2)</f>
        <v>0</v>
      </c>
      <c r="BL230" s="23" t="s">
        <v>190</v>
      </c>
      <c r="BM230" s="23" t="s">
        <v>318</v>
      </c>
    </row>
    <row r="231" spans="2:51" s="13" customFormat="1" ht="13.5">
      <c r="B231" s="227"/>
      <c r="C231" s="228"/>
      <c r="D231" s="217" t="s">
        <v>192</v>
      </c>
      <c r="E231" s="229" t="s">
        <v>22</v>
      </c>
      <c r="F231" s="230" t="s">
        <v>319</v>
      </c>
      <c r="G231" s="228"/>
      <c r="H231" s="231">
        <v>8.75</v>
      </c>
      <c r="I231" s="232"/>
      <c r="J231" s="228"/>
      <c r="K231" s="228"/>
      <c r="L231" s="233"/>
      <c r="M231" s="234"/>
      <c r="N231" s="235"/>
      <c r="O231" s="235"/>
      <c r="P231" s="235"/>
      <c r="Q231" s="235"/>
      <c r="R231" s="235"/>
      <c r="S231" s="235"/>
      <c r="T231" s="236"/>
      <c r="AT231" s="237" t="s">
        <v>192</v>
      </c>
      <c r="AU231" s="237" t="s">
        <v>86</v>
      </c>
      <c r="AV231" s="13" t="s">
        <v>86</v>
      </c>
      <c r="AW231" s="13" t="s">
        <v>41</v>
      </c>
      <c r="AX231" s="13" t="s">
        <v>78</v>
      </c>
      <c r="AY231" s="237" t="s">
        <v>183</v>
      </c>
    </row>
    <row r="232" spans="2:51" s="12" customFormat="1" ht="13.5">
      <c r="B232" s="215"/>
      <c r="C232" s="216"/>
      <c r="D232" s="238" t="s">
        <v>192</v>
      </c>
      <c r="E232" s="242" t="s">
        <v>22</v>
      </c>
      <c r="F232" s="243" t="s">
        <v>207</v>
      </c>
      <c r="G232" s="216"/>
      <c r="H232" s="244" t="s">
        <v>22</v>
      </c>
      <c r="I232" s="221"/>
      <c r="J232" s="216"/>
      <c r="K232" s="216"/>
      <c r="L232" s="222"/>
      <c r="M232" s="223"/>
      <c r="N232" s="224"/>
      <c r="O232" s="224"/>
      <c r="P232" s="224"/>
      <c r="Q232" s="224"/>
      <c r="R232" s="224"/>
      <c r="S232" s="224"/>
      <c r="T232" s="225"/>
      <c r="AT232" s="226" t="s">
        <v>192</v>
      </c>
      <c r="AU232" s="226" t="s">
        <v>86</v>
      </c>
      <c r="AV232" s="12" t="s">
        <v>24</v>
      </c>
      <c r="AW232" s="12" t="s">
        <v>41</v>
      </c>
      <c r="AX232" s="12" t="s">
        <v>78</v>
      </c>
      <c r="AY232" s="226" t="s">
        <v>183</v>
      </c>
    </row>
    <row r="233" spans="2:65" s="1" customFormat="1" ht="31.5" customHeight="1">
      <c r="B233" s="40"/>
      <c r="C233" s="203" t="s">
        <v>320</v>
      </c>
      <c r="D233" s="203" t="s">
        <v>185</v>
      </c>
      <c r="E233" s="204" t="s">
        <v>321</v>
      </c>
      <c r="F233" s="205" t="s">
        <v>322</v>
      </c>
      <c r="G233" s="206" t="s">
        <v>288</v>
      </c>
      <c r="H233" s="207">
        <v>1.756</v>
      </c>
      <c r="I233" s="208"/>
      <c r="J233" s="209">
        <f>ROUND(I233*H233,2)</f>
        <v>0</v>
      </c>
      <c r="K233" s="205" t="s">
        <v>189</v>
      </c>
      <c r="L233" s="60"/>
      <c r="M233" s="210" t="s">
        <v>22</v>
      </c>
      <c r="N233" s="211" t="s">
        <v>49</v>
      </c>
      <c r="O233" s="41"/>
      <c r="P233" s="212">
        <f>O233*H233</f>
        <v>0</v>
      </c>
      <c r="Q233" s="212">
        <v>0.17818</v>
      </c>
      <c r="R233" s="212">
        <f>Q233*H233</f>
        <v>0.31288408</v>
      </c>
      <c r="S233" s="212">
        <v>0</v>
      </c>
      <c r="T233" s="213">
        <f>S233*H233</f>
        <v>0</v>
      </c>
      <c r="AR233" s="23" t="s">
        <v>190</v>
      </c>
      <c r="AT233" s="23" t="s">
        <v>185</v>
      </c>
      <c r="AU233" s="23" t="s">
        <v>86</v>
      </c>
      <c r="AY233" s="23" t="s">
        <v>183</v>
      </c>
      <c r="BE233" s="214">
        <f>IF(N233="základní",J233,0)</f>
        <v>0</v>
      </c>
      <c r="BF233" s="214">
        <f>IF(N233="snížená",J233,0)</f>
        <v>0</v>
      </c>
      <c r="BG233" s="214">
        <f>IF(N233="zákl. přenesená",J233,0)</f>
        <v>0</v>
      </c>
      <c r="BH233" s="214">
        <f>IF(N233="sníž. přenesená",J233,0)</f>
        <v>0</v>
      </c>
      <c r="BI233" s="214">
        <f>IF(N233="nulová",J233,0)</f>
        <v>0</v>
      </c>
      <c r="BJ233" s="23" t="s">
        <v>24</v>
      </c>
      <c r="BK233" s="214">
        <f>ROUND(I233*H233,2)</f>
        <v>0</v>
      </c>
      <c r="BL233" s="23" t="s">
        <v>190</v>
      </c>
      <c r="BM233" s="23" t="s">
        <v>323</v>
      </c>
    </row>
    <row r="234" spans="2:51" s="13" customFormat="1" ht="13.5">
      <c r="B234" s="227"/>
      <c r="C234" s="228"/>
      <c r="D234" s="217" t="s">
        <v>192</v>
      </c>
      <c r="E234" s="229" t="s">
        <v>22</v>
      </c>
      <c r="F234" s="230" t="s">
        <v>324</v>
      </c>
      <c r="G234" s="228"/>
      <c r="H234" s="231">
        <v>1.6</v>
      </c>
      <c r="I234" s="232"/>
      <c r="J234" s="228"/>
      <c r="K234" s="228"/>
      <c r="L234" s="233"/>
      <c r="M234" s="234"/>
      <c r="N234" s="235"/>
      <c r="O234" s="235"/>
      <c r="P234" s="235"/>
      <c r="Q234" s="235"/>
      <c r="R234" s="235"/>
      <c r="S234" s="235"/>
      <c r="T234" s="236"/>
      <c r="AT234" s="237" t="s">
        <v>192</v>
      </c>
      <c r="AU234" s="237" t="s">
        <v>86</v>
      </c>
      <c r="AV234" s="13" t="s">
        <v>86</v>
      </c>
      <c r="AW234" s="13" t="s">
        <v>41</v>
      </c>
      <c r="AX234" s="13" t="s">
        <v>78</v>
      </c>
      <c r="AY234" s="237" t="s">
        <v>183</v>
      </c>
    </row>
    <row r="235" spans="2:51" s="13" customFormat="1" ht="13.5">
      <c r="B235" s="227"/>
      <c r="C235" s="228"/>
      <c r="D235" s="217" t="s">
        <v>192</v>
      </c>
      <c r="E235" s="229" t="s">
        <v>22</v>
      </c>
      <c r="F235" s="230" t="s">
        <v>325</v>
      </c>
      <c r="G235" s="228"/>
      <c r="H235" s="231">
        <v>0.156</v>
      </c>
      <c r="I235" s="232"/>
      <c r="J235" s="228"/>
      <c r="K235" s="228"/>
      <c r="L235" s="233"/>
      <c r="M235" s="234"/>
      <c r="N235" s="235"/>
      <c r="O235" s="235"/>
      <c r="P235" s="235"/>
      <c r="Q235" s="235"/>
      <c r="R235" s="235"/>
      <c r="S235" s="235"/>
      <c r="T235" s="236"/>
      <c r="AT235" s="237" t="s">
        <v>192</v>
      </c>
      <c r="AU235" s="237" t="s">
        <v>86</v>
      </c>
      <c r="AV235" s="13" t="s">
        <v>86</v>
      </c>
      <c r="AW235" s="13" t="s">
        <v>41</v>
      </c>
      <c r="AX235" s="13" t="s">
        <v>78</v>
      </c>
      <c r="AY235" s="237" t="s">
        <v>183</v>
      </c>
    </row>
    <row r="236" spans="2:51" s="12" customFormat="1" ht="13.5">
      <c r="B236" s="215"/>
      <c r="C236" s="216"/>
      <c r="D236" s="238" t="s">
        <v>192</v>
      </c>
      <c r="E236" s="242" t="s">
        <v>22</v>
      </c>
      <c r="F236" s="243" t="s">
        <v>207</v>
      </c>
      <c r="G236" s="216"/>
      <c r="H236" s="244" t="s">
        <v>22</v>
      </c>
      <c r="I236" s="221"/>
      <c r="J236" s="216"/>
      <c r="K236" s="216"/>
      <c r="L236" s="222"/>
      <c r="M236" s="223"/>
      <c r="N236" s="224"/>
      <c r="O236" s="224"/>
      <c r="P236" s="224"/>
      <c r="Q236" s="224"/>
      <c r="R236" s="224"/>
      <c r="S236" s="224"/>
      <c r="T236" s="225"/>
      <c r="AT236" s="226" t="s">
        <v>192</v>
      </c>
      <c r="AU236" s="226" t="s">
        <v>86</v>
      </c>
      <c r="AV236" s="12" t="s">
        <v>24</v>
      </c>
      <c r="AW236" s="12" t="s">
        <v>41</v>
      </c>
      <c r="AX236" s="12" t="s">
        <v>78</v>
      </c>
      <c r="AY236" s="226" t="s">
        <v>183</v>
      </c>
    </row>
    <row r="237" spans="2:65" s="1" customFormat="1" ht="44.25" customHeight="1">
      <c r="B237" s="40"/>
      <c r="C237" s="203" t="s">
        <v>326</v>
      </c>
      <c r="D237" s="203" t="s">
        <v>185</v>
      </c>
      <c r="E237" s="204" t="s">
        <v>327</v>
      </c>
      <c r="F237" s="205" t="s">
        <v>328</v>
      </c>
      <c r="G237" s="206" t="s">
        <v>312</v>
      </c>
      <c r="H237" s="207">
        <v>8.75</v>
      </c>
      <c r="I237" s="208"/>
      <c r="J237" s="209">
        <f>ROUND(I237*H237,2)</f>
        <v>0</v>
      </c>
      <c r="K237" s="205" t="s">
        <v>189</v>
      </c>
      <c r="L237" s="60"/>
      <c r="M237" s="210" t="s">
        <v>22</v>
      </c>
      <c r="N237" s="211" t="s">
        <v>49</v>
      </c>
      <c r="O237" s="41"/>
      <c r="P237" s="212">
        <f>O237*H237</f>
        <v>0</v>
      </c>
      <c r="Q237" s="212">
        <v>0.0024</v>
      </c>
      <c r="R237" s="212">
        <f>Q237*H237</f>
        <v>0.020999999999999998</v>
      </c>
      <c r="S237" s="212">
        <v>0</v>
      </c>
      <c r="T237" s="213">
        <f>S237*H237</f>
        <v>0</v>
      </c>
      <c r="AR237" s="23" t="s">
        <v>190</v>
      </c>
      <c r="AT237" s="23" t="s">
        <v>185</v>
      </c>
      <c r="AU237" s="23" t="s">
        <v>86</v>
      </c>
      <c r="AY237" s="23" t="s">
        <v>183</v>
      </c>
      <c r="BE237" s="214">
        <f>IF(N237="základní",J237,0)</f>
        <v>0</v>
      </c>
      <c r="BF237" s="214">
        <f>IF(N237="snížená",J237,0)</f>
        <v>0</v>
      </c>
      <c r="BG237" s="214">
        <f>IF(N237="zákl. přenesená",J237,0)</f>
        <v>0</v>
      </c>
      <c r="BH237" s="214">
        <f>IF(N237="sníž. přenesená",J237,0)</f>
        <v>0</v>
      </c>
      <c r="BI237" s="214">
        <f>IF(N237="nulová",J237,0)</f>
        <v>0</v>
      </c>
      <c r="BJ237" s="23" t="s">
        <v>24</v>
      </c>
      <c r="BK237" s="214">
        <f>ROUND(I237*H237,2)</f>
        <v>0</v>
      </c>
      <c r="BL237" s="23" t="s">
        <v>190</v>
      </c>
      <c r="BM237" s="23" t="s">
        <v>329</v>
      </c>
    </row>
    <row r="238" spans="2:51" s="13" customFormat="1" ht="13.5">
      <c r="B238" s="227"/>
      <c r="C238" s="228"/>
      <c r="D238" s="217" t="s">
        <v>192</v>
      </c>
      <c r="E238" s="229" t="s">
        <v>22</v>
      </c>
      <c r="F238" s="230" t="s">
        <v>319</v>
      </c>
      <c r="G238" s="228"/>
      <c r="H238" s="231">
        <v>8.75</v>
      </c>
      <c r="I238" s="232"/>
      <c r="J238" s="228"/>
      <c r="K238" s="228"/>
      <c r="L238" s="233"/>
      <c r="M238" s="234"/>
      <c r="N238" s="235"/>
      <c r="O238" s="235"/>
      <c r="P238" s="235"/>
      <c r="Q238" s="235"/>
      <c r="R238" s="235"/>
      <c r="S238" s="235"/>
      <c r="T238" s="236"/>
      <c r="AT238" s="237" t="s">
        <v>192</v>
      </c>
      <c r="AU238" s="237" t="s">
        <v>86</v>
      </c>
      <c r="AV238" s="13" t="s">
        <v>86</v>
      </c>
      <c r="AW238" s="13" t="s">
        <v>41</v>
      </c>
      <c r="AX238" s="13" t="s">
        <v>78</v>
      </c>
      <c r="AY238" s="237" t="s">
        <v>183</v>
      </c>
    </row>
    <row r="239" spans="2:51" s="12" customFormat="1" ht="13.5">
      <c r="B239" s="215"/>
      <c r="C239" s="216"/>
      <c r="D239" s="238" t="s">
        <v>192</v>
      </c>
      <c r="E239" s="242" t="s">
        <v>22</v>
      </c>
      <c r="F239" s="243" t="s">
        <v>207</v>
      </c>
      <c r="G239" s="216"/>
      <c r="H239" s="244" t="s">
        <v>22</v>
      </c>
      <c r="I239" s="221"/>
      <c r="J239" s="216"/>
      <c r="K239" s="216"/>
      <c r="L239" s="222"/>
      <c r="M239" s="223"/>
      <c r="N239" s="224"/>
      <c r="O239" s="224"/>
      <c r="P239" s="224"/>
      <c r="Q239" s="224"/>
      <c r="R239" s="224"/>
      <c r="S239" s="224"/>
      <c r="T239" s="225"/>
      <c r="AT239" s="226" t="s">
        <v>192</v>
      </c>
      <c r="AU239" s="226" t="s">
        <v>86</v>
      </c>
      <c r="AV239" s="12" t="s">
        <v>24</v>
      </c>
      <c r="AW239" s="12" t="s">
        <v>41</v>
      </c>
      <c r="AX239" s="12" t="s">
        <v>78</v>
      </c>
      <c r="AY239" s="226" t="s">
        <v>183</v>
      </c>
    </row>
    <row r="240" spans="2:65" s="1" customFormat="1" ht="69.75" customHeight="1">
      <c r="B240" s="40"/>
      <c r="C240" s="203" t="s">
        <v>9</v>
      </c>
      <c r="D240" s="203" t="s">
        <v>185</v>
      </c>
      <c r="E240" s="204" t="s">
        <v>330</v>
      </c>
      <c r="F240" s="205" t="s">
        <v>331</v>
      </c>
      <c r="G240" s="206" t="s">
        <v>246</v>
      </c>
      <c r="H240" s="207">
        <v>2</v>
      </c>
      <c r="I240" s="208"/>
      <c r="J240" s="209">
        <f>ROUND(I240*H240,2)</f>
        <v>0</v>
      </c>
      <c r="K240" s="205" t="s">
        <v>189</v>
      </c>
      <c r="L240" s="60"/>
      <c r="M240" s="210" t="s">
        <v>22</v>
      </c>
      <c r="N240" s="211" t="s">
        <v>49</v>
      </c>
      <c r="O240" s="41"/>
      <c r="P240" s="212">
        <f>O240*H240</f>
        <v>0</v>
      </c>
      <c r="Q240" s="212">
        <v>2.48627</v>
      </c>
      <c r="R240" s="212">
        <f>Q240*H240</f>
        <v>4.97254</v>
      </c>
      <c r="S240" s="212">
        <v>0</v>
      </c>
      <c r="T240" s="213">
        <f>S240*H240</f>
        <v>0</v>
      </c>
      <c r="AR240" s="23" t="s">
        <v>190</v>
      </c>
      <c r="AT240" s="23" t="s">
        <v>185</v>
      </c>
      <c r="AU240" s="23" t="s">
        <v>86</v>
      </c>
      <c r="AY240" s="23" t="s">
        <v>183</v>
      </c>
      <c r="BE240" s="214">
        <f>IF(N240="základní",J240,0)</f>
        <v>0</v>
      </c>
      <c r="BF240" s="214">
        <f>IF(N240="snížená",J240,0)</f>
        <v>0</v>
      </c>
      <c r="BG240" s="214">
        <f>IF(N240="zákl. přenesená",J240,0)</f>
        <v>0</v>
      </c>
      <c r="BH240" s="214">
        <f>IF(N240="sníž. přenesená",J240,0)</f>
        <v>0</v>
      </c>
      <c r="BI240" s="214">
        <f>IF(N240="nulová",J240,0)</f>
        <v>0</v>
      </c>
      <c r="BJ240" s="23" t="s">
        <v>24</v>
      </c>
      <c r="BK240" s="214">
        <f>ROUND(I240*H240,2)</f>
        <v>0</v>
      </c>
      <c r="BL240" s="23" t="s">
        <v>190</v>
      </c>
      <c r="BM240" s="23" t="s">
        <v>332</v>
      </c>
    </row>
    <row r="241" spans="2:65" s="1" customFormat="1" ht="22.5" customHeight="1">
      <c r="B241" s="40"/>
      <c r="C241" s="203" t="s">
        <v>333</v>
      </c>
      <c r="D241" s="203" t="s">
        <v>185</v>
      </c>
      <c r="E241" s="204" t="s">
        <v>334</v>
      </c>
      <c r="F241" s="205" t="s">
        <v>335</v>
      </c>
      <c r="G241" s="206" t="s">
        <v>288</v>
      </c>
      <c r="H241" s="207">
        <v>2</v>
      </c>
      <c r="I241" s="208"/>
      <c r="J241" s="209">
        <f>ROUND(I241*H241,2)</f>
        <v>0</v>
      </c>
      <c r="K241" s="205" t="s">
        <v>22</v>
      </c>
      <c r="L241" s="60"/>
      <c r="M241" s="210" t="s">
        <v>22</v>
      </c>
      <c r="N241" s="211" t="s">
        <v>49</v>
      </c>
      <c r="O241" s="41"/>
      <c r="P241" s="212">
        <f>O241*H241</f>
        <v>0</v>
      </c>
      <c r="Q241" s="212">
        <v>0</v>
      </c>
      <c r="R241" s="212">
        <f>Q241*H241</f>
        <v>0</v>
      </c>
      <c r="S241" s="212">
        <v>0</v>
      </c>
      <c r="T241" s="213">
        <f>S241*H241</f>
        <v>0</v>
      </c>
      <c r="AR241" s="23" t="s">
        <v>190</v>
      </c>
      <c r="AT241" s="23" t="s">
        <v>185</v>
      </c>
      <c r="AU241" s="23" t="s">
        <v>86</v>
      </c>
      <c r="AY241" s="23" t="s">
        <v>183</v>
      </c>
      <c r="BE241" s="214">
        <f>IF(N241="základní",J241,0)</f>
        <v>0</v>
      </c>
      <c r="BF241" s="214">
        <f>IF(N241="snížená",J241,0)</f>
        <v>0</v>
      </c>
      <c r="BG241" s="214">
        <f>IF(N241="zákl. přenesená",J241,0)</f>
        <v>0</v>
      </c>
      <c r="BH241" s="214">
        <f>IF(N241="sníž. přenesená",J241,0)</f>
        <v>0</v>
      </c>
      <c r="BI241" s="214">
        <f>IF(N241="nulová",J241,0)</f>
        <v>0</v>
      </c>
      <c r="BJ241" s="23" t="s">
        <v>24</v>
      </c>
      <c r="BK241" s="214">
        <f>ROUND(I241*H241,2)</f>
        <v>0</v>
      </c>
      <c r="BL241" s="23" t="s">
        <v>190</v>
      </c>
      <c r="BM241" s="23" t="s">
        <v>336</v>
      </c>
    </row>
    <row r="242" spans="2:65" s="1" customFormat="1" ht="31.5" customHeight="1">
      <c r="B242" s="40"/>
      <c r="C242" s="203" t="s">
        <v>337</v>
      </c>
      <c r="D242" s="203" t="s">
        <v>185</v>
      </c>
      <c r="E242" s="204" t="s">
        <v>338</v>
      </c>
      <c r="F242" s="205" t="s">
        <v>339</v>
      </c>
      <c r="G242" s="206" t="s">
        <v>288</v>
      </c>
      <c r="H242" s="207">
        <v>4.65</v>
      </c>
      <c r="I242" s="208"/>
      <c r="J242" s="209">
        <f>ROUND(I242*H242,2)</f>
        <v>0</v>
      </c>
      <c r="K242" s="205" t="s">
        <v>189</v>
      </c>
      <c r="L242" s="60"/>
      <c r="M242" s="210" t="s">
        <v>22</v>
      </c>
      <c r="N242" s="211" t="s">
        <v>49</v>
      </c>
      <c r="O242" s="41"/>
      <c r="P242" s="212">
        <f>O242*H242</f>
        <v>0</v>
      </c>
      <c r="Q242" s="212">
        <v>0.00106</v>
      </c>
      <c r="R242" s="212">
        <f>Q242*H242</f>
        <v>0.004929</v>
      </c>
      <c r="S242" s="212">
        <v>0</v>
      </c>
      <c r="T242" s="213">
        <f>S242*H242</f>
        <v>0</v>
      </c>
      <c r="AR242" s="23" t="s">
        <v>190</v>
      </c>
      <c r="AT242" s="23" t="s">
        <v>185</v>
      </c>
      <c r="AU242" s="23" t="s">
        <v>86</v>
      </c>
      <c r="AY242" s="23" t="s">
        <v>183</v>
      </c>
      <c r="BE242" s="214">
        <f>IF(N242="základní",J242,0)</f>
        <v>0</v>
      </c>
      <c r="BF242" s="214">
        <f>IF(N242="snížená",J242,0)</f>
        <v>0</v>
      </c>
      <c r="BG242" s="214">
        <f>IF(N242="zákl. přenesená",J242,0)</f>
        <v>0</v>
      </c>
      <c r="BH242" s="214">
        <f>IF(N242="sníž. přenesená",J242,0)</f>
        <v>0</v>
      </c>
      <c r="BI242" s="214">
        <f>IF(N242="nulová",J242,0)</f>
        <v>0</v>
      </c>
      <c r="BJ242" s="23" t="s">
        <v>24</v>
      </c>
      <c r="BK242" s="214">
        <f>ROUND(I242*H242,2)</f>
        <v>0</v>
      </c>
      <c r="BL242" s="23" t="s">
        <v>190</v>
      </c>
      <c r="BM242" s="23" t="s">
        <v>340</v>
      </c>
    </row>
    <row r="243" spans="2:51" s="13" customFormat="1" ht="13.5">
      <c r="B243" s="227"/>
      <c r="C243" s="228"/>
      <c r="D243" s="217" t="s">
        <v>192</v>
      </c>
      <c r="E243" s="229" t="s">
        <v>22</v>
      </c>
      <c r="F243" s="230" t="s">
        <v>341</v>
      </c>
      <c r="G243" s="228"/>
      <c r="H243" s="231">
        <v>4.65</v>
      </c>
      <c r="I243" s="232"/>
      <c r="J243" s="228"/>
      <c r="K243" s="228"/>
      <c r="L243" s="233"/>
      <c r="M243" s="234"/>
      <c r="N243" s="235"/>
      <c r="O243" s="235"/>
      <c r="P243" s="235"/>
      <c r="Q243" s="235"/>
      <c r="R243" s="235"/>
      <c r="S243" s="235"/>
      <c r="T243" s="236"/>
      <c r="AT243" s="237" t="s">
        <v>192</v>
      </c>
      <c r="AU243" s="237" t="s">
        <v>86</v>
      </c>
      <c r="AV243" s="13" t="s">
        <v>86</v>
      </c>
      <c r="AW243" s="13" t="s">
        <v>41</v>
      </c>
      <c r="AX243" s="13" t="s">
        <v>78</v>
      </c>
      <c r="AY243" s="237" t="s">
        <v>183</v>
      </c>
    </row>
    <row r="244" spans="2:51" s="12" customFormat="1" ht="13.5">
      <c r="B244" s="215"/>
      <c r="C244" s="216"/>
      <c r="D244" s="217" t="s">
        <v>192</v>
      </c>
      <c r="E244" s="218" t="s">
        <v>22</v>
      </c>
      <c r="F244" s="219" t="s">
        <v>207</v>
      </c>
      <c r="G244" s="216"/>
      <c r="H244" s="220" t="s">
        <v>22</v>
      </c>
      <c r="I244" s="221"/>
      <c r="J244" s="216"/>
      <c r="K244" s="216"/>
      <c r="L244" s="222"/>
      <c r="M244" s="223"/>
      <c r="N244" s="224"/>
      <c r="O244" s="224"/>
      <c r="P244" s="224"/>
      <c r="Q244" s="224"/>
      <c r="R244" s="224"/>
      <c r="S244" s="224"/>
      <c r="T244" s="225"/>
      <c r="AT244" s="226" t="s">
        <v>192</v>
      </c>
      <c r="AU244" s="226" t="s">
        <v>86</v>
      </c>
      <c r="AV244" s="12" t="s">
        <v>24</v>
      </c>
      <c r="AW244" s="12" t="s">
        <v>41</v>
      </c>
      <c r="AX244" s="12" t="s">
        <v>78</v>
      </c>
      <c r="AY244" s="226" t="s">
        <v>183</v>
      </c>
    </row>
    <row r="245" spans="2:63" s="11" customFormat="1" ht="29.85" customHeight="1">
      <c r="B245" s="186"/>
      <c r="C245" s="187"/>
      <c r="D245" s="200" t="s">
        <v>77</v>
      </c>
      <c r="E245" s="201" t="s">
        <v>211</v>
      </c>
      <c r="F245" s="201" t="s">
        <v>342</v>
      </c>
      <c r="G245" s="187"/>
      <c r="H245" s="187"/>
      <c r="I245" s="190"/>
      <c r="J245" s="202">
        <f>BK245</f>
        <v>0</v>
      </c>
      <c r="K245" s="187"/>
      <c r="L245" s="192"/>
      <c r="M245" s="193"/>
      <c r="N245" s="194"/>
      <c r="O245" s="194"/>
      <c r="P245" s="195">
        <f>SUM(P246:P286)</f>
        <v>0</v>
      </c>
      <c r="Q245" s="194"/>
      <c r="R245" s="195">
        <f>SUM(R246:R286)</f>
        <v>32.61945816</v>
      </c>
      <c r="S245" s="194"/>
      <c r="T245" s="196">
        <f>SUM(T246:T286)</f>
        <v>0</v>
      </c>
      <c r="AR245" s="197" t="s">
        <v>24</v>
      </c>
      <c r="AT245" s="198" t="s">
        <v>77</v>
      </c>
      <c r="AU245" s="198" t="s">
        <v>24</v>
      </c>
      <c r="AY245" s="197" t="s">
        <v>183</v>
      </c>
      <c r="BK245" s="199">
        <f>SUM(BK246:BK286)</f>
        <v>0</v>
      </c>
    </row>
    <row r="246" spans="2:65" s="1" customFormat="1" ht="22.5" customHeight="1">
      <c r="B246" s="40"/>
      <c r="C246" s="203" t="s">
        <v>343</v>
      </c>
      <c r="D246" s="203" t="s">
        <v>185</v>
      </c>
      <c r="E246" s="204" t="s">
        <v>344</v>
      </c>
      <c r="F246" s="205" t="s">
        <v>345</v>
      </c>
      <c r="G246" s="206" t="s">
        <v>288</v>
      </c>
      <c r="H246" s="207">
        <v>89.195</v>
      </c>
      <c r="I246" s="208"/>
      <c r="J246" s="209">
        <f>ROUND(I246*H246,2)</f>
        <v>0</v>
      </c>
      <c r="K246" s="205" t="s">
        <v>22</v>
      </c>
      <c r="L246" s="60"/>
      <c r="M246" s="210" t="s">
        <v>22</v>
      </c>
      <c r="N246" s="211" t="s">
        <v>49</v>
      </c>
      <c r="O246" s="41"/>
      <c r="P246" s="212">
        <f>O246*H246</f>
        <v>0</v>
      </c>
      <c r="Q246" s="212">
        <v>0</v>
      </c>
      <c r="R246" s="212">
        <f>Q246*H246</f>
        <v>0</v>
      </c>
      <c r="S246" s="212">
        <v>0</v>
      </c>
      <c r="T246" s="213">
        <f>S246*H246</f>
        <v>0</v>
      </c>
      <c r="AR246" s="23" t="s">
        <v>190</v>
      </c>
      <c r="AT246" s="23" t="s">
        <v>185</v>
      </c>
      <c r="AU246" s="23" t="s">
        <v>86</v>
      </c>
      <c r="AY246" s="23" t="s">
        <v>183</v>
      </c>
      <c r="BE246" s="214">
        <f>IF(N246="základní",J246,0)</f>
        <v>0</v>
      </c>
      <c r="BF246" s="214">
        <f>IF(N246="snížená",J246,0)</f>
        <v>0</v>
      </c>
      <c r="BG246" s="214">
        <f>IF(N246="zákl. přenesená",J246,0)</f>
        <v>0</v>
      </c>
      <c r="BH246" s="214">
        <f>IF(N246="sníž. přenesená",J246,0)</f>
        <v>0</v>
      </c>
      <c r="BI246" s="214">
        <f>IF(N246="nulová",J246,0)</f>
        <v>0</v>
      </c>
      <c r="BJ246" s="23" t="s">
        <v>24</v>
      </c>
      <c r="BK246" s="214">
        <f>ROUND(I246*H246,2)</f>
        <v>0</v>
      </c>
      <c r="BL246" s="23" t="s">
        <v>190</v>
      </c>
      <c r="BM246" s="23" t="s">
        <v>346</v>
      </c>
    </row>
    <row r="247" spans="2:51" s="13" customFormat="1" ht="13.5">
      <c r="B247" s="227"/>
      <c r="C247" s="228"/>
      <c r="D247" s="217" t="s">
        <v>192</v>
      </c>
      <c r="E247" s="229" t="s">
        <v>22</v>
      </c>
      <c r="F247" s="230" t="s">
        <v>347</v>
      </c>
      <c r="G247" s="228"/>
      <c r="H247" s="231">
        <v>89.195</v>
      </c>
      <c r="I247" s="232"/>
      <c r="J247" s="228"/>
      <c r="K247" s="228"/>
      <c r="L247" s="233"/>
      <c r="M247" s="234"/>
      <c r="N247" s="235"/>
      <c r="O247" s="235"/>
      <c r="P247" s="235"/>
      <c r="Q247" s="235"/>
      <c r="R247" s="235"/>
      <c r="S247" s="235"/>
      <c r="T247" s="236"/>
      <c r="AT247" s="237" t="s">
        <v>192</v>
      </c>
      <c r="AU247" s="237" t="s">
        <v>86</v>
      </c>
      <c r="AV247" s="13" t="s">
        <v>86</v>
      </c>
      <c r="AW247" s="13" t="s">
        <v>41</v>
      </c>
      <c r="AX247" s="13" t="s">
        <v>78</v>
      </c>
      <c r="AY247" s="237" t="s">
        <v>183</v>
      </c>
    </row>
    <row r="248" spans="2:51" s="12" customFormat="1" ht="13.5">
      <c r="B248" s="215"/>
      <c r="C248" s="216"/>
      <c r="D248" s="238" t="s">
        <v>192</v>
      </c>
      <c r="E248" s="242" t="s">
        <v>22</v>
      </c>
      <c r="F248" s="243" t="s">
        <v>207</v>
      </c>
      <c r="G248" s="216"/>
      <c r="H248" s="244" t="s">
        <v>22</v>
      </c>
      <c r="I248" s="221"/>
      <c r="J248" s="216"/>
      <c r="K248" s="216"/>
      <c r="L248" s="222"/>
      <c r="M248" s="223"/>
      <c r="N248" s="224"/>
      <c r="O248" s="224"/>
      <c r="P248" s="224"/>
      <c r="Q248" s="224"/>
      <c r="R248" s="224"/>
      <c r="S248" s="224"/>
      <c r="T248" s="225"/>
      <c r="AT248" s="226" t="s">
        <v>192</v>
      </c>
      <c r="AU248" s="226" t="s">
        <v>86</v>
      </c>
      <c r="AV248" s="12" t="s">
        <v>24</v>
      </c>
      <c r="AW248" s="12" t="s">
        <v>41</v>
      </c>
      <c r="AX248" s="12" t="s">
        <v>78</v>
      </c>
      <c r="AY248" s="226" t="s">
        <v>183</v>
      </c>
    </row>
    <row r="249" spans="2:65" s="1" customFormat="1" ht="22.5" customHeight="1">
      <c r="B249" s="40"/>
      <c r="C249" s="203" t="s">
        <v>348</v>
      </c>
      <c r="D249" s="203" t="s">
        <v>185</v>
      </c>
      <c r="E249" s="204" t="s">
        <v>349</v>
      </c>
      <c r="F249" s="205" t="s">
        <v>350</v>
      </c>
      <c r="G249" s="206" t="s">
        <v>288</v>
      </c>
      <c r="H249" s="207">
        <v>39.545</v>
      </c>
      <c r="I249" s="208"/>
      <c r="J249" s="209">
        <f>ROUND(I249*H249,2)</f>
        <v>0</v>
      </c>
      <c r="K249" s="205" t="s">
        <v>189</v>
      </c>
      <c r="L249" s="60"/>
      <c r="M249" s="210" t="s">
        <v>22</v>
      </c>
      <c r="N249" s="211" t="s">
        <v>49</v>
      </c>
      <c r="O249" s="41"/>
      <c r="P249" s="212">
        <f>O249*H249</f>
        <v>0</v>
      </c>
      <c r="Q249" s="212">
        <v>0.2756</v>
      </c>
      <c r="R249" s="212">
        <f>Q249*H249</f>
        <v>10.898602</v>
      </c>
      <c r="S249" s="212">
        <v>0</v>
      </c>
      <c r="T249" s="213">
        <f>S249*H249</f>
        <v>0</v>
      </c>
      <c r="AR249" s="23" t="s">
        <v>190</v>
      </c>
      <c r="AT249" s="23" t="s">
        <v>185</v>
      </c>
      <c r="AU249" s="23" t="s">
        <v>86</v>
      </c>
      <c r="AY249" s="23" t="s">
        <v>183</v>
      </c>
      <c r="BE249" s="214">
        <f>IF(N249="základní",J249,0)</f>
        <v>0</v>
      </c>
      <c r="BF249" s="214">
        <f>IF(N249="snížená",J249,0)</f>
        <v>0</v>
      </c>
      <c r="BG249" s="214">
        <f>IF(N249="zákl. přenesená",J249,0)</f>
        <v>0</v>
      </c>
      <c r="BH249" s="214">
        <f>IF(N249="sníž. přenesená",J249,0)</f>
        <v>0</v>
      </c>
      <c r="BI249" s="214">
        <f>IF(N249="nulová",J249,0)</f>
        <v>0</v>
      </c>
      <c r="BJ249" s="23" t="s">
        <v>24</v>
      </c>
      <c r="BK249" s="214">
        <f>ROUND(I249*H249,2)</f>
        <v>0</v>
      </c>
      <c r="BL249" s="23" t="s">
        <v>190</v>
      </c>
      <c r="BM249" s="23" t="s">
        <v>351</v>
      </c>
    </row>
    <row r="250" spans="2:51" s="12" customFormat="1" ht="13.5">
      <c r="B250" s="215"/>
      <c r="C250" s="216"/>
      <c r="D250" s="217" t="s">
        <v>192</v>
      </c>
      <c r="E250" s="218" t="s">
        <v>22</v>
      </c>
      <c r="F250" s="219" t="s">
        <v>352</v>
      </c>
      <c r="G250" s="216"/>
      <c r="H250" s="220" t="s">
        <v>22</v>
      </c>
      <c r="I250" s="221"/>
      <c r="J250" s="216"/>
      <c r="K250" s="216"/>
      <c r="L250" s="222"/>
      <c r="M250" s="223"/>
      <c r="N250" s="224"/>
      <c r="O250" s="224"/>
      <c r="P250" s="224"/>
      <c r="Q250" s="224"/>
      <c r="R250" s="224"/>
      <c r="S250" s="224"/>
      <c r="T250" s="225"/>
      <c r="AT250" s="226" t="s">
        <v>192</v>
      </c>
      <c r="AU250" s="226" t="s">
        <v>86</v>
      </c>
      <c r="AV250" s="12" t="s">
        <v>24</v>
      </c>
      <c r="AW250" s="12" t="s">
        <v>41</v>
      </c>
      <c r="AX250" s="12" t="s">
        <v>78</v>
      </c>
      <c r="AY250" s="226" t="s">
        <v>183</v>
      </c>
    </row>
    <row r="251" spans="2:51" s="13" customFormat="1" ht="13.5">
      <c r="B251" s="227"/>
      <c r="C251" s="228"/>
      <c r="D251" s="217" t="s">
        <v>192</v>
      </c>
      <c r="E251" s="229" t="s">
        <v>22</v>
      </c>
      <c r="F251" s="230" t="s">
        <v>353</v>
      </c>
      <c r="G251" s="228"/>
      <c r="H251" s="231">
        <v>2.31</v>
      </c>
      <c r="I251" s="232"/>
      <c r="J251" s="228"/>
      <c r="K251" s="228"/>
      <c r="L251" s="233"/>
      <c r="M251" s="234"/>
      <c r="N251" s="235"/>
      <c r="O251" s="235"/>
      <c r="P251" s="235"/>
      <c r="Q251" s="235"/>
      <c r="R251" s="235"/>
      <c r="S251" s="235"/>
      <c r="T251" s="236"/>
      <c r="AT251" s="237" t="s">
        <v>192</v>
      </c>
      <c r="AU251" s="237" t="s">
        <v>86</v>
      </c>
      <c r="AV251" s="13" t="s">
        <v>86</v>
      </c>
      <c r="AW251" s="13" t="s">
        <v>41</v>
      </c>
      <c r="AX251" s="13" t="s">
        <v>78</v>
      </c>
      <c r="AY251" s="237" t="s">
        <v>183</v>
      </c>
    </row>
    <row r="252" spans="2:51" s="13" customFormat="1" ht="13.5">
      <c r="B252" s="227"/>
      <c r="C252" s="228"/>
      <c r="D252" s="217" t="s">
        <v>192</v>
      </c>
      <c r="E252" s="229" t="s">
        <v>22</v>
      </c>
      <c r="F252" s="230" t="s">
        <v>354</v>
      </c>
      <c r="G252" s="228"/>
      <c r="H252" s="231">
        <v>17.49</v>
      </c>
      <c r="I252" s="232"/>
      <c r="J252" s="228"/>
      <c r="K252" s="228"/>
      <c r="L252" s="233"/>
      <c r="M252" s="234"/>
      <c r="N252" s="235"/>
      <c r="O252" s="235"/>
      <c r="P252" s="235"/>
      <c r="Q252" s="235"/>
      <c r="R252" s="235"/>
      <c r="S252" s="235"/>
      <c r="T252" s="236"/>
      <c r="AT252" s="237" t="s">
        <v>192</v>
      </c>
      <c r="AU252" s="237" t="s">
        <v>86</v>
      </c>
      <c r="AV252" s="13" t="s">
        <v>86</v>
      </c>
      <c r="AW252" s="13" t="s">
        <v>41</v>
      </c>
      <c r="AX252" s="13" t="s">
        <v>78</v>
      </c>
      <c r="AY252" s="237" t="s">
        <v>183</v>
      </c>
    </row>
    <row r="253" spans="2:51" s="13" customFormat="1" ht="13.5">
      <c r="B253" s="227"/>
      <c r="C253" s="228"/>
      <c r="D253" s="217" t="s">
        <v>192</v>
      </c>
      <c r="E253" s="229" t="s">
        <v>22</v>
      </c>
      <c r="F253" s="230" t="s">
        <v>355</v>
      </c>
      <c r="G253" s="228"/>
      <c r="H253" s="231">
        <v>19.745</v>
      </c>
      <c r="I253" s="232"/>
      <c r="J253" s="228"/>
      <c r="K253" s="228"/>
      <c r="L253" s="233"/>
      <c r="M253" s="234"/>
      <c r="N253" s="235"/>
      <c r="O253" s="235"/>
      <c r="P253" s="235"/>
      <c r="Q253" s="235"/>
      <c r="R253" s="235"/>
      <c r="S253" s="235"/>
      <c r="T253" s="236"/>
      <c r="AT253" s="237" t="s">
        <v>192</v>
      </c>
      <c r="AU253" s="237" t="s">
        <v>86</v>
      </c>
      <c r="AV253" s="13" t="s">
        <v>86</v>
      </c>
      <c r="AW253" s="13" t="s">
        <v>41</v>
      </c>
      <c r="AX253" s="13" t="s">
        <v>78</v>
      </c>
      <c r="AY253" s="237" t="s">
        <v>183</v>
      </c>
    </row>
    <row r="254" spans="2:51" s="12" customFormat="1" ht="13.5">
      <c r="B254" s="215"/>
      <c r="C254" s="216"/>
      <c r="D254" s="238" t="s">
        <v>192</v>
      </c>
      <c r="E254" s="242" t="s">
        <v>22</v>
      </c>
      <c r="F254" s="243" t="s">
        <v>207</v>
      </c>
      <c r="G254" s="216"/>
      <c r="H254" s="244" t="s">
        <v>22</v>
      </c>
      <c r="I254" s="221"/>
      <c r="J254" s="216"/>
      <c r="K254" s="216"/>
      <c r="L254" s="222"/>
      <c r="M254" s="223"/>
      <c r="N254" s="224"/>
      <c r="O254" s="224"/>
      <c r="P254" s="224"/>
      <c r="Q254" s="224"/>
      <c r="R254" s="224"/>
      <c r="S254" s="224"/>
      <c r="T254" s="225"/>
      <c r="AT254" s="226" t="s">
        <v>192</v>
      </c>
      <c r="AU254" s="226" t="s">
        <v>86</v>
      </c>
      <c r="AV254" s="12" t="s">
        <v>24</v>
      </c>
      <c r="AW254" s="12" t="s">
        <v>41</v>
      </c>
      <c r="AX254" s="12" t="s">
        <v>78</v>
      </c>
      <c r="AY254" s="226" t="s">
        <v>183</v>
      </c>
    </row>
    <row r="255" spans="2:65" s="1" customFormat="1" ht="22.5" customHeight="1">
      <c r="B255" s="40"/>
      <c r="C255" s="203" t="s">
        <v>356</v>
      </c>
      <c r="D255" s="203" t="s">
        <v>185</v>
      </c>
      <c r="E255" s="204" t="s">
        <v>357</v>
      </c>
      <c r="F255" s="205" t="s">
        <v>358</v>
      </c>
      <c r="G255" s="206" t="s">
        <v>288</v>
      </c>
      <c r="H255" s="207">
        <v>9.545</v>
      </c>
      <c r="I255" s="208"/>
      <c r="J255" s="209">
        <f>ROUND(I255*H255,2)</f>
        <v>0</v>
      </c>
      <c r="K255" s="205" t="s">
        <v>189</v>
      </c>
      <c r="L255" s="60"/>
      <c r="M255" s="210" t="s">
        <v>22</v>
      </c>
      <c r="N255" s="211" t="s">
        <v>49</v>
      </c>
      <c r="O255" s="41"/>
      <c r="P255" s="212">
        <f>O255*H255</f>
        <v>0</v>
      </c>
      <c r="Q255" s="212">
        <v>0.1837</v>
      </c>
      <c r="R255" s="212">
        <f>Q255*H255</f>
        <v>1.7534165</v>
      </c>
      <c r="S255" s="212">
        <v>0</v>
      </c>
      <c r="T255" s="213">
        <f>S255*H255</f>
        <v>0</v>
      </c>
      <c r="AR255" s="23" t="s">
        <v>190</v>
      </c>
      <c r="AT255" s="23" t="s">
        <v>185</v>
      </c>
      <c r="AU255" s="23" t="s">
        <v>86</v>
      </c>
      <c r="AY255" s="23" t="s">
        <v>183</v>
      </c>
      <c r="BE255" s="214">
        <f>IF(N255="základní",J255,0)</f>
        <v>0</v>
      </c>
      <c r="BF255" s="214">
        <f>IF(N255="snížená",J255,0)</f>
        <v>0</v>
      </c>
      <c r="BG255" s="214">
        <f>IF(N255="zákl. přenesená",J255,0)</f>
        <v>0</v>
      </c>
      <c r="BH255" s="214">
        <f>IF(N255="sníž. přenesená",J255,0)</f>
        <v>0</v>
      </c>
      <c r="BI255" s="214">
        <f>IF(N255="nulová",J255,0)</f>
        <v>0</v>
      </c>
      <c r="BJ255" s="23" t="s">
        <v>24</v>
      </c>
      <c r="BK255" s="214">
        <f>ROUND(I255*H255,2)</f>
        <v>0</v>
      </c>
      <c r="BL255" s="23" t="s">
        <v>190</v>
      </c>
      <c r="BM255" s="23" t="s">
        <v>359</v>
      </c>
    </row>
    <row r="256" spans="2:65" s="1" customFormat="1" ht="22.5" customHeight="1">
      <c r="B256" s="40"/>
      <c r="C256" s="203" t="s">
        <v>360</v>
      </c>
      <c r="D256" s="203" t="s">
        <v>185</v>
      </c>
      <c r="E256" s="204" t="s">
        <v>361</v>
      </c>
      <c r="F256" s="205" t="s">
        <v>362</v>
      </c>
      <c r="G256" s="206" t="s">
        <v>312</v>
      </c>
      <c r="H256" s="207">
        <v>84.85</v>
      </c>
      <c r="I256" s="208"/>
      <c r="J256" s="209">
        <f>ROUND(I256*H256,2)</f>
        <v>0</v>
      </c>
      <c r="K256" s="205" t="s">
        <v>189</v>
      </c>
      <c r="L256" s="60"/>
      <c r="M256" s="210" t="s">
        <v>22</v>
      </c>
      <c r="N256" s="211" t="s">
        <v>49</v>
      </c>
      <c r="O256" s="41"/>
      <c r="P256" s="212">
        <f>O256*H256</f>
        <v>0</v>
      </c>
      <c r="Q256" s="212">
        <v>0.10095</v>
      </c>
      <c r="R256" s="212">
        <f>Q256*H256</f>
        <v>8.565607499999999</v>
      </c>
      <c r="S256" s="212">
        <v>0</v>
      </c>
      <c r="T256" s="213">
        <f>S256*H256</f>
        <v>0</v>
      </c>
      <c r="AR256" s="23" t="s">
        <v>190</v>
      </c>
      <c r="AT256" s="23" t="s">
        <v>185</v>
      </c>
      <c r="AU256" s="23" t="s">
        <v>86</v>
      </c>
      <c r="AY256" s="23" t="s">
        <v>183</v>
      </c>
      <c r="BE256" s="214">
        <f>IF(N256="základní",J256,0)</f>
        <v>0</v>
      </c>
      <c r="BF256" s="214">
        <f>IF(N256="snížená",J256,0)</f>
        <v>0</v>
      </c>
      <c r="BG256" s="214">
        <f>IF(N256="zákl. přenesená",J256,0)</f>
        <v>0</v>
      </c>
      <c r="BH256" s="214">
        <f>IF(N256="sníž. přenesená",J256,0)</f>
        <v>0</v>
      </c>
      <c r="BI256" s="214">
        <f>IF(N256="nulová",J256,0)</f>
        <v>0</v>
      </c>
      <c r="BJ256" s="23" t="s">
        <v>24</v>
      </c>
      <c r="BK256" s="214">
        <f>ROUND(I256*H256,2)</f>
        <v>0</v>
      </c>
      <c r="BL256" s="23" t="s">
        <v>190</v>
      </c>
      <c r="BM256" s="23" t="s">
        <v>363</v>
      </c>
    </row>
    <row r="257" spans="2:51" s="12" customFormat="1" ht="13.5">
      <c r="B257" s="215"/>
      <c r="C257" s="216"/>
      <c r="D257" s="217" t="s">
        <v>192</v>
      </c>
      <c r="E257" s="218" t="s">
        <v>22</v>
      </c>
      <c r="F257" s="219" t="s">
        <v>364</v>
      </c>
      <c r="G257" s="216"/>
      <c r="H257" s="220" t="s">
        <v>22</v>
      </c>
      <c r="I257" s="221"/>
      <c r="J257" s="216"/>
      <c r="K257" s="216"/>
      <c r="L257" s="222"/>
      <c r="M257" s="223"/>
      <c r="N257" s="224"/>
      <c r="O257" s="224"/>
      <c r="P257" s="224"/>
      <c r="Q257" s="224"/>
      <c r="R257" s="224"/>
      <c r="S257" s="224"/>
      <c r="T257" s="225"/>
      <c r="AT257" s="226" t="s">
        <v>192</v>
      </c>
      <c r="AU257" s="226" t="s">
        <v>86</v>
      </c>
      <c r="AV257" s="12" t="s">
        <v>24</v>
      </c>
      <c r="AW257" s="12" t="s">
        <v>41</v>
      </c>
      <c r="AX257" s="12" t="s">
        <v>78</v>
      </c>
      <c r="AY257" s="226" t="s">
        <v>183</v>
      </c>
    </row>
    <row r="258" spans="2:51" s="13" customFormat="1" ht="13.5">
      <c r="B258" s="227"/>
      <c r="C258" s="228"/>
      <c r="D258" s="217" t="s">
        <v>192</v>
      </c>
      <c r="E258" s="229" t="s">
        <v>22</v>
      </c>
      <c r="F258" s="230" t="s">
        <v>365</v>
      </c>
      <c r="G258" s="228"/>
      <c r="H258" s="231">
        <v>24.4</v>
      </c>
      <c r="I258" s="232"/>
      <c r="J258" s="228"/>
      <c r="K258" s="228"/>
      <c r="L258" s="233"/>
      <c r="M258" s="234"/>
      <c r="N258" s="235"/>
      <c r="O258" s="235"/>
      <c r="P258" s="235"/>
      <c r="Q258" s="235"/>
      <c r="R258" s="235"/>
      <c r="S258" s="235"/>
      <c r="T258" s="236"/>
      <c r="AT258" s="237" t="s">
        <v>192</v>
      </c>
      <c r="AU258" s="237" t="s">
        <v>86</v>
      </c>
      <c r="AV258" s="13" t="s">
        <v>86</v>
      </c>
      <c r="AW258" s="13" t="s">
        <v>41</v>
      </c>
      <c r="AX258" s="13" t="s">
        <v>78</v>
      </c>
      <c r="AY258" s="237" t="s">
        <v>183</v>
      </c>
    </row>
    <row r="259" spans="2:51" s="13" customFormat="1" ht="13.5">
      <c r="B259" s="227"/>
      <c r="C259" s="228"/>
      <c r="D259" s="217" t="s">
        <v>192</v>
      </c>
      <c r="E259" s="229" t="s">
        <v>22</v>
      </c>
      <c r="F259" s="230" t="s">
        <v>366</v>
      </c>
      <c r="G259" s="228"/>
      <c r="H259" s="231">
        <v>48.15</v>
      </c>
      <c r="I259" s="232"/>
      <c r="J259" s="228"/>
      <c r="K259" s="228"/>
      <c r="L259" s="233"/>
      <c r="M259" s="234"/>
      <c r="N259" s="235"/>
      <c r="O259" s="235"/>
      <c r="P259" s="235"/>
      <c r="Q259" s="235"/>
      <c r="R259" s="235"/>
      <c r="S259" s="235"/>
      <c r="T259" s="236"/>
      <c r="AT259" s="237" t="s">
        <v>192</v>
      </c>
      <c r="AU259" s="237" t="s">
        <v>86</v>
      </c>
      <c r="AV259" s="13" t="s">
        <v>86</v>
      </c>
      <c r="AW259" s="13" t="s">
        <v>41</v>
      </c>
      <c r="AX259" s="13" t="s">
        <v>78</v>
      </c>
      <c r="AY259" s="237" t="s">
        <v>183</v>
      </c>
    </row>
    <row r="260" spans="2:51" s="12" customFormat="1" ht="13.5">
      <c r="B260" s="215"/>
      <c r="C260" s="216"/>
      <c r="D260" s="217" t="s">
        <v>192</v>
      </c>
      <c r="E260" s="218" t="s">
        <v>22</v>
      </c>
      <c r="F260" s="219" t="s">
        <v>367</v>
      </c>
      <c r="G260" s="216"/>
      <c r="H260" s="220" t="s">
        <v>22</v>
      </c>
      <c r="I260" s="221"/>
      <c r="J260" s="216"/>
      <c r="K260" s="216"/>
      <c r="L260" s="222"/>
      <c r="M260" s="223"/>
      <c r="N260" s="224"/>
      <c r="O260" s="224"/>
      <c r="P260" s="224"/>
      <c r="Q260" s="224"/>
      <c r="R260" s="224"/>
      <c r="S260" s="224"/>
      <c r="T260" s="225"/>
      <c r="AT260" s="226" t="s">
        <v>192</v>
      </c>
      <c r="AU260" s="226" t="s">
        <v>86</v>
      </c>
      <c r="AV260" s="12" t="s">
        <v>24</v>
      </c>
      <c r="AW260" s="12" t="s">
        <v>41</v>
      </c>
      <c r="AX260" s="12" t="s">
        <v>78</v>
      </c>
      <c r="AY260" s="226" t="s">
        <v>183</v>
      </c>
    </row>
    <row r="261" spans="2:51" s="13" customFormat="1" ht="13.5">
      <c r="B261" s="227"/>
      <c r="C261" s="228"/>
      <c r="D261" s="217" t="s">
        <v>192</v>
      </c>
      <c r="E261" s="229" t="s">
        <v>22</v>
      </c>
      <c r="F261" s="230" t="s">
        <v>368</v>
      </c>
      <c r="G261" s="228"/>
      <c r="H261" s="231">
        <v>12.3</v>
      </c>
      <c r="I261" s="232"/>
      <c r="J261" s="228"/>
      <c r="K261" s="228"/>
      <c r="L261" s="233"/>
      <c r="M261" s="234"/>
      <c r="N261" s="235"/>
      <c r="O261" s="235"/>
      <c r="P261" s="235"/>
      <c r="Q261" s="235"/>
      <c r="R261" s="235"/>
      <c r="S261" s="235"/>
      <c r="T261" s="236"/>
      <c r="AT261" s="237" t="s">
        <v>192</v>
      </c>
      <c r="AU261" s="237" t="s">
        <v>86</v>
      </c>
      <c r="AV261" s="13" t="s">
        <v>86</v>
      </c>
      <c r="AW261" s="13" t="s">
        <v>41</v>
      </c>
      <c r="AX261" s="13" t="s">
        <v>78</v>
      </c>
      <c r="AY261" s="237" t="s">
        <v>183</v>
      </c>
    </row>
    <row r="262" spans="2:51" s="12" customFormat="1" ht="13.5">
      <c r="B262" s="215"/>
      <c r="C262" s="216"/>
      <c r="D262" s="238" t="s">
        <v>192</v>
      </c>
      <c r="E262" s="242" t="s">
        <v>22</v>
      </c>
      <c r="F262" s="243" t="s">
        <v>207</v>
      </c>
      <c r="G262" s="216"/>
      <c r="H262" s="244" t="s">
        <v>22</v>
      </c>
      <c r="I262" s="221"/>
      <c r="J262" s="216"/>
      <c r="K262" s="216"/>
      <c r="L262" s="222"/>
      <c r="M262" s="223"/>
      <c r="N262" s="224"/>
      <c r="O262" s="224"/>
      <c r="P262" s="224"/>
      <c r="Q262" s="224"/>
      <c r="R262" s="224"/>
      <c r="S262" s="224"/>
      <c r="T262" s="225"/>
      <c r="AT262" s="226" t="s">
        <v>192</v>
      </c>
      <c r="AU262" s="226" t="s">
        <v>86</v>
      </c>
      <c r="AV262" s="12" t="s">
        <v>24</v>
      </c>
      <c r="AW262" s="12" t="s">
        <v>41</v>
      </c>
      <c r="AX262" s="12" t="s">
        <v>78</v>
      </c>
      <c r="AY262" s="226" t="s">
        <v>183</v>
      </c>
    </row>
    <row r="263" spans="2:65" s="1" customFormat="1" ht="22.5" customHeight="1">
      <c r="B263" s="40"/>
      <c r="C263" s="245" t="s">
        <v>369</v>
      </c>
      <c r="D263" s="245" t="s">
        <v>272</v>
      </c>
      <c r="E263" s="246" t="s">
        <v>370</v>
      </c>
      <c r="F263" s="247" t="s">
        <v>371</v>
      </c>
      <c r="G263" s="248" t="s">
        <v>246</v>
      </c>
      <c r="H263" s="249">
        <v>171.397</v>
      </c>
      <c r="I263" s="250"/>
      <c r="J263" s="251">
        <f>ROUND(I263*H263,2)</f>
        <v>0</v>
      </c>
      <c r="K263" s="247" t="s">
        <v>189</v>
      </c>
      <c r="L263" s="252"/>
      <c r="M263" s="253" t="s">
        <v>22</v>
      </c>
      <c r="N263" s="254" t="s">
        <v>49</v>
      </c>
      <c r="O263" s="41"/>
      <c r="P263" s="212">
        <f>O263*H263</f>
        <v>0</v>
      </c>
      <c r="Q263" s="212">
        <v>0.011</v>
      </c>
      <c r="R263" s="212">
        <f>Q263*H263</f>
        <v>1.8853669999999998</v>
      </c>
      <c r="S263" s="212">
        <v>0</v>
      </c>
      <c r="T263" s="213">
        <f>S263*H263</f>
        <v>0</v>
      </c>
      <c r="AR263" s="23" t="s">
        <v>243</v>
      </c>
      <c r="AT263" s="23" t="s">
        <v>272</v>
      </c>
      <c r="AU263" s="23" t="s">
        <v>86</v>
      </c>
      <c r="AY263" s="23" t="s">
        <v>183</v>
      </c>
      <c r="BE263" s="214">
        <f>IF(N263="základní",J263,0)</f>
        <v>0</v>
      </c>
      <c r="BF263" s="214">
        <f>IF(N263="snížená",J263,0)</f>
        <v>0</v>
      </c>
      <c r="BG263" s="214">
        <f>IF(N263="zákl. přenesená",J263,0)</f>
        <v>0</v>
      </c>
      <c r="BH263" s="214">
        <f>IF(N263="sníž. přenesená",J263,0)</f>
        <v>0</v>
      </c>
      <c r="BI263" s="214">
        <f>IF(N263="nulová",J263,0)</f>
        <v>0</v>
      </c>
      <c r="BJ263" s="23" t="s">
        <v>24</v>
      </c>
      <c r="BK263" s="214">
        <f>ROUND(I263*H263,2)</f>
        <v>0</v>
      </c>
      <c r="BL263" s="23" t="s">
        <v>190</v>
      </c>
      <c r="BM263" s="23" t="s">
        <v>372</v>
      </c>
    </row>
    <row r="264" spans="2:47" s="1" customFormat="1" ht="27">
      <c r="B264" s="40"/>
      <c r="C264" s="62"/>
      <c r="D264" s="217" t="s">
        <v>276</v>
      </c>
      <c r="E264" s="62"/>
      <c r="F264" s="255" t="s">
        <v>373</v>
      </c>
      <c r="G264" s="62"/>
      <c r="H264" s="62"/>
      <c r="I264" s="171"/>
      <c r="J264" s="62"/>
      <c r="K264" s="62"/>
      <c r="L264" s="60"/>
      <c r="M264" s="256"/>
      <c r="N264" s="41"/>
      <c r="O264" s="41"/>
      <c r="P264" s="41"/>
      <c r="Q264" s="41"/>
      <c r="R264" s="41"/>
      <c r="S264" s="41"/>
      <c r="T264" s="77"/>
      <c r="AT264" s="23" t="s">
        <v>276</v>
      </c>
      <c r="AU264" s="23" t="s">
        <v>86</v>
      </c>
    </row>
    <row r="265" spans="2:51" s="13" customFormat="1" ht="13.5">
      <c r="B265" s="227"/>
      <c r="C265" s="228"/>
      <c r="D265" s="238" t="s">
        <v>192</v>
      </c>
      <c r="E265" s="228"/>
      <c r="F265" s="240" t="s">
        <v>374</v>
      </c>
      <c r="G265" s="228"/>
      <c r="H265" s="241">
        <v>171.397</v>
      </c>
      <c r="I265" s="232"/>
      <c r="J265" s="228"/>
      <c r="K265" s="228"/>
      <c r="L265" s="233"/>
      <c r="M265" s="234"/>
      <c r="N265" s="235"/>
      <c r="O265" s="235"/>
      <c r="P265" s="235"/>
      <c r="Q265" s="235"/>
      <c r="R265" s="235"/>
      <c r="S265" s="235"/>
      <c r="T265" s="236"/>
      <c r="AT265" s="237" t="s">
        <v>192</v>
      </c>
      <c r="AU265" s="237" t="s">
        <v>86</v>
      </c>
      <c r="AV265" s="13" t="s">
        <v>86</v>
      </c>
      <c r="AW265" s="13" t="s">
        <v>6</v>
      </c>
      <c r="AX265" s="13" t="s">
        <v>24</v>
      </c>
      <c r="AY265" s="237" t="s">
        <v>183</v>
      </c>
    </row>
    <row r="266" spans="2:65" s="1" customFormat="1" ht="22.5" customHeight="1">
      <c r="B266" s="40"/>
      <c r="C266" s="203" t="s">
        <v>375</v>
      </c>
      <c r="D266" s="203" t="s">
        <v>185</v>
      </c>
      <c r="E266" s="204" t="s">
        <v>376</v>
      </c>
      <c r="F266" s="205" t="s">
        <v>377</v>
      </c>
      <c r="G266" s="206" t="s">
        <v>188</v>
      </c>
      <c r="H266" s="207">
        <v>0.849</v>
      </c>
      <c r="I266" s="208"/>
      <c r="J266" s="209">
        <f>ROUND(I266*H266,2)</f>
        <v>0</v>
      </c>
      <c r="K266" s="205" t="s">
        <v>189</v>
      </c>
      <c r="L266" s="60"/>
      <c r="M266" s="210" t="s">
        <v>22</v>
      </c>
      <c r="N266" s="211" t="s">
        <v>49</v>
      </c>
      <c r="O266" s="41"/>
      <c r="P266" s="212">
        <f>O266*H266</f>
        <v>0</v>
      </c>
      <c r="Q266" s="212">
        <v>2.25634</v>
      </c>
      <c r="R266" s="212">
        <f>Q266*H266</f>
        <v>1.9156326599999998</v>
      </c>
      <c r="S266" s="212">
        <v>0</v>
      </c>
      <c r="T266" s="213">
        <f>S266*H266</f>
        <v>0</v>
      </c>
      <c r="AR266" s="23" t="s">
        <v>190</v>
      </c>
      <c r="AT266" s="23" t="s">
        <v>185</v>
      </c>
      <c r="AU266" s="23" t="s">
        <v>86</v>
      </c>
      <c r="AY266" s="23" t="s">
        <v>183</v>
      </c>
      <c r="BE266" s="214">
        <f>IF(N266="základní",J266,0)</f>
        <v>0</v>
      </c>
      <c r="BF266" s="214">
        <f>IF(N266="snížená",J266,0)</f>
        <v>0</v>
      </c>
      <c r="BG266" s="214">
        <f>IF(N266="zákl. přenesená",J266,0)</f>
        <v>0</v>
      </c>
      <c r="BH266" s="214">
        <f>IF(N266="sníž. přenesená",J266,0)</f>
        <v>0</v>
      </c>
      <c r="BI266" s="214">
        <f>IF(N266="nulová",J266,0)</f>
        <v>0</v>
      </c>
      <c r="BJ266" s="23" t="s">
        <v>24</v>
      </c>
      <c r="BK266" s="214">
        <f>ROUND(I266*H266,2)</f>
        <v>0</v>
      </c>
      <c r="BL266" s="23" t="s">
        <v>190</v>
      </c>
      <c r="BM266" s="23" t="s">
        <v>378</v>
      </c>
    </row>
    <row r="267" spans="2:51" s="13" customFormat="1" ht="13.5">
      <c r="B267" s="227"/>
      <c r="C267" s="228"/>
      <c r="D267" s="217" t="s">
        <v>192</v>
      </c>
      <c r="E267" s="229" t="s">
        <v>22</v>
      </c>
      <c r="F267" s="230" t="s">
        <v>379</v>
      </c>
      <c r="G267" s="228"/>
      <c r="H267" s="231">
        <v>0.849</v>
      </c>
      <c r="I267" s="232"/>
      <c r="J267" s="228"/>
      <c r="K267" s="228"/>
      <c r="L267" s="233"/>
      <c r="M267" s="234"/>
      <c r="N267" s="235"/>
      <c r="O267" s="235"/>
      <c r="P267" s="235"/>
      <c r="Q267" s="235"/>
      <c r="R267" s="235"/>
      <c r="S267" s="235"/>
      <c r="T267" s="236"/>
      <c r="AT267" s="237" t="s">
        <v>192</v>
      </c>
      <c r="AU267" s="237" t="s">
        <v>86</v>
      </c>
      <c r="AV267" s="13" t="s">
        <v>86</v>
      </c>
      <c r="AW267" s="13" t="s">
        <v>41</v>
      </c>
      <c r="AX267" s="13" t="s">
        <v>78</v>
      </c>
      <c r="AY267" s="237" t="s">
        <v>183</v>
      </c>
    </row>
    <row r="268" spans="2:51" s="12" customFormat="1" ht="13.5">
      <c r="B268" s="215"/>
      <c r="C268" s="216"/>
      <c r="D268" s="238" t="s">
        <v>192</v>
      </c>
      <c r="E268" s="242" t="s">
        <v>22</v>
      </c>
      <c r="F268" s="243" t="s">
        <v>207</v>
      </c>
      <c r="G268" s="216"/>
      <c r="H268" s="244" t="s">
        <v>22</v>
      </c>
      <c r="I268" s="221"/>
      <c r="J268" s="216"/>
      <c r="K268" s="216"/>
      <c r="L268" s="222"/>
      <c r="M268" s="223"/>
      <c r="N268" s="224"/>
      <c r="O268" s="224"/>
      <c r="P268" s="224"/>
      <c r="Q268" s="224"/>
      <c r="R268" s="224"/>
      <c r="S268" s="224"/>
      <c r="T268" s="225"/>
      <c r="AT268" s="226" t="s">
        <v>192</v>
      </c>
      <c r="AU268" s="226" t="s">
        <v>86</v>
      </c>
      <c r="AV268" s="12" t="s">
        <v>24</v>
      </c>
      <c r="AW268" s="12" t="s">
        <v>41</v>
      </c>
      <c r="AX268" s="12" t="s">
        <v>78</v>
      </c>
      <c r="AY268" s="226" t="s">
        <v>183</v>
      </c>
    </row>
    <row r="269" spans="2:65" s="1" customFormat="1" ht="22.5" customHeight="1">
      <c r="B269" s="40"/>
      <c r="C269" s="203" t="s">
        <v>380</v>
      </c>
      <c r="D269" s="203" t="s">
        <v>185</v>
      </c>
      <c r="E269" s="204" t="s">
        <v>381</v>
      </c>
      <c r="F269" s="205" t="s">
        <v>382</v>
      </c>
      <c r="G269" s="206" t="s">
        <v>288</v>
      </c>
      <c r="H269" s="207">
        <v>49.65</v>
      </c>
      <c r="I269" s="208"/>
      <c r="J269" s="209">
        <f>ROUND(I269*H269,2)</f>
        <v>0</v>
      </c>
      <c r="K269" s="205" t="s">
        <v>189</v>
      </c>
      <c r="L269" s="60"/>
      <c r="M269" s="210" t="s">
        <v>22</v>
      </c>
      <c r="N269" s="211" t="s">
        <v>49</v>
      </c>
      <c r="O269" s="41"/>
      <c r="P269" s="212">
        <f>O269*H269</f>
        <v>0</v>
      </c>
      <c r="Q269" s="212">
        <v>0</v>
      </c>
      <c r="R269" s="212">
        <f>Q269*H269</f>
        <v>0</v>
      </c>
      <c r="S269" s="212">
        <v>0</v>
      </c>
      <c r="T269" s="213">
        <f>S269*H269</f>
        <v>0</v>
      </c>
      <c r="AR269" s="23" t="s">
        <v>190</v>
      </c>
      <c r="AT269" s="23" t="s">
        <v>185</v>
      </c>
      <c r="AU269" s="23" t="s">
        <v>86</v>
      </c>
      <c r="AY269" s="23" t="s">
        <v>183</v>
      </c>
      <c r="BE269" s="214">
        <f>IF(N269="základní",J269,0)</f>
        <v>0</v>
      </c>
      <c r="BF269" s="214">
        <f>IF(N269="snížená",J269,0)</f>
        <v>0</v>
      </c>
      <c r="BG269" s="214">
        <f>IF(N269="zákl. přenesená",J269,0)</f>
        <v>0</v>
      </c>
      <c r="BH269" s="214">
        <f>IF(N269="sníž. přenesená",J269,0)</f>
        <v>0</v>
      </c>
      <c r="BI269" s="214">
        <f>IF(N269="nulová",J269,0)</f>
        <v>0</v>
      </c>
      <c r="BJ269" s="23" t="s">
        <v>24</v>
      </c>
      <c r="BK269" s="214">
        <f>ROUND(I269*H269,2)</f>
        <v>0</v>
      </c>
      <c r="BL269" s="23" t="s">
        <v>190</v>
      </c>
      <c r="BM269" s="23" t="s">
        <v>383</v>
      </c>
    </row>
    <row r="270" spans="2:51" s="12" customFormat="1" ht="13.5">
      <c r="B270" s="215"/>
      <c r="C270" s="216"/>
      <c r="D270" s="217" t="s">
        <v>192</v>
      </c>
      <c r="E270" s="218" t="s">
        <v>22</v>
      </c>
      <c r="F270" s="219" t="s">
        <v>384</v>
      </c>
      <c r="G270" s="216"/>
      <c r="H270" s="220" t="s">
        <v>22</v>
      </c>
      <c r="I270" s="221"/>
      <c r="J270" s="216"/>
      <c r="K270" s="216"/>
      <c r="L270" s="222"/>
      <c r="M270" s="223"/>
      <c r="N270" s="224"/>
      <c r="O270" s="224"/>
      <c r="P270" s="224"/>
      <c r="Q270" s="224"/>
      <c r="R270" s="224"/>
      <c r="S270" s="224"/>
      <c r="T270" s="225"/>
      <c r="AT270" s="226" t="s">
        <v>192</v>
      </c>
      <c r="AU270" s="226" t="s">
        <v>86</v>
      </c>
      <c r="AV270" s="12" t="s">
        <v>24</v>
      </c>
      <c r="AW270" s="12" t="s">
        <v>41</v>
      </c>
      <c r="AX270" s="12" t="s">
        <v>78</v>
      </c>
      <c r="AY270" s="226" t="s">
        <v>183</v>
      </c>
    </row>
    <row r="271" spans="2:51" s="13" customFormat="1" ht="13.5">
      <c r="B271" s="227"/>
      <c r="C271" s="228"/>
      <c r="D271" s="217" t="s">
        <v>192</v>
      </c>
      <c r="E271" s="229" t="s">
        <v>22</v>
      </c>
      <c r="F271" s="230" t="s">
        <v>385</v>
      </c>
      <c r="G271" s="228"/>
      <c r="H271" s="231">
        <v>25.08</v>
      </c>
      <c r="I271" s="232"/>
      <c r="J271" s="228"/>
      <c r="K271" s="228"/>
      <c r="L271" s="233"/>
      <c r="M271" s="234"/>
      <c r="N271" s="235"/>
      <c r="O271" s="235"/>
      <c r="P271" s="235"/>
      <c r="Q271" s="235"/>
      <c r="R271" s="235"/>
      <c r="S271" s="235"/>
      <c r="T271" s="236"/>
      <c r="AT271" s="237" t="s">
        <v>192</v>
      </c>
      <c r="AU271" s="237" t="s">
        <v>86</v>
      </c>
      <c r="AV271" s="13" t="s">
        <v>86</v>
      </c>
      <c r="AW271" s="13" t="s">
        <v>41</v>
      </c>
      <c r="AX271" s="13" t="s">
        <v>78</v>
      </c>
      <c r="AY271" s="237" t="s">
        <v>183</v>
      </c>
    </row>
    <row r="272" spans="2:51" s="12" customFormat="1" ht="13.5">
      <c r="B272" s="215"/>
      <c r="C272" s="216"/>
      <c r="D272" s="217" t="s">
        <v>192</v>
      </c>
      <c r="E272" s="218" t="s">
        <v>22</v>
      </c>
      <c r="F272" s="219" t="s">
        <v>386</v>
      </c>
      <c r="G272" s="216"/>
      <c r="H272" s="220" t="s">
        <v>22</v>
      </c>
      <c r="I272" s="221"/>
      <c r="J272" s="216"/>
      <c r="K272" s="216"/>
      <c r="L272" s="222"/>
      <c r="M272" s="223"/>
      <c r="N272" s="224"/>
      <c r="O272" s="224"/>
      <c r="P272" s="224"/>
      <c r="Q272" s="224"/>
      <c r="R272" s="224"/>
      <c r="S272" s="224"/>
      <c r="T272" s="225"/>
      <c r="AT272" s="226" t="s">
        <v>192</v>
      </c>
      <c r="AU272" s="226" t="s">
        <v>86</v>
      </c>
      <c r="AV272" s="12" t="s">
        <v>24</v>
      </c>
      <c r="AW272" s="12" t="s">
        <v>41</v>
      </c>
      <c r="AX272" s="12" t="s">
        <v>78</v>
      </c>
      <c r="AY272" s="226" t="s">
        <v>183</v>
      </c>
    </row>
    <row r="273" spans="2:51" s="13" customFormat="1" ht="13.5">
      <c r="B273" s="227"/>
      <c r="C273" s="228"/>
      <c r="D273" s="217" t="s">
        <v>192</v>
      </c>
      <c r="E273" s="229" t="s">
        <v>22</v>
      </c>
      <c r="F273" s="230" t="s">
        <v>387</v>
      </c>
      <c r="G273" s="228"/>
      <c r="H273" s="231">
        <v>14.1</v>
      </c>
      <c r="I273" s="232"/>
      <c r="J273" s="228"/>
      <c r="K273" s="228"/>
      <c r="L273" s="233"/>
      <c r="M273" s="234"/>
      <c r="N273" s="235"/>
      <c r="O273" s="235"/>
      <c r="P273" s="235"/>
      <c r="Q273" s="235"/>
      <c r="R273" s="235"/>
      <c r="S273" s="235"/>
      <c r="T273" s="236"/>
      <c r="AT273" s="237" t="s">
        <v>192</v>
      </c>
      <c r="AU273" s="237" t="s">
        <v>86</v>
      </c>
      <c r="AV273" s="13" t="s">
        <v>86</v>
      </c>
      <c r="AW273" s="13" t="s">
        <v>41</v>
      </c>
      <c r="AX273" s="13" t="s">
        <v>78</v>
      </c>
      <c r="AY273" s="237" t="s">
        <v>183</v>
      </c>
    </row>
    <row r="274" spans="2:51" s="12" customFormat="1" ht="13.5">
      <c r="B274" s="215"/>
      <c r="C274" s="216"/>
      <c r="D274" s="217" t="s">
        <v>192</v>
      </c>
      <c r="E274" s="218" t="s">
        <v>22</v>
      </c>
      <c r="F274" s="219" t="s">
        <v>388</v>
      </c>
      <c r="G274" s="216"/>
      <c r="H274" s="220" t="s">
        <v>22</v>
      </c>
      <c r="I274" s="221"/>
      <c r="J274" s="216"/>
      <c r="K274" s="216"/>
      <c r="L274" s="222"/>
      <c r="M274" s="223"/>
      <c r="N274" s="224"/>
      <c r="O274" s="224"/>
      <c r="P274" s="224"/>
      <c r="Q274" s="224"/>
      <c r="R274" s="224"/>
      <c r="S274" s="224"/>
      <c r="T274" s="225"/>
      <c r="AT274" s="226" t="s">
        <v>192</v>
      </c>
      <c r="AU274" s="226" t="s">
        <v>86</v>
      </c>
      <c r="AV274" s="12" t="s">
        <v>24</v>
      </c>
      <c r="AW274" s="12" t="s">
        <v>41</v>
      </c>
      <c r="AX274" s="12" t="s">
        <v>78</v>
      </c>
      <c r="AY274" s="226" t="s">
        <v>183</v>
      </c>
    </row>
    <row r="275" spans="2:51" s="13" customFormat="1" ht="13.5">
      <c r="B275" s="227"/>
      <c r="C275" s="228"/>
      <c r="D275" s="217" t="s">
        <v>192</v>
      </c>
      <c r="E275" s="229" t="s">
        <v>22</v>
      </c>
      <c r="F275" s="230" t="s">
        <v>389</v>
      </c>
      <c r="G275" s="228"/>
      <c r="H275" s="231">
        <v>10.47</v>
      </c>
      <c r="I275" s="232"/>
      <c r="J275" s="228"/>
      <c r="K275" s="228"/>
      <c r="L275" s="233"/>
      <c r="M275" s="234"/>
      <c r="N275" s="235"/>
      <c r="O275" s="235"/>
      <c r="P275" s="235"/>
      <c r="Q275" s="235"/>
      <c r="R275" s="235"/>
      <c r="S275" s="235"/>
      <c r="T275" s="236"/>
      <c r="AT275" s="237" t="s">
        <v>192</v>
      </c>
      <c r="AU275" s="237" t="s">
        <v>86</v>
      </c>
      <c r="AV275" s="13" t="s">
        <v>86</v>
      </c>
      <c r="AW275" s="13" t="s">
        <v>41</v>
      </c>
      <c r="AX275" s="13" t="s">
        <v>78</v>
      </c>
      <c r="AY275" s="237" t="s">
        <v>183</v>
      </c>
    </row>
    <row r="276" spans="2:51" s="12" customFormat="1" ht="13.5">
      <c r="B276" s="215"/>
      <c r="C276" s="216"/>
      <c r="D276" s="238" t="s">
        <v>192</v>
      </c>
      <c r="E276" s="242" t="s">
        <v>22</v>
      </c>
      <c r="F276" s="243" t="s">
        <v>207</v>
      </c>
      <c r="G276" s="216"/>
      <c r="H276" s="244" t="s">
        <v>22</v>
      </c>
      <c r="I276" s="221"/>
      <c r="J276" s="216"/>
      <c r="K276" s="216"/>
      <c r="L276" s="222"/>
      <c r="M276" s="223"/>
      <c r="N276" s="224"/>
      <c r="O276" s="224"/>
      <c r="P276" s="224"/>
      <c r="Q276" s="224"/>
      <c r="R276" s="224"/>
      <c r="S276" s="224"/>
      <c r="T276" s="225"/>
      <c r="AT276" s="226" t="s">
        <v>192</v>
      </c>
      <c r="AU276" s="226" t="s">
        <v>86</v>
      </c>
      <c r="AV276" s="12" t="s">
        <v>24</v>
      </c>
      <c r="AW276" s="12" t="s">
        <v>41</v>
      </c>
      <c r="AX276" s="12" t="s">
        <v>78</v>
      </c>
      <c r="AY276" s="226" t="s">
        <v>183</v>
      </c>
    </row>
    <row r="277" spans="2:65" s="1" customFormat="1" ht="22.5" customHeight="1">
      <c r="B277" s="40"/>
      <c r="C277" s="203" t="s">
        <v>390</v>
      </c>
      <c r="D277" s="203" t="s">
        <v>185</v>
      </c>
      <c r="E277" s="204" t="s">
        <v>391</v>
      </c>
      <c r="F277" s="205" t="s">
        <v>392</v>
      </c>
      <c r="G277" s="206" t="s">
        <v>288</v>
      </c>
      <c r="H277" s="207">
        <v>49.65</v>
      </c>
      <c r="I277" s="208"/>
      <c r="J277" s="209">
        <f>ROUND(I277*H277,2)</f>
        <v>0</v>
      </c>
      <c r="K277" s="205" t="s">
        <v>189</v>
      </c>
      <c r="L277" s="60"/>
      <c r="M277" s="210" t="s">
        <v>22</v>
      </c>
      <c r="N277" s="211" t="s">
        <v>49</v>
      </c>
      <c r="O277" s="41"/>
      <c r="P277" s="212">
        <f>O277*H277</f>
        <v>0</v>
      </c>
      <c r="Q277" s="212">
        <v>0</v>
      </c>
      <c r="R277" s="212">
        <f>Q277*H277</f>
        <v>0</v>
      </c>
      <c r="S277" s="212">
        <v>0</v>
      </c>
      <c r="T277" s="213">
        <f>S277*H277</f>
        <v>0</v>
      </c>
      <c r="AR277" s="23" t="s">
        <v>190</v>
      </c>
      <c r="AT277" s="23" t="s">
        <v>185</v>
      </c>
      <c r="AU277" s="23" t="s">
        <v>86</v>
      </c>
      <c r="AY277" s="23" t="s">
        <v>183</v>
      </c>
      <c r="BE277" s="214">
        <f>IF(N277="základní",J277,0)</f>
        <v>0</v>
      </c>
      <c r="BF277" s="214">
        <f>IF(N277="snížená",J277,0)</f>
        <v>0</v>
      </c>
      <c r="BG277" s="214">
        <f>IF(N277="zákl. přenesená",J277,0)</f>
        <v>0</v>
      </c>
      <c r="BH277" s="214">
        <f>IF(N277="sníž. přenesená",J277,0)</f>
        <v>0</v>
      </c>
      <c r="BI277" s="214">
        <f>IF(N277="nulová",J277,0)</f>
        <v>0</v>
      </c>
      <c r="BJ277" s="23" t="s">
        <v>24</v>
      </c>
      <c r="BK277" s="214">
        <f>ROUND(I277*H277,2)</f>
        <v>0</v>
      </c>
      <c r="BL277" s="23" t="s">
        <v>190</v>
      </c>
      <c r="BM277" s="23" t="s">
        <v>393</v>
      </c>
    </row>
    <row r="278" spans="2:65" s="1" customFormat="1" ht="57" customHeight="1">
      <c r="B278" s="40"/>
      <c r="C278" s="203" t="s">
        <v>394</v>
      </c>
      <c r="D278" s="203" t="s">
        <v>185</v>
      </c>
      <c r="E278" s="204" t="s">
        <v>395</v>
      </c>
      <c r="F278" s="205" t="s">
        <v>396</v>
      </c>
      <c r="G278" s="206" t="s">
        <v>288</v>
      </c>
      <c r="H278" s="207">
        <v>49.65</v>
      </c>
      <c r="I278" s="208"/>
      <c r="J278" s="209">
        <f>ROUND(I278*H278,2)</f>
        <v>0</v>
      </c>
      <c r="K278" s="205" t="s">
        <v>189</v>
      </c>
      <c r="L278" s="60"/>
      <c r="M278" s="210" t="s">
        <v>22</v>
      </c>
      <c r="N278" s="211" t="s">
        <v>49</v>
      </c>
      <c r="O278" s="41"/>
      <c r="P278" s="212">
        <f>O278*H278</f>
        <v>0</v>
      </c>
      <c r="Q278" s="212">
        <v>0.08425</v>
      </c>
      <c r="R278" s="212">
        <f>Q278*H278</f>
        <v>4.1830125</v>
      </c>
      <c r="S278" s="212">
        <v>0</v>
      </c>
      <c r="T278" s="213">
        <f>S278*H278</f>
        <v>0</v>
      </c>
      <c r="AR278" s="23" t="s">
        <v>190</v>
      </c>
      <c r="AT278" s="23" t="s">
        <v>185</v>
      </c>
      <c r="AU278" s="23" t="s">
        <v>86</v>
      </c>
      <c r="AY278" s="23" t="s">
        <v>183</v>
      </c>
      <c r="BE278" s="214">
        <f>IF(N278="základní",J278,0)</f>
        <v>0</v>
      </c>
      <c r="BF278" s="214">
        <f>IF(N278="snížená",J278,0)</f>
        <v>0</v>
      </c>
      <c r="BG278" s="214">
        <f>IF(N278="zákl. přenesená",J278,0)</f>
        <v>0</v>
      </c>
      <c r="BH278" s="214">
        <f>IF(N278="sníž. přenesená",J278,0)</f>
        <v>0</v>
      </c>
      <c r="BI278" s="214">
        <f>IF(N278="nulová",J278,0)</f>
        <v>0</v>
      </c>
      <c r="BJ278" s="23" t="s">
        <v>24</v>
      </c>
      <c r="BK278" s="214">
        <f>ROUND(I278*H278,2)</f>
        <v>0</v>
      </c>
      <c r="BL278" s="23" t="s">
        <v>190</v>
      </c>
      <c r="BM278" s="23" t="s">
        <v>397</v>
      </c>
    </row>
    <row r="279" spans="2:65" s="1" customFormat="1" ht="22.5" customHeight="1">
      <c r="B279" s="40"/>
      <c r="C279" s="245" t="s">
        <v>398</v>
      </c>
      <c r="D279" s="245" t="s">
        <v>272</v>
      </c>
      <c r="E279" s="246" t="s">
        <v>399</v>
      </c>
      <c r="F279" s="247" t="s">
        <v>400</v>
      </c>
      <c r="G279" s="248" t="s">
        <v>288</v>
      </c>
      <c r="H279" s="249">
        <v>24.413</v>
      </c>
      <c r="I279" s="250"/>
      <c r="J279" s="251">
        <f>ROUND(I279*H279,2)</f>
        <v>0</v>
      </c>
      <c r="K279" s="247" t="s">
        <v>189</v>
      </c>
      <c r="L279" s="252"/>
      <c r="M279" s="253" t="s">
        <v>22</v>
      </c>
      <c r="N279" s="254" t="s">
        <v>49</v>
      </c>
      <c r="O279" s="41"/>
      <c r="P279" s="212">
        <f>O279*H279</f>
        <v>0</v>
      </c>
      <c r="Q279" s="212">
        <v>0.14</v>
      </c>
      <c r="R279" s="212">
        <f>Q279*H279</f>
        <v>3.4178200000000003</v>
      </c>
      <c r="S279" s="212">
        <v>0</v>
      </c>
      <c r="T279" s="213">
        <f>S279*H279</f>
        <v>0</v>
      </c>
      <c r="AR279" s="23" t="s">
        <v>243</v>
      </c>
      <c r="AT279" s="23" t="s">
        <v>272</v>
      </c>
      <c r="AU279" s="23" t="s">
        <v>86</v>
      </c>
      <c r="AY279" s="23" t="s">
        <v>183</v>
      </c>
      <c r="BE279" s="214">
        <f>IF(N279="základní",J279,0)</f>
        <v>0</v>
      </c>
      <c r="BF279" s="214">
        <f>IF(N279="snížená",J279,0)</f>
        <v>0</v>
      </c>
      <c r="BG279" s="214">
        <f>IF(N279="zákl. přenesená",J279,0)</f>
        <v>0</v>
      </c>
      <c r="BH279" s="214">
        <f>IF(N279="sníž. přenesená",J279,0)</f>
        <v>0</v>
      </c>
      <c r="BI279" s="214">
        <f>IF(N279="nulová",J279,0)</f>
        <v>0</v>
      </c>
      <c r="BJ279" s="23" t="s">
        <v>24</v>
      </c>
      <c r="BK279" s="214">
        <f>ROUND(I279*H279,2)</f>
        <v>0</v>
      </c>
      <c r="BL279" s="23" t="s">
        <v>190</v>
      </c>
      <c r="BM279" s="23" t="s">
        <v>401</v>
      </c>
    </row>
    <row r="280" spans="2:51" s="12" customFormat="1" ht="13.5">
      <c r="B280" s="215"/>
      <c r="C280" s="216"/>
      <c r="D280" s="217" t="s">
        <v>192</v>
      </c>
      <c r="E280" s="218" t="s">
        <v>22</v>
      </c>
      <c r="F280" s="219" t="s">
        <v>402</v>
      </c>
      <c r="G280" s="216"/>
      <c r="H280" s="220" t="s">
        <v>22</v>
      </c>
      <c r="I280" s="221"/>
      <c r="J280" s="216"/>
      <c r="K280" s="216"/>
      <c r="L280" s="222"/>
      <c r="M280" s="223"/>
      <c r="N280" s="224"/>
      <c r="O280" s="224"/>
      <c r="P280" s="224"/>
      <c r="Q280" s="224"/>
      <c r="R280" s="224"/>
      <c r="S280" s="224"/>
      <c r="T280" s="225"/>
      <c r="AT280" s="226" t="s">
        <v>192</v>
      </c>
      <c r="AU280" s="226" t="s">
        <v>86</v>
      </c>
      <c r="AV280" s="12" t="s">
        <v>24</v>
      </c>
      <c r="AW280" s="12" t="s">
        <v>41</v>
      </c>
      <c r="AX280" s="12" t="s">
        <v>78</v>
      </c>
      <c r="AY280" s="226" t="s">
        <v>183</v>
      </c>
    </row>
    <row r="281" spans="2:51" s="13" customFormat="1" ht="13.5">
      <c r="B281" s="227"/>
      <c r="C281" s="228"/>
      <c r="D281" s="217" t="s">
        <v>192</v>
      </c>
      <c r="E281" s="229" t="s">
        <v>22</v>
      </c>
      <c r="F281" s="230" t="s">
        <v>403</v>
      </c>
      <c r="G281" s="228"/>
      <c r="H281" s="231">
        <v>13.25</v>
      </c>
      <c r="I281" s="232"/>
      <c r="J281" s="228"/>
      <c r="K281" s="228"/>
      <c r="L281" s="233"/>
      <c r="M281" s="234"/>
      <c r="N281" s="235"/>
      <c r="O281" s="235"/>
      <c r="P281" s="235"/>
      <c r="Q281" s="235"/>
      <c r="R281" s="235"/>
      <c r="S281" s="235"/>
      <c r="T281" s="236"/>
      <c r="AT281" s="237" t="s">
        <v>192</v>
      </c>
      <c r="AU281" s="237" t="s">
        <v>86</v>
      </c>
      <c r="AV281" s="13" t="s">
        <v>86</v>
      </c>
      <c r="AW281" s="13" t="s">
        <v>41</v>
      </c>
      <c r="AX281" s="13" t="s">
        <v>78</v>
      </c>
      <c r="AY281" s="237" t="s">
        <v>183</v>
      </c>
    </row>
    <row r="282" spans="2:51" s="12" customFormat="1" ht="13.5">
      <c r="B282" s="215"/>
      <c r="C282" s="216"/>
      <c r="D282" s="217" t="s">
        <v>192</v>
      </c>
      <c r="E282" s="218" t="s">
        <v>22</v>
      </c>
      <c r="F282" s="219" t="s">
        <v>404</v>
      </c>
      <c r="G282" s="216"/>
      <c r="H282" s="220" t="s">
        <v>22</v>
      </c>
      <c r="I282" s="221"/>
      <c r="J282" s="216"/>
      <c r="K282" s="216"/>
      <c r="L282" s="222"/>
      <c r="M282" s="223"/>
      <c r="N282" s="224"/>
      <c r="O282" s="224"/>
      <c r="P282" s="224"/>
      <c r="Q282" s="224"/>
      <c r="R282" s="224"/>
      <c r="S282" s="224"/>
      <c r="T282" s="225"/>
      <c r="AT282" s="226" t="s">
        <v>192</v>
      </c>
      <c r="AU282" s="226" t="s">
        <v>86</v>
      </c>
      <c r="AV282" s="12" t="s">
        <v>24</v>
      </c>
      <c r="AW282" s="12" t="s">
        <v>41</v>
      </c>
      <c r="AX282" s="12" t="s">
        <v>78</v>
      </c>
      <c r="AY282" s="226" t="s">
        <v>183</v>
      </c>
    </row>
    <row r="283" spans="2:51" s="13" customFormat="1" ht="13.5">
      <c r="B283" s="227"/>
      <c r="C283" s="228"/>
      <c r="D283" s="217" t="s">
        <v>192</v>
      </c>
      <c r="E283" s="229" t="s">
        <v>22</v>
      </c>
      <c r="F283" s="230" t="s">
        <v>405</v>
      </c>
      <c r="G283" s="228"/>
      <c r="H283" s="231">
        <v>10</v>
      </c>
      <c r="I283" s="232"/>
      <c r="J283" s="228"/>
      <c r="K283" s="228"/>
      <c r="L283" s="233"/>
      <c r="M283" s="234"/>
      <c r="N283" s="235"/>
      <c r="O283" s="235"/>
      <c r="P283" s="235"/>
      <c r="Q283" s="235"/>
      <c r="R283" s="235"/>
      <c r="S283" s="235"/>
      <c r="T283" s="236"/>
      <c r="AT283" s="237" t="s">
        <v>192</v>
      </c>
      <c r="AU283" s="237" t="s">
        <v>86</v>
      </c>
      <c r="AV283" s="13" t="s">
        <v>86</v>
      </c>
      <c r="AW283" s="13" t="s">
        <v>41</v>
      </c>
      <c r="AX283" s="13" t="s">
        <v>78</v>
      </c>
      <c r="AY283" s="237" t="s">
        <v>183</v>
      </c>
    </row>
    <row r="284" spans="2:51" s="12" customFormat="1" ht="13.5">
      <c r="B284" s="215"/>
      <c r="C284" s="216"/>
      <c r="D284" s="217" t="s">
        <v>192</v>
      </c>
      <c r="E284" s="218" t="s">
        <v>22</v>
      </c>
      <c r="F284" s="219" t="s">
        <v>207</v>
      </c>
      <c r="G284" s="216"/>
      <c r="H284" s="220" t="s">
        <v>22</v>
      </c>
      <c r="I284" s="221"/>
      <c r="J284" s="216"/>
      <c r="K284" s="216"/>
      <c r="L284" s="222"/>
      <c r="M284" s="223"/>
      <c r="N284" s="224"/>
      <c r="O284" s="224"/>
      <c r="P284" s="224"/>
      <c r="Q284" s="224"/>
      <c r="R284" s="224"/>
      <c r="S284" s="224"/>
      <c r="T284" s="225"/>
      <c r="AT284" s="226" t="s">
        <v>192</v>
      </c>
      <c r="AU284" s="226" t="s">
        <v>86</v>
      </c>
      <c r="AV284" s="12" t="s">
        <v>24</v>
      </c>
      <c r="AW284" s="12" t="s">
        <v>41</v>
      </c>
      <c r="AX284" s="12" t="s">
        <v>78</v>
      </c>
      <c r="AY284" s="226" t="s">
        <v>183</v>
      </c>
    </row>
    <row r="285" spans="2:51" s="13" customFormat="1" ht="13.5">
      <c r="B285" s="227"/>
      <c r="C285" s="228"/>
      <c r="D285" s="238" t="s">
        <v>192</v>
      </c>
      <c r="E285" s="228"/>
      <c r="F285" s="240" t="s">
        <v>406</v>
      </c>
      <c r="G285" s="228"/>
      <c r="H285" s="241">
        <v>24.413</v>
      </c>
      <c r="I285" s="232"/>
      <c r="J285" s="228"/>
      <c r="K285" s="228"/>
      <c r="L285" s="233"/>
      <c r="M285" s="234"/>
      <c r="N285" s="235"/>
      <c r="O285" s="235"/>
      <c r="P285" s="235"/>
      <c r="Q285" s="235"/>
      <c r="R285" s="235"/>
      <c r="S285" s="235"/>
      <c r="T285" s="236"/>
      <c r="AT285" s="237" t="s">
        <v>192</v>
      </c>
      <c r="AU285" s="237" t="s">
        <v>86</v>
      </c>
      <c r="AV285" s="13" t="s">
        <v>86</v>
      </c>
      <c r="AW285" s="13" t="s">
        <v>6</v>
      </c>
      <c r="AX285" s="13" t="s">
        <v>24</v>
      </c>
      <c r="AY285" s="237" t="s">
        <v>183</v>
      </c>
    </row>
    <row r="286" spans="2:65" s="1" customFormat="1" ht="57" customHeight="1">
      <c r="B286" s="40"/>
      <c r="C286" s="203" t="s">
        <v>407</v>
      </c>
      <c r="D286" s="203" t="s">
        <v>185</v>
      </c>
      <c r="E286" s="204" t="s">
        <v>408</v>
      </c>
      <c r="F286" s="205" t="s">
        <v>409</v>
      </c>
      <c r="G286" s="206" t="s">
        <v>288</v>
      </c>
      <c r="H286" s="207">
        <v>36.4</v>
      </c>
      <c r="I286" s="208"/>
      <c r="J286" s="209">
        <f>ROUND(I286*H286,2)</f>
        <v>0</v>
      </c>
      <c r="K286" s="205" t="s">
        <v>189</v>
      </c>
      <c r="L286" s="60"/>
      <c r="M286" s="210" t="s">
        <v>22</v>
      </c>
      <c r="N286" s="211" t="s">
        <v>49</v>
      </c>
      <c r="O286" s="41"/>
      <c r="P286" s="212">
        <f>O286*H286</f>
        <v>0</v>
      </c>
      <c r="Q286" s="212">
        <v>0</v>
      </c>
      <c r="R286" s="212">
        <f>Q286*H286</f>
        <v>0</v>
      </c>
      <c r="S286" s="212">
        <v>0</v>
      </c>
      <c r="T286" s="213">
        <f>S286*H286</f>
        <v>0</v>
      </c>
      <c r="AR286" s="23" t="s">
        <v>190</v>
      </c>
      <c r="AT286" s="23" t="s">
        <v>185</v>
      </c>
      <c r="AU286" s="23" t="s">
        <v>86</v>
      </c>
      <c r="AY286" s="23" t="s">
        <v>183</v>
      </c>
      <c r="BE286" s="214">
        <f>IF(N286="základní",J286,0)</f>
        <v>0</v>
      </c>
      <c r="BF286" s="214">
        <f>IF(N286="snížená",J286,0)</f>
        <v>0</v>
      </c>
      <c r="BG286" s="214">
        <f>IF(N286="zákl. přenesená",J286,0)</f>
        <v>0</v>
      </c>
      <c r="BH286" s="214">
        <f>IF(N286="sníž. přenesená",J286,0)</f>
        <v>0</v>
      </c>
      <c r="BI286" s="214">
        <f>IF(N286="nulová",J286,0)</f>
        <v>0</v>
      </c>
      <c r="BJ286" s="23" t="s">
        <v>24</v>
      </c>
      <c r="BK286" s="214">
        <f>ROUND(I286*H286,2)</f>
        <v>0</v>
      </c>
      <c r="BL286" s="23" t="s">
        <v>190</v>
      </c>
      <c r="BM286" s="23" t="s">
        <v>410</v>
      </c>
    </row>
    <row r="287" spans="2:63" s="11" customFormat="1" ht="29.85" customHeight="1">
      <c r="B287" s="186"/>
      <c r="C287" s="187"/>
      <c r="D287" s="200" t="s">
        <v>77</v>
      </c>
      <c r="E287" s="201" t="s">
        <v>411</v>
      </c>
      <c r="F287" s="201" t="s">
        <v>412</v>
      </c>
      <c r="G287" s="187"/>
      <c r="H287" s="187"/>
      <c r="I287" s="190"/>
      <c r="J287" s="202">
        <f>BK287</f>
        <v>0</v>
      </c>
      <c r="K287" s="187"/>
      <c r="L287" s="192"/>
      <c r="M287" s="193"/>
      <c r="N287" s="194"/>
      <c r="O287" s="194"/>
      <c r="P287" s="195">
        <f>SUM(P288:P373)</f>
        <v>0</v>
      </c>
      <c r="Q287" s="194"/>
      <c r="R287" s="195">
        <f>SUM(R288:R373)</f>
        <v>71.2259048</v>
      </c>
      <c r="S287" s="194"/>
      <c r="T287" s="196">
        <f>SUM(T288:T373)</f>
        <v>0</v>
      </c>
      <c r="AR287" s="197" t="s">
        <v>24</v>
      </c>
      <c r="AT287" s="198" t="s">
        <v>77</v>
      </c>
      <c r="AU287" s="198" t="s">
        <v>24</v>
      </c>
      <c r="AY287" s="197" t="s">
        <v>183</v>
      </c>
      <c r="BK287" s="199">
        <f>SUM(BK288:BK373)</f>
        <v>0</v>
      </c>
    </row>
    <row r="288" spans="2:65" s="1" customFormat="1" ht="31.5" customHeight="1">
      <c r="B288" s="40"/>
      <c r="C288" s="203" t="s">
        <v>413</v>
      </c>
      <c r="D288" s="203" t="s">
        <v>185</v>
      </c>
      <c r="E288" s="204" t="s">
        <v>414</v>
      </c>
      <c r="F288" s="205" t="s">
        <v>415</v>
      </c>
      <c r="G288" s="206" t="s">
        <v>288</v>
      </c>
      <c r="H288" s="207">
        <v>1320.85</v>
      </c>
      <c r="I288" s="208"/>
      <c r="J288" s="209">
        <f>ROUND(I288*H288,2)</f>
        <v>0</v>
      </c>
      <c r="K288" s="205" t="s">
        <v>189</v>
      </c>
      <c r="L288" s="60"/>
      <c r="M288" s="210" t="s">
        <v>22</v>
      </c>
      <c r="N288" s="211" t="s">
        <v>49</v>
      </c>
      <c r="O288" s="41"/>
      <c r="P288" s="212">
        <f>O288*H288</f>
        <v>0</v>
      </c>
      <c r="Q288" s="212">
        <v>0.00026</v>
      </c>
      <c r="R288" s="212">
        <f>Q288*H288</f>
        <v>0.3434209999999999</v>
      </c>
      <c r="S288" s="212">
        <v>0</v>
      </c>
      <c r="T288" s="213">
        <f>S288*H288</f>
        <v>0</v>
      </c>
      <c r="AR288" s="23" t="s">
        <v>190</v>
      </c>
      <c r="AT288" s="23" t="s">
        <v>185</v>
      </c>
      <c r="AU288" s="23" t="s">
        <v>86</v>
      </c>
      <c r="AY288" s="23" t="s">
        <v>183</v>
      </c>
      <c r="BE288" s="214">
        <f>IF(N288="základní",J288,0)</f>
        <v>0</v>
      </c>
      <c r="BF288" s="214">
        <f>IF(N288="snížená",J288,0)</f>
        <v>0</v>
      </c>
      <c r="BG288" s="214">
        <f>IF(N288="zákl. přenesená",J288,0)</f>
        <v>0</v>
      </c>
      <c r="BH288" s="214">
        <f>IF(N288="sníž. přenesená",J288,0)</f>
        <v>0</v>
      </c>
      <c r="BI288" s="214">
        <f>IF(N288="nulová",J288,0)</f>
        <v>0</v>
      </c>
      <c r="BJ288" s="23" t="s">
        <v>24</v>
      </c>
      <c r="BK288" s="214">
        <f>ROUND(I288*H288,2)</f>
        <v>0</v>
      </c>
      <c r="BL288" s="23" t="s">
        <v>190</v>
      </c>
      <c r="BM288" s="23" t="s">
        <v>416</v>
      </c>
    </row>
    <row r="289" spans="2:65" s="1" customFormat="1" ht="31.5" customHeight="1">
      <c r="B289" s="40"/>
      <c r="C289" s="203" t="s">
        <v>417</v>
      </c>
      <c r="D289" s="203" t="s">
        <v>185</v>
      </c>
      <c r="E289" s="204" t="s">
        <v>418</v>
      </c>
      <c r="F289" s="205" t="s">
        <v>419</v>
      </c>
      <c r="G289" s="206" t="s">
        <v>288</v>
      </c>
      <c r="H289" s="207">
        <v>1320.85</v>
      </c>
      <c r="I289" s="208"/>
      <c r="J289" s="209">
        <f>ROUND(I289*H289,2)</f>
        <v>0</v>
      </c>
      <c r="K289" s="205" t="s">
        <v>189</v>
      </c>
      <c r="L289" s="60"/>
      <c r="M289" s="210" t="s">
        <v>22</v>
      </c>
      <c r="N289" s="211" t="s">
        <v>49</v>
      </c>
      <c r="O289" s="41"/>
      <c r="P289" s="212">
        <f>O289*H289</f>
        <v>0</v>
      </c>
      <c r="Q289" s="212">
        <v>0.0057</v>
      </c>
      <c r="R289" s="212">
        <f>Q289*H289</f>
        <v>7.528845</v>
      </c>
      <c r="S289" s="212">
        <v>0</v>
      </c>
      <c r="T289" s="213">
        <f>S289*H289</f>
        <v>0</v>
      </c>
      <c r="AR289" s="23" t="s">
        <v>190</v>
      </c>
      <c r="AT289" s="23" t="s">
        <v>185</v>
      </c>
      <c r="AU289" s="23" t="s">
        <v>86</v>
      </c>
      <c r="AY289" s="23" t="s">
        <v>183</v>
      </c>
      <c r="BE289" s="214">
        <f>IF(N289="základní",J289,0)</f>
        <v>0</v>
      </c>
      <c r="BF289" s="214">
        <f>IF(N289="snížená",J289,0)</f>
        <v>0</v>
      </c>
      <c r="BG289" s="214">
        <f>IF(N289="zákl. přenesená",J289,0)</f>
        <v>0</v>
      </c>
      <c r="BH289" s="214">
        <f>IF(N289="sníž. přenesená",J289,0)</f>
        <v>0</v>
      </c>
      <c r="BI289" s="214">
        <f>IF(N289="nulová",J289,0)</f>
        <v>0</v>
      </c>
      <c r="BJ289" s="23" t="s">
        <v>24</v>
      </c>
      <c r="BK289" s="214">
        <f>ROUND(I289*H289,2)</f>
        <v>0</v>
      </c>
      <c r="BL289" s="23" t="s">
        <v>190</v>
      </c>
      <c r="BM289" s="23" t="s">
        <v>420</v>
      </c>
    </row>
    <row r="290" spans="2:65" s="1" customFormat="1" ht="31.5" customHeight="1">
      <c r="B290" s="40"/>
      <c r="C290" s="203" t="s">
        <v>421</v>
      </c>
      <c r="D290" s="203" t="s">
        <v>185</v>
      </c>
      <c r="E290" s="204" t="s">
        <v>422</v>
      </c>
      <c r="F290" s="205" t="s">
        <v>423</v>
      </c>
      <c r="G290" s="206" t="s">
        <v>288</v>
      </c>
      <c r="H290" s="207">
        <v>1320.85</v>
      </c>
      <c r="I290" s="208"/>
      <c r="J290" s="209">
        <f>ROUND(I290*H290,2)</f>
        <v>0</v>
      </c>
      <c r="K290" s="205" t="s">
        <v>189</v>
      </c>
      <c r="L290" s="60"/>
      <c r="M290" s="210" t="s">
        <v>22</v>
      </c>
      <c r="N290" s="211" t="s">
        <v>49</v>
      </c>
      <c r="O290" s="41"/>
      <c r="P290" s="212">
        <f>O290*H290</f>
        <v>0</v>
      </c>
      <c r="Q290" s="212">
        <v>0.003</v>
      </c>
      <c r="R290" s="212">
        <f>Q290*H290</f>
        <v>3.96255</v>
      </c>
      <c r="S290" s="212">
        <v>0</v>
      </c>
      <c r="T290" s="213">
        <f>S290*H290</f>
        <v>0</v>
      </c>
      <c r="AR290" s="23" t="s">
        <v>190</v>
      </c>
      <c r="AT290" s="23" t="s">
        <v>185</v>
      </c>
      <c r="AU290" s="23" t="s">
        <v>86</v>
      </c>
      <c r="AY290" s="23" t="s">
        <v>183</v>
      </c>
      <c r="BE290" s="214">
        <f>IF(N290="základní",J290,0)</f>
        <v>0</v>
      </c>
      <c r="BF290" s="214">
        <f>IF(N290="snížená",J290,0)</f>
        <v>0</v>
      </c>
      <c r="BG290" s="214">
        <f>IF(N290="zákl. přenesená",J290,0)</f>
        <v>0</v>
      </c>
      <c r="BH290" s="214">
        <f>IF(N290="sníž. přenesená",J290,0)</f>
        <v>0</v>
      </c>
      <c r="BI290" s="214">
        <f>IF(N290="nulová",J290,0)</f>
        <v>0</v>
      </c>
      <c r="BJ290" s="23" t="s">
        <v>24</v>
      </c>
      <c r="BK290" s="214">
        <f>ROUND(I290*H290,2)</f>
        <v>0</v>
      </c>
      <c r="BL290" s="23" t="s">
        <v>190</v>
      </c>
      <c r="BM290" s="23" t="s">
        <v>424</v>
      </c>
    </row>
    <row r="291" spans="2:65" s="1" customFormat="1" ht="22.5" customHeight="1">
      <c r="B291" s="40"/>
      <c r="C291" s="203" t="s">
        <v>425</v>
      </c>
      <c r="D291" s="203" t="s">
        <v>185</v>
      </c>
      <c r="E291" s="204" t="s">
        <v>426</v>
      </c>
      <c r="F291" s="205" t="s">
        <v>427</v>
      </c>
      <c r="G291" s="206" t="s">
        <v>288</v>
      </c>
      <c r="H291" s="207">
        <v>100</v>
      </c>
      <c r="I291" s="208"/>
      <c r="J291" s="209">
        <f>ROUND(I291*H291,2)</f>
        <v>0</v>
      </c>
      <c r="K291" s="205" t="s">
        <v>189</v>
      </c>
      <c r="L291" s="60"/>
      <c r="M291" s="210" t="s">
        <v>22</v>
      </c>
      <c r="N291" s="211" t="s">
        <v>49</v>
      </c>
      <c r="O291" s="41"/>
      <c r="P291" s="212">
        <f>O291*H291</f>
        <v>0</v>
      </c>
      <c r="Q291" s="212">
        <v>0.00489</v>
      </c>
      <c r="R291" s="212">
        <f>Q291*H291</f>
        <v>0.48900000000000005</v>
      </c>
      <c r="S291" s="212">
        <v>0</v>
      </c>
      <c r="T291" s="213">
        <f>S291*H291</f>
        <v>0</v>
      </c>
      <c r="AR291" s="23" t="s">
        <v>190</v>
      </c>
      <c r="AT291" s="23" t="s">
        <v>185</v>
      </c>
      <c r="AU291" s="23" t="s">
        <v>86</v>
      </c>
      <c r="AY291" s="23" t="s">
        <v>183</v>
      </c>
      <c r="BE291" s="214">
        <f>IF(N291="základní",J291,0)</f>
        <v>0</v>
      </c>
      <c r="BF291" s="214">
        <f>IF(N291="snížená",J291,0)</f>
        <v>0</v>
      </c>
      <c r="BG291" s="214">
        <f>IF(N291="zákl. přenesená",J291,0)</f>
        <v>0</v>
      </c>
      <c r="BH291" s="214">
        <f>IF(N291="sníž. přenesená",J291,0)</f>
        <v>0</v>
      </c>
      <c r="BI291" s="214">
        <f>IF(N291="nulová",J291,0)</f>
        <v>0</v>
      </c>
      <c r="BJ291" s="23" t="s">
        <v>24</v>
      </c>
      <c r="BK291" s="214">
        <f>ROUND(I291*H291,2)</f>
        <v>0</v>
      </c>
      <c r="BL291" s="23" t="s">
        <v>190</v>
      </c>
      <c r="BM291" s="23" t="s">
        <v>428</v>
      </c>
    </row>
    <row r="292" spans="2:51" s="12" customFormat="1" ht="13.5">
      <c r="B292" s="215"/>
      <c r="C292" s="216"/>
      <c r="D292" s="217" t="s">
        <v>192</v>
      </c>
      <c r="E292" s="218" t="s">
        <v>22</v>
      </c>
      <c r="F292" s="219" t="s">
        <v>429</v>
      </c>
      <c r="G292" s="216"/>
      <c r="H292" s="220" t="s">
        <v>22</v>
      </c>
      <c r="I292" s="221"/>
      <c r="J292" s="216"/>
      <c r="K292" s="216"/>
      <c r="L292" s="222"/>
      <c r="M292" s="223"/>
      <c r="N292" s="224"/>
      <c r="O292" s="224"/>
      <c r="P292" s="224"/>
      <c r="Q292" s="224"/>
      <c r="R292" s="224"/>
      <c r="S292" s="224"/>
      <c r="T292" s="225"/>
      <c r="AT292" s="226" t="s">
        <v>192</v>
      </c>
      <c r="AU292" s="226" t="s">
        <v>86</v>
      </c>
      <c r="AV292" s="12" t="s">
        <v>24</v>
      </c>
      <c r="AW292" s="12" t="s">
        <v>41</v>
      </c>
      <c r="AX292" s="12" t="s">
        <v>78</v>
      </c>
      <c r="AY292" s="226" t="s">
        <v>183</v>
      </c>
    </row>
    <row r="293" spans="2:51" s="13" customFormat="1" ht="13.5">
      <c r="B293" s="227"/>
      <c r="C293" s="228"/>
      <c r="D293" s="217" t="s">
        <v>192</v>
      </c>
      <c r="E293" s="229" t="s">
        <v>22</v>
      </c>
      <c r="F293" s="230" t="s">
        <v>430</v>
      </c>
      <c r="G293" s="228"/>
      <c r="H293" s="231">
        <v>100</v>
      </c>
      <c r="I293" s="232"/>
      <c r="J293" s="228"/>
      <c r="K293" s="228"/>
      <c r="L293" s="233"/>
      <c r="M293" s="234"/>
      <c r="N293" s="235"/>
      <c r="O293" s="235"/>
      <c r="P293" s="235"/>
      <c r="Q293" s="235"/>
      <c r="R293" s="235"/>
      <c r="S293" s="235"/>
      <c r="T293" s="236"/>
      <c r="AT293" s="237" t="s">
        <v>192</v>
      </c>
      <c r="AU293" s="237" t="s">
        <v>86</v>
      </c>
      <c r="AV293" s="13" t="s">
        <v>86</v>
      </c>
      <c r="AW293" s="13" t="s">
        <v>41</v>
      </c>
      <c r="AX293" s="13" t="s">
        <v>78</v>
      </c>
      <c r="AY293" s="237" t="s">
        <v>183</v>
      </c>
    </row>
    <row r="294" spans="2:51" s="12" customFormat="1" ht="13.5">
      <c r="B294" s="215"/>
      <c r="C294" s="216"/>
      <c r="D294" s="238" t="s">
        <v>192</v>
      </c>
      <c r="E294" s="242" t="s">
        <v>22</v>
      </c>
      <c r="F294" s="243" t="s">
        <v>207</v>
      </c>
      <c r="G294" s="216"/>
      <c r="H294" s="244" t="s">
        <v>22</v>
      </c>
      <c r="I294" s="221"/>
      <c r="J294" s="216"/>
      <c r="K294" s="216"/>
      <c r="L294" s="222"/>
      <c r="M294" s="223"/>
      <c r="N294" s="224"/>
      <c r="O294" s="224"/>
      <c r="P294" s="224"/>
      <c r="Q294" s="224"/>
      <c r="R294" s="224"/>
      <c r="S294" s="224"/>
      <c r="T294" s="225"/>
      <c r="AT294" s="226" t="s">
        <v>192</v>
      </c>
      <c r="AU294" s="226" t="s">
        <v>86</v>
      </c>
      <c r="AV294" s="12" t="s">
        <v>24</v>
      </c>
      <c r="AW294" s="12" t="s">
        <v>41</v>
      </c>
      <c r="AX294" s="12" t="s">
        <v>78</v>
      </c>
      <c r="AY294" s="226" t="s">
        <v>183</v>
      </c>
    </row>
    <row r="295" spans="2:65" s="1" customFormat="1" ht="31.5" customHeight="1">
      <c r="B295" s="40"/>
      <c r="C295" s="203" t="s">
        <v>431</v>
      </c>
      <c r="D295" s="203" t="s">
        <v>185</v>
      </c>
      <c r="E295" s="204" t="s">
        <v>432</v>
      </c>
      <c r="F295" s="205" t="s">
        <v>433</v>
      </c>
      <c r="G295" s="206" t="s">
        <v>288</v>
      </c>
      <c r="H295" s="207">
        <v>3566.472</v>
      </c>
      <c r="I295" s="208"/>
      <c r="J295" s="209">
        <f>ROUND(I295*H295,2)</f>
        <v>0</v>
      </c>
      <c r="K295" s="205" t="s">
        <v>189</v>
      </c>
      <c r="L295" s="60"/>
      <c r="M295" s="210" t="s">
        <v>22</v>
      </c>
      <c r="N295" s="211" t="s">
        <v>49</v>
      </c>
      <c r="O295" s="41"/>
      <c r="P295" s="212">
        <f>O295*H295</f>
        <v>0</v>
      </c>
      <c r="Q295" s="212">
        <v>0.00026</v>
      </c>
      <c r="R295" s="212">
        <f>Q295*H295</f>
        <v>0.92728272</v>
      </c>
      <c r="S295" s="212">
        <v>0</v>
      </c>
      <c r="T295" s="213">
        <f>S295*H295</f>
        <v>0</v>
      </c>
      <c r="AR295" s="23" t="s">
        <v>190</v>
      </c>
      <c r="AT295" s="23" t="s">
        <v>185</v>
      </c>
      <c r="AU295" s="23" t="s">
        <v>86</v>
      </c>
      <c r="AY295" s="23" t="s">
        <v>183</v>
      </c>
      <c r="BE295" s="214">
        <f>IF(N295="základní",J295,0)</f>
        <v>0</v>
      </c>
      <c r="BF295" s="214">
        <f>IF(N295="snížená",J295,0)</f>
        <v>0</v>
      </c>
      <c r="BG295" s="214">
        <f>IF(N295="zákl. přenesená",J295,0)</f>
        <v>0</v>
      </c>
      <c r="BH295" s="214">
        <f>IF(N295="sníž. přenesená",J295,0)</f>
        <v>0</v>
      </c>
      <c r="BI295" s="214">
        <f>IF(N295="nulová",J295,0)</f>
        <v>0</v>
      </c>
      <c r="BJ295" s="23" t="s">
        <v>24</v>
      </c>
      <c r="BK295" s="214">
        <f>ROUND(I295*H295,2)</f>
        <v>0</v>
      </c>
      <c r="BL295" s="23" t="s">
        <v>190</v>
      </c>
      <c r="BM295" s="23" t="s">
        <v>434</v>
      </c>
    </row>
    <row r="296" spans="2:51" s="12" customFormat="1" ht="13.5">
      <c r="B296" s="215"/>
      <c r="C296" s="216"/>
      <c r="D296" s="217" t="s">
        <v>192</v>
      </c>
      <c r="E296" s="218" t="s">
        <v>22</v>
      </c>
      <c r="F296" s="219" t="s">
        <v>224</v>
      </c>
      <c r="G296" s="216"/>
      <c r="H296" s="220" t="s">
        <v>22</v>
      </c>
      <c r="I296" s="221"/>
      <c r="J296" s="216"/>
      <c r="K296" s="216"/>
      <c r="L296" s="222"/>
      <c r="M296" s="223"/>
      <c r="N296" s="224"/>
      <c r="O296" s="224"/>
      <c r="P296" s="224"/>
      <c r="Q296" s="224"/>
      <c r="R296" s="224"/>
      <c r="S296" s="224"/>
      <c r="T296" s="225"/>
      <c r="AT296" s="226" t="s">
        <v>192</v>
      </c>
      <c r="AU296" s="226" t="s">
        <v>86</v>
      </c>
      <c r="AV296" s="12" t="s">
        <v>24</v>
      </c>
      <c r="AW296" s="12" t="s">
        <v>41</v>
      </c>
      <c r="AX296" s="12" t="s">
        <v>78</v>
      </c>
      <c r="AY296" s="226" t="s">
        <v>183</v>
      </c>
    </row>
    <row r="297" spans="2:51" s="13" customFormat="1" ht="13.5">
      <c r="B297" s="227"/>
      <c r="C297" s="228"/>
      <c r="D297" s="217" t="s">
        <v>192</v>
      </c>
      <c r="E297" s="229" t="s">
        <v>22</v>
      </c>
      <c r="F297" s="230" t="s">
        <v>435</v>
      </c>
      <c r="G297" s="228"/>
      <c r="H297" s="231">
        <v>924.475</v>
      </c>
      <c r="I297" s="232"/>
      <c r="J297" s="228"/>
      <c r="K297" s="228"/>
      <c r="L297" s="233"/>
      <c r="M297" s="234"/>
      <c r="N297" s="235"/>
      <c r="O297" s="235"/>
      <c r="P297" s="235"/>
      <c r="Q297" s="235"/>
      <c r="R297" s="235"/>
      <c r="S297" s="235"/>
      <c r="T297" s="236"/>
      <c r="AT297" s="237" t="s">
        <v>192</v>
      </c>
      <c r="AU297" s="237" t="s">
        <v>86</v>
      </c>
      <c r="AV297" s="13" t="s">
        <v>86</v>
      </c>
      <c r="AW297" s="13" t="s">
        <v>41</v>
      </c>
      <c r="AX297" s="13" t="s">
        <v>78</v>
      </c>
      <c r="AY297" s="237" t="s">
        <v>183</v>
      </c>
    </row>
    <row r="298" spans="2:51" s="12" customFormat="1" ht="13.5">
      <c r="B298" s="215"/>
      <c r="C298" s="216"/>
      <c r="D298" s="217" t="s">
        <v>192</v>
      </c>
      <c r="E298" s="218" t="s">
        <v>22</v>
      </c>
      <c r="F298" s="219" t="s">
        <v>436</v>
      </c>
      <c r="G298" s="216"/>
      <c r="H298" s="220" t="s">
        <v>22</v>
      </c>
      <c r="I298" s="221"/>
      <c r="J298" s="216"/>
      <c r="K298" s="216"/>
      <c r="L298" s="222"/>
      <c r="M298" s="223"/>
      <c r="N298" s="224"/>
      <c r="O298" s="224"/>
      <c r="P298" s="224"/>
      <c r="Q298" s="224"/>
      <c r="R298" s="224"/>
      <c r="S298" s="224"/>
      <c r="T298" s="225"/>
      <c r="AT298" s="226" t="s">
        <v>192</v>
      </c>
      <c r="AU298" s="226" t="s">
        <v>86</v>
      </c>
      <c r="AV298" s="12" t="s">
        <v>24</v>
      </c>
      <c r="AW298" s="12" t="s">
        <v>41</v>
      </c>
      <c r="AX298" s="12" t="s">
        <v>78</v>
      </c>
      <c r="AY298" s="226" t="s">
        <v>183</v>
      </c>
    </row>
    <row r="299" spans="2:51" s="13" customFormat="1" ht="13.5">
      <c r="B299" s="227"/>
      <c r="C299" s="228"/>
      <c r="D299" s="217" t="s">
        <v>192</v>
      </c>
      <c r="E299" s="229" t="s">
        <v>22</v>
      </c>
      <c r="F299" s="230" t="s">
        <v>437</v>
      </c>
      <c r="G299" s="228"/>
      <c r="H299" s="231">
        <v>2306.689</v>
      </c>
      <c r="I299" s="232"/>
      <c r="J299" s="228"/>
      <c r="K299" s="228"/>
      <c r="L299" s="233"/>
      <c r="M299" s="234"/>
      <c r="N299" s="235"/>
      <c r="O299" s="235"/>
      <c r="P299" s="235"/>
      <c r="Q299" s="235"/>
      <c r="R299" s="235"/>
      <c r="S299" s="235"/>
      <c r="T299" s="236"/>
      <c r="AT299" s="237" t="s">
        <v>192</v>
      </c>
      <c r="AU299" s="237" t="s">
        <v>86</v>
      </c>
      <c r="AV299" s="13" t="s">
        <v>86</v>
      </c>
      <c r="AW299" s="13" t="s">
        <v>41</v>
      </c>
      <c r="AX299" s="13" t="s">
        <v>78</v>
      </c>
      <c r="AY299" s="237" t="s">
        <v>183</v>
      </c>
    </row>
    <row r="300" spans="2:51" s="12" customFormat="1" ht="13.5">
      <c r="B300" s="215"/>
      <c r="C300" s="216"/>
      <c r="D300" s="217" t="s">
        <v>192</v>
      </c>
      <c r="E300" s="218" t="s">
        <v>22</v>
      </c>
      <c r="F300" s="219" t="s">
        <v>438</v>
      </c>
      <c r="G300" s="216"/>
      <c r="H300" s="220" t="s">
        <v>22</v>
      </c>
      <c r="I300" s="221"/>
      <c r="J300" s="216"/>
      <c r="K300" s="216"/>
      <c r="L300" s="222"/>
      <c r="M300" s="223"/>
      <c r="N300" s="224"/>
      <c r="O300" s="224"/>
      <c r="P300" s="224"/>
      <c r="Q300" s="224"/>
      <c r="R300" s="224"/>
      <c r="S300" s="224"/>
      <c r="T300" s="225"/>
      <c r="AT300" s="226" t="s">
        <v>192</v>
      </c>
      <c r="AU300" s="226" t="s">
        <v>86</v>
      </c>
      <c r="AV300" s="12" t="s">
        <v>24</v>
      </c>
      <c r="AW300" s="12" t="s">
        <v>41</v>
      </c>
      <c r="AX300" s="12" t="s">
        <v>78</v>
      </c>
      <c r="AY300" s="226" t="s">
        <v>183</v>
      </c>
    </row>
    <row r="301" spans="2:51" s="13" customFormat="1" ht="13.5">
      <c r="B301" s="227"/>
      <c r="C301" s="228"/>
      <c r="D301" s="217" t="s">
        <v>192</v>
      </c>
      <c r="E301" s="229" t="s">
        <v>22</v>
      </c>
      <c r="F301" s="230" t="s">
        <v>439</v>
      </c>
      <c r="G301" s="228"/>
      <c r="H301" s="231">
        <v>155.32</v>
      </c>
      <c r="I301" s="232"/>
      <c r="J301" s="228"/>
      <c r="K301" s="228"/>
      <c r="L301" s="233"/>
      <c r="M301" s="234"/>
      <c r="N301" s="235"/>
      <c r="O301" s="235"/>
      <c r="P301" s="235"/>
      <c r="Q301" s="235"/>
      <c r="R301" s="235"/>
      <c r="S301" s="235"/>
      <c r="T301" s="236"/>
      <c r="AT301" s="237" t="s">
        <v>192</v>
      </c>
      <c r="AU301" s="237" t="s">
        <v>86</v>
      </c>
      <c r="AV301" s="13" t="s">
        <v>86</v>
      </c>
      <c r="AW301" s="13" t="s">
        <v>41</v>
      </c>
      <c r="AX301" s="13" t="s">
        <v>78</v>
      </c>
      <c r="AY301" s="237" t="s">
        <v>183</v>
      </c>
    </row>
    <row r="302" spans="2:51" s="12" customFormat="1" ht="13.5">
      <c r="B302" s="215"/>
      <c r="C302" s="216"/>
      <c r="D302" s="217" t="s">
        <v>192</v>
      </c>
      <c r="E302" s="218" t="s">
        <v>22</v>
      </c>
      <c r="F302" s="219" t="s">
        <v>440</v>
      </c>
      <c r="G302" s="216"/>
      <c r="H302" s="220" t="s">
        <v>22</v>
      </c>
      <c r="I302" s="221"/>
      <c r="J302" s="216"/>
      <c r="K302" s="216"/>
      <c r="L302" s="222"/>
      <c r="M302" s="223"/>
      <c r="N302" s="224"/>
      <c r="O302" s="224"/>
      <c r="P302" s="224"/>
      <c r="Q302" s="224"/>
      <c r="R302" s="224"/>
      <c r="S302" s="224"/>
      <c r="T302" s="225"/>
      <c r="AT302" s="226" t="s">
        <v>192</v>
      </c>
      <c r="AU302" s="226" t="s">
        <v>86</v>
      </c>
      <c r="AV302" s="12" t="s">
        <v>24</v>
      </c>
      <c r="AW302" s="12" t="s">
        <v>41</v>
      </c>
      <c r="AX302" s="12" t="s">
        <v>78</v>
      </c>
      <c r="AY302" s="226" t="s">
        <v>183</v>
      </c>
    </row>
    <row r="303" spans="2:51" s="13" customFormat="1" ht="13.5">
      <c r="B303" s="227"/>
      <c r="C303" s="228"/>
      <c r="D303" s="217" t="s">
        <v>192</v>
      </c>
      <c r="E303" s="229" t="s">
        <v>22</v>
      </c>
      <c r="F303" s="230" t="s">
        <v>441</v>
      </c>
      <c r="G303" s="228"/>
      <c r="H303" s="231">
        <v>179.988</v>
      </c>
      <c r="I303" s="232"/>
      <c r="J303" s="228"/>
      <c r="K303" s="228"/>
      <c r="L303" s="233"/>
      <c r="M303" s="234"/>
      <c r="N303" s="235"/>
      <c r="O303" s="235"/>
      <c r="P303" s="235"/>
      <c r="Q303" s="235"/>
      <c r="R303" s="235"/>
      <c r="S303" s="235"/>
      <c r="T303" s="236"/>
      <c r="AT303" s="237" t="s">
        <v>192</v>
      </c>
      <c r="AU303" s="237" t="s">
        <v>86</v>
      </c>
      <c r="AV303" s="13" t="s">
        <v>86</v>
      </c>
      <c r="AW303" s="13" t="s">
        <v>41</v>
      </c>
      <c r="AX303" s="13" t="s">
        <v>78</v>
      </c>
      <c r="AY303" s="237" t="s">
        <v>183</v>
      </c>
    </row>
    <row r="304" spans="2:51" s="12" customFormat="1" ht="13.5">
      <c r="B304" s="215"/>
      <c r="C304" s="216"/>
      <c r="D304" s="238" t="s">
        <v>192</v>
      </c>
      <c r="E304" s="242" t="s">
        <v>22</v>
      </c>
      <c r="F304" s="243" t="s">
        <v>207</v>
      </c>
      <c r="G304" s="216"/>
      <c r="H304" s="244" t="s">
        <v>22</v>
      </c>
      <c r="I304" s="221"/>
      <c r="J304" s="216"/>
      <c r="K304" s="216"/>
      <c r="L304" s="222"/>
      <c r="M304" s="223"/>
      <c r="N304" s="224"/>
      <c r="O304" s="224"/>
      <c r="P304" s="224"/>
      <c r="Q304" s="224"/>
      <c r="R304" s="224"/>
      <c r="S304" s="224"/>
      <c r="T304" s="225"/>
      <c r="AT304" s="226" t="s">
        <v>192</v>
      </c>
      <c r="AU304" s="226" t="s">
        <v>86</v>
      </c>
      <c r="AV304" s="12" t="s">
        <v>24</v>
      </c>
      <c r="AW304" s="12" t="s">
        <v>41</v>
      </c>
      <c r="AX304" s="12" t="s">
        <v>78</v>
      </c>
      <c r="AY304" s="226" t="s">
        <v>183</v>
      </c>
    </row>
    <row r="305" spans="2:65" s="1" customFormat="1" ht="22.5" customHeight="1">
      <c r="B305" s="40"/>
      <c r="C305" s="203" t="s">
        <v>442</v>
      </c>
      <c r="D305" s="203" t="s">
        <v>185</v>
      </c>
      <c r="E305" s="204" t="s">
        <v>443</v>
      </c>
      <c r="F305" s="205" t="s">
        <v>444</v>
      </c>
      <c r="G305" s="206" t="s">
        <v>288</v>
      </c>
      <c r="H305" s="207">
        <v>479.988</v>
      </c>
      <c r="I305" s="208"/>
      <c r="J305" s="209">
        <f>ROUND(I305*H305,2)</f>
        <v>0</v>
      </c>
      <c r="K305" s="205" t="s">
        <v>189</v>
      </c>
      <c r="L305" s="60"/>
      <c r="M305" s="210" t="s">
        <v>22</v>
      </c>
      <c r="N305" s="211" t="s">
        <v>49</v>
      </c>
      <c r="O305" s="41"/>
      <c r="P305" s="212">
        <f>O305*H305</f>
        <v>0</v>
      </c>
      <c r="Q305" s="212">
        <v>0.00489</v>
      </c>
      <c r="R305" s="212">
        <f>Q305*H305</f>
        <v>2.34714132</v>
      </c>
      <c r="S305" s="212">
        <v>0</v>
      </c>
      <c r="T305" s="213">
        <f>S305*H305</f>
        <v>0</v>
      </c>
      <c r="AR305" s="23" t="s">
        <v>190</v>
      </c>
      <c r="AT305" s="23" t="s">
        <v>185</v>
      </c>
      <c r="AU305" s="23" t="s">
        <v>86</v>
      </c>
      <c r="AY305" s="23" t="s">
        <v>183</v>
      </c>
      <c r="BE305" s="214">
        <f>IF(N305="základní",J305,0)</f>
        <v>0</v>
      </c>
      <c r="BF305" s="214">
        <f>IF(N305="snížená",J305,0)</f>
        <v>0</v>
      </c>
      <c r="BG305" s="214">
        <f>IF(N305="zákl. přenesená",J305,0)</f>
        <v>0</v>
      </c>
      <c r="BH305" s="214">
        <f>IF(N305="sníž. přenesená",J305,0)</f>
        <v>0</v>
      </c>
      <c r="BI305" s="214">
        <f>IF(N305="nulová",J305,0)</f>
        <v>0</v>
      </c>
      <c r="BJ305" s="23" t="s">
        <v>24</v>
      </c>
      <c r="BK305" s="214">
        <f>ROUND(I305*H305,2)</f>
        <v>0</v>
      </c>
      <c r="BL305" s="23" t="s">
        <v>190</v>
      </c>
      <c r="BM305" s="23" t="s">
        <v>445</v>
      </c>
    </row>
    <row r="306" spans="2:51" s="12" customFormat="1" ht="13.5">
      <c r="B306" s="215"/>
      <c r="C306" s="216"/>
      <c r="D306" s="217" t="s">
        <v>192</v>
      </c>
      <c r="E306" s="218" t="s">
        <v>22</v>
      </c>
      <c r="F306" s="219" t="s">
        <v>446</v>
      </c>
      <c r="G306" s="216"/>
      <c r="H306" s="220" t="s">
        <v>22</v>
      </c>
      <c r="I306" s="221"/>
      <c r="J306" s="216"/>
      <c r="K306" s="216"/>
      <c r="L306" s="222"/>
      <c r="M306" s="223"/>
      <c r="N306" s="224"/>
      <c r="O306" s="224"/>
      <c r="P306" s="224"/>
      <c r="Q306" s="224"/>
      <c r="R306" s="224"/>
      <c r="S306" s="224"/>
      <c r="T306" s="225"/>
      <c r="AT306" s="226" t="s">
        <v>192</v>
      </c>
      <c r="AU306" s="226" t="s">
        <v>86</v>
      </c>
      <c r="AV306" s="12" t="s">
        <v>24</v>
      </c>
      <c r="AW306" s="12" t="s">
        <v>41</v>
      </c>
      <c r="AX306" s="12" t="s">
        <v>78</v>
      </c>
      <c r="AY306" s="226" t="s">
        <v>183</v>
      </c>
    </row>
    <row r="307" spans="2:51" s="13" customFormat="1" ht="13.5">
      <c r="B307" s="227"/>
      <c r="C307" s="228"/>
      <c r="D307" s="217" t="s">
        <v>192</v>
      </c>
      <c r="E307" s="229" t="s">
        <v>22</v>
      </c>
      <c r="F307" s="230" t="s">
        <v>441</v>
      </c>
      <c r="G307" s="228"/>
      <c r="H307" s="231">
        <v>179.988</v>
      </c>
      <c r="I307" s="232"/>
      <c r="J307" s="228"/>
      <c r="K307" s="228"/>
      <c r="L307" s="233"/>
      <c r="M307" s="234"/>
      <c r="N307" s="235"/>
      <c r="O307" s="235"/>
      <c r="P307" s="235"/>
      <c r="Q307" s="235"/>
      <c r="R307" s="235"/>
      <c r="S307" s="235"/>
      <c r="T307" s="236"/>
      <c r="AT307" s="237" t="s">
        <v>192</v>
      </c>
      <c r="AU307" s="237" t="s">
        <v>86</v>
      </c>
      <c r="AV307" s="13" t="s">
        <v>86</v>
      </c>
      <c r="AW307" s="13" t="s">
        <v>41</v>
      </c>
      <c r="AX307" s="13" t="s">
        <v>78</v>
      </c>
      <c r="AY307" s="237" t="s">
        <v>183</v>
      </c>
    </row>
    <row r="308" spans="2:51" s="12" customFormat="1" ht="13.5">
      <c r="B308" s="215"/>
      <c r="C308" s="216"/>
      <c r="D308" s="217" t="s">
        <v>192</v>
      </c>
      <c r="E308" s="218" t="s">
        <v>22</v>
      </c>
      <c r="F308" s="219" t="s">
        <v>447</v>
      </c>
      <c r="G308" s="216"/>
      <c r="H308" s="220" t="s">
        <v>22</v>
      </c>
      <c r="I308" s="221"/>
      <c r="J308" s="216"/>
      <c r="K308" s="216"/>
      <c r="L308" s="222"/>
      <c r="M308" s="223"/>
      <c r="N308" s="224"/>
      <c r="O308" s="224"/>
      <c r="P308" s="224"/>
      <c r="Q308" s="224"/>
      <c r="R308" s="224"/>
      <c r="S308" s="224"/>
      <c r="T308" s="225"/>
      <c r="AT308" s="226" t="s">
        <v>192</v>
      </c>
      <c r="AU308" s="226" t="s">
        <v>86</v>
      </c>
      <c r="AV308" s="12" t="s">
        <v>24</v>
      </c>
      <c r="AW308" s="12" t="s">
        <v>41</v>
      </c>
      <c r="AX308" s="12" t="s">
        <v>78</v>
      </c>
      <c r="AY308" s="226" t="s">
        <v>183</v>
      </c>
    </row>
    <row r="309" spans="2:51" s="13" customFormat="1" ht="13.5">
      <c r="B309" s="227"/>
      <c r="C309" s="228"/>
      <c r="D309" s="217" t="s">
        <v>192</v>
      </c>
      <c r="E309" s="229" t="s">
        <v>22</v>
      </c>
      <c r="F309" s="230" t="s">
        <v>448</v>
      </c>
      <c r="G309" s="228"/>
      <c r="H309" s="231">
        <v>300</v>
      </c>
      <c r="I309" s="232"/>
      <c r="J309" s="228"/>
      <c r="K309" s="228"/>
      <c r="L309" s="233"/>
      <c r="M309" s="234"/>
      <c r="N309" s="235"/>
      <c r="O309" s="235"/>
      <c r="P309" s="235"/>
      <c r="Q309" s="235"/>
      <c r="R309" s="235"/>
      <c r="S309" s="235"/>
      <c r="T309" s="236"/>
      <c r="AT309" s="237" t="s">
        <v>192</v>
      </c>
      <c r="AU309" s="237" t="s">
        <v>86</v>
      </c>
      <c r="AV309" s="13" t="s">
        <v>86</v>
      </c>
      <c r="AW309" s="13" t="s">
        <v>41</v>
      </c>
      <c r="AX309" s="13" t="s">
        <v>78</v>
      </c>
      <c r="AY309" s="237" t="s">
        <v>183</v>
      </c>
    </row>
    <row r="310" spans="2:51" s="12" customFormat="1" ht="13.5">
      <c r="B310" s="215"/>
      <c r="C310" s="216"/>
      <c r="D310" s="238" t="s">
        <v>192</v>
      </c>
      <c r="E310" s="242" t="s">
        <v>22</v>
      </c>
      <c r="F310" s="243" t="s">
        <v>207</v>
      </c>
      <c r="G310" s="216"/>
      <c r="H310" s="244" t="s">
        <v>22</v>
      </c>
      <c r="I310" s="221"/>
      <c r="J310" s="216"/>
      <c r="K310" s="216"/>
      <c r="L310" s="222"/>
      <c r="M310" s="223"/>
      <c r="N310" s="224"/>
      <c r="O310" s="224"/>
      <c r="P310" s="224"/>
      <c r="Q310" s="224"/>
      <c r="R310" s="224"/>
      <c r="S310" s="224"/>
      <c r="T310" s="225"/>
      <c r="AT310" s="226" t="s">
        <v>192</v>
      </c>
      <c r="AU310" s="226" t="s">
        <v>86</v>
      </c>
      <c r="AV310" s="12" t="s">
        <v>24</v>
      </c>
      <c r="AW310" s="12" t="s">
        <v>41</v>
      </c>
      <c r="AX310" s="12" t="s">
        <v>78</v>
      </c>
      <c r="AY310" s="226" t="s">
        <v>183</v>
      </c>
    </row>
    <row r="311" spans="2:65" s="1" customFormat="1" ht="31.5" customHeight="1">
      <c r="B311" s="40"/>
      <c r="C311" s="203" t="s">
        <v>449</v>
      </c>
      <c r="D311" s="203" t="s">
        <v>185</v>
      </c>
      <c r="E311" s="204" t="s">
        <v>450</v>
      </c>
      <c r="F311" s="205" t="s">
        <v>451</v>
      </c>
      <c r="G311" s="206" t="s">
        <v>288</v>
      </c>
      <c r="H311" s="207">
        <v>10</v>
      </c>
      <c r="I311" s="208"/>
      <c r="J311" s="209">
        <f>ROUND(I311*H311,2)</f>
        <v>0</v>
      </c>
      <c r="K311" s="205" t="s">
        <v>189</v>
      </c>
      <c r="L311" s="60"/>
      <c r="M311" s="210" t="s">
        <v>22</v>
      </c>
      <c r="N311" s="211" t="s">
        <v>49</v>
      </c>
      <c r="O311" s="41"/>
      <c r="P311" s="212">
        <f>O311*H311</f>
        <v>0</v>
      </c>
      <c r="Q311" s="212">
        <v>0.01575</v>
      </c>
      <c r="R311" s="212">
        <f>Q311*H311</f>
        <v>0.1575</v>
      </c>
      <c r="S311" s="212">
        <v>0</v>
      </c>
      <c r="T311" s="213">
        <f>S311*H311</f>
        <v>0</v>
      </c>
      <c r="AR311" s="23" t="s">
        <v>190</v>
      </c>
      <c r="AT311" s="23" t="s">
        <v>185</v>
      </c>
      <c r="AU311" s="23" t="s">
        <v>86</v>
      </c>
      <c r="AY311" s="23" t="s">
        <v>183</v>
      </c>
      <c r="BE311" s="214">
        <f>IF(N311="základní",J311,0)</f>
        <v>0</v>
      </c>
      <c r="BF311" s="214">
        <f>IF(N311="snížená",J311,0)</f>
        <v>0</v>
      </c>
      <c r="BG311" s="214">
        <f>IF(N311="zákl. přenesená",J311,0)</f>
        <v>0</v>
      </c>
      <c r="BH311" s="214">
        <f>IF(N311="sníž. přenesená",J311,0)</f>
        <v>0</v>
      </c>
      <c r="BI311" s="214">
        <f>IF(N311="nulová",J311,0)</f>
        <v>0</v>
      </c>
      <c r="BJ311" s="23" t="s">
        <v>24</v>
      </c>
      <c r="BK311" s="214">
        <f>ROUND(I311*H311,2)</f>
        <v>0</v>
      </c>
      <c r="BL311" s="23" t="s">
        <v>190</v>
      </c>
      <c r="BM311" s="23" t="s">
        <v>452</v>
      </c>
    </row>
    <row r="312" spans="2:51" s="12" customFormat="1" ht="13.5">
      <c r="B312" s="215"/>
      <c r="C312" s="216"/>
      <c r="D312" s="217" t="s">
        <v>192</v>
      </c>
      <c r="E312" s="218" t="s">
        <v>22</v>
      </c>
      <c r="F312" s="219" t="s">
        <v>453</v>
      </c>
      <c r="G312" s="216"/>
      <c r="H312" s="220" t="s">
        <v>22</v>
      </c>
      <c r="I312" s="221"/>
      <c r="J312" s="216"/>
      <c r="K312" s="216"/>
      <c r="L312" s="222"/>
      <c r="M312" s="223"/>
      <c r="N312" s="224"/>
      <c r="O312" s="224"/>
      <c r="P312" s="224"/>
      <c r="Q312" s="224"/>
      <c r="R312" s="224"/>
      <c r="S312" s="224"/>
      <c r="T312" s="225"/>
      <c r="AT312" s="226" t="s">
        <v>192</v>
      </c>
      <c r="AU312" s="226" t="s">
        <v>86</v>
      </c>
      <c r="AV312" s="12" t="s">
        <v>24</v>
      </c>
      <c r="AW312" s="12" t="s">
        <v>41</v>
      </c>
      <c r="AX312" s="12" t="s">
        <v>78</v>
      </c>
      <c r="AY312" s="226" t="s">
        <v>183</v>
      </c>
    </row>
    <row r="313" spans="2:51" s="13" customFormat="1" ht="13.5">
      <c r="B313" s="227"/>
      <c r="C313" s="228"/>
      <c r="D313" s="238" t="s">
        <v>192</v>
      </c>
      <c r="E313" s="239" t="s">
        <v>22</v>
      </c>
      <c r="F313" s="240" t="s">
        <v>405</v>
      </c>
      <c r="G313" s="228"/>
      <c r="H313" s="241">
        <v>10</v>
      </c>
      <c r="I313" s="232"/>
      <c r="J313" s="228"/>
      <c r="K313" s="228"/>
      <c r="L313" s="233"/>
      <c r="M313" s="234"/>
      <c r="N313" s="235"/>
      <c r="O313" s="235"/>
      <c r="P313" s="235"/>
      <c r="Q313" s="235"/>
      <c r="R313" s="235"/>
      <c r="S313" s="235"/>
      <c r="T313" s="236"/>
      <c r="AT313" s="237" t="s">
        <v>192</v>
      </c>
      <c r="AU313" s="237" t="s">
        <v>86</v>
      </c>
      <c r="AV313" s="13" t="s">
        <v>86</v>
      </c>
      <c r="AW313" s="13" t="s">
        <v>41</v>
      </c>
      <c r="AX313" s="13" t="s">
        <v>78</v>
      </c>
      <c r="AY313" s="237" t="s">
        <v>183</v>
      </c>
    </row>
    <row r="314" spans="2:65" s="1" customFormat="1" ht="31.5" customHeight="1">
      <c r="B314" s="40"/>
      <c r="C314" s="203" t="s">
        <v>454</v>
      </c>
      <c r="D314" s="203" t="s">
        <v>185</v>
      </c>
      <c r="E314" s="204" t="s">
        <v>455</v>
      </c>
      <c r="F314" s="205" t="s">
        <v>456</v>
      </c>
      <c r="G314" s="206" t="s">
        <v>288</v>
      </c>
      <c r="H314" s="207">
        <v>179.988</v>
      </c>
      <c r="I314" s="208"/>
      <c r="J314" s="209">
        <f>ROUND(I314*H314,2)</f>
        <v>0</v>
      </c>
      <c r="K314" s="205" t="s">
        <v>189</v>
      </c>
      <c r="L314" s="60"/>
      <c r="M314" s="210" t="s">
        <v>22</v>
      </c>
      <c r="N314" s="211" t="s">
        <v>49</v>
      </c>
      <c r="O314" s="41"/>
      <c r="P314" s="212">
        <f>O314*H314</f>
        <v>0</v>
      </c>
      <c r="Q314" s="212">
        <v>0.0154</v>
      </c>
      <c r="R314" s="212">
        <f>Q314*H314</f>
        <v>2.7718152000000003</v>
      </c>
      <c r="S314" s="212">
        <v>0</v>
      </c>
      <c r="T314" s="213">
        <f>S314*H314</f>
        <v>0</v>
      </c>
      <c r="AR314" s="23" t="s">
        <v>190</v>
      </c>
      <c r="AT314" s="23" t="s">
        <v>185</v>
      </c>
      <c r="AU314" s="23" t="s">
        <v>86</v>
      </c>
      <c r="AY314" s="23" t="s">
        <v>183</v>
      </c>
      <c r="BE314" s="214">
        <f>IF(N314="základní",J314,0)</f>
        <v>0</v>
      </c>
      <c r="BF314" s="214">
        <f>IF(N314="snížená",J314,0)</f>
        <v>0</v>
      </c>
      <c r="BG314" s="214">
        <f>IF(N314="zákl. přenesená",J314,0)</f>
        <v>0</v>
      </c>
      <c r="BH314" s="214">
        <f>IF(N314="sníž. přenesená",J314,0)</f>
        <v>0</v>
      </c>
      <c r="BI314" s="214">
        <f>IF(N314="nulová",J314,0)</f>
        <v>0</v>
      </c>
      <c r="BJ314" s="23" t="s">
        <v>24</v>
      </c>
      <c r="BK314" s="214">
        <f>ROUND(I314*H314,2)</f>
        <v>0</v>
      </c>
      <c r="BL314" s="23" t="s">
        <v>190</v>
      </c>
      <c r="BM314" s="23" t="s">
        <v>457</v>
      </c>
    </row>
    <row r="315" spans="2:51" s="12" customFormat="1" ht="13.5">
      <c r="B315" s="215"/>
      <c r="C315" s="216"/>
      <c r="D315" s="217" t="s">
        <v>192</v>
      </c>
      <c r="E315" s="218" t="s">
        <v>22</v>
      </c>
      <c r="F315" s="219" t="s">
        <v>230</v>
      </c>
      <c r="G315" s="216"/>
      <c r="H315" s="220" t="s">
        <v>22</v>
      </c>
      <c r="I315" s="221"/>
      <c r="J315" s="216"/>
      <c r="K315" s="216"/>
      <c r="L315" s="222"/>
      <c r="M315" s="223"/>
      <c r="N315" s="224"/>
      <c r="O315" s="224"/>
      <c r="P315" s="224"/>
      <c r="Q315" s="224"/>
      <c r="R315" s="224"/>
      <c r="S315" s="224"/>
      <c r="T315" s="225"/>
      <c r="AT315" s="226" t="s">
        <v>192</v>
      </c>
      <c r="AU315" s="226" t="s">
        <v>86</v>
      </c>
      <c r="AV315" s="12" t="s">
        <v>24</v>
      </c>
      <c r="AW315" s="12" t="s">
        <v>41</v>
      </c>
      <c r="AX315" s="12" t="s">
        <v>78</v>
      </c>
      <c r="AY315" s="226" t="s">
        <v>183</v>
      </c>
    </row>
    <row r="316" spans="2:51" s="13" customFormat="1" ht="13.5">
      <c r="B316" s="227"/>
      <c r="C316" s="228"/>
      <c r="D316" s="217" t="s">
        <v>192</v>
      </c>
      <c r="E316" s="229" t="s">
        <v>22</v>
      </c>
      <c r="F316" s="230" t="s">
        <v>458</v>
      </c>
      <c r="G316" s="228"/>
      <c r="H316" s="231">
        <v>10.01</v>
      </c>
      <c r="I316" s="232"/>
      <c r="J316" s="228"/>
      <c r="K316" s="228"/>
      <c r="L316" s="233"/>
      <c r="M316" s="234"/>
      <c r="N316" s="235"/>
      <c r="O316" s="235"/>
      <c r="P316" s="235"/>
      <c r="Q316" s="235"/>
      <c r="R316" s="235"/>
      <c r="S316" s="235"/>
      <c r="T316" s="236"/>
      <c r="AT316" s="237" t="s">
        <v>192</v>
      </c>
      <c r="AU316" s="237" t="s">
        <v>86</v>
      </c>
      <c r="AV316" s="13" t="s">
        <v>86</v>
      </c>
      <c r="AW316" s="13" t="s">
        <v>41</v>
      </c>
      <c r="AX316" s="13" t="s">
        <v>78</v>
      </c>
      <c r="AY316" s="237" t="s">
        <v>183</v>
      </c>
    </row>
    <row r="317" spans="2:51" s="13" customFormat="1" ht="13.5">
      <c r="B317" s="227"/>
      <c r="C317" s="228"/>
      <c r="D317" s="217" t="s">
        <v>192</v>
      </c>
      <c r="E317" s="229" t="s">
        <v>22</v>
      </c>
      <c r="F317" s="230" t="s">
        <v>459</v>
      </c>
      <c r="G317" s="228"/>
      <c r="H317" s="231">
        <v>13.5</v>
      </c>
      <c r="I317" s="232"/>
      <c r="J317" s="228"/>
      <c r="K317" s="228"/>
      <c r="L317" s="233"/>
      <c r="M317" s="234"/>
      <c r="N317" s="235"/>
      <c r="O317" s="235"/>
      <c r="P317" s="235"/>
      <c r="Q317" s="235"/>
      <c r="R317" s="235"/>
      <c r="S317" s="235"/>
      <c r="T317" s="236"/>
      <c r="AT317" s="237" t="s">
        <v>192</v>
      </c>
      <c r="AU317" s="237" t="s">
        <v>86</v>
      </c>
      <c r="AV317" s="13" t="s">
        <v>86</v>
      </c>
      <c r="AW317" s="13" t="s">
        <v>41</v>
      </c>
      <c r="AX317" s="13" t="s">
        <v>78</v>
      </c>
      <c r="AY317" s="237" t="s">
        <v>183</v>
      </c>
    </row>
    <row r="318" spans="2:51" s="13" customFormat="1" ht="13.5">
      <c r="B318" s="227"/>
      <c r="C318" s="228"/>
      <c r="D318" s="217" t="s">
        <v>192</v>
      </c>
      <c r="E318" s="229" t="s">
        <v>22</v>
      </c>
      <c r="F318" s="230" t="s">
        <v>460</v>
      </c>
      <c r="G318" s="228"/>
      <c r="H318" s="231">
        <v>10.94</v>
      </c>
      <c r="I318" s="232"/>
      <c r="J318" s="228"/>
      <c r="K318" s="228"/>
      <c r="L318" s="233"/>
      <c r="M318" s="234"/>
      <c r="N318" s="235"/>
      <c r="O318" s="235"/>
      <c r="P318" s="235"/>
      <c r="Q318" s="235"/>
      <c r="R318" s="235"/>
      <c r="S318" s="235"/>
      <c r="T318" s="236"/>
      <c r="AT318" s="237" t="s">
        <v>192</v>
      </c>
      <c r="AU318" s="237" t="s">
        <v>86</v>
      </c>
      <c r="AV318" s="13" t="s">
        <v>86</v>
      </c>
      <c r="AW318" s="13" t="s">
        <v>41</v>
      </c>
      <c r="AX318" s="13" t="s">
        <v>78</v>
      </c>
      <c r="AY318" s="237" t="s">
        <v>183</v>
      </c>
    </row>
    <row r="319" spans="2:51" s="12" customFormat="1" ht="13.5">
      <c r="B319" s="215"/>
      <c r="C319" s="216"/>
      <c r="D319" s="217" t="s">
        <v>192</v>
      </c>
      <c r="E319" s="218" t="s">
        <v>22</v>
      </c>
      <c r="F319" s="219" t="s">
        <v>239</v>
      </c>
      <c r="G319" s="216"/>
      <c r="H319" s="220" t="s">
        <v>22</v>
      </c>
      <c r="I319" s="221"/>
      <c r="J319" s="216"/>
      <c r="K319" s="216"/>
      <c r="L319" s="222"/>
      <c r="M319" s="223"/>
      <c r="N319" s="224"/>
      <c r="O319" s="224"/>
      <c r="P319" s="224"/>
      <c r="Q319" s="224"/>
      <c r="R319" s="224"/>
      <c r="S319" s="224"/>
      <c r="T319" s="225"/>
      <c r="AT319" s="226" t="s">
        <v>192</v>
      </c>
      <c r="AU319" s="226" t="s">
        <v>86</v>
      </c>
      <c r="AV319" s="12" t="s">
        <v>24</v>
      </c>
      <c r="AW319" s="12" t="s">
        <v>41</v>
      </c>
      <c r="AX319" s="12" t="s">
        <v>78</v>
      </c>
      <c r="AY319" s="226" t="s">
        <v>183</v>
      </c>
    </row>
    <row r="320" spans="2:51" s="13" customFormat="1" ht="13.5">
      <c r="B320" s="227"/>
      <c r="C320" s="228"/>
      <c r="D320" s="217" t="s">
        <v>192</v>
      </c>
      <c r="E320" s="229" t="s">
        <v>22</v>
      </c>
      <c r="F320" s="230" t="s">
        <v>461</v>
      </c>
      <c r="G320" s="228"/>
      <c r="H320" s="231">
        <v>42.615</v>
      </c>
      <c r="I320" s="232"/>
      <c r="J320" s="228"/>
      <c r="K320" s="228"/>
      <c r="L320" s="233"/>
      <c r="M320" s="234"/>
      <c r="N320" s="235"/>
      <c r="O320" s="235"/>
      <c r="P320" s="235"/>
      <c r="Q320" s="235"/>
      <c r="R320" s="235"/>
      <c r="S320" s="235"/>
      <c r="T320" s="236"/>
      <c r="AT320" s="237" t="s">
        <v>192</v>
      </c>
      <c r="AU320" s="237" t="s">
        <v>86</v>
      </c>
      <c r="AV320" s="13" t="s">
        <v>86</v>
      </c>
      <c r="AW320" s="13" t="s">
        <v>41</v>
      </c>
      <c r="AX320" s="13" t="s">
        <v>78</v>
      </c>
      <c r="AY320" s="237" t="s">
        <v>183</v>
      </c>
    </row>
    <row r="321" spans="2:51" s="13" customFormat="1" ht="13.5">
      <c r="B321" s="227"/>
      <c r="C321" s="228"/>
      <c r="D321" s="217" t="s">
        <v>192</v>
      </c>
      <c r="E321" s="229" t="s">
        <v>22</v>
      </c>
      <c r="F321" s="230" t="s">
        <v>462</v>
      </c>
      <c r="G321" s="228"/>
      <c r="H321" s="231">
        <v>33.08</v>
      </c>
      <c r="I321" s="232"/>
      <c r="J321" s="228"/>
      <c r="K321" s="228"/>
      <c r="L321" s="233"/>
      <c r="M321" s="234"/>
      <c r="N321" s="235"/>
      <c r="O321" s="235"/>
      <c r="P321" s="235"/>
      <c r="Q321" s="235"/>
      <c r="R321" s="235"/>
      <c r="S321" s="235"/>
      <c r="T321" s="236"/>
      <c r="AT321" s="237" t="s">
        <v>192</v>
      </c>
      <c r="AU321" s="237" t="s">
        <v>86</v>
      </c>
      <c r="AV321" s="13" t="s">
        <v>86</v>
      </c>
      <c r="AW321" s="13" t="s">
        <v>41</v>
      </c>
      <c r="AX321" s="13" t="s">
        <v>78</v>
      </c>
      <c r="AY321" s="237" t="s">
        <v>183</v>
      </c>
    </row>
    <row r="322" spans="2:51" s="12" customFormat="1" ht="13.5">
      <c r="B322" s="215"/>
      <c r="C322" s="216"/>
      <c r="D322" s="217" t="s">
        <v>192</v>
      </c>
      <c r="E322" s="218" t="s">
        <v>22</v>
      </c>
      <c r="F322" s="219" t="s">
        <v>463</v>
      </c>
      <c r="G322" s="216"/>
      <c r="H322" s="220" t="s">
        <v>22</v>
      </c>
      <c r="I322" s="221"/>
      <c r="J322" s="216"/>
      <c r="K322" s="216"/>
      <c r="L322" s="222"/>
      <c r="M322" s="223"/>
      <c r="N322" s="224"/>
      <c r="O322" s="224"/>
      <c r="P322" s="224"/>
      <c r="Q322" s="224"/>
      <c r="R322" s="224"/>
      <c r="S322" s="224"/>
      <c r="T322" s="225"/>
      <c r="AT322" s="226" t="s">
        <v>192</v>
      </c>
      <c r="AU322" s="226" t="s">
        <v>86</v>
      </c>
      <c r="AV322" s="12" t="s">
        <v>24</v>
      </c>
      <c r="AW322" s="12" t="s">
        <v>41</v>
      </c>
      <c r="AX322" s="12" t="s">
        <v>78</v>
      </c>
      <c r="AY322" s="226" t="s">
        <v>183</v>
      </c>
    </row>
    <row r="323" spans="2:51" s="12" customFormat="1" ht="13.5">
      <c r="B323" s="215"/>
      <c r="C323" s="216"/>
      <c r="D323" s="217" t="s">
        <v>192</v>
      </c>
      <c r="E323" s="218" t="s">
        <v>22</v>
      </c>
      <c r="F323" s="219" t="s">
        <v>464</v>
      </c>
      <c r="G323" s="216"/>
      <c r="H323" s="220" t="s">
        <v>22</v>
      </c>
      <c r="I323" s="221"/>
      <c r="J323" s="216"/>
      <c r="K323" s="216"/>
      <c r="L323" s="222"/>
      <c r="M323" s="223"/>
      <c r="N323" s="224"/>
      <c r="O323" s="224"/>
      <c r="P323" s="224"/>
      <c r="Q323" s="224"/>
      <c r="R323" s="224"/>
      <c r="S323" s="224"/>
      <c r="T323" s="225"/>
      <c r="AT323" s="226" t="s">
        <v>192</v>
      </c>
      <c r="AU323" s="226" t="s">
        <v>86</v>
      </c>
      <c r="AV323" s="12" t="s">
        <v>24</v>
      </c>
      <c r="AW323" s="12" t="s">
        <v>41</v>
      </c>
      <c r="AX323" s="12" t="s">
        <v>78</v>
      </c>
      <c r="AY323" s="226" t="s">
        <v>183</v>
      </c>
    </row>
    <row r="324" spans="2:51" s="13" customFormat="1" ht="13.5">
      <c r="B324" s="227"/>
      <c r="C324" s="228"/>
      <c r="D324" s="217" t="s">
        <v>192</v>
      </c>
      <c r="E324" s="229" t="s">
        <v>22</v>
      </c>
      <c r="F324" s="230" t="s">
        <v>465</v>
      </c>
      <c r="G324" s="228"/>
      <c r="H324" s="231">
        <v>4.2</v>
      </c>
      <c r="I324" s="232"/>
      <c r="J324" s="228"/>
      <c r="K324" s="228"/>
      <c r="L324" s="233"/>
      <c r="M324" s="234"/>
      <c r="N324" s="235"/>
      <c r="O324" s="235"/>
      <c r="P324" s="235"/>
      <c r="Q324" s="235"/>
      <c r="R324" s="235"/>
      <c r="S324" s="235"/>
      <c r="T324" s="236"/>
      <c r="AT324" s="237" t="s">
        <v>192</v>
      </c>
      <c r="AU324" s="237" t="s">
        <v>86</v>
      </c>
      <c r="AV324" s="13" t="s">
        <v>86</v>
      </c>
      <c r="AW324" s="13" t="s">
        <v>41</v>
      </c>
      <c r="AX324" s="13" t="s">
        <v>78</v>
      </c>
      <c r="AY324" s="237" t="s">
        <v>183</v>
      </c>
    </row>
    <row r="325" spans="2:51" s="12" customFormat="1" ht="13.5">
      <c r="B325" s="215"/>
      <c r="C325" s="216"/>
      <c r="D325" s="217" t="s">
        <v>192</v>
      </c>
      <c r="E325" s="218" t="s">
        <v>22</v>
      </c>
      <c r="F325" s="219" t="s">
        <v>303</v>
      </c>
      <c r="G325" s="216"/>
      <c r="H325" s="220" t="s">
        <v>22</v>
      </c>
      <c r="I325" s="221"/>
      <c r="J325" s="216"/>
      <c r="K325" s="216"/>
      <c r="L325" s="222"/>
      <c r="M325" s="223"/>
      <c r="N325" s="224"/>
      <c r="O325" s="224"/>
      <c r="P325" s="224"/>
      <c r="Q325" s="224"/>
      <c r="R325" s="224"/>
      <c r="S325" s="224"/>
      <c r="T325" s="225"/>
      <c r="AT325" s="226" t="s">
        <v>192</v>
      </c>
      <c r="AU325" s="226" t="s">
        <v>86</v>
      </c>
      <c r="AV325" s="12" t="s">
        <v>24</v>
      </c>
      <c r="AW325" s="12" t="s">
        <v>41</v>
      </c>
      <c r="AX325" s="12" t="s">
        <v>78</v>
      </c>
      <c r="AY325" s="226" t="s">
        <v>183</v>
      </c>
    </row>
    <row r="326" spans="2:51" s="13" customFormat="1" ht="13.5">
      <c r="B326" s="227"/>
      <c r="C326" s="228"/>
      <c r="D326" s="217" t="s">
        <v>192</v>
      </c>
      <c r="E326" s="229" t="s">
        <v>22</v>
      </c>
      <c r="F326" s="230" t="s">
        <v>466</v>
      </c>
      <c r="G326" s="228"/>
      <c r="H326" s="231">
        <v>5.88</v>
      </c>
      <c r="I326" s="232"/>
      <c r="J326" s="228"/>
      <c r="K326" s="228"/>
      <c r="L326" s="233"/>
      <c r="M326" s="234"/>
      <c r="N326" s="235"/>
      <c r="O326" s="235"/>
      <c r="P326" s="235"/>
      <c r="Q326" s="235"/>
      <c r="R326" s="235"/>
      <c r="S326" s="235"/>
      <c r="T326" s="236"/>
      <c r="AT326" s="237" t="s">
        <v>192</v>
      </c>
      <c r="AU326" s="237" t="s">
        <v>86</v>
      </c>
      <c r="AV326" s="13" t="s">
        <v>86</v>
      </c>
      <c r="AW326" s="13" t="s">
        <v>41</v>
      </c>
      <c r="AX326" s="13" t="s">
        <v>78</v>
      </c>
      <c r="AY326" s="237" t="s">
        <v>183</v>
      </c>
    </row>
    <row r="327" spans="2:51" s="13" customFormat="1" ht="13.5">
      <c r="B327" s="227"/>
      <c r="C327" s="228"/>
      <c r="D327" s="217" t="s">
        <v>192</v>
      </c>
      <c r="E327" s="229" t="s">
        <v>22</v>
      </c>
      <c r="F327" s="230" t="s">
        <v>467</v>
      </c>
      <c r="G327" s="228"/>
      <c r="H327" s="231">
        <v>5.04</v>
      </c>
      <c r="I327" s="232"/>
      <c r="J327" s="228"/>
      <c r="K327" s="228"/>
      <c r="L327" s="233"/>
      <c r="M327" s="234"/>
      <c r="N327" s="235"/>
      <c r="O327" s="235"/>
      <c r="P327" s="235"/>
      <c r="Q327" s="235"/>
      <c r="R327" s="235"/>
      <c r="S327" s="235"/>
      <c r="T327" s="236"/>
      <c r="AT327" s="237" t="s">
        <v>192</v>
      </c>
      <c r="AU327" s="237" t="s">
        <v>86</v>
      </c>
      <c r="AV327" s="13" t="s">
        <v>86</v>
      </c>
      <c r="AW327" s="13" t="s">
        <v>41</v>
      </c>
      <c r="AX327" s="13" t="s">
        <v>78</v>
      </c>
      <c r="AY327" s="237" t="s">
        <v>183</v>
      </c>
    </row>
    <row r="328" spans="2:51" s="13" customFormat="1" ht="13.5">
      <c r="B328" s="227"/>
      <c r="C328" s="228"/>
      <c r="D328" s="217" t="s">
        <v>192</v>
      </c>
      <c r="E328" s="229" t="s">
        <v>22</v>
      </c>
      <c r="F328" s="230" t="s">
        <v>468</v>
      </c>
      <c r="G328" s="228"/>
      <c r="H328" s="231">
        <v>2.667</v>
      </c>
      <c r="I328" s="232"/>
      <c r="J328" s="228"/>
      <c r="K328" s="228"/>
      <c r="L328" s="233"/>
      <c r="M328" s="234"/>
      <c r="N328" s="235"/>
      <c r="O328" s="235"/>
      <c r="P328" s="235"/>
      <c r="Q328" s="235"/>
      <c r="R328" s="235"/>
      <c r="S328" s="235"/>
      <c r="T328" s="236"/>
      <c r="AT328" s="237" t="s">
        <v>192</v>
      </c>
      <c r="AU328" s="237" t="s">
        <v>86</v>
      </c>
      <c r="AV328" s="13" t="s">
        <v>86</v>
      </c>
      <c r="AW328" s="13" t="s">
        <v>41</v>
      </c>
      <c r="AX328" s="13" t="s">
        <v>78</v>
      </c>
      <c r="AY328" s="237" t="s">
        <v>183</v>
      </c>
    </row>
    <row r="329" spans="2:51" s="13" customFormat="1" ht="13.5">
      <c r="B329" s="227"/>
      <c r="C329" s="228"/>
      <c r="D329" s="217" t="s">
        <v>192</v>
      </c>
      <c r="E329" s="229" t="s">
        <v>22</v>
      </c>
      <c r="F329" s="230" t="s">
        <v>469</v>
      </c>
      <c r="G329" s="228"/>
      <c r="H329" s="231">
        <v>6.72</v>
      </c>
      <c r="I329" s="232"/>
      <c r="J329" s="228"/>
      <c r="K329" s="228"/>
      <c r="L329" s="233"/>
      <c r="M329" s="234"/>
      <c r="N329" s="235"/>
      <c r="O329" s="235"/>
      <c r="P329" s="235"/>
      <c r="Q329" s="235"/>
      <c r="R329" s="235"/>
      <c r="S329" s="235"/>
      <c r="T329" s="236"/>
      <c r="AT329" s="237" t="s">
        <v>192</v>
      </c>
      <c r="AU329" s="237" t="s">
        <v>86</v>
      </c>
      <c r="AV329" s="13" t="s">
        <v>86</v>
      </c>
      <c r="AW329" s="13" t="s">
        <v>41</v>
      </c>
      <c r="AX329" s="13" t="s">
        <v>78</v>
      </c>
      <c r="AY329" s="237" t="s">
        <v>183</v>
      </c>
    </row>
    <row r="330" spans="2:51" s="13" customFormat="1" ht="13.5">
      <c r="B330" s="227"/>
      <c r="C330" s="228"/>
      <c r="D330" s="217" t="s">
        <v>192</v>
      </c>
      <c r="E330" s="229" t="s">
        <v>22</v>
      </c>
      <c r="F330" s="230" t="s">
        <v>470</v>
      </c>
      <c r="G330" s="228"/>
      <c r="H330" s="231">
        <v>3.84</v>
      </c>
      <c r="I330" s="232"/>
      <c r="J330" s="228"/>
      <c r="K330" s="228"/>
      <c r="L330" s="233"/>
      <c r="M330" s="234"/>
      <c r="N330" s="235"/>
      <c r="O330" s="235"/>
      <c r="P330" s="235"/>
      <c r="Q330" s="235"/>
      <c r="R330" s="235"/>
      <c r="S330" s="235"/>
      <c r="T330" s="236"/>
      <c r="AT330" s="237" t="s">
        <v>192</v>
      </c>
      <c r="AU330" s="237" t="s">
        <v>86</v>
      </c>
      <c r="AV330" s="13" t="s">
        <v>86</v>
      </c>
      <c r="AW330" s="13" t="s">
        <v>41</v>
      </c>
      <c r="AX330" s="13" t="s">
        <v>78</v>
      </c>
      <c r="AY330" s="237" t="s">
        <v>183</v>
      </c>
    </row>
    <row r="331" spans="2:51" s="13" customFormat="1" ht="13.5">
      <c r="B331" s="227"/>
      <c r="C331" s="228"/>
      <c r="D331" s="217" t="s">
        <v>192</v>
      </c>
      <c r="E331" s="229" t="s">
        <v>22</v>
      </c>
      <c r="F331" s="230" t="s">
        <v>471</v>
      </c>
      <c r="G331" s="228"/>
      <c r="H331" s="231">
        <v>1.62</v>
      </c>
      <c r="I331" s="232"/>
      <c r="J331" s="228"/>
      <c r="K331" s="228"/>
      <c r="L331" s="233"/>
      <c r="M331" s="234"/>
      <c r="N331" s="235"/>
      <c r="O331" s="235"/>
      <c r="P331" s="235"/>
      <c r="Q331" s="235"/>
      <c r="R331" s="235"/>
      <c r="S331" s="235"/>
      <c r="T331" s="236"/>
      <c r="AT331" s="237" t="s">
        <v>192</v>
      </c>
      <c r="AU331" s="237" t="s">
        <v>86</v>
      </c>
      <c r="AV331" s="13" t="s">
        <v>86</v>
      </c>
      <c r="AW331" s="13" t="s">
        <v>41</v>
      </c>
      <c r="AX331" s="13" t="s">
        <v>78</v>
      </c>
      <c r="AY331" s="237" t="s">
        <v>183</v>
      </c>
    </row>
    <row r="332" spans="2:51" s="13" customFormat="1" ht="13.5">
      <c r="B332" s="227"/>
      <c r="C332" s="228"/>
      <c r="D332" s="217" t="s">
        <v>192</v>
      </c>
      <c r="E332" s="229" t="s">
        <v>22</v>
      </c>
      <c r="F332" s="230" t="s">
        <v>472</v>
      </c>
      <c r="G332" s="228"/>
      <c r="H332" s="231">
        <v>4.83</v>
      </c>
      <c r="I332" s="232"/>
      <c r="J332" s="228"/>
      <c r="K332" s="228"/>
      <c r="L332" s="233"/>
      <c r="M332" s="234"/>
      <c r="N332" s="235"/>
      <c r="O332" s="235"/>
      <c r="P332" s="235"/>
      <c r="Q332" s="235"/>
      <c r="R332" s="235"/>
      <c r="S332" s="235"/>
      <c r="T332" s="236"/>
      <c r="AT332" s="237" t="s">
        <v>192</v>
      </c>
      <c r="AU332" s="237" t="s">
        <v>86</v>
      </c>
      <c r="AV332" s="13" t="s">
        <v>86</v>
      </c>
      <c r="AW332" s="13" t="s">
        <v>41</v>
      </c>
      <c r="AX332" s="13" t="s">
        <v>78</v>
      </c>
      <c r="AY332" s="237" t="s">
        <v>183</v>
      </c>
    </row>
    <row r="333" spans="2:51" s="13" customFormat="1" ht="13.5">
      <c r="B333" s="227"/>
      <c r="C333" s="228"/>
      <c r="D333" s="217" t="s">
        <v>192</v>
      </c>
      <c r="E333" s="229" t="s">
        <v>22</v>
      </c>
      <c r="F333" s="230" t="s">
        <v>473</v>
      </c>
      <c r="G333" s="228"/>
      <c r="H333" s="231">
        <v>6.51</v>
      </c>
      <c r="I333" s="232"/>
      <c r="J333" s="228"/>
      <c r="K333" s="228"/>
      <c r="L333" s="233"/>
      <c r="M333" s="234"/>
      <c r="N333" s="235"/>
      <c r="O333" s="235"/>
      <c r="P333" s="235"/>
      <c r="Q333" s="235"/>
      <c r="R333" s="235"/>
      <c r="S333" s="235"/>
      <c r="T333" s="236"/>
      <c r="AT333" s="237" t="s">
        <v>192</v>
      </c>
      <c r="AU333" s="237" t="s">
        <v>86</v>
      </c>
      <c r="AV333" s="13" t="s">
        <v>86</v>
      </c>
      <c r="AW333" s="13" t="s">
        <v>41</v>
      </c>
      <c r="AX333" s="13" t="s">
        <v>78</v>
      </c>
      <c r="AY333" s="237" t="s">
        <v>183</v>
      </c>
    </row>
    <row r="334" spans="2:51" s="12" customFormat="1" ht="13.5">
      <c r="B334" s="215"/>
      <c r="C334" s="216"/>
      <c r="D334" s="217" t="s">
        <v>192</v>
      </c>
      <c r="E334" s="218" t="s">
        <v>22</v>
      </c>
      <c r="F334" s="219" t="s">
        <v>239</v>
      </c>
      <c r="G334" s="216"/>
      <c r="H334" s="220" t="s">
        <v>22</v>
      </c>
      <c r="I334" s="221"/>
      <c r="J334" s="216"/>
      <c r="K334" s="216"/>
      <c r="L334" s="222"/>
      <c r="M334" s="223"/>
      <c r="N334" s="224"/>
      <c r="O334" s="224"/>
      <c r="P334" s="224"/>
      <c r="Q334" s="224"/>
      <c r="R334" s="224"/>
      <c r="S334" s="224"/>
      <c r="T334" s="225"/>
      <c r="AT334" s="226" t="s">
        <v>192</v>
      </c>
      <c r="AU334" s="226" t="s">
        <v>86</v>
      </c>
      <c r="AV334" s="12" t="s">
        <v>24</v>
      </c>
      <c r="AW334" s="12" t="s">
        <v>41</v>
      </c>
      <c r="AX334" s="12" t="s">
        <v>78</v>
      </c>
      <c r="AY334" s="226" t="s">
        <v>183</v>
      </c>
    </row>
    <row r="335" spans="2:51" s="13" customFormat="1" ht="13.5">
      <c r="B335" s="227"/>
      <c r="C335" s="228"/>
      <c r="D335" s="217" t="s">
        <v>192</v>
      </c>
      <c r="E335" s="229" t="s">
        <v>22</v>
      </c>
      <c r="F335" s="230" t="s">
        <v>474</v>
      </c>
      <c r="G335" s="228"/>
      <c r="H335" s="231">
        <v>8.001</v>
      </c>
      <c r="I335" s="232"/>
      <c r="J335" s="228"/>
      <c r="K335" s="228"/>
      <c r="L335" s="233"/>
      <c r="M335" s="234"/>
      <c r="N335" s="235"/>
      <c r="O335" s="235"/>
      <c r="P335" s="235"/>
      <c r="Q335" s="235"/>
      <c r="R335" s="235"/>
      <c r="S335" s="235"/>
      <c r="T335" s="236"/>
      <c r="AT335" s="237" t="s">
        <v>192</v>
      </c>
      <c r="AU335" s="237" t="s">
        <v>86</v>
      </c>
      <c r="AV335" s="13" t="s">
        <v>86</v>
      </c>
      <c r="AW335" s="13" t="s">
        <v>41</v>
      </c>
      <c r="AX335" s="13" t="s">
        <v>78</v>
      </c>
      <c r="AY335" s="237" t="s">
        <v>183</v>
      </c>
    </row>
    <row r="336" spans="2:51" s="13" customFormat="1" ht="13.5">
      <c r="B336" s="227"/>
      <c r="C336" s="228"/>
      <c r="D336" s="217" t="s">
        <v>192</v>
      </c>
      <c r="E336" s="229" t="s">
        <v>22</v>
      </c>
      <c r="F336" s="230" t="s">
        <v>475</v>
      </c>
      <c r="G336" s="228"/>
      <c r="H336" s="231">
        <v>4.32</v>
      </c>
      <c r="I336" s="232"/>
      <c r="J336" s="228"/>
      <c r="K336" s="228"/>
      <c r="L336" s="233"/>
      <c r="M336" s="234"/>
      <c r="N336" s="235"/>
      <c r="O336" s="235"/>
      <c r="P336" s="235"/>
      <c r="Q336" s="235"/>
      <c r="R336" s="235"/>
      <c r="S336" s="235"/>
      <c r="T336" s="236"/>
      <c r="AT336" s="237" t="s">
        <v>192</v>
      </c>
      <c r="AU336" s="237" t="s">
        <v>86</v>
      </c>
      <c r="AV336" s="13" t="s">
        <v>86</v>
      </c>
      <c r="AW336" s="13" t="s">
        <v>41</v>
      </c>
      <c r="AX336" s="13" t="s">
        <v>78</v>
      </c>
      <c r="AY336" s="237" t="s">
        <v>183</v>
      </c>
    </row>
    <row r="337" spans="2:51" s="13" customFormat="1" ht="13.5">
      <c r="B337" s="227"/>
      <c r="C337" s="228"/>
      <c r="D337" s="217" t="s">
        <v>192</v>
      </c>
      <c r="E337" s="229" t="s">
        <v>22</v>
      </c>
      <c r="F337" s="230" t="s">
        <v>469</v>
      </c>
      <c r="G337" s="228"/>
      <c r="H337" s="231">
        <v>6.72</v>
      </c>
      <c r="I337" s="232"/>
      <c r="J337" s="228"/>
      <c r="K337" s="228"/>
      <c r="L337" s="233"/>
      <c r="M337" s="234"/>
      <c r="N337" s="235"/>
      <c r="O337" s="235"/>
      <c r="P337" s="235"/>
      <c r="Q337" s="235"/>
      <c r="R337" s="235"/>
      <c r="S337" s="235"/>
      <c r="T337" s="236"/>
      <c r="AT337" s="237" t="s">
        <v>192</v>
      </c>
      <c r="AU337" s="237" t="s">
        <v>86</v>
      </c>
      <c r="AV337" s="13" t="s">
        <v>86</v>
      </c>
      <c r="AW337" s="13" t="s">
        <v>41</v>
      </c>
      <c r="AX337" s="13" t="s">
        <v>78</v>
      </c>
      <c r="AY337" s="237" t="s">
        <v>183</v>
      </c>
    </row>
    <row r="338" spans="2:51" s="13" customFormat="1" ht="13.5">
      <c r="B338" s="227"/>
      <c r="C338" s="228"/>
      <c r="D338" s="217" t="s">
        <v>192</v>
      </c>
      <c r="E338" s="229" t="s">
        <v>22</v>
      </c>
      <c r="F338" s="230" t="s">
        <v>470</v>
      </c>
      <c r="G338" s="228"/>
      <c r="H338" s="231">
        <v>3.84</v>
      </c>
      <c r="I338" s="232"/>
      <c r="J338" s="228"/>
      <c r="K338" s="228"/>
      <c r="L338" s="233"/>
      <c r="M338" s="234"/>
      <c r="N338" s="235"/>
      <c r="O338" s="235"/>
      <c r="P338" s="235"/>
      <c r="Q338" s="235"/>
      <c r="R338" s="235"/>
      <c r="S338" s="235"/>
      <c r="T338" s="236"/>
      <c r="AT338" s="237" t="s">
        <v>192</v>
      </c>
      <c r="AU338" s="237" t="s">
        <v>86</v>
      </c>
      <c r="AV338" s="13" t="s">
        <v>86</v>
      </c>
      <c r="AW338" s="13" t="s">
        <v>41</v>
      </c>
      <c r="AX338" s="13" t="s">
        <v>78</v>
      </c>
      <c r="AY338" s="237" t="s">
        <v>183</v>
      </c>
    </row>
    <row r="339" spans="2:51" s="13" customFormat="1" ht="13.5">
      <c r="B339" s="227"/>
      <c r="C339" s="228"/>
      <c r="D339" s="217" t="s">
        <v>192</v>
      </c>
      <c r="E339" s="229" t="s">
        <v>22</v>
      </c>
      <c r="F339" s="230" t="s">
        <v>471</v>
      </c>
      <c r="G339" s="228"/>
      <c r="H339" s="231">
        <v>1.62</v>
      </c>
      <c r="I339" s="232"/>
      <c r="J339" s="228"/>
      <c r="K339" s="228"/>
      <c r="L339" s="233"/>
      <c r="M339" s="234"/>
      <c r="N339" s="235"/>
      <c r="O339" s="235"/>
      <c r="P339" s="235"/>
      <c r="Q339" s="235"/>
      <c r="R339" s="235"/>
      <c r="S339" s="235"/>
      <c r="T339" s="236"/>
      <c r="AT339" s="237" t="s">
        <v>192</v>
      </c>
      <c r="AU339" s="237" t="s">
        <v>86</v>
      </c>
      <c r="AV339" s="13" t="s">
        <v>86</v>
      </c>
      <c r="AW339" s="13" t="s">
        <v>41</v>
      </c>
      <c r="AX339" s="13" t="s">
        <v>78</v>
      </c>
      <c r="AY339" s="237" t="s">
        <v>183</v>
      </c>
    </row>
    <row r="340" spans="2:51" s="13" customFormat="1" ht="13.5">
      <c r="B340" s="227"/>
      <c r="C340" s="228"/>
      <c r="D340" s="217" t="s">
        <v>192</v>
      </c>
      <c r="E340" s="229" t="s">
        <v>22</v>
      </c>
      <c r="F340" s="230" t="s">
        <v>476</v>
      </c>
      <c r="G340" s="228"/>
      <c r="H340" s="231">
        <v>4.035</v>
      </c>
      <c r="I340" s="232"/>
      <c r="J340" s="228"/>
      <c r="K340" s="228"/>
      <c r="L340" s="233"/>
      <c r="M340" s="234"/>
      <c r="N340" s="235"/>
      <c r="O340" s="235"/>
      <c r="P340" s="235"/>
      <c r="Q340" s="235"/>
      <c r="R340" s="235"/>
      <c r="S340" s="235"/>
      <c r="T340" s="236"/>
      <c r="AT340" s="237" t="s">
        <v>192</v>
      </c>
      <c r="AU340" s="237" t="s">
        <v>86</v>
      </c>
      <c r="AV340" s="13" t="s">
        <v>86</v>
      </c>
      <c r="AW340" s="13" t="s">
        <v>41</v>
      </c>
      <c r="AX340" s="13" t="s">
        <v>78</v>
      </c>
      <c r="AY340" s="237" t="s">
        <v>183</v>
      </c>
    </row>
    <row r="341" spans="2:51" s="12" customFormat="1" ht="13.5">
      <c r="B341" s="215"/>
      <c r="C341" s="216"/>
      <c r="D341" s="238" t="s">
        <v>192</v>
      </c>
      <c r="E341" s="242" t="s">
        <v>22</v>
      </c>
      <c r="F341" s="243" t="s">
        <v>207</v>
      </c>
      <c r="G341" s="216"/>
      <c r="H341" s="244" t="s">
        <v>22</v>
      </c>
      <c r="I341" s="221"/>
      <c r="J341" s="216"/>
      <c r="K341" s="216"/>
      <c r="L341" s="222"/>
      <c r="M341" s="223"/>
      <c r="N341" s="224"/>
      <c r="O341" s="224"/>
      <c r="P341" s="224"/>
      <c r="Q341" s="224"/>
      <c r="R341" s="224"/>
      <c r="S341" s="224"/>
      <c r="T341" s="225"/>
      <c r="AT341" s="226" t="s">
        <v>192</v>
      </c>
      <c r="AU341" s="226" t="s">
        <v>86</v>
      </c>
      <c r="AV341" s="12" t="s">
        <v>24</v>
      </c>
      <c r="AW341" s="12" t="s">
        <v>41</v>
      </c>
      <c r="AX341" s="12" t="s">
        <v>78</v>
      </c>
      <c r="AY341" s="226" t="s">
        <v>183</v>
      </c>
    </row>
    <row r="342" spans="2:65" s="1" customFormat="1" ht="31.5" customHeight="1">
      <c r="B342" s="40"/>
      <c r="C342" s="203" t="s">
        <v>477</v>
      </c>
      <c r="D342" s="203" t="s">
        <v>185</v>
      </c>
      <c r="E342" s="204" t="s">
        <v>478</v>
      </c>
      <c r="F342" s="205" t="s">
        <v>479</v>
      </c>
      <c r="G342" s="206" t="s">
        <v>288</v>
      </c>
      <c r="H342" s="207">
        <v>2306.689</v>
      </c>
      <c r="I342" s="208"/>
      <c r="J342" s="209">
        <f>ROUND(I342*H342,2)</f>
        <v>0</v>
      </c>
      <c r="K342" s="205" t="s">
        <v>189</v>
      </c>
      <c r="L342" s="60"/>
      <c r="M342" s="210" t="s">
        <v>22</v>
      </c>
      <c r="N342" s="211" t="s">
        <v>49</v>
      </c>
      <c r="O342" s="41"/>
      <c r="P342" s="212">
        <f>O342*H342</f>
        <v>0</v>
      </c>
      <c r="Q342" s="212">
        <v>0.0156</v>
      </c>
      <c r="R342" s="212">
        <f>Q342*H342</f>
        <v>35.984348399999995</v>
      </c>
      <c r="S342" s="212">
        <v>0</v>
      </c>
      <c r="T342" s="213">
        <f>S342*H342</f>
        <v>0</v>
      </c>
      <c r="AR342" s="23" t="s">
        <v>190</v>
      </c>
      <c r="AT342" s="23" t="s">
        <v>185</v>
      </c>
      <c r="AU342" s="23" t="s">
        <v>86</v>
      </c>
      <c r="AY342" s="23" t="s">
        <v>183</v>
      </c>
      <c r="BE342" s="214">
        <f>IF(N342="základní",J342,0)</f>
        <v>0</v>
      </c>
      <c r="BF342" s="214">
        <f>IF(N342="snížená",J342,0)</f>
        <v>0</v>
      </c>
      <c r="BG342" s="214">
        <f>IF(N342="zákl. přenesená",J342,0)</f>
        <v>0</v>
      </c>
      <c r="BH342" s="214">
        <f>IF(N342="sníž. přenesená",J342,0)</f>
        <v>0</v>
      </c>
      <c r="BI342" s="214">
        <f>IF(N342="nulová",J342,0)</f>
        <v>0</v>
      </c>
      <c r="BJ342" s="23" t="s">
        <v>24</v>
      </c>
      <c r="BK342" s="214">
        <f>ROUND(I342*H342,2)</f>
        <v>0</v>
      </c>
      <c r="BL342" s="23" t="s">
        <v>190</v>
      </c>
      <c r="BM342" s="23" t="s">
        <v>480</v>
      </c>
    </row>
    <row r="343" spans="2:65" s="1" customFormat="1" ht="31.5" customHeight="1">
      <c r="B343" s="40"/>
      <c r="C343" s="203" t="s">
        <v>481</v>
      </c>
      <c r="D343" s="203" t="s">
        <v>185</v>
      </c>
      <c r="E343" s="204" t="s">
        <v>482</v>
      </c>
      <c r="F343" s="205" t="s">
        <v>483</v>
      </c>
      <c r="G343" s="206" t="s">
        <v>288</v>
      </c>
      <c r="H343" s="207">
        <v>155.32</v>
      </c>
      <c r="I343" s="208"/>
      <c r="J343" s="209">
        <f>ROUND(I343*H343,2)</f>
        <v>0</v>
      </c>
      <c r="K343" s="205" t="s">
        <v>189</v>
      </c>
      <c r="L343" s="60"/>
      <c r="M343" s="210" t="s">
        <v>22</v>
      </c>
      <c r="N343" s="211" t="s">
        <v>49</v>
      </c>
      <c r="O343" s="41"/>
      <c r="P343" s="212">
        <f>O343*H343</f>
        <v>0</v>
      </c>
      <c r="Q343" s="212">
        <v>0.0262</v>
      </c>
      <c r="R343" s="212">
        <f>Q343*H343</f>
        <v>4.069384</v>
      </c>
      <c r="S343" s="212">
        <v>0</v>
      </c>
      <c r="T343" s="213">
        <f>S343*H343</f>
        <v>0</v>
      </c>
      <c r="AR343" s="23" t="s">
        <v>190</v>
      </c>
      <c r="AT343" s="23" t="s">
        <v>185</v>
      </c>
      <c r="AU343" s="23" t="s">
        <v>86</v>
      </c>
      <c r="AY343" s="23" t="s">
        <v>183</v>
      </c>
      <c r="BE343" s="214">
        <f>IF(N343="základní",J343,0)</f>
        <v>0</v>
      </c>
      <c r="BF343" s="214">
        <f>IF(N343="snížená",J343,0)</f>
        <v>0</v>
      </c>
      <c r="BG343" s="214">
        <f>IF(N343="zákl. přenesená",J343,0)</f>
        <v>0</v>
      </c>
      <c r="BH343" s="214">
        <f>IF(N343="sníž. přenesená",J343,0)</f>
        <v>0</v>
      </c>
      <c r="BI343" s="214">
        <f>IF(N343="nulová",J343,0)</f>
        <v>0</v>
      </c>
      <c r="BJ343" s="23" t="s">
        <v>24</v>
      </c>
      <c r="BK343" s="214">
        <f>ROUND(I343*H343,2)</f>
        <v>0</v>
      </c>
      <c r="BL343" s="23" t="s">
        <v>190</v>
      </c>
      <c r="BM343" s="23" t="s">
        <v>484</v>
      </c>
    </row>
    <row r="344" spans="2:65" s="1" customFormat="1" ht="22.5" customHeight="1">
      <c r="B344" s="40"/>
      <c r="C344" s="203" t="s">
        <v>485</v>
      </c>
      <c r="D344" s="203" t="s">
        <v>185</v>
      </c>
      <c r="E344" s="204" t="s">
        <v>486</v>
      </c>
      <c r="F344" s="205" t="s">
        <v>487</v>
      </c>
      <c r="G344" s="206" t="s">
        <v>288</v>
      </c>
      <c r="H344" s="207">
        <v>2461.397</v>
      </c>
      <c r="I344" s="208"/>
      <c r="J344" s="209">
        <f>ROUND(I344*H344,2)</f>
        <v>0</v>
      </c>
      <c r="K344" s="205" t="s">
        <v>189</v>
      </c>
      <c r="L344" s="60"/>
      <c r="M344" s="210" t="s">
        <v>22</v>
      </c>
      <c r="N344" s="211" t="s">
        <v>49</v>
      </c>
      <c r="O344" s="41"/>
      <c r="P344" s="212">
        <f>O344*H344</f>
        <v>0</v>
      </c>
      <c r="Q344" s="212">
        <v>0.003</v>
      </c>
      <c r="R344" s="212">
        <f>Q344*H344</f>
        <v>7.384191</v>
      </c>
      <c r="S344" s="212">
        <v>0</v>
      </c>
      <c r="T344" s="213">
        <f>S344*H344</f>
        <v>0</v>
      </c>
      <c r="AR344" s="23" t="s">
        <v>190</v>
      </c>
      <c r="AT344" s="23" t="s">
        <v>185</v>
      </c>
      <c r="AU344" s="23" t="s">
        <v>86</v>
      </c>
      <c r="AY344" s="23" t="s">
        <v>183</v>
      </c>
      <c r="BE344" s="214">
        <f>IF(N344="základní",J344,0)</f>
        <v>0</v>
      </c>
      <c r="BF344" s="214">
        <f>IF(N344="snížená",J344,0)</f>
        <v>0</v>
      </c>
      <c r="BG344" s="214">
        <f>IF(N344="zákl. přenesená",J344,0)</f>
        <v>0</v>
      </c>
      <c r="BH344" s="214">
        <f>IF(N344="sníž. přenesená",J344,0)</f>
        <v>0</v>
      </c>
      <c r="BI344" s="214">
        <f>IF(N344="nulová",J344,0)</f>
        <v>0</v>
      </c>
      <c r="BJ344" s="23" t="s">
        <v>24</v>
      </c>
      <c r="BK344" s="214">
        <f>ROUND(I344*H344,2)</f>
        <v>0</v>
      </c>
      <c r="BL344" s="23" t="s">
        <v>190</v>
      </c>
      <c r="BM344" s="23" t="s">
        <v>488</v>
      </c>
    </row>
    <row r="345" spans="2:65" s="1" customFormat="1" ht="22.5" customHeight="1">
      <c r="B345" s="40"/>
      <c r="C345" s="203" t="s">
        <v>489</v>
      </c>
      <c r="D345" s="203" t="s">
        <v>185</v>
      </c>
      <c r="E345" s="204" t="s">
        <v>490</v>
      </c>
      <c r="F345" s="205" t="s">
        <v>491</v>
      </c>
      <c r="G345" s="206" t="s">
        <v>312</v>
      </c>
      <c r="H345" s="207">
        <v>120</v>
      </c>
      <c r="I345" s="208"/>
      <c r="J345" s="209">
        <f>ROUND(I345*H345,2)</f>
        <v>0</v>
      </c>
      <c r="K345" s="205" t="s">
        <v>22</v>
      </c>
      <c r="L345" s="60"/>
      <c r="M345" s="210" t="s">
        <v>22</v>
      </c>
      <c r="N345" s="211" t="s">
        <v>49</v>
      </c>
      <c r="O345" s="41"/>
      <c r="P345" s="212">
        <f>O345*H345</f>
        <v>0</v>
      </c>
      <c r="Q345" s="212">
        <v>0</v>
      </c>
      <c r="R345" s="212">
        <f>Q345*H345</f>
        <v>0</v>
      </c>
      <c r="S345" s="212">
        <v>0</v>
      </c>
      <c r="T345" s="213">
        <f>S345*H345</f>
        <v>0</v>
      </c>
      <c r="AR345" s="23" t="s">
        <v>190</v>
      </c>
      <c r="AT345" s="23" t="s">
        <v>185</v>
      </c>
      <c r="AU345" s="23" t="s">
        <v>86</v>
      </c>
      <c r="AY345" s="23" t="s">
        <v>183</v>
      </c>
      <c r="BE345" s="214">
        <f>IF(N345="základní",J345,0)</f>
        <v>0</v>
      </c>
      <c r="BF345" s="214">
        <f>IF(N345="snížená",J345,0)</f>
        <v>0</v>
      </c>
      <c r="BG345" s="214">
        <f>IF(N345="zákl. přenesená",J345,0)</f>
        <v>0</v>
      </c>
      <c r="BH345" s="214">
        <f>IF(N345="sníž. přenesená",J345,0)</f>
        <v>0</v>
      </c>
      <c r="BI345" s="214">
        <f>IF(N345="nulová",J345,0)</f>
        <v>0</v>
      </c>
      <c r="BJ345" s="23" t="s">
        <v>24</v>
      </c>
      <c r="BK345" s="214">
        <f>ROUND(I345*H345,2)</f>
        <v>0</v>
      </c>
      <c r="BL345" s="23" t="s">
        <v>190</v>
      </c>
      <c r="BM345" s="23" t="s">
        <v>492</v>
      </c>
    </row>
    <row r="346" spans="2:51" s="12" customFormat="1" ht="13.5">
      <c r="B346" s="215"/>
      <c r="C346" s="216"/>
      <c r="D346" s="217" t="s">
        <v>192</v>
      </c>
      <c r="E346" s="218" t="s">
        <v>22</v>
      </c>
      <c r="F346" s="219" t="s">
        <v>493</v>
      </c>
      <c r="G346" s="216"/>
      <c r="H346" s="220" t="s">
        <v>22</v>
      </c>
      <c r="I346" s="221"/>
      <c r="J346" s="216"/>
      <c r="K346" s="216"/>
      <c r="L346" s="222"/>
      <c r="M346" s="223"/>
      <c r="N346" s="224"/>
      <c r="O346" s="224"/>
      <c r="P346" s="224"/>
      <c r="Q346" s="224"/>
      <c r="R346" s="224"/>
      <c r="S346" s="224"/>
      <c r="T346" s="225"/>
      <c r="AT346" s="226" t="s">
        <v>192</v>
      </c>
      <c r="AU346" s="226" t="s">
        <v>86</v>
      </c>
      <c r="AV346" s="12" t="s">
        <v>24</v>
      </c>
      <c r="AW346" s="12" t="s">
        <v>41</v>
      </c>
      <c r="AX346" s="12" t="s">
        <v>78</v>
      </c>
      <c r="AY346" s="226" t="s">
        <v>183</v>
      </c>
    </row>
    <row r="347" spans="2:51" s="13" customFormat="1" ht="13.5">
      <c r="B347" s="227"/>
      <c r="C347" s="228"/>
      <c r="D347" s="217" t="s">
        <v>192</v>
      </c>
      <c r="E347" s="229" t="s">
        <v>22</v>
      </c>
      <c r="F347" s="230" t="s">
        <v>494</v>
      </c>
      <c r="G347" s="228"/>
      <c r="H347" s="231">
        <v>20</v>
      </c>
      <c r="I347" s="232"/>
      <c r="J347" s="228"/>
      <c r="K347" s="228"/>
      <c r="L347" s="233"/>
      <c r="M347" s="234"/>
      <c r="N347" s="235"/>
      <c r="O347" s="235"/>
      <c r="P347" s="235"/>
      <c r="Q347" s="235"/>
      <c r="R347" s="235"/>
      <c r="S347" s="235"/>
      <c r="T347" s="236"/>
      <c r="AT347" s="237" t="s">
        <v>192</v>
      </c>
      <c r="AU347" s="237" t="s">
        <v>86</v>
      </c>
      <c r="AV347" s="13" t="s">
        <v>86</v>
      </c>
      <c r="AW347" s="13" t="s">
        <v>41</v>
      </c>
      <c r="AX347" s="13" t="s">
        <v>78</v>
      </c>
      <c r="AY347" s="237" t="s">
        <v>183</v>
      </c>
    </row>
    <row r="348" spans="2:51" s="12" customFormat="1" ht="13.5">
      <c r="B348" s="215"/>
      <c r="C348" s="216"/>
      <c r="D348" s="217" t="s">
        <v>192</v>
      </c>
      <c r="E348" s="218" t="s">
        <v>22</v>
      </c>
      <c r="F348" s="219" t="s">
        <v>495</v>
      </c>
      <c r="G348" s="216"/>
      <c r="H348" s="220" t="s">
        <v>22</v>
      </c>
      <c r="I348" s="221"/>
      <c r="J348" s="216"/>
      <c r="K348" s="216"/>
      <c r="L348" s="222"/>
      <c r="M348" s="223"/>
      <c r="N348" s="224"/>
      <c r="O348" s="224"/>
      <c r="P348" s="224"/>
      <c r="Q348" s="224"/>
      <c r="R348" s="224"/>
      <c r="S348" s="224"/>
      <c r="T348" s="225"/>
      <c r="AT348" s="226" t="s">
        <v>192</v>
      </c>
      <c r="AU348" s="226" t="s">
        <v>86</v>
      </c>
      <c r="AV348" s="12" t="s">
        <v>24</v>
      </c>
      <c r="AW348" s="12" t="s">
        <v>41</v>
      </c>
      <c r="AX348" s="12" t="s">
        <v>78</v>
      </c>
      <c r="AY348" s="226" t="s">
        <v>183</v>
      </c>
    </row>
    <row r="349" spans="2:51" s="13" customFormat="1" ht="13.5">
      <c r="B349" s="227"/>
      <c r="C349" s="228"/>
      <c r="D349" s="217" t="s">
        <v>192</v>
      </c>
      <c r="E349" s="229" t="s">
        <v>22</v>
      </c>
      <c r="F349" s="230" t="s">
        <v>30</v>
      </c>
      <c r="G349" s="228"/>
      <c r="H349" s="231">
        <v>100</v>
      </c>
      <c r="I349" s="232"/>
      <c r="J349" s="228"/>
      <c r="K349" s="228"/>
      <c r="L349" s="233"/>
      <c r="M349" s="234"/>
      <c r="N349" s="235"/>
      <c r="O349" s="235"/>
      <c r="P349" s="235"/>
      <c r="Q349" s="235"/>
      <c r="R349" s="235"/>
      <c r="S349" s="235"/>
      <c r="T349" s="236"/>
      <c r="AT349" s="237" t="s">
        <v>192</v>
      </c>
      <c r="AU349" s="237" t="s">
        <v>86</v>
      </c>
      <c r="AV349" s="13" t="s">
        <v>86</v>
      </c>
      <c r="AW349" s="13" t="s">
        <v>41</v>
      </c>
      <c r="AX349" s="13" t="s">
        <v>78</v>
      </c>
      <c r="AY349" s="237" t="s">
        <v>183</v>
      </c>
    </row>
    <row r="350" spans="2:51" s="12" customFormat="1" ht="13.5">
      <c r="B350" s="215"/>
      <c r="C350" s="216"/>
      <c r="D350" s="238" t="s">
        <v>192</v>
      </c>
      <c r="E350" s="242" t="s">
        <v>22</v>
      </c>
      <c r="F350" s="243" t="s">
        <v>207</v>
      </c>
      <c r="G350" s="216"/>
      <c r="H350" s="244" t="s">
        <v>22</v>
      </c>
      <c r="I350" s="221"/>
      <c r="J350" s="216"/>
      <c r="K350" s="216"/>
      <c r="L350" s="222"/>
      <c r="M350" s="223"/>
      <c r="N350" s="224"/>
      <c r="O350" s="224"/>
      <c r="P350" s="224"/>
      <c r="Q350" s="224"/>
      <c r="R350" s="224"/>
      <c r="S350" s="224"/>
      <c r="T350" s="225"/>
      <c r="AT350" s="226" t="s">
        <v>192</v>
      </c>
      <c r="AU350" s="226" t="s">
        <v>86</v>
      </c>
      <c r="AV350" s="12" t="s">
        <v>24</v>
      </c>
      <c r="AW350" s="12" t="s">
        <v>41</v>
      </c>
      <c r="AX350" s="12" t="s">
        <v>78</v>
      </c>
      <c r="AY350" s="226" t="s">
        <v>183</v>
      </c>
    </row>
    <row r="351" spans="2:65" s="1" customFormat="1" ht="22.5" customHeight="1">
      <c r="B351" s="40"/>
      <c r="C351" s="245" t="s">
        <v>496</v>
      </c>
      <c r="D351" s="245" t="s">
        <v>272</v>
      </c>
      <c r="E351" s="246" t="s">
        <v>497</v>
      </c>
      <c r="F351" s="247" t="s">
        <v>498</v>
      </c>
      <c r="G351" s="248" t="s">
        <v>312</v>
      </c>
      <c r="H351" s="249">
        <v>132</v>
      </c>
      <c r="I351" s="250"/>
      <c r="J351" s="251">
        <f>ROUND(I351*H351,2)</f>
        <v>0</v>
      </c>
      <c r="K351" s="247" t="s">
        <v>189</v>
      </c>
      <c r="L351" s="252"/>
      <c r="M351" s="253" t="s">
        <v>22</v>
      </c>
      <c r="N351" s="254" t="s">
        <v>49</v>
      </c>
      <c r="O351" s="41"/>
      <c r="P351" s="212">
        <f>O351*H351</f>
        <v>0</v>
      </c>
      <c r="Q351" s="212">
        <v>0.0001</v>
      </c>
      <c r="R351" s="212">
        <f>Q351*H351</f>
        <v>0.0132</v>
      </c>
      <c r="S351" s="212">
        <v>0</v>
      </c>
      <c r="T351" s="213">
        <f>S351*H351</f>
        <v>0</v>
      </c>
      <c r="AR351" s="23" t="s">
        <v>243</v>
      </c>
      <c r="AT351" s="23" t="s">
        <v>272</v>
      </c>
      <c r="AU351" s="23" t="s">
        <v>86</v>
      </c>
      <c r="AY351" s="23" t="s">
        <v>183</v>
      </c>
      <c r="BE351" s="214">
        <f>IF(N351="základní",J351,0)</f>
        <v>0</v>
      </c>
      <c r="BF351" s="214">
        <f>IF(N351="snížená",J351,0)</f>
        <v>0</v>
      </c>
      <c r="BG351" s="214">
        <f>IF(N351="zákl. přenesená",J351,0)</f>
        <v>0</v>
      </c>
      <c r="BH351" s="214">
        <f>IF(N351="sníž. přenesená",J351,0)</f>
        <v>0</v>
      </c>
      <c r="BI351" s="214">
        <f>IF(N351="nulová",J351,0)</f>
        <v>0</v>
      </c>
      <c r="BJ351" s="23" t="s">
        <v>24</v>
      </c>
      <c r="BK351" s="214">
        <f>ROUND(I351*H351,2)</f>
        <v>0</v>
      </c>
      <c r="BL351" s="23" t="s">
        <v>190</v>
      </c>
      <c r="BM351" s="23" t="s">
        <v>499</v>
      </c>
    </row>
    <row r="352" spans="2:51" s="13" customFormat="1" ht="13.5">
      <c r="B352" s="227"/>
      <c r="C352" s="228"/>
      <c r="D352" s="238" t="s">
        <v>192</v>
      </c>
      <c r="E352" s="228"/>
      <c r="F352" s="240" t="s">
        <v>500</v>
      </c>
      <c r="G352" s="228"/>
      <c r="H352" s="241">
        <v>132</v>
      </c>
      <c r="I352" s="232"/>
      <c r="J352" s="228"/>
      <c r="K352" s="228"/>
      <c r="L352" s="233"/>
      <c r="M352" s="234"/>
      <c r="N352" s="235"/>
      <c r="O352" s="235"/>
      <c r="P352" s="235"/>
      <c r="Q352" s="235"/>
      <c r="R352" s="235"/>
      <c r="S352" s="235"/>
      <c r="T352" s="236"/>
      <c r="AT352" s="237" t="s">
        <v>192</v>
      </c>
      <c r="AU352" s="237" t="s">
        <v>86</v>
      </c>
      <c r="AV352" s="13" t="s">
        <v>86</v>
      </c>
      <c r="AW352" s="13" t="s">
        <v>6</v>
      </c>
      <c r="AX352" s="13" t="s">
        <v>24</v>
      </c>
      <c r="AY352" s="237" t="s">
        <v>183</v>
      </c>
    </row>
    <row r="353" spans="2:65" s="1" customFormat="1" ht="22.5" customHeight="1">
      <c r="B353" s="40"/>
      <c r="C353" s="203" t="s">
        <v>501</v>
      </c>
      <c r="D353" s="203" t="s">
        <v>185</v>
      </c>
      <c r="E353" s="204" t="s">
        <v>502</v>
      </c>
      <c r="F353" s="205" t="s">
        <v>503</v>
      </c>
      <c r="G353" s="206" t="s">
        <v>288</v>
      </c>
      <c r="H353" s="207">
        <v>9</v>
      </c>
      <c r="I353" s="208"/>
      <c r="J353" s="209">
        <f>ROUND(I353*H353,2)</f>
        <v>0</v>
      </c>
      <c r="K353" s="205" t="s">
        <v>22</v>
      </c>
      <c r="L353" s="60"/>
      <c r="M353" s="210" t="s">
        <v>22</v>
      </c>
      <c r="N353" s="211" t="s">
        <v>49</v>
      </c>
      <c r="O353" s="41"/>
      <c r="P353" s="212">
        <f>O353*H353</f>
        <v>0</v>
      </c>
      <c r="Q353" s="212">
        <v>0.03358</v>
      </c>
      <c r="R353" s="212">
        <f>Q353*H353</f>
        <v>0.30222</v>
      </c>
      <c r="S353" s="212">
        <v>0</v>
      </c>
      <c r="T353" s="213">
        <f>S353*H353</f>
        <v>0</v>
      </c>
      <c r="AR353" s="23" t="s">
        <v>190</v>
      </c>
      <c r="AT353" s="23" t="s">
        <v>185</v>
      </c>
      <c r="AU353" s="23" t="s">
        <v>86</v>
      </c>
      <c r="AY353" s="23" t="s">
        <v>183</v>
      </c>
      <c r="BE353" s="214">
        <f>IF(N353="základní",J353,0)</f>
        <v>0</v>
      </c>
      <c r="BF353" s="214">
        <f>IF(N353="snížená",J353,0)</f>
        <v>0</v>
      </c>
      <c r="BG353" s="214">
        <f>IF(N353="zákl. přenesená",J353,0)</f>
        <v>0</v>
      </c>
      <c r="BH353" s="214">
        <f>IF(N353="sníž. přenesená",J353,0)</f>
        <v>0</v>
      </c>
      <c r="BI353" s="214">
        <f>IF(N353="nulová",J353,0)</f>
        <v>0</v>
      </c>
      <c r="BJ353" s="23" t="s">
        <v>24</v>
      </c>
      <c r="BK353" s="214">
        <f>ROUND(I353*H353,2)</f>
        <v>0</v>
      </c>
      <c r="BL353" s="23" t="s">
        <v>190</v>
      </c>
      <c r="BM353" s="23" t="s">
        <v>504</v>
      </c>
    </row>
    <row r="354" spans="2:51" s="12" customFormat="1" ht="13.5">
      <c r="B354" s="215"/>
      <c r="C354" s="216"/>
      <c r="D354" s="217" t="s">
        <v>192</v>
      </c>
      <c r="E354" s="218" t="s">
        <v>22</v>
      </c>
      <c r="F354" s="219" t="s">
        <v>505</v>
      </c>
      <c r="G354" s="216"/>
      <c r="H354" s="220" t="s">
        <v>22</v>
      </c>
      <c r="I354" s="221"/>
      <c r="J354" s="216"/>
      <c r="K354" s="216"/>
      <c r="L354" s="222"/>
      <c r="M354" s="223"/>
      <c r="N354" s="224"/>
      <c r="O354" s="224"/>
      <c r="P354" s="224"/>
      <c r="Q354" s="224"/>
      <c r="R354" s="224"/>
      <c r="S354" s="224"/>
      <c r="T354" s="225"/>
      <c r="AT354" s="226" t="s">
        <v>192</v>
      </c>
      <c r="AU354" s="226" t="s">
        <v>86</v>
      </c>
      <c r="AV354" s="12" t="s">
        <v>24</v>
      </c>
      <c r="AW354" s="12" t="s">
        <v>41</v>
      </c>
      <c r="AX354" s="12" t="s">
        <v>78</v>
      </c>
      <c r="AY354" s="226" t="s">
        <v>183</v>
      </c>
    </row>
    <row r="355" spans="2:51" s="13" customFormat="1" ht="13.5">
      <c r="B355" s="227"/>
      <c r="C355" s="228"/>
      <c r="D355" s="217" t="s">
        <v>192</v>
      </c>
      <c r="E355" s="229" t="s">
        <v>22</v>
      </c>
      <c r="F355" s="230" t="s">
        <v>506</v>
      </c>
      <c r="G355" s="228"/>
      <c r="H355" s="231">
        <v>9</v>
      </c>
      <c r="I355" s="232"/>
      <c r="J355" s="228"/>
      <c r="K355" s="228"/>
      <c r="L355" s="233"/>
      <c r="M355" s="234"/>
      <c r="N355" s="235"/>
      <c r="O355" s="235"/>
      <c r="P355" s="235"/>
      <c r="Q355" s="235"/>
      <c r="R355" s="235"/>
      <c r="S355" s="235"/>
      <c r="T355" s="236"/>
      <c r="AT355" s="237" t="s">
        <v>192</v>
      </c>
      <c r="AU355" s="237" t="s">
        <v>86</v>
      </c>
      <c r="AV355" s="13" t="s">
        <v>86</v>
      </c>
      <c r="AW355" s="13" t="s">
        <v>41</v>
      </c>
      <c r="AX355" s="13" t="s">
        <v>78</v>
      </c>
      <c r="AY355" s="237" t="s">
        <v>183</v>
      </c>
    </row>
    <row r="356" spans="2:51" s="12" customFormat="1" ht="13.5">
      <c r="B356" s="215"/>
      <c r="C356" s="216"/>
      <c r="D356" s="238" t="s">
        <v>192</v>
      </c>
      <c r="E356" s="242" t="s">
        <v>22</v>
      </c>
      <c r="F356" s="243" t="s">
        <v>207</v>
      </c>
      <c r="G356" s="216"/>
      <c r="H356" s="244" t="s">
        <v>22</v>
      </c>
      <c r="I356" s="221"/>
      <c r="J356" s="216"/>
      <c r="K356" s="216"/>
      <c r="L356" s="222"/>
      <c r="M356" s="223"/>
      <c r="N356" s="224"/>
      <c r="O356" s="224"/>
      <c r="P356" s="224"/>
      <c r="Q356" s="224"/>
      <c r="R356" s="224"/>
      <c r="S356" s="224"/>
      <c r="T356" s="225"/>
      <c r="AT356" s="226" t="s">
        <v>192</v>
      </c>
      <c r="AU356" s="226" t="s">
        <v>86</v>
      </c>
      <c r="AV356" s="12" t="s">
        <v>24</v>
      </c>
      <c r="AW356" s="12" t="s">
        <v>41</v>
      </c>
      <c r="AX356" s="12" t="s">
        <v>78</v>
      </c>
      <c r="AY356" s="226" t="s">
        <v>183</v>
      </c>
    </row>
    <row r="357" spans="2:65" s="1" customFormat="1" ht="22.5" customHeight="1">
      <c r="B357" s="40"/>
      <c r="C357" s="203" t="s">
        <v>507</v>
      </c>
      <c r="D357" s="203" t="s">
        <v>185</v>
      </c>
      <c r="E357" s="204" t="s">
        <v>508</v>
      </c>
      <c r="F357" s="205" t="s">
        <v>509</v>
      </c>
      <c r="G357" s="206" t="s">
        <v>288</v>
      </c>
      <c r="H357" s="207">
        <v>199.101</v>
      </c>
      <c r="I357" s="208"/>
      <c r="J357" s="209">
        <f>ROUND(I357*H357,2)</f>
        <v>0</v>
      </c>
      <c r="K357" s="205" t="s">
        <v>189</v>
      </c>
      <c r="L357" s="60"/>
      <c r="M357" s="210" t="s">
        <v>22</v>
      </c>
      <c r="N357" s="211" t="s">
        <v>49</v>
      </c>
      <c r="O357" s="41"/>
      <c r="P357" s="212">
        <f>O357*H357</f>
        <v>0</v>
      </c>
      <c r="Q357" s="212">
        <v>0.00024</v>
      </c>
      <c r="R357" s="212">
        <f>Q357*H357</f>
        <v>0.04778424</v>
      </c>
      <c r="S357" s="212">
        <v>0</v>
      </c>
      <c r="T357" s="213">
        <f>S357*H357</f>
        <v>0</v>
      </c>
      <c r="AR357" s="23" t="s">
        <v>190</v>
      </c>
      <c r="AT357" s="23" t="s">
        <v>185</v>
      </c>
      <c r="AU357" s="23" t="s">
        <v>86</v>
      </c>
      <c r="AY357" s="23" t="s">
        <v>183</v>
      </c>
      <c r="BE357" s="214">
        <f>IF(N357="základní",J357,0)</f>
        <v>0</v>
      </c>
      <c r="BF357" s="214">
        <f>IF(N357="snížená",J357,0)</f>
        <v>0</v>
      </c>
      <c r="BG357" s="214">
        <f>IF(N357="zákl. přenesená",J357,0)</f>
        <v>0</v>
      </c>
      <c r="BH357" s="214">
        <f>IF(N357="sníž. přenesená",J357,0)</f>
        <v>0</v>
      </c>
      <c r="BI357" s="214">
        <f>IF(N357="nulová",J357,0)</f>
        <v>0</v>
      </c>
      <c r="BJ357" s="23" t="s">
        <v>24</v>
      </c>
      <c r="BK357" s="214">
        <f>ROUND(I357*H357,2)</f>
        <v>0</v>
      </c>
      <c r="BL357" s="23" t="s">
        <v>190</v>
      </c>
      <c r="BM357" s="23" t="s">
        <v>510</v>
      </c>
    </row>
    <row r="358" spans="2:51" s="13" customFormat="1" ht="13.5">
      <c r="B358" s="227"/>
      <c r="C358" s="228"/>
      <c r="D358" s="217" t="s">
        <v>192</v>
      </c>
      <c r="E358" s="229" t="s">
        <v>22</v>
      </c>
      <c r="F358" s="230" t="s">
        <v>511</v>
      </c>
      <c r="G358" s="228"/>
      <c r="H358" s="231">
        <v>199.101</v>
      </c>
      <c r="I358" s="232"/>
      <c r="J358" s="228"/>
      <c r="K358" s="228"/>
      <c r="L358" s="233"/>
      <c r="M358" s="234"/>
      <c r="N358" s="235"/>
      <c r="O358" s="235"/>
      <c r="P358" s="235"/>
      <c r="Q358" s="235"/>
      <c r="R358" s="235"/>
      <c r="S358" s="235"/>
      <c r="T358" s="236"/>
      <c r="AT358" s="237" t="s">
        <v>192</v>
      </c>
      <c r="AU358" s="237" t="s">
        <v>86</v>
      </c>
      <c r="AV358" s="13" t="s">
        <v>86</v>
      </c>
      <c r="AW358" s="13" t="s">
        <v>41</v>
      </c>
      <c r="AX358" s="13" t="s">
        <v>78</v>
      </c>
      <c r="AY358" s="237" t="s">
        <v>183</v>
      </c>
    </row>
    <row r="359" spans="2:51" s="12" customFormat="1" ht="13.5">
      <c r="B359" s="215"/>
      <c r="C359" s="216"/>
      <c r="D359" s="238" t="s">
        <v>192</v>
      </c>
      <c r="E359" s="242" t="s">
        <v>22</v>
      </c>
      <c r="F359" s="243" t="s">
        <v>207</v>
      </c>
      <c r="G359" s="216"/>
      <c r="H359" s="244" t="s">
        <v>22</v>
      </c>
      <c r="I359" s="221"/>
      <c r="J359" s="216"/>
      <c r="K359" s="216"/>
      <c r="L359" s="222"/>
      <c r="M359" s="223"/>
      <c r="N359" s="224"/>
      <c r="O359" s="224"/>
      <c r="P359" s="224"/>
      <c r="Q359" s="224"/>
      <c r="R359" s="224"/>
      <c r="S359" s="224"/>
      <c r="T359" s="225"/>
      <c r="AT359" s="226" t="s">
        <v>192</v>
      </c>
      <c r="AU359" s="226" t="s">
        <v>86</v>
      </c>
      <c r="AV359" s="12" t="s">
        <v>24</v>
      </c>
      <c r="AW359" s="12" t="s">
        <v>41</v>
      </c>
      <c r="AX359" s="12" t="s">
        <v>78</v>
      </c>
      <c r="AY359" s="226" t="s">
        <v>183</v>
      </c>
    </row>
    <row r="360" spans="2:65" s="1" customFormat="1" ht="31.5" customHeight="1">
      <c r="B360" s="40"/>
      <c r="C360" s="203" t="s">
        <v>512</v>
      </c>
      <c r="D360" s="203" t="s">
        <v>185</v>
      </c>
      <c r="E360" s="204" t="s">
        <v>513</v>
      </c>
      <c r="F360" s="205" t="s">
        <v>514</v>
      </c>
      <c r="G360" s="206" t="s">
        <v>312</v>
      </c>
      <c r="H360" s="207">
        <v>1076.55</v>
      </c>
      <c r="I360" s="208"/>
      <c r="J360" s="209">
        <f>ROUND(I360*H360,2)</f>
        <v>0</v>
      </c>
      <c r="K360" s="205" t="s">
        <v>189</v>
      </c>
      <c r="L360" s="60"/>
      <c r="M360" s="210" t="s">
        <v>22</v>
      </c>
      <c r="N360" s="211" t="s">
        <v>49</v>
      </c>
      <c r="O360" s="41"/>
      <c r="P360" s="212">
        <f>O360*H360</f>
        <v>0</v>
      </c>
      <c r="Q360" s="212">
        <v>0</v>
      </c>
      <c r="R360" s="212">
        <f>Q360*H360</f>
        <v>0</v>
      </c>
      <c r="S360" s="212">
        <v>0</v>
      </c>
      <c r="T360" s="213">
        <f>S360*H360</f>
        <v>0</v>
      </c>
      <c r="AR360" s="23" t="s">
        <v>190</v>
      </c>
      <c r="AT360" s="23" t="s">
        <v>185</v>
      </c>
      <c r="AU360" s="23" t="s">
        <v>86</v>
      </c>
      <c r="AY360" s="23" t="s">
        <v>183</v>
      </c>
      <c r="BE360" s="214">
        <f>IF(N360="základní",J360,0)</f>
        <v>0</v>
      </c>
      <c r="BF360" s="214">
        <f>IF(N360="snížená",J360,0)</f>
        <v>0</v>
      </c>
      <c r="BG360" s="214">
        <f>IF(N360="zákl. přenesená",J360,0)</f>
        <v>0</v>
      </c>
      <c r="BH360" s="214">
        <f>IF(N360="sníž. přenesená",J360,0)</f>
        <v>0</v>
      </c>
      <c r="BI360" s="214">
        <f>IF(N360="nulová",J360,0)</f>
        <v>0</v>
      </c>
      <c r="BJ360" s="23" t="s">
        <v>24</v>
      </c>
      <c r="BK360" s="214">
        <f>ROUND(I360*H360,2)</f>
        <v>0</v>
      </c>
      <c r="BL360" s="23" t="s">
        <v>190</v>
      </c>
      <c r="BM360" s="23" t="s">
        <v>515</v>
      </c>
    </row>
    <row r="361" spans="2:51" s="12" customFormat="1" ht="13.5">
      <c r="B361" s="215"/>
      <c r="C361" s="216"/>
      <c r="D361" s="217" t="s">
        <v>192</v>
      </c>
      <c r="E361" s="218" t="s">
        <v>22</v>
      </c>
      <c r="F361" s="219" t="s">
        <v>516</v>
      </c>
      <c r="G361" s="216"/>
      <c r="H361" s="220" t="s">
        <v>22</v>
      </c>
      <c r="I361" s="221"/>
      <c r="J361" s="216"/>
      <c r="K361" s="216"/>
      <c r="L361" s="222"/>
      <c r="M361" s="223"/>
      <c r="N361" s="224"/>
      <c r="O361" s="224"/>
      <c r="P361" s="224"/>
      <c r="Q361" s="224"/>
      <c r="R361" s="224"/>
      <c r="S361" s="224"/>
      <c r="T361" s="225"/>
      <c r="AT361" s="226" t="s">
        <v>192</v>
      </c>
      <c r="AU361" s="226" t="s">
        <v>86</v>
      </c>
      <c r="AV361" s="12" t="s">
        <v>24</v>
      </c>
      <c r="AW361" s="12" t="s">
        <v>41</v>
      </c>
      <c r="AX361" s="12" t="s">
        <v>78</v>
      </c>
      <c r="AY361" s="226" t="s">
        <v>183</v>
      </c>
    </row>
    <row r="362" spans="2:51" s="13" customFormat="1" ht="13.5">
      <c r="B362" s="227"/>
      <c r="C362" s="228"/>
      <c r="D362" s="217" t="s">
        <v>192</v>
      </c>
      <c r="E362" s="229" t="s">
        <v>22</v>
      </c>
      <c r="F362" s="230" t="s">
        <v>517</v>
      </c>
      <c r="G362" s="228"/>
      <c r="H362" s="231">
        <v>1076.55</v>
      </c>
      <c r="I362" s="232"/>
      <c r="J362" s="228"/>
      <c r="K362" s="228"/>
      <c r="L362" s="233"/>
      <c r="M362" s="234"/>
      <c r="N362" s="235"/>
      <c r="O362" s="235"/>
      <c r="P362" s="235"/>
      <c r="Q362" s="235"/>
      <c r="R362" s="235"/>
      <c r="S362" s="235"/>
      <c r="T362" s="236"/>
      <c r="AT362" s="237" t="s">
        <v>192</v>
      </c>
      <c r="AU362" s="237" t="s">
        <v>86</v>
      </c>
      <c r="AV362" s="13" t="s">
        <v>86</v>
      </c>
      <c r="AW362" s="13" t="s">
        <v>41</v>
      </c>
      <c r="AX362" s="13" t="s">
        <v>78</v>
      </c>
      <c r="AY362" s="237" t="s">
        <v>183</v>
      </c>
    </row>
    <row r="363" spans="2:51" s="12" customFormat="1" ht="13.5">
      <c r="B363" s="215"/>
      <c r="C363" s="216"/>
      <c r="D363" s="238" t="s">
        <v>192</v>
      </c>
      <c r="E363" s="242" t="s">
        <v>22</v>
      </c>
      <c r="F363" s="243" t="s">
        <v>207</v>
      </c>
      <c r="G363" s="216"/>
      <c r="H363" s="244" t="s">
        <v>22</v>
      </c>
      <c r="I363" s="221"/>
      <c r="J363" s="216"/>
      <c r="K363" s="216"/>
      <c r="L363" s="222"/>
      <c r="M363" s="223"/>
      <c r="N363" s="224"/>
      <c r="O363" s="224"/>
      <c r="P363" s="224"/>
      <c r="Q363" s="224"/>
      <c r="R363" s="224"/>
      <c r="S363" s="224"/>
      <c r="T363" s="225"/>
      <c r="AT363" s="226" t="s">
        <v>192</v>
      </c>
      <c r="AU363" s="226" t="s">
        <v>86</v>
      </c>
      <c r="AV363" s="12" t="s">
        <v>24</v>
      </c>
      <c r="AW363" s="12" t="s">
        <v>41</v>
      </c>
      <c r="AX363" s="12" t="s">
        <v>78</v>
      </c>
      <c r="AY363" s="226" t="s">
        <v>183</v>
      </c>
    </row>
    <row r="364" spans="2:65" s="1" customFormat="1" ht="31.5" customHeight="1">
      <c r="B364" s="40"/>
      <c r="C364" s="203" t="s">
        <v>518</v>
      </c>
      <c r="D364" s="203" t="s">
        <v>185</v>
      </c>
      <c r="E364" s="204" t="s">
        <v>519</v>
      </c>
      <c r="F364" s="205" t="s">
        <v>520</v>
      </c>
      <c r="G364" s="206" t="s">
        <v>288</v>
      </c>
      <c r="H364" s="207">
        <v>2.52</v>
      </c>
      <c r="I364" s="208"/>
      <c r="J364" s="209">
        <f>ROUND(I364*H364,2)</f>
        <v>0</v>
      </c>
      <c r="K364" s="205" t="s">
        <v>189</v>
      </c>
      <c r="L364" s="60"/>
      <c r="M364" s="210" t="s">
        <v>22</v>
      </c>
      <c r="N364" s="211" t="s">
        <v>49</v>
      </c>
      <c r="O364" s="41"/>
      <c r="P364" s="212">
        <f>O364*H364</f>
        <v>0</v>
      </c>
      <c r="Q364" s="212">
        <v>0.04984</v>
      </c>
      <c r="R364" s="212">
        <f>Q364*H364</f>
        <v>0.1255968</v>
      </c>
      <c r="S364" s="212">
        <v>0</v>
      </c>
      <c r="T364" s="213">
        <f>S364*H364</f>
        <v>0</v>
      </c>
      <c r="AR364" s="23" t="s">
        <v>190</v>
      </c>
      <c r="AT364" s="23" t="s">
        <v>185</v>
      </c>
      <c r="AU364" s="23" t="s">
        <v>86</v>
      </c>
      <c r="AY364" s="23" t="s">
        <v>183</v>
      </c>
      <c r="BE364" s="214">
        <f>IF(N364="základní",J364,0)</f>
        <v>0</v>
      </c>
      <c r="BF364" s="214">
        <f>IF(N364="snížená",J364,0)</f>
        <v>0</v>
      </c>
      <c r="BG364" s="214">
        <f>IF(N364="zákl. přenesená",J364,0)</f>
        <v>0</v>
      </c>
      <c r="BH364" s="214">
        <f>IF(N364="sníž. přenesená",J364,0)</f>
        <v>0</v>
      </c>
      <c r="BI364" s="214">
        <f>IF(N364="nulová",J364,0)</f>
        <v>0</v>
      </c>
      <c r="BJ364" s="23" t="s">
        <v>24</v>
      </c>
      <c r="BK364" s="214">
        <f>ROUND(I364*H364,2)</f>
        <v>0</v>
      </c>
      <c r="BL364" s="23" t="s">
        <v>190</v>
      </c>
      <c r="BM364" s="23" t="s">
        <v>521</v>
      </c>
    </row>
    <row r="365" spans="2:51" s="13" customFormat="1" ht="13.5">
      <c r="B365" s="227"/>
      <c r="C365" s="228"/>
      <c r="D365" s="217" t="s">
        <v>192</v>
      </c>
      <c r="E365" s="229" t="s">
        <v>22</v>
      </c>
      <c r="F365" s="230" t="s">
        <v>522</v>
      </c>
      <c r="G365" s="228"/>
      <c r="H365" s="231">
        <v>2.52</v>
      </c>
      <c r="I365" s="232"/>
      <c r="J365" s="228"/>
      <c r="K365" s="228"/>
      <c r="L365" s="233"/>
      <c r="M365" s="234"/>
      <c r="N365" s="235"/>
      <c r="O365" s="235"/>
      <c r="P365" s="235"/>
      <c r="Q365" s="235"/>
      <c r="R365" s="235"/>
      <c r="S365" s="235"/>
      <c r="T365" s="236"/>
      <c r="AT365" s="237" t="s">
        <v>192</v>
      </c>
      <c r="AU365" s="237" t="s">
        <v>86</v>
      </c>
      <c r="AV365" s="13" t="s">
        <v>86</v>
      </c>
      <c r="AW365" s="13" t="s">
        <v>41</v>
      </c>
      <c r="AX365" s="13" t="s">
        <v>78</v>
      </c>
      <c r="AY365" s="237" t="s">
        <v>183</v>
      </c>
    </row>
    <row r="366" spans="2:51" s="12" customFormat="1" ht="13.5">
      <c r="B366" s="215"/>
      <c r="C366" s="216"/>
      <c r="D366" s="238" t="s">
        <v>192</v>
      </c>
      <c r="E366" s="242" t="s">
        <v>22</v>
      </c>
      <c r="F366" s="243" t="s">
        <v>207</v>
      </c>
      <c r="G366" s="216"/>
      <c r="H366" s="244" t="s">
        <v>22</v>
      </c>
      <c r="I366" s="221"/>
      <c r="J366" s="216"/>
      <c r="K366" s="216"/>
      <c r="L366" s="222"/>
      <c r="M366" s="223"/>
      <c r="N366" s="224"/>
      <c r="O366" s="224"/>
      <c r="P366" s="224"/>
      <c r="Q366" s="224"/>
      <c r="R366" s="224"/>
      <c r="S366" s="224"/>
      <c r="T366" s="225"/>
      <c r="AT366" s="226" t="s">
        <v>192</v>
      </c>
      <c r="AU366" s="226" t="s">
        <v>86</v>
      </c>
      <c r="AV366" s="12" t="s">
        <v>24</v>
      </c>
      <c r="AW366" s="12" t="s">
        <v>41</v>
      </c>
      <c r="AX366" s="12" t="s">
        <v>78</v>
      </c>
      <c r="AY366" s="226" t="s">
        <v>183</v>
      </c>
    </row>
    <row r="367" spans="2:65" s="1" customFormat="1" ht="31.5" customHeight="1">
      <c r="B367" s="40"/>
      <c r="C367" s="203" t="s">
        <v>523</v>
      </c>
      <c r="D367" s="203" t="s">
        <v>185</v>
      </c>
      <c r="E367" s="204" t="s">
        <v>524</v>
      </c>
      <c r="F367" s="205" t="s">
        <v>525</v>
      </c>
      <c r="G367" s="206" t="s">
        <v>288</v>
      </c>
      <c r="H367" s="207">
        <v>18.27</v>
      </c>
      <c r="I367" s="208"/>
      <c r="J367" s="209">
        <f>ROUND(I367*H367,2)</f>
        <v>0</v>
      </c>
      <c r="K367" s="205" t="s">
        <v>189</v>
      </c>
      <c r="L367" s="60"/>
      <c r="M367" s="210" t="s">
        <v>22</v>
      </c>
      <c r="N367" s="211" t="s">
        <v>49</v>
      </c>
      <c r="O367" s="41"/>
      <c r="P367" s="212">
        <f>O367*H367</f>
        <v>0</v>
      </c>
      <c r="Q367" s="212">
        <v>0.1231</v>
      </c>
      <c r="R367" s="212">
        <f>Q367*H367</f>
        <v>2.249037</v>
      </c>
      <c r="S367" s="212">
        <v>0</v>
      </c>
      <c r="T367" s="213">
        <f>S367*H367</f>
        <v>0</v>
      </c>
      <c r="AR367" s="23" t="s">
        <v>190</v>
      </c>
      <c r="AT367" s="23" t="s">
        <v>185</v>
      </c>
      <c r="AU367" s="23" t="s">
        <v>86</v>
      </c>
      <c r="AY367" s="23" t="s">
        <v>183</v>
      </c>
      <c r="BE367" s="214">
        <f>IF(N367="základní",J367,0)</f>
        <v>0</v>
      </c>
      <c r="BF367" s="214">
        <f>IF(N367="snížená",J367,0)</f>
        <v>0</v>
      </c>
      <c r="BG367" s="214">
        <f>IF(N367="zákl. přenesená",J367,0)</f>
        <v>0</v>
      </c>
      <c r="BH367" s="214">
        <f>IF(N367="sníž. přenesená",J367,0)</f>
        <v>0</v>
      </c>
      <c r="BI367" s="214">
        <f>IF(N367="nulová",J367,0)</f>
        <v>0</v>
      </c>
      <c r="BJ367" s="23" t="s">
        <v>24</v>
      </c>
      <c r="BK367" s="214">
        <f>ROUND(I367*H367,2)</f>
        <v>0</v>
      </c>
      <c r="BL367" s="23" t="s">
        <v>190</v>
      </c>
      <c r="BM367" s="23" t="s">
        <v>526</v>
      </c>
    </row>
    <row r="368" spans="2:51" s="12" customFormat="1" ht="13.5">
      <c r="B368" s="215"/>
      <c r="C368" s="216"/>
      <c r="D368" s="217" t="s">
        <v>192</v>
      </c>
      <c r="E368" s="218" t="s">
        <v>22</v>
      </c>
      <c r="F368" s="219" t="s">
        <v>527</v>
      </c>
      <c r="G368" s="216"/>
      <c r="H368" s="220" t="s">
        <v>22</v>
      </c>
      <c r="I368" s="221"/>
      <c r="J368" s="216"/>
      <c r="K368" s="216"/>
      <c r="L368" s="222"/>
      <c r="M368" s="223"/>
      <c r="N368" s="224"/>
      <c r="O368" s="224"/>
      <c r="P368" s="224"/>
      <c r="Q368" s="224"/>
      <c r="R368" s="224"/>
      <c r="S368" s="224"/>
      <c r="T368" s="225"/>
      <c r="AT368" s="226" t="s">
        <v>192</v>
      </c>
      <c r="AU368" s="226" t="s">
        <v>86</v>
      </c>
      <c r="AV368" s="12" t="s">
        <v>24</v>
      </c>
      <c r="AW368" s="12" t="s">
        <v>41</v>
      </c>
      <c r="AX368" s="12" t="s">
        <v>78</v>
      </c>
      <c r="AY368" s="226" t="s">
        <v>183</v>
      </c>
    </row>
    <row r="369" spans="2:51" s="12" customFormat="1" ht="13.5">
      <c r="B369" s="215"/>
      <c r="C369" s="216"/>
      <c r="D369" s="217" t="s">
        <v>192</v>
      </c>
      <c r="E369" s="218" t="s">
        <v>22</v>
      </c>
      <c r="F369" s="219" t="s">
        <v>528</v>
      </c>
      <c r="G369" s="216"/>
      <c r="H369" s="220" t="s">
        <v>22</v>
      </c>
      <c r="I369" s="221"/>
      <c r="J369" s="216"/>
      <c r="K369" s="216"/>
      <c r="L369" s="222"/>
      <c r="M369" s="223"/>
      <c r="N369" s="224"/>
      <c r="O369" s="224"/>
      <c r="P369" s="224"/>
      <c r="Q369" s="224"/>
      <c r="R369" s="224"/>
      <c r="S369" s="224"/>
      <c r="T369" s="225"/>
      <c r="AT369" s="226" t="s">
        <v>192</v>
      </c>
      <c r="AU369" s="226" t="s">
        <v>86</v>
      </c>
      <c r="AV369" s="12" t="s">
        <v>24</v>
      </c>
      <c r="AW369" s="12" t="s">
        <v>41</v>
      </c>
      <c r="AX369" s="12" t="s">
        <v>78</v>
      </c>
      <c r="AY369" s="226" t="s">
        <v>183</v>
      </c>
    </row>
    <row r="370" spans="2:51" s="13" customFormat="1" ht="13.5">
      <c r="B370" s="227"/>
      <c r="C370" s="228"/>
      <c r="D370" s="217" t="s">
        <v>192</v>
      </c>
      <c r="E370" s="229" t="s">
        <v>22</v>
      </c>
      <c r="F370" s="230" t="s">
        <v>529</v>
      </c>
      <c r="G370" s="228"/>
      <c r="H370" s="231">
        <v>18.27</v>
      </c>
      <c r="I370" s="232"/>
      <c r="J370" s="228"/>
      <c r="K370" s="228"/>
      <c r="L370" s="233"/>
      <c r="M370" s="234"/>
      <c r="N370" s="235"/>
      <c r="O370" s="235"/>
      <c r="P370" s="235"/>
      <c r="Q370" s="235"/>
      <c r="R370" s="235"/>
      <c r="S370" s="235"/>
      <c r="T370" s="236"/>
      <c r="AT370" s="237" t="s">
        <v>192</v>
      </c>
      <c r="AU370" s="237" t="s">
        <v>86</v>
      </c>
      <c r="AV370" s="13" t="s">
        <v>86</v>
      </c>
      <c r="AW370" s="13" t="s">
        <v>41</v>
      </c>
      <c r="AX370" s="13" t="s">
        <v>78</v>
      </c>
      <c r="AY370" s="237" t="s">
        <v>183</v>
      </c>
    </row>
    <row r="371" spans="2:51" s="12" customFormat="1" ht="13.5">
      <c r="B371" s="215"/>
      <c r="C371" s="216"/>
      <c r="D371" s="238" t="s">
        <v>192</v>
      </c>
      <c r="E371" s="242" t="s">
        <v>22</v>
      </c>
      <c r="F371" s="243" t="s">
        <v>207</v>
      </c>
      <c r="G371" s="216"/>
      <c r="H371" s="244" t="s">
        <v>22</v>
      </c>
      <c r="I371" s="221"/>
      <c r="J371" s="216"/>
      <c r="K371" s="216"/>
      <c r="L371" s="222"/>
      <c r="M371" s="223"/>
      <c r="N371" s="224"/>
      <c r="O371" s="224"/>
      <c r="P371" s="224"/>
      <c r="Q371" s="224"/>
      <c r="R371" s="224"/>
      <c r="S371" s="224"/>
      <c r="T371" s="225"/>
      <c r="AT371" s="226" t="s">
        <v>192</v>
      </c>
      <c r="AU371" s="226" t="s">
        <v>86</v>
      </c>
      <c r="AV371" s="12" t="s">
        <v>24</v>
      </c>
      <c r="AW371" s="12" t="s">
        <v>41</v>
      </c>
      <c r="AX371" s="12" t="s">
        <v>78</v>
      </c>
      <c r="AY371" s="226" t="s">
        <v>183</v>
      </c>
    </row>
    <row r="372" spans="2:65" s="1" customFormat="1" ht="31.5" customHeight="1">
      <c r="B372" s="40"/>
      <c r="C372" s="203" t="s">
        <v>530</v>
      </c>
      <c r="D372" s="203" t="s">
        <v>185</v>
      </c>
      <c r="E372" s="204" t="s">
        <v>531</v>
      </c>
      <c r="F372" s="205" t="s">
        <v>532</v>
      </c>
      <c r="G372" s="206" t="s">
        <v>188</v>
      </c>
      <c r="H372" s="207">
        <v>1.118</v>
      </c>
      <c r="I372" s="208"/>
      <c r="J372" s="209">
        <f>ROUND(I372*H372,2)</f>
        <v>0</v>
      </c>
      <c r="K372" s="205" t="s">
        <v>22</v>
      </c>
      <c r="L372" s="60"/>
      <c r="M372" s="210" t="s">
        <v>22</v>
      </c>
      <c r="N372" s="211" t="s">
        <v>49</v>
      </c>
      <c r="O372" s="41"/>
      <c r="P372" s="212">
        <f>O372*H372</f>
        <v>0</v>
      </c>
      <c r="Q372" s="212">
        <v>2.25634</v>
      </c>
      <c r="R372" s="212">
        <f>Q372*H372</f>
        <v>2.52258812</v>
      </c>
      <c r="S372" s="212">
        <v>0</v>
      </c>
      <c r="T372" s="213">
        <f>S372*H372</f>
        <v>0</v>
      </c>
      <c r="AR372" s="23" t="s">
        <v>190</v>
      </c>
      <c r="AT372" s="23" t="s">
        <v>185</v>
      </c>
      <c r="AU372" s="23" t="s">
        <v>86</v>
      </c>
      <c r="AY372" s="23" t="s">
        <v>183</v>
      </c>
      <c r="BE372" s="214">
        <f>IF(N372="základní",J372,0)</f>
        <v>0</v>
      </c>
      <c r="BF372" s="214">
        <f>IF(N372="snížená",J372,0)</f>
        <v>0</v>
      </c>
      <c r="BG372" s="214">
        <f>IF(N372="zákl. přenesená",J372,0)</f>
        <v>0</v>
      </c>
      <c r="BH372" s="214">
        <f>IF(N372="sníž. přenesená",J372,0)</f>
        <v>0</v>
      </c>
      <c r="BI372" s="214">
        <f>IF(N372="nulová",J372,0)</f>
        <v>0</v>
      </c>
      <c r="BJ372" s="23" t="s">
        <v>24</v>
      </c>
      <c r="BK372" s="214">
        <f>ROUND(I372*H372,2)</f>
        <v>0</v>
      </c>
      <c r="BL372" s="23" t="s">
        <v>190</v>
      </c>
      <c r="BM372" s="23" t="s">
        <v>533</v>
      </c>
    </row>
    <row r="373" spans="2:51" s="13" customFormat="1" ht="13.5">
      <c r="B373" s="227"/>
      <c r="C373" s="228"/>
      <c r="D373" s="217" t="s">
        <v>192</v>
      </c>
      <c r="E373" s="229" t="s">
        <v>22</v>
      </c>
      <c r="F373" s="230" t="s">
        <v>534</v>
      </c>
      <c r="G373" s="228"/>
      <c r="H373" s="231">
        <v>1.118</v>
      </c>
      <c r="I373" s="232"/>
      <c r="J373" s="228"/>
      <c r="K373" s="228"/>
      <c r="L373" s="233"/>
      <c r="M373" s="234"/>
      <c r="N373" s="235"/>
      <c r="O373" s="235"/>
      <c r="P373" s="235"/>
      <c r="Q373" s="235"/>
      <c r="R373" s="235"/>
      <c r="S373" s="235"/>
      <c r="T373" s="236"/>
      <c r="AT373" s="237" t="s">
        <v>192</v>
      </c>
      <c r="AU373" s="237" t="s">
        <v>86</v>
      </c>
      <c r="AV373" s="13" t="s">
        <v>86</v>
      </c>
      <c r="AW373" s="13" t="s">
        <v>41</v>
      </c>
      <c r="AX373" s="13" t="s">
        <v>24</v>
      </c>
      <c r="AY373" s="237" t="s">
        <v>183</v>
      </c>
    </row>
    <row r="374" spans="2:63" s="11" customFormat="1" ht="29.85" customHeight="1">
      <c r="B374" s="186"/>
      <c r="C374" s="187"/>
      <c r="D374" s="200" t="s">
        <v>77</v>
      </c>
      <c r="E374" s="201" t="s">
        <v>535</v>
      </c>
      <c r="F374" s="201" t="s">
        <v>536</v>
      </c>
      <c r="G374" s="187"/>
      <c r="H374" s="187"/>
      <c r="I374" s="190"/>
      <c r="J374" s="202">
        <f>BK374</f>
        <v>0</v>
      </c>
      <c r="K374" s="187"/>
      <c r="L374" s="192"/>
      <c r="M374" s="193"/>
      <c r="N374" s="194"/>
      <c r="O374" s="194"/>
      <c r="P374" s="195">
        <f>SUM(P375:P455)</f>
        <v>0</v>
      </c>
      <c r="Q374" s="194"/>
      <c r="R374" s="195">
        <f>SUM(R375:R455)</f>
        <v>23.055094810000003</v>
      </c>
      <c r="S374" s="194"/>
      <c r="T374" s="196">
        <f>SUM(T375:T455)</f>
        <v>0</v>
      </c>
      <c r="AR374" s="197" t="s">
        <v>24</v>
      </c>
      <c r="AT374" s="198" t="s">
        <v>77</v>
      </c>
      <c r="AU374" s="198" t="s">
        <v>24</v>
      </c>
      <c r="AY374" s="197" t="s">
        <v>183</v>
      </c>
      <c r="BK374" s="199">
        <f>SUM(BK375:BK455)</f>
        <v>0</v>
      </c>
    </row>
    <row r="375" spans="2:65" s="1" customFormat="1" ht="22.5" customHeight="1">
      <c r="B375" s="40"/>
      <c r="C375" s="203" t="s">
        <v>537</v>
      </c>
      <c r="D375" s="203" t="s">
        <v>185</v>
      </c>
      <c r="E375" s="204" t="s">
        <v>538</v>
      </c>
      <c r="F375" s="205" t="s">
        <v>539</v>
      </c>
      <c r="G375" s="206" t="s">
        <v>288</v>
      </c>
      <c r="H375" s="207">
        <v>460.385</v>
      </c>
      <c r="I375" s="208"/>
      <c r="J375" s="209">
        <f>ROUND(I375*H375,2)</f>
        <v>0</v>
      </c>
      <c r="K375" s="205" t="s">
        <v>189</v>
      </c>
      <c r="L375" s="60"/>
      <c r="M375" s="210" t="s">
        <v>22</v>
      </c>
      <c r="N375" s="211" t="s">
        <v>49</v>
      </c>
      <c r="O375" s="41"/>
      <c r="P375" s="212">
        <f>O375*H375</f>
        <v>0</v>
      </c>
      <c r="Q375" s="212">
        <v>0</v>
      </c>
      <c r="R375" s="212">
        <f>Q375*H375</f>
        <v>0</v>
      </c>
      <c r="S375" s="212">
        <v>0</v>
      </c>
      <c r="T375" s="213">
        <f>S375*H375</f>
        <v>0</v>
      </c>
      <c r="AR375" s="23" t="s">
        <v>190</v>
      </c>
      <c r="AT375" s="23" t="s">
        <v>185</v>
      </c>
      <c r="AU375" s="23" t="s">
        <v>86</v>
      </c>
      <c r="AY375" s="23" t="s">
        <v>183</v>
      </c>
      <c r="BE375" s="214">
        <f>IF(N375="základní",J375,0)</f>
        <v>0</v>
      </c>
      <c r="BF375" s="214">
        <f>IF(N375="snížená",J375,0)</f>
        <v>0</v>
      </c>
      <c r="BG375" s="214">
        <f>IF(N375="zákl. přenesená",J375,0)</f>
        <v>0</v>
      </c>
      <c r="BH375" s="214">
        <f>IF(N375="sníž. přenesená",J375,0)</f>
        <v>0</v>
      </c>
      <c r="BI375" s="214">
        <f>IF(N375="nulová",J375,0)</f>
        <v>0</v>
      </c>
      <c r="BJ375" s="23" t="s">
        <v>24</v>
      </c>
      <c r="BK375" s="214">
        <f>ROUND(I375*H375,2)</f>
        <v>0</v>
      </c>
      <c r="BL375" s="23" t="s">
        <v>190</v>
      </c>
      <c r="BM375" s="23" t="s">
        <v>540</v>
      </c>
    </row>
    <row r="376" spans="2:65" s="1" customFormat="1" ht="31.5" customHeight="1">
      <c r="B376" s="40"/>
      <c r="C376" s="203" t="s">
        <v>541</v>
      </c>
      <c r="D376" s="203" t="s">
        <v>185</v>
      </c>
      <c r="E376" s="204" t="s">
        <v>542</v>
      </c>
      <c r="F376" s="205" t="s">
        <v>543</v>
      </c>
      <c r="G376" s="206" t="s">
        <v>288</v>
      </c>
      <c r="H376" s="207">
        <v>29.28</v>
      </c>
      <c r="I376" s="208"/>
      <c r="J376" s="209">
        <f>ROUND(I376*H376,2)</f>
        <v>0</v>
      </c>
      <c r="K376" s="205" t="s">
        <v>544</v>
      </c>
      <c r="L376" s="60"/>
      <c r="M376" s="210" t="s">
        <v>22</v>
      </c>
      <c r="N376" s="211" t="s">
        <v>49</v>
      </c>
      <c r="O376" s="41"/>
      <c r="P376" s="212">
        <f>O376*H376</f>
        <v>0</v>
      </c>
      <c r="Q376" s="212">
        <v>0</v>
      </c>
      <c r="R376" s="212">
        <f>Q376*H376</f>
        <v>0</v>
      </c>
      <c r="S376" s="212">
        <v>0</v>
      </c>
      <c r="T376" s="213">
        <f>S376*H376</f>
        <v>0</v>
      </c>
      <c r="AR376" s="23" t="s">
        <v>190</v>
      </c>
      <c r="AT376" s="23" t="s">
        <v>185</v>
      </c>
      <c r="AU376" s="23" t="s">
        <v>86</v>
      </c>
      <c r="AY376" s="23" t="s">
        <v>183</v>
      </c>
      <c r="BE376" s="214">
        <f>IF(N376="základní",J376,0)</f>
        <v>0</v>
      </c>
      <c r="BF376" s="214">
        <f>IF(N376="snížená",J376,0)</f>
        <v>0</v>
      </c>
      <c r="BG376" s="214">
        <f>IF(N376="zákl. přenesená",J376,0)</f>
        <v>0</v>
      </c>
      <c r="BH376" s="214">
        <f>IF(N376="sníž. přenesená",J376,0)</f>
        <v>0</v>
      </c>
      <c r="BI376" s="214">
        <f>IF(N376="nulová",J376,0)</f>
        <v>0</v>
      </c>
      <c r="BJ376" s="23" t="s">
        <v>24</v>
      </c>
      <c r="BK376" s="214">
        <f>ROUND(I376*H376,2)</f>
        <v>0</v>
      </c>
      <c r="BL376" s="23" t="s">
        <v>190</v>
      </c>
      <c r="BM376" s="23" t="s">
        <v>545</v>
      </c>
    </row>
    <row r="377" spans="2:51" s="12" customFormat="1" ht="13.5">
      <c r="B377" s="215"/>
      <c r="C377" s="216"/>
      <c r="D377" s="217" t="s">
        <v>192</v>
      </c>
      <c r="E377" s="218" t="s">
        <v>22</v>
      </c>
      <c r="F377" s="219" t="s">
        <v>546</v>
      </c>
      <c r="G377" s="216"/>
      <c r="H377" s="220" t="s">
        <v>22</v>
      </c>
      <c r="I377" s="221"/>
      <c r="J377" s="216"/>
      <c r="K377" s="216"/>
      <c r="L377" s="222"/>
      <c r="M377" s="223"/>
      <c r="N377" s="224"/>
      <c r="O377" s="224"/>
      <c r="P377" s="224"/>
      <c r="Q377" s="224"/>
      <c r="R377" s="224"/>
      <c r="S377" s="224"/>
      <c r="T377" s="225"/>
      <c r="AT377" s="226" t="s">
        <v>192</v>
      </c>
      <c r="AU377" s="226" t="s">
        <v>86</v>
      </c>
      <c r="AV377" s="12" t="s">
        <v>24</v>
      </c>
      <c r="AW377" s="12" t="s">
        <v>41</v>
      </c>
      <c r="AX377" s="12" t="s">
        <v>78</v>
      </c>
      <c r="AY377" s="226" t="s">
        <v>183</v>
      </c>
    </row>
    <row r="378" spans="2:51" s="13" customFormat="1" ht="13.5">
      <c r="B378" s="227"/>
      <c r="C378" s="228"/>
      <c r="D378" s="217" t="s">
        <v>192</v>
      </c>
      <c r="E378" s="229" t="s">
        <v>22</v>
      </c>
      <c r="F378" s="230" t="s">
        <v>547</v>
      </c>
      <c r="G378" s="228"/>
      <c r="H378" s="231">
        <v>18.36</v>
      </c>
      <c r="I378" s="232"/>
      <c r="J378" s="228"/>
      <c r="K378" s="228"/>
      <c r="L378" s="233"/>
      <c r="M378" s="234"/>
      <c r="N378" s="235"/>
      <c r="O378" s="235"/>
      <c r="P378" s="235"/>
      <c r="Q378" s="235"/>
      <c r="R378" s="235"/>
      <c r="S378" s="235"/>
      <c r="T378" s="236"/>
      <c r="AT378" s="237" t="s">
        <v>192</v>
      </c>
      <c r="AU378" s="237" t="s">
        <v>86</v>
      </c>
      <c r="AV378" s="13" t="s">
        <v>86</v>
      </c>
      <c r="AW378" s="13" t="s">
        <v>41</v>
      </c>
      <c r="AX378" s="13" t="s">
        <v>78</v>
      </c>
      <c r="AY378" s="237" t="s">
        <v>183</v>
      </c>
    </row>
    <row r="379" spans="2:51" s="13" customFormat="1" ht="13.5">
      <c r="B379" s="227"/>
      <c r="C379" s="228"/>
      <c r="D379" s="217" t="s">
        <v>192</v>
      </c>
      <c r="E379" s="229" t="s">
        <v>22</v>
      </c>
      <c r="F379" s="230" t="s">
        <v>548</v>
      </c>
      <c r="G379" s="228"/>
      <c r="H379" s="231">
        <v>10.92</v>
      </c>
      <c r="I379" s="232"/>
      <c r="J379" s="228"/>
      <c r="K379" s="228"/>
      <c r="L379" s="233"/>
      <c r="M379" s="234"/>
      <c r="N379" s="235"/>
      <c r="O379" s="235"/>
      <c r="P379" s="235"/>
      <c r="Q379" s="235"/>
      <c r="R379" s="235"/>
      <c r="S379" s="235"/>
      <c r="T379" s="236"/>
      <c r="AT379" s="237" t="s">
        <v>192</v>
      </c>
      <c r="AU379" s="237" t="s">
        <v>86</v>
      </c>
      <c r="AV379" s="13" t="s">
        <v>86</v>
      </c>
      <c r="AW379" s="13" t="s">
        <v>41</v>
      </c>
      <c r="AX379" s="13" t="s">
        <v>78</v>
      </c>
      <c r="AY379" s="237" t="s">
        <v>183</v>
      </c>
    </row>
    <row r="380" spans="2:51" s="12" customFormat="1" ht="13.5">
      <c r="B380" s="215"/>
      <c r="C380" s="216"/>
      <c r="D380" s="238" t="s">
        <v>192</v>
      </c>
      <c r="E380" s="242" t="s">
        <v>22</v>
      </c>
      <c r="F380" s="243" t="s">
        <v>207</v>
      </c>
      <c r="G380" s="216"/>
      <c r="H380" s="244" t="s">
        <v>22</v>
      </c>
      <c r="I380" s="221"/>
      <c r="J380" s="216"/>
      <c r="K380" s="216"/>
      <c r="L380" s="222"/>
      <c r="M380" s="223"/>
      <c r="N380" s="224"/>
      <c r="O380" s="224"/>
      <c r="P380" s="224"/>
      <c r="Q380" s="224"/>
      <c r="R380" s="224"/>
      <c r="S380" s="224"/>
      <c r="T380" s="225"/>
      <c r="AT380" s="226" t="s">
        <v>192</v>
      </c>
      <c r="AU380" s="226" t="s">
        <v>86</v>
      </c>
      <c r="AV380" s="12" t="s">
        <v>24</v>
      </c>
      <c r="AW380" s="12" t="s">
        <v>41</v>
      </c>
      <c r="AX380" s="12" t="s">
        <v>78</v>
      </c>
      <c r="AY380" s="226" t="s">
        <v>183</v>
      </c>
    </row>
    <row r="381" spans="2:65" s="1" customFormat="1" ht="22.5" customHeight="1">
      <c r="B381" s="40"/>
      <c r="C381" s="203" t="s">
        <v>549</v>
      </c>
      <c r="D381" s="203" t="s">
        <v>185</v>
      </c>
      <c r="E381" s="204" t="s">
        <v>550</v>
      </c>
      <c r="F381" s="205" t="s">
        <v>551</v>
      </c>
      <c r="G381" s="206" t="s">
        <v>288</v>
      </c>
      <c r="H381" s="207">
        <v>460.385</v>
      </c>
      <c r="I381" s="208"/>
      <c r="J381" s="209">
        <f>ROUND(I381*H381,2)</f>
        <v>0</v>
      </c>
      <c r="K381" s="205" t="s">
        <v>189</v>
      </c>
      <c r="L381" s="60"/>
      <c r="M381" s="210" t="s">
        <v>22</v>
      </c>
      <c r="N381" s="211" t="s">
        <v>49</v>
      </c>
      <c r="O381" s="41"/>
      <c r="P381" s="212">
        <f>O381*H381</f>
        <v>0</v>
      </c>
      <c r="Q381" s="212">
        <v>0.00026</v>
      </c>
      <c r="R381" s="212">
        <f>Q381*H381</f>
        <v>0.11970009999999999</v>
      </c>
      <c r="S381" s="212">
        <v>0</v>
      </c>
      <c r="T381" s="213">
        <f>S381*H381</f>
        <v>0</v>
      </c>
      <c r="AR381" s="23" t="s">
        <v>190</v>
      </c>
      <c r="AT381" s="23" t="s">
        <v>185</v>
      </c>
      <c r="AU381" s="23" t="s">
        <v>86</v>
      </c>
      <c r="AY381" s="23" t="s">
        <v>183</v>
      </c>
      <c r="BE381" s="214">
        <f>IF(N381="základní",J381,0)</f>
        <v>0</v>
      </c>
      <c r="BF381" s="214">
        <f>IF(N381="snížená",J381,0)</f>
        <v>0</v>
      </c>
      <c r="BG381" s="214">
        <f>IF(N381="zákl. přenesená",J381,0)</f>
        <v>0</v>
      </c>
      <c r="BH381" s="214">
        <f>IF(N381="sníž. přenesená",J381,0)</f>
        <v>0</v>
      </c>
      <c r="BI381" s="214">
        <f>IF(N381="nulová",J381,0)</f>
        <v>0</v>
      </c>
      <c r="BJ381" s="23" t="s">
        <v>24</v>
      </c>
      <c r="BK381" s="214">
        <f>ROUND(I381*H381,2)</f>
        <v>0</v>
      </c>
      <c r="BL381" s="23" t="s">
        <v>190</v>
      </c>
      <c r="BM381" s="23" t="s">
        <v>552</v>
      </c>
    </row>
    <row r="382" spans="2:65" s="1" customFormat="1" ht="31.5" customHeight="1">
      <c r="B382" s="40"/>
      <c r="C382" s="203" t="s">
        <v>553</v>
      </c>
      <c r="D382" s="203" t="s">
        <v>185</v>
      </c>
      <c r="E382" s="204" t="s">
        <v>554</v>
      </c>
      <c r="F382" s="205" t="s">
        <v>555</v>
      </c>
      <c r="G382" s="206" t="s">
        <v>288</v>
      </c>
      <c r="H382" s="207">
        <v>460.385</v>
      </c>
      <c r="I382" s="208"/>
      <c r="J382" s="209">
        <f>ROUND(I382*H382,2)</f>
        <v>0</v>
      </c>
      <c r="K382" s="205" t="s">
        <v>189</v>
      </c>
      <c r="L382" s="60"/>
      <c r="M382" s="210" t="s">
        <v>22</v>
      </c>
      <c r="N382" s="211" t="s">
        <v>49</v>
      </c>
      <c r="O382" s="41"/>
      <c r="P382" s="212">
        <f>O382*H382</f>
        <v>0</v>
      </c>
      <c r="Q382" s="212">
        <v>0.02048</v>
      </c>
      <c r="R382" s="212">
        <f>Q382*H382</f>
        <v>9.428684800000001</v>
      </c>
      <c r="S382" s="212">
        <v>0</v>
      </c>
      <c r="T382" s="213">
        <f>S382*H382</f>
        <v>0</v>
      </c>
      <c r="AR382" s="23" t="s">
        <v>190</v>
      </c>
      <c r="AT382" s="23" t="s">
        <v>185</v>
      </c>
      <c r="AU382" s="23" t="s">
        <v>86</v>
      </c>
      <c r="AY382" s="23" t="s">
        <v>183</v>
      </c>
      <c r="BE382" s="214">
        <f>IF(N382="základní",J382,0)</f>
        <v>0</v>
      </c>
      <c r="BF382" s="214">
        <f>IF(N382="snížená",J382,0)</f>
        <v>0</v>
      </c>
      <c r="BG382" s="214">
        <f>IF(N382="zákl. přenesená",J382,0)</f>
        <v>0</v>
      </c>
      <c r="BH382" s="214">
        <f>IF(N382="sníž. přenesená",J382,0)</f>
        <v>0</v>
      </c>
      <c r="BI382" s="214">
        <f>IF(N382="nulová",J382,0)</f>
        <v>0</v>
      </c>
      <c r="BJ382" s="23" t="s">
        <v>24</v>
      </c>
      <c r="BK382" s="214">
        <f>ROUND(I382*H382,2)</f>
        <v>0</v>
      </c>
      <c r="BL382" s="23" t="s">
        <v>190</v>
      </c>
      <c r="BM382" s="23" t="s">
        <v>556</v>
      </c>
    </row>
    <row r="383" spans="2:51" s="12" customFormat="1" ht="13.5">
      <c r="B383" s="215"/>
      <c r="C383" s="216"/>
      <c r="D383" s="217" t="s">
        <v>192</v>
      </c>
      <c r="E383" s="218" t="s">
        <v>22</v>
      </c>
      <c r="F383" s="219" t="s">
        <v>557</v>
      </c>
      <c r="G383" s="216"/>
      <c r="H383" s="220" t="s">
        <v>22</v>
      </c>
      <c r="I383" s="221"/>
      <c r="J383" s="216"/>
      <c r="K383" s="216"/>
      <c r="L383" s="222"/>
      <c r="M383" s="223"/>
      <c r="N383" s="224"/>
      <c r="O383" s="224"/>
      <c r="P383" s="224"/>
      <c r="Q383" s="224"/>
      <c r="R383" s="224"/>
      <c r="S383" s="224"/>
      <c r="T383" s="225"/>
      <c r="AT383" s="226" t="s">
        <v>192</v>
      </c>
      <c r="AU383" s="226" t="s">
        <v>86</v>
      </c>
      <c r="AV383" s="12" t="s">
        <v>24</v>
      </c>
      <c r="AW383" s="12" t="s">
        <v>41</v>
      </c>
      <c r="AX383" s="12" t="s">
        <v>78</v>
      </c>
      <c r="AY383" s="226" t="s">
        <v>183</v>
      </c>
    </row>
    <row r="384" spans="2:51" s="13" customFormat="1" ht="13.5">
      <c r="B384" s="227"/>
      <c r="C384" s="228"/>
      <c r="D384" s="217" t="s">
        <v>192</v>
      </c>
      <c r="E384" s="229" t="s">
        <v>22</v>
      </c>
      <c r="F384" s="230" t="s">
        <v>558</v>
      </c>
      <c r="G384" s="228"/>
      <c r="H384" s="231">
        <v>460.385</v>
      </c>
      <c r="I384" s="232"/>
      <c r="J384" s="228"/>
      <c r="K384" s="228"/>
      <c r="L384" s="233"/>
      <c r="M384" s="234"/>
      <c r="N384" s="235"/>
      <c r="O384" s="235"/>
      <c r="P384" s="235"/>
      <c r="Q384" s="235"/>
      <c r="R384" s="235"/>
      <c r="S384" s="235"/>
      <c r="T384" s="236"/>
      <c r="AT384" s="237" t="s">
        <v>192</v>
      </c>
      <c r="AU384" s="237" t="s">
        <v>86</v>
      </c>
      <c r="AV384" s="13" t="s">
        <v>86</v>
      </c>
      <c r="AW384" s="13" t="s">
        <v>41</v>
      </c>
      <c r="AX384" s="13" t="s">
        <v>78</v>
      </c>
      <c r="AY384" s="237" t="s">
        <v>183</v>
      </c>
    </row>
    <row r="385" spans="2:51" s="12" customFormat="1" ht="13.5">
      <c r="B385" s="215"/>
      <c r="C385" s="216"/>
      <c r="D385" s="238" t="s">
        <v>192</v>
      </c>
      <c r="E385" s="242" t="s">
        <v>22</v>
      </c>
      <c r="F385" s="243" t="s">
        <v>207</v>
      </c>
      <c r="G385" s="216"/>
      <c r="H385" s="244" t="s">
        <v>22</v>
      </c>
      <c r="I385" s="221"/>
      <c r="J385" s="216"/>
      <c r="K385" s="216"/>
      <c r="L385" s="222"/>
      <c r="M385" s="223"/>
      <c r="N385" s="224"/>
      <c r="O385" s="224"/>
      <c r="P385" s="224"/>
      <c r="Q385" s="224"/>
      <c r="R385" s="224"/>
      <c r="S385" s="224"/>
      <c r="T385" s="225"/>
      <c r="AT385" s="226" t="s">
        <v>192</v>
      </c>
      <c r="AU385" s="226" t="s">
        <v>86</v>
      </c>
      <c r="AV385" s="12" t="s">
        <v>24</v>
      </c>
      <c r="AW385" s="12" t="s">
        <v>41</v>
      </c>
      <c r="AX385" s="12" t="s">
        <v>78</v>
      </c>
      <c r="AY385" s="226" t="s">
        <v>183</v>
      </c>
    </row>
    <row r="386" spans="2:65" s="1" customFormat="1" ht="44.25" customHeight="1">
      <c r="B386" s="40"/>
      <c r="C386" s="203" t="s">
        <v>559</v>
      </c>
      <c r="D386" s="203" t="s">
        <v>185</v>
      </c>
      <c r="E386" s="204" t="s">
        <v>560</v>
      </c>
      <c r="F386" s="205" t="s">
        <v>561</v>
      </c>
      <c r="G386" s="206" t="s">
        <v>288</v>
      </c>
      <c r="H386" s="207">
        <v>460.385</v>
      </c>
      <c r="I386" s="208"/>
      <c r="J386" s="209">
        <f>ROUND(I386*H386,2)</f>
        <v>0</v>
      </c>
      <c r="K386" s="205" t="s">
        <v>189</v>
      </c>
      <c r="L386" s="60"/>
      <c r="M386" s="210" t="s">
        <v>22</v>
      </c>
      <c r="N386" s="211" t="s">
        <v>49</v>
      </c>
      <c r="O386" s="41"/>
      <c r="P386" s="212">
        <f>O386*H386</f>
        <v>0</v>
      </c>
      <c r="Q386" s="212">
        <v>0.0079</v>
      </c>
      <c r="R386" s="212">
        <f>Q386*H386</f>
        <v>3.6370415000000005</v>
      </c>
      <c r="S386" s="212">
        <v>0</v>
      </c>
      <c r="T386" s="213">
        <f>S386*H386</f>
        <v>0</v>
      </c>
      <c r="AR386" s="23" t="s">
        <v>190</v>
      </c>
      <c r="AT386" s="23" t="s">
        <v>185</v>
      </c>
      <c r="AU386" s="23" t="s">
        <v>86</v>
      </c>
      <c r="AY386" s="23" t="s">
        <v>183</v>
      </c>
      <c r="BE386" s="214">
        <f>IF(N386="základní",J386,0)</f>
        <v>0</v>
      </c>
      <c r="BF386" s="214">
        <f>IF(N386="snížená",J386,0)</f>
        <v>0</v>
      </c>
      <c r="BG386" s="214">
        <f>IF(N386="zákl. přenesená",J386,0)</f>
        <v>0</v>
      </c>
      <c r="BH386" s="214">
        <f>IF(N386="sníž. přenesená",J386,0)</f>
        <v>0</v>
      </c>
      <c r="BI386" s="214">
        <f>IF(N386="nulová",J386,0)</f>
        <v>0</v>
      </c>
      <c r="BJ386" s="23" t="s">
        <v>24</v>
      </c>
      <c r="BK386" s="214">
        <f>ROUND(I386*H386,2)</f>
        <v>0</v>
      </c>
      <c r="BL386" s="23" t="s">
        <v>190</v>
      </c>
      <c r="BM386" s="23" t="s">
        <v>562</v>
      </c>
    </row>
    <row r="387" spans="2:65" s="1" customFormat="1" ht="22.5" customHeight="1">
      <c r="B387" s="40"/>
      <c r="C387" s="203" t="s">
        <v>563</v>
      </c>
      <c r="D387" s="203" t="s">
        <v>185</v>
      </c>
      <c r="E387" s="204" t="s">
        <v>564</v>
      </c>
      <c r="F387" s="205" t="s">
        <v>565</v>
      </c>
      <c r="G387" s="206" t="s">
        <v>312</v>
      </c>
      <c r="H387" s="207">
        <v>48.8</v>
      </c>
      <c r="I387" s="208"/>
      <c r="J387" s="209">
        <f>ROUND(I387*H387,2)</f>
        <v>0</v>
      </c>
      <c r="K387" s="205" t="s">
        <v>189</v>
      </c>
      <c r="L387" s="60"/>
      <c r="M387" s="210" t="s">
        <v>22</v>
      </c>
      <c r="N387" s="211" t="s">
        <v>49</v>
      </c>
      <c r="O387" s="41"/>
      <c r="P387" s="212">
        <f>O387*H387</f>
        <v>0</v>
      </c>
      <c r="Q387" s="212">
        <v>2E-05</v>
      </c>
      <c r="R387" s="212">
        <f>Q387*H387</f>
        <v>0.000976</v>
      </c>
      <c r="S387" s="212">
        <v>0</v>
      </c>
      <c r="T387" s="213">
        <f>S387*H387</f>
        <v>0</v>
      </c>
      <c r="AR387" s="23" t="s">
        <v>190</v>
      </c>
      <c r="AT387" s="23" t="s">
        <v>185</v>
      </c>
      <c r="AU387" s="23" t="s">
        <v>86</v>
      </c>
      <c r="AY387" s="23" t="s">
        <v>183</v>
      </c>
      <c r="BE387" s="214">
        <f>IF(N387="základní",J387,0)</f>
        <v>0</v>
      </c>
      <c r="BF387" s="214">
        <f>IF(N387="snížená",J387,0)</f>
        <v>0</v>
      </c>
      <c r="BG387" s="214">
        <f>IF(N387="zákl. přenesená",J387,0)</f>
        <v>0</v>
      </c>
      <c r="BH387" s="214">
        <f>IF(N387="sníž. přenesená",J387,0)</f>
        <v>0</v>
      </c>
      <c r="BI387" s="214">
        <f>IF(N387="nulová",J387,0)</f>
        <v>0</v>
      </c>
      <c r="BJ387" s="23" t="s">
        <v>24</v>
      </c>
      <c r="BK387" s="214">
        <f>ROUND(I387*H387,2)</f>
        <v>0</v>
      </c>
      <c r="BL387" s="23" t="s">
        <v>190</v>
      </c>
      <c r="BM387" s="23" t="s">
        <v>566</v>
      </c>
    </row>
    <row r="388" spans="2:51" s="13" customFormat="1" ht="13.5">
      <c r="B388" s="227"/>
      <c r="C388" s="228"/>
      <c r="D388" s="217" t="s">
        <v>192</v>
      </c>
      <c r="E388" s="229" t="s">
        <v>22</v>
      </c>
      <c r="F388" s="230" t="s">
        <v>567</v>
      </c>
      <c r="G388" s="228"/>
      <c r="H388" s="231">
        <v>30.6</v>
      </c>
      <c r="I388" s="232"/>
      <c r="J388" s="228"/>
      <c r="K388" s="228"/>
      <c r="L388" s="233"/>
      <c r="M388" s="234"/>
      <c r="N388" s="235"/>
      <c r="O388" s="235"/>
      <c r="P388" s="235"/>
      <c r="Q388" s="235"/>
      <c r="R388" s="235"/>
      <c r="S388" s="235"/>
      <c r="T388" s="236"/>
      <c r="AT388" s="237" t="s">
        <v>192</v>
      </c>
      <c r="AU388" s="237" t="s">
        <v>86</v>
      </c>
      <c r="AV388" s="13" t="s">
        <v>86</v>
      </c>
      <c r="AW388" s="13" t="s">
        <v>41</v>
      </c>
      <c r="AX388" s="13" t="s">
        <v>78</v>
      </c>
      <c r="AY388" s="237" t="s">
        <v>183</v>
      </c>
    </row>
    <row r="389" spans="2:51" s="13" customFormat="1" ht="13.5">
      <c r="B389" s="227"/>
      <c r="C389" s="228"/>
      <c r="D389" s="217" t="s">
        <v>192</v>
      </c>
      <c r="E389" s="229" t="s">
        <v>22</v>
      </c>
      <c r="F389" s="230" t="s">
        <v>568</v>
      </c>
      <c r="G389" s="228"/>
      <c r="H389" s="231">
        <v>18.2</v>
      </c>
      <c r="I389" s="232"/>
      <c r="J389" s="228"/>
      <c r="K389" s="228"/>
      <c r="L389" s="233"/>
      <c r="M389" s="234"/>
      <c r="N389" s="235"/>
      <c r="O389" s="235"/>
      <c r="P389" s="235"/>
      <c r="Q389" s="235"/>
      <c r="R389" s="235"/>
      <c r="S389" s="235"/>
      <c r="T389" s="236"/>
      <c r="AT389" s="237" t="s">
        <v>192</v>
      </c>
      <c r="AU389" s="237" t="s">
        <v>86</v>
      </c>
      <c r="AV389" s="13" t="s">
        <v>86</v>
      </c>
      <c r="AW389" s="13" t="s">
        <v>41</v>
      </c>
      <c r="AX389" s="13" t="s">
        <v>78</v>
      </c>
      <c r="AY389" s="237" t="s">
        <v>183</v>
      </c>
    </row>
    <row r="390" spans="2:51" s="12" customFormat="1" ht="13.5">
      <c r="B390" s="215"/>
      <c r="C390" s="216"/>
      <c r="D390" s="238" t="s">
        <v>192</v>
      </c>
      <c r="E390" s="242" t="s">
        <v>22</v>
      </c>
      <c r="F390" s="243" t="s">
        <v>207</v>
      </c>
      <c r="G390" s="216"/>
      <c r="H390" s="244" t="s">
        <v>22</v>
      </c>
      <c r="I390" s="221"/>
      <c r="J390" s="216"/>
      <c r="K390" s="216"/>
      <c r="L390" s="222"/>
      <c r="M390" s="223"/>
      <c r="N390" s="224"/>
      <c r="O390" s="224"/>
      <c r="P390" s="224"/>
      <c r="Q390" s="224"/>
      <c r="R390" s="224"/>
      <c r="S390" s="224"/>
      <c r="T390" s="225"/>
      <c r="AT390" s="226" t="s">
        <v>192</v>
      </c>
      <c r="AU390" s="226" t="s">
        <v>86</v>
      </c>
      <c r="AV390" s="12" t="s">
        <v>24</v>
      </c>
      <c r="AW390" s="12" t="s">
        <v>41</v>
      </c>
      <c r="AX390" s="12" t="s">
        <v>78</v>
      </c>
      <c r="AY390" s="226" t="s">
        <v>183</v>
      </c>
    </row>
    <row r="391" spans="2:65" s="1" customFormat="1" ht="31.5" customHeight="1">
      <c r="B391" s="40"/>
      <c r="C391" s="245" t="s">
        <v>569</v>
      </c>
      <c r="D391" s="245" t="s">
        <v>272</v>
      </c>
      <c r="E391" s="246" t="s">
        <v>570</v>
      </c>
      <c r="F391" s="247" t="s">
        <v>571</v>
      </c>
      <c r="G391" s="248" t="s">
        <v>312</v>
      </c>
      <c r="H391" s="249">
        <v>53.68</v>
      </c>
      <c r="I391" s="250"/>
      <c r="J391" s="251">
        <f>ROUND(I391*H391,2)</f>
        <v>0</v>
      </c>
      <c r="K391" s="247" t="s">
        <v>189</v>
      </c>
      <c r="L391" s="252"/>
      <c r="M391" s="253" t="s">
        <v>22</v>
      </c>
      <c r="N391" s="254" t="s">
        <v>49</v>
      </c>
      <c r="O391" s="41"/>
      <c r="P391" s="212">
        <f>O391*H391</f>
        <v>0</v>
      </c>
      <c r="Q391" s="212">
        <v>0.00046</v>
      </c>
      <c r="R391" s="212">
        <f>Q391*H391</f>
        <v>0.0246928</v>
      </c>
      <c r="S391" s="212">
        <v>0</v>
      </c>
      <c r="T391" s="213">
        <f>S391*H391</f>
        <v>0</v>
      </c>
      <c r="AR391" s="23" t="s">
        <v>243</v>
      </c>
      <c r="AT391" s="23" t="s">
        <v>272</v>
      </c>
      <c r="AU391" s="23" t="s">
        <v>86</v>
      </c>
      <c r="AY391" s="23" t="s">
        <v>183</v>
      </c>
      <c r="BE391" s="214">
        <f>IF(N391="základní",J391,0)</f>
        <v>0</v>
      </c>
      <c r="BF391" s="214">
        <f>IF(N391="snížená",J391,0)</f>
        <v>0</v>
      </c>
      <c r="BG391" s="214">
        <f>IF(N391="zákl. přenesená",J391,0)</f>
        <v>0</v>
      </c>
      <c r="BH391" s="214">
        <f>IF(N391="sníž. přenesená",J391,0)</f>
        <v>0</v>
      </c>
      <c r="BI391" s="214">
        <f>IF(N391="nulová",J391,0)</f>
        <v>0</v>
      </c>
      <c r="BJ391" s="23" t="s">
        <v>24</v>
      </c>
      <c r="BK391" s="214">
        <f>ROUND(I391*H391,2)</f>
        <v>0</v>
      </c>
      <c r="BL391" s="23" t="s">
        <v>190</v>
      </c>
      <c r="BM391" s="23" t="s">
        <v>572</v>
      </c>
    </row>
    <row r="392" spans="2:51" s="13" customFormat="1" ht="13.5">
      <c r="B392" s="227"/>
      <c r="C392" s="228"/>
      <c r="D392" s="238" t="s">
        <v>192</v>
      </c>
      <c r="E392" s="228"/>
      <c r="F392" s="240" t="s">
        <v>573</v>
      </c>
      <c r="G392" s="228"/>
      <c r="H392" s="241">
        <v>53.68</v>
      </c>
      <c r="I392" s="232"/>
      <c r="J392" s="228"/>
      <c r="K392" s="228"/>
      <c r="L392" s="233"/>
      <c r="M392" s="234"/>
      <c r="N392" s="235"/>
      <c r="O392" s="235"/>
      <c r="P392" s="235"/>
      <c r="Q392" s="235"/>
      <c r="R392" s="235"/>
      <c r="S392" s="235"/>
      <c r="T392" s="236"/>
      <c r="AT392" s="237" t="s">
        <v>192</v>
      </c>
      <c r="AU392" s="237" t="s">
        <v>86</v>
      </c>
      <c r="AV392" s="13" t="s">
        <v>86</v>
      </c>
      <c r="AW392" s="13" t="s">
        <v>6</v>
      </c>
      <c r="AX392" s="13" t="s">
        <v>24</v>
      </c>
      <c r="AY392" s="237" t="s">
        <v>183</v>
      </c>
    </row>
    <row r="393" spans="2:65" s="1" customFormat="1" ht="31.5" customHeight="1">
      <c r="B393" s="40"/>
      <c r="C393" s="203" t="s">
        <v>411</v>
      </c>
      <c r="D393" s="203" t="s">
        <v>185</v>
      </c>
      <c r="E393" s="204" t="s">
        <v>574</v>
      </c>
      <c r="F393" s="205" t="s">
        <v>575</v>
      </c>
      <c r="G393" s="206" t="s">
        <v>288</v>
      </c>
      <c r="H393" s="207">
        <v>29.28</v>
      </c>
      <c r="I393" s="208"/>
      <c r="J393" s="209">
        <f>ROUND(I393*H393,2)</f>
        <v>0</v>
      </c>
      <c r="K393" s="205" t="s">
        <v>189</v>
      </c>
      <c r="L393" s="60"/>
      <c r="M393" s="210" t="s">
        <v>22</v>
      </c>
      <c r="N393" s="211" t="s">
        <v>49</v>
      </c>
      <c r="O393" s="41"/>
      <c r="P393" s="212">
        <f>O393*H393</f>
        <v>0</v>
      </c>
      <c r="Q393" s="212">
        <v>0.00825</v>
      </c>
      <c r="R393" s="212">
        <f>Q393*H393</f>
        <v>0.24156000000000002</v>
      </c>
      <c r="S393" s="212">
        <v>0</v>
      </c>
      <c r="T393" s="213">
        <f>S393*H393</f>
        <v>0</v>
      </c>
      <c r="AR393" s="23" t="s">
        <v>190</v>
      </c>
      <c r="AT393" s="23" t="s">
        <v>185</v>
      </c>
      <c r="AU393" s="23" t="s">
        <v>86</v>
      </c>
      <c r="AY393" s="23" t="s">
        <v>183</v>
      </c>
      <c r="BE393" s="214">
        <f>IF(N393="základní",J393,0)</f>
        <v>0</v>
      </c>
      <c r="BF393" s="214">
        <f>IF(N393="snížená",J393,0)</f>
        <v>0</v>
      </c>
      <c r="BG393" s="214">
        <f>IF(N393="zákl. přenesená",J393,0)</f>
        <v>0</v>
      </c>
      <c r="BH393" s="214">
        <f>IF(N393="sníž. přenesená",J393,0)</f>
        <v>0</v>
      </c>
      <c r="BI393" s="214">
        <f>IF(N393="nulová",J393,0)</f>
        <v>0</v>
      </c>
      <c r="BJ393" s="23" t="s">
        <v>24</v>
      </c>
      <c r="BK393" s="214">
        <f>ROUND(I393*H393,2)</f>
        <v>0</v>
      </c>
      <c r="BL393" s="23" t="s">
        <v>190</v>
      </c>
      <c r="BM393" s="23" t="s">
        <v>576</v>
      </c>
    </row>
    <row r="394" spans="2:51" s="13" customFormat="1" ht="13.5">
      <c r="B394" s="227"/>
      <c r="C394" s="228"/>
      <c r="D394" s="217" t="s">
        <v>192</v>
      </c>
      <c r="E394" s="229" t="s">
        <v>22</v>
      </c>
      <c r="F394" s="230" t="s">
        <v>547</v>
      </c>
      <c r="G394" s="228"/>
      <c r="H394" s="231">
        <v>18.36</v>
      </c>
      <c r="I394" s="232"/>
      <c r="J394" s="228"/>
      <c r="K394" s="228"/>
      <c r="L394" s="233"/>
      <c r="M394" s="234"/>
      <c r="N394" s="235"/>
      <c r="O394" s="235"/>
      <c r="P394" s="235"/>
      <c r="Q394" s="235"/>
      <c r="R394" s="235"/>
      <c r="S394" s="235"/>
      <c r="T394" s="236"/>
      <c r="AT394" s="237" t="s">
        <v>192</v>
      </c>
      <c r="AU394" s="237" t="s">
        <v>86</v>
      </c>
      <c r="AV394" s="13" t="s">
        <v>86</v>
      </c>
      <c r="AW394" s="13" t="s">
        <v>41</v>
      </c>
      <c r="AX394" s="13" t="s">
        <v>78</v>
      </c>
      <c r="AY394" s="237" t="s">
        <v>183</v>
      </c>
    </row>
    <row r="395" spans="2:51" s="13" customFormat="1" ht="13.5">
      <c r="B395" s="227"/>
      <c r="C395" s="228"/>
      <c r="D395" s="217" t="s">
        <v>192</v>
      </c>
      <c r="E395" s="229" t="s">
        <v>22</v>
      </c>
      <c r="F395" s="230" t="s">
        <v>548</v>
      </c>
      <c r="G395" s="228"/>
      <c r="H395" s="231">
        <v>10.92</v>
      </c>
      <c r="I395" s="232"/>
      <c r="J395" s="228"/>
      <c r="K395" s="228"/>
      <c r="L395" s="233"/>
      <c r="M395" s="234"/>
      <c r="N395" s="235"/>
      <c r="O395" s="235"/>
      <c r="P395" s="235"/>
      <c r="Q395" s="235"/>
      <c r="R395" s="235"/>
      <c r="S395" s="235"/>
      <c r="T395" s="236"/>
      <c r="AT395" s="237" t="s">
        <v>192</v>
      </c>
      <c r="AU395" s="237" t="s">
        <v>86</v>
      </c>
      <c r="AV395" s="13" t="s">
        <v>86</v>
      </c>
      <c r="AW395" s="13" t="s">
        <v>41</v>
      </c>
      <c r="AX395" s="13" t="s">
        <v>78</v>
      </c>
      <c r="AY395" s="237" t="s">
        <v>183</v>
      </c>
    </row>
    <row r="396" spans="2:51" s="12" customFormat="1" ht="13.5">
      <c r="B396" s="215"/>
      <c r="C396" s="216"/>
      <c r="D396" s="238" t="s">
        <v>192</v>
      </c>
      <c r="E396" s="242" t="s">
        <v>22</v>
      </c>
      <c r="F396" s="243" t="s">
        <v>207</v>
      </c>
      <c r="G396" s="216"/>
      <c r="H396" s="244" t="s">
        <v>22</v>
      </c>
      <c r="I396" s="221"/>
      <c r="J396" s="216"/>
      <c r="K396" s="216"/>
      <c r="L396" s="222"/>
      <c r="M396" s="223"/>
      <c r="N396" s="224"/>
      <c r="O396" s="224"/>
      <c r="P396" s="224"/>
      <c r="Q396" s="224"/>
      <c r="R396" s="224"/>
      <c r="S396" s="224"/>
      <c r="T396" s="225"/>
      <c r="AT396" s="226" t="s">
        <v>192</v>
      </c>
      <c r="AU396" s="226" t="s">
        <v>86</v>
      </c>
      <c r="AV396" s="12" t="s">
        <v>24</v>
      </c>
      <c r="AW396" s="12" t="s">
        <v>41</v>
      </c>
      <c r="AX396" s="12" t="s">
        <v>78</v>
      </c>
      <c r="AY396" s="226" t="s">
        <v>183</v>
      </c>
    </row>
    <row r="397" spans="2:65" s="1" customFormat="1" ht="31.5" customHeight="1">
      <c r="B397" s="40"/>
      <c r="C397" s="245" t="s">
        <v>535</v>
      </c>
      <c r="D397" s="245" t="s">
        <v>272</v>
      </c>
      <c r="E397" s="246" t="s">
        <v>577</v>
      </c>
      <c r="F397" s="247" t="s">
        <v>578</v>
      </c>
      <c r="G397" s="248" t="s">
        <v>288</v>
      </c>
      <c r="H397" s="249">
        <v>30.744</v>
      </c>
      <c r="I397" s="250"/>
      <c r="J397" s="251">
        <f>ROUND(I397*H397,2)</f>
        <v>0</v>
      </c>
      <c r="K397" s="247" t="s">
        <v>189</v>
      </c>
      <c r="L397" s="252"/>
      <c r="M397" s="253" t="s">
        <v>22</v>
      </c>
      <c r="N397" s="254" t="s">
        <v>49</v>
      </c>
      <c r="O397" s="41"/>
      <c r="P397" s="212">
        <f>O397*H397</f>
        <v>0</v>
      </c>
      <c r="Q397" s="212">
        <v>0.0028</v>
      </c>
      <c r="R397" s="212">
        <f>Q397*H397</f>
        <v>0.0860832</v>
      </c>
      <c r="S397" s="212">
        <v>0</v>
      </c>
      <c r="T397" s="213">
        <f>S397*H397</f>
        <v>0</v>
      </c>
      <c r="AR397" s="23" t="s">
        <v>243</v>
      </c>
      <c r="AT397" s="23" t="s">
        <v>272</v>
      </c>
      <c r="AU397" s="23" t="s">
        <v>86</v>
      </c>
      <c r="AY397" s="23" t="s">
        <v>183</v>
      </c>
      <c r="BE397" s="214">
        <f>IF(N397="základní",J397,0)</f>
        <v>0</v>
      </c>
      <c r="BF397" s="214">
        <f>IF(N397="snížená",J397,0)</f>
        <v>0</v>
      </c>
      <c r="BG397" s="214">
        <f>IF(N397="zákl. přenesená",J397,0)</f>
        <v>0</v>
      </c>
      <c r="BH397" s="214">
        <f>IF(N397="sníž. přenesená",J397,0)</f>
        <v>0</v>
      </c>
      <c r="BI397" s="214">
        <f>IF(N397="nulová",J397,0)</f>
        <v>0</v>
      </c>
      <c r="BJ397" s="23" t="s">
        <v>24</v>
      </c>
      <c r="BK397" s="214">
        <f>ROUND(I397*H397,2)</f>
        <v>0</v>
      </c>
      <c r="BL397" s="23" t="s">
        <v>190</v>
      </c>
      <c r="BM397" s="23" t="s">
        <v>579</v>
      </c>
    </row>
    <row r="398" spans="2:47" s="1" customFormat="1" ht="27">
      <c r="B398" s="40"/>
      <c r="C398" s="62"/>
      <c r="D398" s="217" t="s">
        <v>276</v>
      </c>
      <c r="E398" s="62"/>
      <c r="F398" s="255" t="s">
        <v>580</v>
      </c>
      <c r="G398" s="62"/>
      <c r="H398" s="62"/>
      <c r="I398" s="171"/>
      <c r="J398" s="62"/>
      <c r="K398" s="62"/>
      <c r="L398" s="60"/>
      <c r="M398" s="256"/>
      <c r="N398" s="41"/>
      <c r="O398" s="41"/>
      <c r="P398" s="41"/>
      <c r="Q398" s="41"/>
      <c r="R398" s="41"/>
      <c r="S398" s="41"/>
      <c r="T398" s="77"/>
      <c r="AT398" s="23" t="s">
        <v>276</v>
      </c>
      <c r="AU398" s="23" t="s">
        <v>86</v>
      </c>
    </row>
    <row r="399" spans="2:51" s="13" customFormat="1" ht="13.5">
      <c r="B399" s="227"/>
      <c r="C399" s="228"/>
      <c r="D399" s="238" t="s">
        <v>192</v>
      </c>
      <c r="E399" s="228"/>
      <c r="F399" s="240" t="s">
        <v>581</v>
      </c>
      <c r="G399" s="228"/>
      <c r="H399" s="241">
        <v>30.744</v>
      </c>
      <c r="I399" s="232"/>
      <c r="J399" s="228"/>
      <c r="K399" s="228"/>
      <c r="L399" s="233"/>
      <c r="M399" s="234"/>
      <c r="N399" s="235"/>
      <c r="O399" s="235"/>
      <c r="P399" s="235"/>
      <c r="Q399" s="235"/>
      <c r="R399" s="235"/>
      <c r="S399" s="235"/>
      <c r="T399" s="236"/>
      <c r="AT399" s="237" t="s">
        <v>192</v>
      </c>
      <c r="AU399" s="237" t="s">
        <v>86</v>
      </c>
      <c r="AV399" s="13" t="s">
        <v>86</v>
      </c>
      <c r="AW399" s="13" t="s">
        <v>6</v>
      </c>
      <c r="AX399" s="13" t="s">
        <v>24</v>
      </c>
      <c r="AY399" s="237" t="s">
        <v>183</v>
      </c>
    </row>
    <row r="400" spans="2:65" s="1" customFormat="1" ht="31.5" customHeight="1">
      <c r="B400" s="40"/>
      <c r="C400" s="203" t="s">
        <v>582</v>
      </c>
      <c r="D400" s="203" t="s">
        <v>185</v>
      </c>
      <c r="E400" s="204" t="s">
        <v>583</v>
      </c>
      <c r="F400" s="205" t="s">
        <v>584</v>
      </c>
      <c r="G400" s="206" t="s">
        <v>288</v>
      </c>
      <c r="H400" s="207">
        <v>463.06</v>
      </c>
      <c r="I400" s="208"/>
      <c r="J400" s="209">
        <f>ROUND(I400*H400,2)</f>
        <v>0</v>
      </c>
      <c r="K400" s="205" t="s">
        <v>189</v>
      </c>
      <c r="L400" s="60"/>
      <c r="M400" s="210" t="s">
        <v>22</v>
      </c>
      <c r="N400" s="211" t="s">
        <v>49</v>
      </c>
      <c r="O400" s="41"/>
      <c r="P400" s="212">
        <f>O400*H400</f>
        <v>0</v>
      </c>
      <c r="Q400" s="212">
        <v>0.00832</v>
      </c>
      <c r="R400" s="212">
        <f>Q400*H400</f>
        <v>3.8526591999999997</v>
      </c>
      <c r="S400" s="212">
        <v>0</v>
      </c>
      <c r="T400" s="213">
        <f>S400*H400</f>
        <v>0</v>
      </c>
      <c r="AR400" s="23" t="s">
        <v>190</v>
      </c>
      <c r="AT400" s="23" t="s">
        <v>185</v>
      </c>
      <c r="AU400" s="23" t="s">
        <v>86</v>
      </c>
      <c r="AY400" s="23" t="s">
        <v>183</v>
      </c>
      <c r="BE400" s="214">
        <f>IF(N400="základní",J400,0)</f>
        <v>0</v>
      </c>
      <c r="BF400" s="214">
        <f>IF(N400="snížená",J400,0)</f>
        <v>0</v>
      </c>
      <c r="BG400" s="214">
        <f>IF(N400="zákl. přenesená",J400,0)</f>
        <v>0</v>
      </c>
      <c r="BH400" s="214">
        <f>IF(N400="sníž. přenesená",J400,0)</f>
        <v>0</v>
      </c>
      <c r="BI400" s="214">
        <f>IF(N400="nulová",J400,0)</f>
        <v>0</v>
      </c>
      <c r="BJ400" s="23" t="s">
        <v>24</v>
      </c>
      <c r="BK400" s="214">
        <f>ROUND(I400*H400,2)</f>
        <v>0</v>
      </c>
      <c r="BL400" s="23" t="s">
        <v>190</v>
      </c>
      <c r="BM400" s="23" t="s">
        <v>585</v>
      </c>
    </row>
    <row r="401" spans="2:51" s="12" customFormat="1" ht="13.5">
      <c r="B401" s="215"/>
      <c r="C401" s="216"/>
      <c r="D401" s="217" t="s">
        <v>192</v>
      </c>
      <c r="E401" s="218" t="s">
        <v>22</v>
      </c>
      <c r="F401" s="219" t="s">
        <v>586</v>
      </c>
      <c r="G401" s="216"/>
      <c r="H401" s="220" t="s">
        <v>22</v>
      </c>
      <c r="I401" s="221"/>
      <c r="J401" s="216"/>
      <c r="K401" s="216"/>
      <c r="L401" s="222"/>
      <c r="M401" s="223"/>
      <c r="N401" s="224"/>
      <c r="O401" s="224"/>
      <c r="P401" s="224"/>
      <c r="Q401" s="224"/>
      <c r="R401" s="224"/>
      <c r="S401" s="224"/>
      <c r="T401" s="225"/>
      <c r="AT401" s="226" t="s">
        <v>192</v>
      </c>
      <c r="AU401" s="226" t="s">
        <v>86</v>
      </c>
      <c r="AV401" s="12" t="s">
        <v>24</v>
      </c>
      <c r="AW401" s="12" t="s">
        <v>41</v>
      </c>
      <c r="AX401" s="12" t="s">
        <v>78</v>
      </c>
      <c r="AY401" s="226" t="s">
        <v>183</v>
      </c>
    </row>
    <row r="402" spans="2:51" s="13" customFormat="1" ht="13.5">
      <c r="B402" s="227"/>
      <c r="C402" s="228"/>
      <c r="D402" s="217" t="s">
        <v>192</v>
      </c>
      <c r="E402" s="229" t="s">
        <v>22</v>
      </c>
      <c r="F402" s="230" t="s">
        <v>587</v>
      </c>
      <c r="G402" s="228"/>
      <c r="H402" s="231">
        <v>316.71</v>
      </c>
      <c r="I402" s="232"/>
      <c r="J402" s="228"/>
      <c r="K402" s="228"/>
      <c r="L402" s="233"/>
      <c r="M402" s="234"/>
      <c r="N402" s="235"/>
      <c r="O402" s="235"/>
      <c r="P402" s="235"/>
      <c r="Q402" s="235"/>
      <c r="R402" s="235"/>
      <c r="S402" s="235"/>
      <c r="T402" s="236"/>
      <c r="AT402" s="237" t="s">
        <v>192</v>
      </c>
      <c r="AU402" s="237" t="s">
        <v>86</v>
      </c>
      <c r="AV402" s="13" t="s">
        <v>86</v>
      </c>
      <c r="AW402" s="13" t="s">
        <v>41</v>
      </c>
      <c r="AX402" s="13" t="s">
        <v>78</v>
      </c>
      <c r="AY402" s="237" t="s">
        <v>183</v>
      </c>
    </row>
    <row r="403" spans="2:51" s="13" customFormat="1" ht="13.5">
      <c r="B403" s="227"/>
      <c r="C403" s="228"/>
      <c r="D403" s="217" t="s">
        <v>192</v>
      </c>
      <c r="E403" s="229" t="s">
        <v>22</v>
      </c>
      <c r="F403" s="230" t="s">
        <v>588</v>
      </c>
      <c r="G403" s="228"/>
      <c r="H403" s="231">
        <v>188.37</v>
      </c>
      <c r="I403" s="232"/>
      <c r="J403" s="228"/>
      <c r="K403" s="228"/>
      <c r="L403" s="233"/>
      <c r="M403" s="234"/>
      <c r="N403" s="235"/>
      <c r="O403" s="235"/>
      <c r="P403" s="235"/>
      <c r="Q403" s="235"/>
      <c r="R403" s="235"/>
      <c r="S403" s="235"/>
      <c r="T403" s="236"/>
      <c r="AT403" s="237" t="s">
        <v>192</v>
      </c>
      <c r="AU403" s="237" t="s">
        <v>86</v>
      </c>
      <c r="AV403" s="13" t="s">
        <v>86</v>
      </c>
      <c r="AW403" s="13" t="s">
        <v>41</v>
      </c>
      <c r="AX403" s="13" t="s">
        <v>78</v>
      </c>
      <c r="AY403" s="237" t="s">
        <v>183</v>
      </c>
    </row>
    <row r="404" spans="2:51" s="13" customFormat="1" ht="13.5">
      <c r="B404" s="227"/>
      <c r="C404" s="228"/>
      <c r="D404" s="217" t="s">
        <v>192</v>
      </c>
      <c r="E404" s="229" t="s">
        <v>22</v>
      </c>
      <c r="F404" s="230" t="s">
        <v>589</v>
      </c>
      <c r="G404" s="228"/>
      <c r="H404" s="231">
        <v>-34.445</v>
      </c>
      <c r="I404" s="232"/>
      <c r="J404" s="228"/>
      <c r="K404" s="228"/>
      <c r="L404" s="233"/>
      <c r="M404" s="234"/>
      <c r="N404" s="235"/>
      <c r="O404" s="235"/>
      <c r="P404" s="235"/>
      <c r="Q404" s="235"/>
      <c r="R404" s="235"/>
      <c r="S404" s="235"/>
      <c r="T404" s="236"/>
      <c r="AT404" s="237" t="s">
        <v>192</v>
      </c>
      <c r="AU404" s="237" t="s">
        <v>86</v>
      </c>
      <c r="AV404" s="13" t="s">
        <v>86</v>
      </c>
      <c r="AW404" s="13" t="s">
        <v>41</v>
      </c>
      <c r="AX404" s="13" t="s">
        <v>78</v>
      </c>
      <c r="AY404" s="237" t="s">
        <v>183</v>
      </c>
    </row>
    <row r="405" spans="2:51" s="13" customFormat="1" ht="13.5">
      <c r="B405" s="227"/>
      <c r="C405" s="228"/>
      <c r="D405" s="217" t="s">
        <v>192</v>
      </c>
      <c r="E405" s="229" t="s">
        <v>22</v>
      </c>
      <c r="F405" s="230" t="s">
        <v>590</v>
      </c>
      <c r="G405" s="228"/>
      <c r="H405" s="231">
        <v>-7.575</v>
      </c>
      <c r="I405" s="232"/>
      <c r="J405" s="228"/>
      <c r="K405" s="228"/>
      <c r="L405" s="233"/>
      <c r="M405" s="234"/>
      <c r="N405" s="235"/>
      <c r="O405" s="235"/>
      <c r="P405" s="235"/>
      <c r="Q405" s="235"/>
      <c r="R405" s="235"/>
      <c r="S405" s="235"/>
      <c r="T405" s="236"/>
      <c r="AT405" s="237" t="s">
        <v>192</v>
      </c>
      <c r="AU405" s="237" t="s">
        <v>86</v>
      </c>
      <c r="AV405" s="13" t="s">
        <v>86</v>
      </c>
      <c r="AW405" s="13" t="s">
        <v>41</v>
      </c>
      <c r="AX405" s="13" t="s">
        <v>78</v>
      </c>
      <c r="AY405" s="237" t="s">
        <v>183</v>
      </c>
    </row>
    <row r="406" spans="2:51" s="12" customFormat="1" ht="13.5">
      <c r="B406" s="215"/>
      <c r="C406" s="216"/>
      <c r="D406" s="238" t="s">
        <v>192</v>
      </c>
      <c r="E406" s="242" t="s">
        <v>22</v>
      </c>
      <c r="F406" s="243" t="s">
        <v>207</v>
      </c>
      <c r="G406" s="216"/>
      <c r="H406" s="244" t="s">
        <v>22</v>
      </c>
      <c r="I406" s="221"/>
      <c r="J406" s="216"/>
      <c r="K406" s="216"/>
      <c r="L406" s="222"/>
      <c r="M406" s="223"/>
      <c r="N406" s="224"/>
      <c r="O406" s="224"/>
      <c r="P406" s="224"/>
      <c r="Q406" s="224"/>
      <c r="R406" s="224"/>
      <c r="S406" s="224"/>
      <c r="T406" s="225"/>
      <c r="AT406" s="226" t="s">
        <v>192</v>
      </c>
      <c r="AU406" s="226" t="s">
        <v>86</v>
      </c>
      <c r="AV406" s="12" t="s">
        <v>24</v>
      </c>
      <c r="AW406" s="12" t="s">
        <v>41</v>
      </c>
      <c r="AX406" s="12" t="s">
        <v>78</v>
      </c>
      <c r="AY406" s="226" t="s">
        <v>183</v>
      </c>
    </row>
    <row r="407" spans="2:65" s="1" customFormat="1" ht="22.5" customHeight="1">
      <c r="B407" s="40"/>
      <c r="C407" s="245" t="s">
        <v>591</v>
      </c>
      <c r="D407" s="245" t="s">
        <v>272</v>
      </c>
      <c r="E407" s="246" t="s">
        <v>592</v>
      </c>
      <c r="F407" s="247" t="s">
        <v>593</v>
      </c>
      <c r="G407" s="248" t="s">
        <v>288</v>
      </c>
      <c r="H407" s="249">
        <v>486.213</v>
      </c>
      <c r="I407" s="250"/>
      <c r="J407" s="251">
        <f>ROUND(I407*H407,2)</f>
        <v>0</v>
      </c>
      <c r="K407" s="247" t="s">
        <v>189</v>
      </c>
      <c r="L407" s="252"/>
      <c r="M407" s="253" t="s">
        <v>22</v>
      </c>
      <c r="N407" s="254" t="s">
        <v>49</v>
      </c>
      <c r="O407" s="41"/>
      <c r="P407" s="212">
        <f>O407*H407</f>
        <v>0</v>
      </c>
      <c r="Q407" s="212">
        <v>0.0063</v>
      </c>
      <c r="R407" s="212">
        <f>Q407*H407</f>
        <v>3.0631419</v>
      </c>
      <c r="S407" s="212">
        <v>0</v>
      </c>
      <c r="T407" s="213">
        <f>S407*H407</f>
        <v>0</v>
      </c>
      <c r="AR407" s="23" t="s">
        <v>243</v>
      </c>
      <c r="AT407" s="23" t="s">
        <v>272</v>
      </c>
      <c r="AU407" s="23" t="s">
        <v>86</v>
      </c>
      <c r="AY407" s="23" t="s">
        <v>183</v>
      </c>
      <c r="BE407" s="214">
        <f>IF(N407="základní",J407,0)</f>
        <v>0</v>
      </c>
      <c r="BF407" s="214">
        <f>IF(N407="snížená",J407,0)</f>
        <v>0</v>
      </c>
      <c r="BG407" s="214">
        <f>IF(N407="zákl. přenesená",J407,0)</f>
        <v>0</v>
      </c>
      <c r="BH407" s="214">
        <f>IF(N407="sníž. přenesená",J407,0)</f>
        <v>0</v>
      </c>
      <c r="BI407" s="214">
        <f>IF(N407="nulová",J407,0)</f>
        <v>0</v>
      </c>
      <c r="BJ407" s="23" t="s">
        <v>24</v>
      </c>
      <c r="BK407" s="214">
        <f>ROUND(I407*H407,2)</f>
        <v>0</v>
      </c>
      <c r="BL407" s="23" t="s">
        <v>190</v>
      </c>
      <c r="BM407" s="23" t="s">
        <v>594</v>
      </c>
    </row>
    <row r="408" spans="2:51" s="13" customFormat="1" ht="13.5">
      <c r="B408" s="227"/>
      <c r="C408" s="228"/>
      <c r="D408" s="238" t="s">
        <v>192</v>
      </c>
      <c r="E408" s="228"/>
      <c r="F408" s="240" t="s">
        <v>595</v>
      </c>
      <c r="G408" s="228"/>
      <c r="H408" s="241">
        <v>486.213</v>
      </c>
      <c r="I408" s="232"/>
      <c r="J408" s="228"/>
      <c r="K408" s="228"/>
      <c r="L408" s="233"/>
      <c r="M408" s="234"/>
      <c r="N408" s="235"/>
      <c r="O408" s="235"/>
      <c r="P408" s="235"/>
      <c r="Q408" s="235"/>
      <c r="R408" s="235"/>
      <c r="S408" s="235"/>
      <c r="T408" s="236"/>
      <c r="AT408" s="237" t="s">
        <v>192</v>
      </c>
      <c r="AU408" s="237" t="s">
        <v>86</v>
      </c>
      <c r="AV408" s="13" t="s">
        <v>86</v>
      </c>
      <c r="AW408" s="13" t="s">
        <v>6</v>
      </c>
      <c r="AX408" s="13" t="s">
        <v>24</v>
      </c>
      <c r="AY408" s="237" t="s">
        <v>183</v>
      </c>
    </row>
    <row r="409" spans="2:65" s="1" customFormat="1" ht="22.5" customHeight="1">
      <c r="B409" s="40"/>
      <c r="C409" s="203" t="s">
        <v>596</v>
      </c>
      <c r="D409" s="203" t="s">
        <v>185</v>
      </c>
      <c r="E409" s="204" t="s">
        <v>597</v>
      </c>
      <c r="F409" s="205" t="s">
        <v>491</v>
      </c>
      <c r="G409" s="206" t="s">
        <v>312</v>
      </c>
      <c r="H409" s="207">
        <v>103.09</v>
      </c>
      <c r="I409" s="208"/>
      <c r="J409" s="209">
        <f>ROUND(I409*H409,2)</f>
        <v>0</v>
      </c>
      <c r="K409" s="205" t="s">
        <v>189</v>
      </c>
      <c r="L409" s="60"/>
      <c r="M409" s="210" t="s">
        <v>22</v>
      </c>
      <c r="N409" s="211" t="s">
        <v>49</v>
      </c>
      <c r="O409" s="41"/>
      <c r="P409" s="212">
        <f>O409*H409</f>
        <v>0</v>
      </c>
      <c r="Q409" s="212">
        <v>0</v>
      </c>
      <c r="R409" s="212">
        <f>Q409*H409</f>
        <v>0</v>
      </c>
      <c r="S409" s="212">
        <v>0</v>
      </c>
      <c r="T409" s="213">
        <f>S409*H409</f>
        <v>0</v>
      </c>
      <c r="AR409" s="23" t="s">
        <v>190</v>
      </c>
      <c r="AT409" s="23" t="s">
        <v>185</v>
      </c>
      <c r="AU409" s="23" t="s">
        <v>86</v>
      </c>
      <c r="AY409" s="23" t="s">
        <v>183</v>
      </c>
      <c r="BE409" s="214">
        <f>IF(N409="základní",J409,0)</f>
        <v>0</v>
      </c>
      <c r="BF409" s="214">
        <f>IF(N409="snížená",J409,0)</f>
        <v>0</v>
      </c>
      <c r="BG409" s="214">
        <f>IF(N409="zákl. přenesená",J409,0)</f>
        <v>0</v>
      </c>
      <c r="BH409" s="214">
        <f>IF(N409="sníž. přenesená",J409,0)</f>
        <v>0</v>
      </c>
      <c r="BI409" s="214">
        <f>IF(N409="nulová",J409,0)</f>
        <v>0</v>
      </c>
      <c r="BJ409" s="23" t="s">
        <v>24</v>
      </c>
      <c r="BK409" s="214">
        <f>ROUND(I409*H409,2)</f>
        <v>0</v>
      </c>
      <c r="BL409" s="23" t="s">
        <v>190</v>
      </c>
      <c r="BM409" s="23" t="s">
        <v>598</v>
      </c>
    </row>
    <row r="410" spans="2:51" s="12" customFormat="1" ht="13.5">
      <c r="B410" s="215"/>
      <c r="C410" s="216"/>
      <c r="D410" s="217" t="s">
        <v>192</v>
      </c>
      <c r="E410" s="218" t="s">
        <v>22</v>
      </c>
      <c r="F410" s="219" t="s">
        <v>599</v>
      </c>
      <c r="G410" s="216"/>
      <c r="H410" s="220" t="s">
        <v>22</v>
      </c>
      <c r="I410" s="221"/>
      <c r="J410" s="216"/>
      <c r="K410" s="216"/>
      <c r="L410" s="222"/>
      <c r="M410" s="223"/>
      <c r="N410" s="224"/>
      <c r="O410" s="224"/>
      <c r="P410" s="224"/>
      <c r="Q410" s="224"/>
      <c r="R410" s="224"/>
      <c r="S410" s="224"/>
      <c r="T410" s="225"/>
      <c r="AT410" s="226" t="s">
        <v>192</v>
      </c>
      <c r="AU410" s="226" t="s">
        <v>86</v>
      </c>
      <c r="AV410" s="12" t="s">
        <v>24</v>
      </c>
      <c r="AW410" s="12" t="s">
        <v>41</v>
      </c>
      <c r="AX410" s="12" t="s">
        <v>78</v>
      </c>
      <c r="AY410" s="226" t="s">
        <v>183</v>
      </c>
    </row>
    <row r="411" spans="2:51" s="13" customFormat="1" ht="13.5">
      <c r="B411" s="227"/>
      <c r="C411" s="228"/>
      <c r="D411" s="217" t="s">
        <v>192</v>
      </c>
      <c r="E411" s="229" t="s">
        <v>22</v>
      </c>
      <c r="F411" s="230" t="s">
        <v>600</v>
      </c>
      <c r="G411" s="228"/>
      <c r="H411" s="231">
        <v>26.61</v>
      </c>
      <c r="I411" s="232"/>
      <c r="J411" s="228"/>
      <c r="K411" s="228"/>
      <c r="L411" s="233"/>
      <c r="M411" s="234"/>
      <c r="N411" s="235"/>
      <c r="O411" s="235"/>
      <c r="P411" s="235"/>
      <c r="Q411" s="235"/>
      <c r="R411" s="235"/>
      <c r="S411" s="235"/>
      <c r="T411" s="236"/>
      <c r="AT411" s="237" t="s">
        <v>192</v>
      </c>
      <c r="AU411" s="237" t="s">
        <v>86</v>
      </c>
      <c r="AV411" s="13" t="s">
        <v>86</v>
      </c>
      <c r="AW411" s="13" t="s">
        <v>41</v>
      </c>
      <c r="AX411" s="13" t="s">
        <v>78</v>
      </c>
      <c r="AY411" s="237" t="s">
        <v>183</v>
      </c>
    </row>
    <row r="412" spans="2:51" s="13" customFormat="1" ht="13.5">
      <c r="B412" s="227"/>
      <c r="C412" s="228"/>
      <c r="D412" s="217" t="s">
        <v>192</v>
      </c>
      <c r="E412" s="229" t="s">
        <v>22</v>
      </c>
      <c r="F412" s="230" t="s">
        <v>601</v>
      </c>
      <c r="G412" s="228"/>
      <c r="H412" s="231">
        <v>61.48</v>
      </c>
      <c r="I412" s="232"/>
      <c r="J412" s="228"/>
      <c r="K412" s="228"/>
      <c r="L412" s="233"/>
      <c r="M412" s="234"/>
      <c r="N412" s="235"/>
      <c r="O412" s="235"/>
      <c r="P412" s="235"/>
      <c r="Q412" s="235"/>
      <c r="R412" s="235"/>
      <c r="S412" s="235"/>
      <c r="T412" s="236"/>
      <c r="AT412" s="237" t="s">
        <v>192</v>
      </c>
      <c r="AU412" s="237" t="s">
        <v>86</v>
      </c>
      <c r="AV412" s="13" t="s">
        <v>86</v>
      </c>
      <c r="AW412" s="13" t="s">
        <v>41</v>
      </c>
      <c r="AX412" s="13" t="s">
        <v>78</v>
      </c>
      <c r="AY412" s="237" t="s">
        <v>183</v>
      </c>
    </row>
    <row r="413" spans="2:51" s="12" customFormat="1" ht="13.5">
      <c r="B413" s="215"/>
      <c r="C413" s="216"/>
      <c r="D413" s="217" t="s">
        <v>192</v>
      </c>
      <c r="E413" s="218" t="s">
        <v>22</v>
      </c>
      <c r="F413" s="219" t="s">
        <v>602</v>
      </c>
      <c r="G413" s="216"/>
      <c r="H413" s="220" t="s">
        <v>22</v>
      </c>
      <c r="I413" s="221"/>
      <c r="J413" s="216"/>
      <c r="K413" s="216"/>
      <c r="L413" s="222"/>
      <c r="M413" s="223"/>
      <c r="N413" s="224"/>
      <c r="O413" s="224"/>
      <c r="P413" s="224"/>
      <c r="Q413" s="224"/>
      <c r="R413" s="224"/>
      <c r="S413" s="224"/>
      <c r="T413" s="225"/>
      <c r="AT413" s="226" t="s">
        <v>192</v>
      </c>
      <c r="AU413" s="226" t="s">
        <v>86</v>
      </c>
      <c r="AV413" s="12" t="s">
        <v>24</v>
      </c>
      <c r="AW413" s="12" t="s">
        <v>41</v>
      </c>
      <c r="AX413" s="12" t="s">
        <v>78</v>
      </c>
      <c r="AY413" s="226" t="s">
        <v>183</v>
      </c>
    </row>
    <row r="414" spans="2:51" s="13" customFormat="1" ht="13.5">
      <c r="B414" s="227"/>
      <c r="C414" s="228"/>
      <c r="D414" s="217" t="s">
        <v>192</v>
      </c>
      <c r="E414" s="229" t="s">
        <v>22</v>
      </c>
      <c r="F414" s="230" t="s">
        <v>603</v>
      </c>
      <c r="G414" s="228"/>
      <c r="H414" s="231">
        <v>15</v>
      </c>
      <c r="I414" s="232"/>
      <c r="J414" s="228"/>
      <c r="K414" s="228"/>
      <c r="L414" s="233"/>
      <c r="M414" s="234"/>
      <c r="N414" s="235"/>
      <c r="O414" s="235"/>
      <c r="P414" s="235"/>
      <c r="Q414" s="235"/>
      <c r="R414" s="235"/>
      <c r="S414" s="235"/>
      <c r="T414" s="236"/>
      <c r="AT414" s="237" t="s">
        <v>192</v>
      </c>
      <c r="AU414" s="237" t="s">
        <v>86</v>
      </c>
      <c r="AV414" s="13" t="s">
        <v>86</v>
      </c>
      <c r="AW414" s="13" t="s">
        <v>41</v>
      </c>
      <c r="AX414" s="13" t="s">
        <v>78</v>
      </c>
      <c r="AY414" s="237" t="s">
        <v>183</v>
      </c>
    </row>
    <row r="415" spans="2:51" s="12" customFormat="1" ht="13.5">
      <c r="B415" s="215"/>
      <c r="C415" s="216"/>
      <c r="D415" s="238" t="s">
        <v>192</v>
      </c>
      <c r="E415" s="242" t="s">
        <v>22</v>
      </c>
      <c r="F415" s="243" t="s">
        <v>207</v>
      </c>
      <c r="G415" s="216"/>
      <c r="H415" s="244" t="s">
        <v>22</v>
      </c>
      <c r="I415" s="221"/>
      <c r="J415" s="216"/>
      <c r="K415" s="216"/>
      <c r="L415" s="222"/>
      <c r="M415" s="223"/>
      <c r="N415" s="224"/>
      <c r="O415" s="224"/>
      <c r="P415" s="224"/>
      <c r="Q415" s="224"/>
      <c r="R415" s="224"/>
      <c r="S415" s="224"/>
      <c r="T415" s="225"/>
      <c r="AT415" s="226" t="s">
        <v>192</v>
      </c>
      <c r="AU415" s="226" t="s">
        <v>86</v>
      </c>
      <c r="AV415" s="12" t="s">
        <v>24</v>
      </c>
      <c r="AW415" s="12" t="s">
        <v>41</v>
      </c>
      <c r="AX415" s="12" t="s">
        <v>78</v>
      </c>
      <c r="AY415" s="226" t="s">
        <v>183</v>
      </c>
    </row>
    <row r="416" spans="2:65" s="1" customFormat="1" ht="22.5" customHeight="1">
      <c r="B416" s="40"/>
      <c r="C416" s="245" t="s">
        <v>604</v>
      </c>
      <c r="D416" s="245" t="s">
        <v>272</v>
      </c>
      <c r="E416" s="246" t="s">
        <v>605</v>
      </c>
      <c r="F416" s="247" t="s">
        <v>606</v>
      </c>
      <c r="G416" s="248" t="s">
        <v>312</v>
      </c>
      <c r="H416" s="249">
        <v>113.399</v>
      </c>
      <c r="I416" s="250"/>
      <c r="J416" s="251">
        <f>ROUND(I416*H416,2)</f>
        <v>0</v>
      </c>
      <c r="K416" s="247" t="s">
        <v>189</v>
      </c>
      <c r="L416" s="252"/>
      <c r="M416" s="253" t="s">
        <v>22</v>
      </c>
      <c r="N416" s="254" t="s">
        <v>49</v>
      </c>
      <c r="O416" s="41"/>
      <c r="P416" s="212">
        <f>O416*H416</f>
        <v>0</v>
      </c>
      <c r="Q416" s="212">
        <v>3E-05</v>
      </c>
      <c r="R416" s="212">
        <f>Q416*H416</f>
        <v>0.0034019700000000003</v>
      </c>
      <c r="S416" s="212">
        <v>0</v>
      </c>
      <c r="T416" s="213">
        <f>S416*H416</f>
        <v>0</v>
      </c>
      <c r="AR416" s="23" t="s">
        <v>243</v>
      </c>
      <c r="AT416" s="23" t="s">
        <v>272</v>
      </c>
      <c r="AU416" s="23" t="s">
        <v>86</v>
      </c>
      <c r="AY416" s="23" t="s">
        <v>183</v>
      </c>
      <c r="BE416" s="214">
        <f>IF(N416="základní",J416,0)</f>
        <v>0</v>
      </c>
      <c r="BF416" s="214">
        <f>IF(N416="snížená",J416,0)</f>
        <v>0</v>
      </c>
      <c r="BG416" s="214">
        <f>IF(N416="zákl. přenesená",J416,0)</f>
        <v>0</v>
      </c>
      <c r="BH416" s="214">
        <f>IF(N416="sníž. přenesená",J416,0)</f>
        <v>0</v>
      </c>
      <c r="BI416" s="214">
        <f>IF(N416="nulová",J416,0)</f>
        <v>0</v>
      </c>
      <c r="BJ416" s="23" t="s">
        <v>24</v>
      </c>
      <c r="BK416" s="214">
        <f>ROUND(I416*H416,2)</f>
        <v>0</v>
      </c>
      <c r="BL416" s="23" t="s">
        <v>190</v>
      </c>
      <c r="BM416" s="23" t="s">
        <v>607</v>
      </c>
    </row>
    <row r="417" spans="2:51" s="13" customFormat="1" ht="13.5">
      <c r="B417" s="227"/>
      <c r="C417" s="228"/>
      <c r="D417" s="238" t="s">
        <v>192</v>
      </c>
      <c r="E417" s="228"/>
      <c r="F417" s="240" t="s">
        <v>608</v>
      </c>
      <c r="G417" s="228"/>
      <c r="H417" s="241">
        <v>113.399</v>
      </c>
      <c r="I417" s="232"/>
      <c r="J417" s="228"/>
      <c r="K417" s="228"/>
      <c r="L417" s="233"/>
      <c r="M417" s="234"/>
      <c r="N417" s="235"/>
      <c r="O417" s="235"/>
      <c r="P417" s="235"/>
      <c r="Q417" s="235"/>
      <c r="R417" s="235"/>
      <c r="S417" s="235"/>
      <c r="T417" s="236"/>
      <c r="AT417" s="237" t="s">
        <v>192</v>
      </c>
      <c r="AU417" s="237" t="s">
        <v>86</v>
      </c>
      <c r="AV417" s="13" t="s">
        <v>86</v>
      </c>
      <c r="AW417" s="13" t="s">
        <v>6</v>
      </c>
      <c r="AX417" s="13" t="s">
        <v>24</v>
      </c>
      <c r="AY417" s="237" t="s">
        <v>183</v>
      </c>
    </row>
    <row r="418" spans="2:65" s="1" customFormat="1" ht="22.5" customHeight="1">
      <c r="B418" s="40"/>
      <c r="C418" s="203" t="s">
        <v>609</v>
      </c>
      <c r="D418" s="203" t="s">
        <v>185</v>
      </c>
      <c r="E418" s="204" t="s">
        <v>610</v>
      </c>
      <c r="F418" s="205" t="s">
        <v>611</v>
      </c>
      <c r="G418" s="206" t="s">
        <v>312</v>
      </c>
      <c r="H418" s="207">
        <v>110.66</v>
      </c>
      <c r="I418" s="208"/>
      <c r="J418" s="209">
        <f>ROUND(I418*H418,2)</f>
        <v>0</v>
      </c>
      <c r="K418" s="205" t="s">
        <v>189</v>
      </c>
      <c r="L418" s="60"/>
      <c r="M418" s="210" t="s">
        <v>22</v>
      </c>
      <c r="N418" s="211" t="s">
        <v>49</v>
      </c>
      <c r="O418" s="41"/>
      <c r="P418" s="212">
        <f>O418*H418</f>
        <v>0</v>
      </c>
      <c r="Q418" s="212">
        <v>0</v>
      </c>
      <c r="R418" s="212">
        <f>Q418*H418</f>
        <v>0</v>
      </c>
      <c r="S418" s="212">
        <v>0</v>
      </c>
      <c r="T418" s="213">
        <f>S418*H418</f>
        <v>0</v>
      </c>
      <c r="AR418" s="23" t="s">
        <v>190</v>
      </c>
      <c r="AT418" s="23" t="s">
        <v>185</v>
      </c>
      <c r="AU418" s="23" t="s">
        <v>86</v>
      </c>
      <c r="AY418" s="23" t="s">
        <v>183</v>
      </c>
      <c r="BE418" s="214">
        <f>IF(N418="základní",J418,0)</f>
        <v>0</v>
      </c>
      <c r="BF418" s="214">
        <f>IF(N418="snížená",J418,0)</f>
        <v>0</v>
      </c>
      <c r="BG418" s="214">
        <f>IF(N418="zákl. přenesená",J418,0)</f>
        <v>0</v>
      </c>
      <c r="BH418" s="214">
        <f>IF(N418="sníž. přenesená",J418,0)</f>
        <v>0</v>
      </c>
      <c r="BI418" s="214">
        <f>IF(N418="nulová",J418,0)</f>
        <v>0</v>
      </c>
      <c r="BJ418" s="23" t="s">
        <v>24</v>
      </c>
      <c r="BK418" s="214">
        <f>ROUND(I418*H418,2)</f>
        <v>0</v>
      </c>
      <c r="BL418" s="23" t="s">
        <v>190</v>
      </c>
      <c r="BM418" s="23" t="s">
        <v>612</v>
      </c>
    </row>
    <row r="419" spans="2:51" s="13" customFormat="1" ht="13.5">
      <c r="B419" s="227"/>
      <c r="C419" s="228"/>
      <c r="D419" s="217" t="s">
        <v>192</v>
      </c>
      <c r="E419" s="229" t="s">
        <v>22</v>
      </c>
      <c r="F419" s="230" t="s">
        <v>613</v>
      </c>
      <c r="G419" s="228"/>
      <c r="H419" s="231">
        <v>19.1</v>
      </c>
      <c r="I419" s="232"/>
      <c r="J419" s="228"/>
      <c r="K419" s="228"/>
      <c r="L419" s="233"/>
      <c r="M419" s="234"/>
      <c r="N419" s="235"/>
      <c r="O419" s="235"/>
      <c r="P419" s="235"/>
      <c r="Q419" s="235"/>
      <c r="R419" s="235"/>
      <c r="S419" s="235"/>
      <c r="T419" s="236"/>
      <c r="AT419" s="237" t="s">
        <v>192</v>
      </c>
      <c r="AU419" s="237" t="s">
        <v>86</v>
      </c>
      <c r="AV419" s="13" t="s">
        <v>86</v>
      </c>
      <c r="AW419" s="13" t="s">
        <v>41</v>
      </c>
      <c r="AX419" s="13" t="s">
        <v>78</v>
      </c>
      <c r="AY419" s="237" t="s">
        <v>183</v>
      </c>
    </row>
    <row r="420" spans="2:51" s="13" customFormat="1" ht="13.5">
      <c r="B420" s="227"/>
      <c r="C420" s="228"/>
      <c r="D420" s="217" t="s">
        <v>192</v>
      </c>
      <c r="E420" s="229" t="s">
        <v>22</v>
      </c>
      <c r="F420" s="230" t="s">
        <v>614</v>
      </c>
      <c r="G420" s="228"/>
      <c r="H420" s="231">
        <v>8.72</v>
      </c>
      <c r="I420" s="232"/>
      <c r="J420" s="228"/>
      <c r="K420" s="228"/>
      <c r="L420" s="233"/>
      <c r="M420" s="234"/>
      <c r="N420" s="235"/>
      <c r="O420" s="235"/>
      <c r="P420" s="235"/>
      <c r="Q420" s="235"/>
      <c r="R420" s="235"/>
      <c r="S420" s="235"/>
      <c r="T420" s="236"/>
      <c r="AT420" s="237" t="s">
        <v>192</v>
      </c>
      <c r="AU420" s="237" t="s">
        <v>86</v>
      </c>
      <c r="AV420" s="13" t="s">
        <v>86</v>
      </c>
      <c r="AW420" s="13" t="s">
        <v>41</v>
      </c>
      <c r="AX420" s="13" t="s">
        <v>78</v>
      </c>
      <c r="AY420" s="237" t="s">
        <v>183</v>
      </c>
    </row>
    <row r="421" spans="2:51" s="13" customFormat="1" ht="13.5">
      <c r="B421" s="227"/>
      <c r="C421" s="228"/>
      <c r="D421" s="217" t="s">
        <v>192</v>
      </c>
      <c r="E421" s="229" t="s">
        <v>22</v>
      </c>
      <c r="F421" s="230" t="s">
        <v>615</v>
      </c>
      <c r="G421" s="228"/>
      <c r="H421" s="231">
        <v>8.02</v>
      </c>
      <c r="I421" s="232"/>
      <c r="J421" s="228"/>
      <c r="K421" s="228"/>
      <c r="L421" s="233"/>
      <c r="M421" s="234"/>
      <c r="N421" s="235"/>
      <c r="O421" s="235"/>
      <c r="P421" s="235"/>
      <c r="Q421" s="235"/>
      <c r="R421" s="235"/>
      <c r="S421" s="235"/>
      <c r="T421" s="236"/>
      <c r="AT421" s="237" t="s">
        <v>192</v>
      </c>
      <c r="AU421" s="237" t="s">
        <v>86</v>
      </c>
      <c r="AV421" s="13" t="s">
        <v>86</v>
      </c>
      <c r="AW421" s="13" t="s">
        <v>41</v>
      </c>
      <c r="AX421" s="13" t="s">
        <v>78</v>
      </c>
      <c r="AY421" s="237" t="s">
        <v>183</v>
      </c>
    </row>
    <row r="422" spans="2:51" s="13" customFormat="1" ht="13.5">
      <c r="B422" s="227"/>
      <c r="C422" s="228"/>
      <c r="D422" s="217" t="s">
        <v>192</v>
      </c>
      <c r="E422" s="229" t="s">
        <v>22</v>
      </c>
      <c r="F422" s="230" t="s">
        <v>616</v>
      </c>
      <c r="G422" s="228"/>
      <c r="H422" s="231">
        <v>55.36</v>
      </c>
      <c r="I422" s="232"/>
      <c r="J422" s="228"/>
      <c r="K422" s="228"/>
      <c r="L422" s="233"/>
      <c r="M422" s="234"/>
      <c r="N422" s="235"/>
      <c r="O422" s="235"/>
      <c r="P422" s="235"/>
      <c r="Q422" s="235"/>
      <c r="R422" s="235"/>
      <c r="S422" s="235"/>
      <c r="T422" s="236"/>
      <c r="AT422" s="237" t="s">
        <v>192</v>
      </c>
      <c r="AU422" s="237" t="s">
        <v>86</v>
      </c>
      <c r="AV422" s="13" t="s">
        <v>86</v>
      </c>
      <c r="AW422" s="13" t="s">
        <v>41</v>
      </c>
      <c r="AX422" s="13" t="s">
        <v>78</v>
      </c>
      <c r="AY422" s="237" t="s">
        <v>183</v>
      </c>
    </row>
    <row r="423" spans="2:51" s="13" customFormat="1" ht="13.5">
      <c r="B423" s="227"/>
      <c r="C423" s="228"/>
      <c r="D423" s="217" t="s">
        <v>192</v>
      </c>
      <c r="E423" s="229" t="s">
        <v>22</v>
      </c>
      <c r="F423" s="230" t="s">
        <v>617</v>
      </c>
      <c r="G423" s="228"/>
      <c r="H423" s="231">
        <v>7.22</v>
      </c>
      <c r="I423" s="232"/>
      <c r="J423" s="228"/>
      <c r="K423" s="228"/>
      <c r="L423" s="233"/>
      <c r="M423" s="234"/>
      <c r="N423" s="235"/>
      <c r="O423" s="235"/>
      <c r="P423" s="235"/>
      <c r="Q423" s="235"/>
      <c r="R423" s="235"/>
      <c r="S423" s="235"/>
      <c r="T423" s="236"/>
      <c r="AT423" s="237" t="s">
        <v>192</v>
      </c>
      <c r="AU423" s="237" t="s">
        <v>86</v>
      </c>
      <c r="AV423" s="13" t="s">
        <v>86</v>
      </c>
      <c r="AW423" s="13" t="s">
        <v>41</v>
      </c>
      <c r="AX423" s="13" t="s">
        <v>78</v>
      </c>
      <c r="AY423" s="237" t="s">
        <v>183</v>
      </c>
    </row>
    <row r="424" spans="2:51" s="13" customFormat="1" ht="13.5">
      <c r="B424" s="227"/>
      <c r="C424" s="228"/>
      <c r="D424" s="217" t="s">
        <v>192</v>
      </c>
      <c r="E424" s="229" t="s">
        <v>22</v>
      </c>
      <c r="F424" s="230" t="s">
        <v>618</v>
      </c>
      <c r="G424" s="228"/>
      <c r="H424" s="231">
        <v>12.24</v>
      </c>
      <c r="I424" s="232"/>
      <c r="J424" s="228"/>
      <c r="K424" s="228"/>
      <c r="L424" s="233"/>
      <c r="M424" s="234"/>
      <c r="N424" s="235"/>
      <c r="O424" s="235"/>
      <c r="P424" s="235"/>
      <c r="Q424" s="235"/>
      <c r="R424" s="235"/>
      <c r="S424" s="235"/>
      <c r="T424" s="236"/>
      <c r="AT424" s="237" t="s">
        <v>192</v>
      </c>
      <c r="AU424" s="237" t="s">
        <v>86</v>
      </c>
      <c r="AV424" s="13" t="s">
        <v>86</v>
      </c>
      <c r="AW424" s="13" t="s">
        <v>41</v>
      </c>
      <c r="AX424" s="13" t="s">
        <v>78</v>
      </c>
      <c r="AY424" s="237" t="s">
        <v>183</v>
      </c>
    </row>
    <row r="425" spans="2:51" s="12" customFormat="1" ht="13.5">
      <c r="B425" s="215"/>
      <c r="C425" s="216"/>
      <c r="D425" s="238" t="s">
        <v>192</v>
      </c>
      <c r="E425" s="242" t="s">
        <v>22</v>
      </c>
      <c r="F425" s="243" t="s">
        <v>207</v>
      </c>
      <c r="G425" s="216"/>
      <c r="H425" s="244" t="s">
        <v>22</v>
      </c>
      <c r="I425" s="221"/>
      <c r="J425" s="216"/>
      <c r="K425" s="216"/>
      <c r="L425" s="222"/>
      <c r="M425" s="223"/>
      <c r="N425" s="224"/>
      <c r="O425" s="224"/>
      <c r="P425" s="224"/>
      <c r="Q425" s="224"/>
      <c r="R425" s="224"/>
      <c r="S425" s="224"/>
      <c r="T425" s="225"/>
      <c r="AT425" s="226" t="s">
        <v>192</v>
      </c>
      <c r="AU425" s="226" t="s">
        <v>86</v>
      </c>
      <c r="AV425" s="12" t="s">
        <v>24</v>
      </c>
      <c r="AW425" s="12" t="s">
        <v>41</v>
      </c>
      <c r="AX425" s="12" t="s">
        <v>78</v>
      </c>
      <c r="AY425" s="226" t="s">
        <v>183</v>
      </c>
    </row>
    <row r="426" spans="2:65" s="1" customFormat="1" ht="22.5" customHeight="1">
      <c r="B426" s="40"/>
      <c r="C426" s="245" t="s">
        <v>619</v>
      </c>
      <c r="D426" s="245" t="s">
        <v>272</v>
      </c>
      <c r="E426" s="246" t="s">
        <v>620</v>
      </c>
      <c r="F426" s="247" t="s">
        <v>621</v>
      </c>
      <c r="G426" s="248" t="s">
        <v>312</v>
      </c>
      <c r="H426" s="249">
        <v>121.726</v>
      </c>
      <c r="I426" s="250"/>
      <c r="J426" s="251">
        <f>ROUND(I426*H426,2)</f>
        <v>0</v>
      </c>
      <c r="K426" s="247" t="s">
        <v>189</v>
      </c>
      <c r="L426" s="252"/>
      <c r="M426" s="253" t="s">
        <v>22</v>
      </c>
      <c r="N426" s="254" t="s">
        <v>49</v>
      </c>
      <c r="O426" s="41"/>
      <c r="P426" s="212">
        <f>O426*H426</f>
        <v>0</v>
      </c>
      <c r="Q426" s="212">
        <v>3E-05</v>
      </c>
      <c r="R426" s="212">
        <f>Q426*H426</f>
        <v>0.00365178</v>
      </c>
      <c r="S426" s="212">
        <v>0</v>
      </c>
      <c r="T426" s="213">
        <f>S426*H426</f>
        <v>0</v>
      </c>
      <c r="AR426" s="23" t="s">
        <v>243</v>
      </c>
      <c r="AT426" s="23" t="s">
        <v>272</v>
      </c>
      <c r="AU426" s="23" t="s">
        <v>86</v>
      </c>
      <c r="AY426" s="23" t="s">
        <v>183</v>
      </c>
      <c r="BE426" s="214">
        <f>IF(N426="základní",J426,0)</f>
        <v>0</v>
      </c>
      <c r="BF426" s="214">
        <f>IF(N426="snížená",J426,0)</f>
        <v>0</v>
      </c>
      <c r="BG426" s="214">
        <f>IF(N426="zákl. přenesená",J426,0)</f>
        <v>0</v>
      </c>
      <c r="BH426" s="214">
        <f>IF(N426="sníž. přenesená",J426,0)</f>
        <v>0</v>
      </c>
      <c r="BI426" s="214">
        <f>IF(N426="nulová",J426,0)</f>
        <v>0</v>
      </c>
      <c r="BJ426" s="23" t="s">
        <v>24</v>
      </c>
      <c r="BK426" s="214">
        <f>ROUND(I426*H426,2)</f>
        <v>0</v>
      </c>
      <c r="BL426" s="23" t="s">
        <v>190</v>
      </c>
      <c r="BM426" s="23" t="s">
        <v>622</v>
      </c>
    </row>
    <row r="427" spans="2:47" s="1" customFormat="1" ht="27">
      <c r="B427" s="40"/>
      <c r="C427" s="62"/>
      <c r="D427" s="217" t="s">
        <v>276</v>
      </c>
      <c r="E427" s="62"/>
      <c r="F427" s="255" t="s">
        <v>623</v>
      </c>
      <c r="G427" s="62"/>
      <c r="H427" s="62"/>
      <c r="I427" s="171"/>
      <c r="J427" s="62"/>
      <c r="K427" s="62"/>
      <c r="L427" s="60"/>
      <c r="M427" s="256"/>
      <c r="N427" s="41"/>
      <c r="O427" s="41"/>
      <c r="P427" s="41"/>
      <c r="Q427" s="41"/>
      <c r="R427" s="41"/>
      <c r="S427" s="41"/>
      <c r="T427" s="77"/>
      <c r="AT427" s="23" t="s">
        <v>276</v>
      </c>
      <c r="AU427" s="23" t="s">
        <v>86</v>
      </c>
    </row>
    <row r="428" spans="2:51" s="13" customFormat="1" ht="13.5">
      <c r="B428" s="227"/>
      <c r="C428" s="228"/>
      <c r="D428" s="238" t="s">
        <v>192</v>
      </c>
      <c r="E428" s="228"/>
      <c r="F428" s="240" t="s">
        <v>624</v>
      </c>
      <c r="G428" s="228"/>
      <c r="H428" s="241">
        <v>121.726</v>
      </c>
      <c r="I428" s="232"/>
      <c r="J428" s="228"/>
      <c r="K428" s="228"/>
      <c r="L428" s="233"/>
      <c r="M428" s="234"/>
      <c r="N428" s="235"/>
      <c r="O428" s="235"/>
      <c r="P428" s="235"/>
      <c r="Q428" s="235"/>
      <c r="R428" s="235"/>
      <c r="S428" s="235"/>
      <c r="T428" s="236"/>
      <c r="AT428" s="237" t="s">
        <v>192</v>
      </c>
      <c r="AU428" s="237" t="s">
        <v>86</v>
      </c>
      <c r="AV428" s="13" t="s">
        <v>86</v>
      </c>
      <c r="AW428" s="13" t="s">
        <v>6</v>
      </c>
      <c r="AX428" s="13" t="s">
        <v>24</v>
      </c>
      <c r="AY428" s="237" t="s">
        <v>183</v>
      </c>
    </row>
    <row r="429" spans="2:65" s="1" customFormat="1" ht="31.5" customHeight="1">
      <c r="B429" s="40"/>
      <c r="C429" s="203" t="s">
        <v>625</v>
      </c>
      <c r="D429" s="203" t="s">
        <v>185</v>
      </c>
      <c r="E429" s="204" t="s">
        <v>626</v>
      </c>
      <c r="F429" s="205" t="s">
        <v>627</v>
      </c>
      <c r="G429" s="206" t="s">
        <v>312</v>
      </c>
      <c r="H429" s="207">
        <v>33</v>
      </c>
      <c r="I429" s="208"/>
      <c r="J429" s="209">
        <f>ROUND(I429*H429,2)</f>
        <v>0</v>
      </c>
      <c r="K429" s="205" t="s">
        <v>22</v>
      </c>
      <c r="L429" s="60"/>
      <c r="M429" s="210" t="s">
        <v>22</v>
      </c>
      <c r="N429" s="211" t="s">
        <v>49</v>
      </c>
      <c r="O429" s="41"/>
      <c r="P429" s="212">
        <f>O429*H429</f>
        <v>0</v>
      </c>
      <c r="Q429" s="212">
        <v>0.0017</v>
      </c>
      <c r="R429" s="212">
        <f>Q429*H429</f>
        <v>0.0561</v>
      </c>
      <c r="S429" s="212">
        <v>0</v>
      </c>
      <c r="T429" s="213">
        <f>S429*H429</f>
        <v>0</v>
      </c>
      <c r="AR429" s="23" t="s">
        <v>190</v>
      </c>
      <c r="AT429" s="23" t="s">
        <v>185</v>
      </c>
      <c r="AU429" s="23" t="s">
        <v>86</v>
      </c>
      <c r="AY429" s="23" t="s">
        <v>183</v>
      </c>
      <c r="BE429" s="214">
        <f>IF(N429="základní",J429,0)</f>
        <v>0</v>
      </c>
      <c r="BF429" s="214">
        <f>IF(N429="snížená",J429,0)</f>
        <v>0</v>
      </c>
      <c r="BG429" s="214">
        <f>IF(N429="zákl. přenesená",J429,0)</f>
        <v>0</v>
      </c>
      <c r="BH429" s="214">
        <f>IF(N429="sníž. přenesená",J429,0)</f>
        <v>0</v>
      </c>
      <c r="BI429" s="214">
        <f>IF(N429="nulová",J429,0)</f>
        <v>0</v>
      </c>
      <c r="BJ429" s="23" t="s">
        <v>24</v>
      </c>
      <c r="BK429" s="214">
        <f>ROUND(I429*H429,2)</f>
        <v>0</v>
      </c>
      <c r="BL429" s="23" t="s">
        <v>190</v>
      </c>
      <c r="BM429" s="23" t="s">
        <v>628</v>
      </c>
    </row>
    <row r="430" spans="2:51" s="13" customFormat="1" ht="13.5">
      <c r="B430" s="227"/>
      <c r="C430" s="228"/>
      <c r="D430" s="217" t="s">
        <v>192</v>
      </c>
      <c r="E430" s="229" t="s">
        <v>22</v>
      </c>
      <c r="F430" s="230" t="s">
        <v>629</v>
      </c>
      <c r="G430" s="228"/>
      <c r="H430" s="231">
        <v>33</v>
      </c>
      <c r="I430" s="232"/>
      <c r="J430" s="228"/>
      <c r="K430" s="228"/>
      <c r="L430" s="233"/>
      <c r="M430" s="234"/>
      <c r="N430" s="235"/>
      <c r="O430" s="235"/>
      <c r="P430" s="235"/>
      <c r="Q430" s="235"/>
      <c r="R430" s="235"/>
      <c r="S430" s="235"/>
      <c r="T430" s="236"/>
      <c r="AT430" s="237" t="s">
        <v>192</v>
      </c>
      <c r="AU430" s="237" t="s">
        <v>86</v>
      </c>
      <c r="AV430" s="13" t="s">
        <v>86</v>
      </c>
      <c r="AW430" s="13" t="s">
        <v>41</v>
      </c>
      <c r="AX430" s="13" t="s">
        <v>78</v>
      </c>
      <c r="AY430" s="237" t="s">
        <v>183</v>
      </c>
    </row>
    <row r="431" spans="2:51" s="12" customFormat="1" ht="13.5">
      <c r="B431" s="215"/>
      <c r="C431" s="216"/>
      <c r="D431" s="238" t="s">
        <v>192</v>
      </c>
      <c r="E431" s="242" t="s">
        <v>22</v>
      </c>
      <c r="F431" s="243" t="s">
        <v>207</v>
      </c>
      <c r="G431" s="216"/>
      <c r="H431" s="244" t="s">
        <v>22</v>
      </c>
      <c r="I431" s="221"/>
      <c r="J431" s="216"/>
      <c r="K431" s="216"/>
      <c r="L431" s="222"/>
      <c r="M431" s="223"/>
      <c r="N431" s="224"/>
      <c r="O431" s="224"/>
      <c r="P431" s="224"/>
      <c r="Q431" s="224"/>
      <c r="R431" s="224"/>
      <c r="S431" s="224"/>
      <c r="T431" s="225"/>
      <c r="AT431" s="226" t="s">
        <v>192</v>
      </c>
      <c r="AU431" s="226" t="s">
        <v>86</v>
      </c>
      <c r="AV431" s="12" t="s">
        <v>24</v>
      </c>
      <c r="AW431" s="12" t="s">
        <v>41</v>
      </c>
      <c r="AX431" s="12" t="s">
        <v>78</v>
      </c>
      <c r="AY431" s="226" t="s">
        <v>183</v>
      </c>
    </row>
    <row r="432" spans="2:65" s="1" customFormat="1" ht="31.5" customHeight="1">
      <c r="B432" s="40"/>
      <c r="C432" s="245" t="s">
        <v>630</v>
      </c>
      <c r="D432" s="245" t="s">
        <v>272</v>
      </c>
      <c r="E432" s="246" t="s">
        <v>631</v>
      </c>
      <c r="F432" s="247" t="s">
        <v>632</v>
      </c>
      <c r="G432" s="248" t="s">
        <v>288</v>
      </c>
      <c r="H432" s="249">
        <v>6.93</v>
      </c>
      <c r="I432" s="250"/>
      <c r="J432" s="251">
        <f>ROUND(I432*H432,2)</f>
        <v>0</v>
      </c>
      <c r="K432" s="247" t="s">
        <v>189</v>
      </c>
      <c r="L432" s="252"/>
      <c r="M432" s="253" t="s">
        <v>22</v>
      </c>
      <c r="N432" s="254" t="s">
        <v>49</v>
      </c>
      <c r="O432" s="41"/>
      <c r="P432" s="212">
        <f>O432*H432</f>
        <v>0</v>
      </c>
      <c r="Q432" s="212">
        <v>0.0014</v>
      </c>
      <c r="R432" s="212">
        <f>Q432*H432</f>
        <v>0.009701999999999999</v>
      </c>
      <c r="S432" s="212">
        <v>0</v>
      </c>
      <c r="T432" s="213">
        <f>S432*H432</f>
        <v>0</v>
      </c>
      <c r="AR432" s="23" t="s">
        <v>243</v>
      </c>
      <c r="AT432" s="23" t="s">
        <v>272</v>
      </c>
      <c r="AU432" s="23" t="s">
        <v>86</v>
      </c>
      <c r="AY432" s="23" t="s">
        <v>183</v>
      </c>
      <c r="BE432" s="214">
        <f>IF(N432="základní",J432,0)</f>
        <v>0</v>
      </c>
      <c r="BF432" s="214">
        <f>IF(N432="snížená",J432,0)</f>
        <v>0</v>
      </c>
      <c r="BG432" s="214">
        <f>IF(N432="zákl. přenesená",J432,0)</f>
        <v>0</v>
      </c>
      <c r="BH432" s="214">
        <f>IF(N432="sníž. přenesená",J432,0)</f>
        <v>0</v>
      </c>
      <c r="BI432" s="214">
        <f>IF(N432="nulová",J432,0)</f>
        <v>0</v>
      </c>
      <c r="BJ432" s="23" t="s">
        <v>24</v>
      </c>
      <c r="BK432" s="214">
        <f>ROUND(I432*H432,2)</f>
        <v>0</v>
      </c>
      <c r="BL432" s="23" t="s">
        <v>190</v>
      </c>
      <c r="BM432" s="23" t="s">
        <v>633</v>
      </c>
    </row>
    <row r="433" spans="2:51" s="13" customFormat="1" ht="13.5">
      <c r="B433" s="227"/>
      <c r="C433" s="228"/>
      <c r="D433" s="217" t="s">
        <v>192</v>
      </c>
      <c r="E433" s="229" t="s">
        <v>22</v>
      </c>
      <c r="F433" s="230" t="s">
        <v>634</v>
      </c>
      <c r="G433" s="228"/>
      <c r="H433" s="231">
        <v>6.6</v>
      </c>
      <c r="I433" s="232"/>
      <c r="J433" s="228"/>
      <c r="K433" s="228"/>
      <c r="L433" s="233"/>
      <c r="M433" s="234"/>
      <c r="N433" s="235"/>
      <c r="O433" s="235"/>
      <c r="P433" s="235"/>
      <c r="Q433" s="235"/>
      <c r="R433" s="235"/>
      <c r="S433" s="235"/>
      <c r="T433" s="236"/>
      <c r="AT433" s="237" t="s">
        <v>192</v>
      </c>
      <c r="AU433" s="237" t="s">
        <v>86</v>
      </c>
      <c r="AV433" s="13" t="s">
        <v>86</v>
      </c>
      <c r="AW433" s="13" t="s">
        <v>41</v>
      </c>
      <c r="AX433" s="13" t="s">
        <v>78</v>
      </c>
      <c r="AY433" s="237" t="s">
        <v>183</v>
      </c>
    </row>
    <row r="434" spans="2:51" s="12" customFormat="1" ht="13.5">
      <c r="B434" s="215"/>
      <c r="C434" s="216"/>
      <c r="D434" s="217" t="s">
        <v>192</v>
      </c>
      <c r="E434" s="218" t="s">
        <v>22</v>
      </c>
      <c r="F434" s="219" t="s">
        <v>207</v>
      </c>
      <c r="G434" s="216"/>
      <c r="H434" s="220" t="s">
        <v>22</v>
      </c>
      <c r="I434" s="221"/>
      <c r="J434" s="216"/>
      <c r="K434" s="216"/>
      <c r="L434" s="222"/>
      <c r="M434" s="223"/>
      <c r="N434" s="224"/>
      <c r="O434" s="224"/>
      <c r="P434" s="224"/>
      <c r="Q434" s="224"/>
      <c r="R434" s="224"/>
      <c r="S434" s="224"/>
      <c r="T434" s="225"/>
      <c r="AT434" s="226" t="s">
        <v>192</v>
      </c>
      <c r="AU434" s="226" t="s">
        <v>86</v>
      </c>
      <c r="AV434" s="12" t="s">
        <v>24</v>
      </c>
      <c r="AW434" s="12" t="s">
        <v>41</v>
      </c>
      <c r="AX434" s="12" t="s">
        <v>78</v>
      </c>
      <c r="AY434" s="226" t="s">
        <v>183</v>
      </c>
    </row>
    <row r="435" spans="2:51" s="13" customFormat="1" ht="13.5">
      <c r="B435" s="227"/>
      <c r="C435" s="228"/>
      <c r="D435" s="238" t="s">
        <v>192</v>
      </c>
      <c r="E435" s="228"/>
      <c r="F435" s="240" t="s">
        <v>635</v>
      </c>
      <c r="G435" s="228"/>
      <c r="H435" s="241">
        <v>6.93</v>
      </c>
      <c r="I435" s="232"/>
      <c r="J435" s="228"/>
      <c r="K435" s="228"/>
      <c r="L435" s="233"/>
      <c r="M435" s="234"/>
      <c r="N435" s="235"/>
      <c r="O435" s="235"/>
      <c r="P435" s="235"/>
      <c r="Q435" s="235"/>
      <c r="R435" s="235"/>
      <c r="S435" s="235"/>
      <c r="T435" s="236"/>
      <c r="AT435" s="237" t="s">
        <v>192</v>
      </c>
      <c r="AU435" s="237" t="s">
        <v>86</v>
      </c>
      <c r="AV435" s="13" t="s">
        <v>86</v>
      </c>
      <c r="AW435" s="13" t="s">
        <v>6</v>
      </c>
      <c r="AX435" s="13" t="s">
        <v>24</v>
      </c>
      <c r="AY435" s="237" t="s">
        <v>183</v>
      </c>
    </row>
    <row r="436" spans="2:65" s="1" customFormat="1" ht="31.5" customHeight="1">
      <c r="B436" s="40"/>
      <c r="C436" s="203" t="s">
        <v>636</v>
      </c>
      <c r="D436" s="203" t="s">
        <v>185</v>
      </c>
      <c r="E436" s="204" t="s">
        <v>637</v>
      </c>
      <c r="F436" s="205" t="s">
        <v>638</v>
      </c>
      <c r="G436" s="206" t="s">
        <v>312</v>
      </c>
      <c r="H436" s="207">
        <v>66</v>
      </c>
      <c r="I436" s="208"/>
      <c r="J436" s="209">
        <f>ROUND(I436*H436,2)</f>
        <v>0</v>
      </c>
      <c r="K436" s="205" t="s">
        <v>189</v>
      </c>
      <c r="L436" s="60"/>
      <c r="M436" s="210" t="s">
        <v>22</v>
      </c>
      <c r="N436" s="211" t="s">
        <v>49</v>
      </c>
      <c r="O436" s="41"/>
      <c r="P436" s="212">
        <f>O436*H436</f>
        <v>0</v>
      </c>
      <c r="Q436" s="212">
        <v>0.00025</v>
      </c>
      <c r="R436" s="212">
        <f>Q436*H436</f>
        <v>0.0165</v>
      </c>
      <c r="S436" s="212">
        <v>0</v>
      </c>
      <c r="T436" s="213">
        <f>S436*H436</f>
        <v>0</v>
      </c>
      <c r="AR436" s="23" t="s">
        <v>190</v>
      </c>
      <c r="AT436" s="23" t="s">
        <v>185</v>
      </c>
      <c r="AU436" s="23" t="s">
        <v>86</v>
      </c>
      <c r="AY436" s="23" t="s">
        <v>183</v>
      </c>
      <c r="BE436" s="214">
        <f>IF(N436="základní",J436,0)</f>
        <v>0</v>
      </c>
      <c r="BF436" s="214">
        <f>IF(N436="snížená",J436,0)</f>
        <v>0</v>
      </c>
      <c r="BG436" s="214">
        <f>IF(N436="zákl. přenesená",J436,0)</f>
        <v>0</v>
      </c>
      <c r="BH436" s="214">
        <f>IF(N436="sníž. přenesená",J436,0)</f>
        <v>0</v>
      </c>
      <c r="BI436" s="214">
        <f>IF(N436="nulová",J436,0)</f>
        <v>0</v>
      </c>
      <c r="BJ436" s="23" t="s">
        <v>24</v>
      </c>
      <c r="BK436" s="214">
        <f>ROUND(I436*H436,2)</f>
        <v>0</v>
      </c>
      <c r="BL436" s="23" t="s">
        <v>190</v>
      </c>
      <c r="BM436" s="23" t="s">
        <v>639</v>
      </c>
    </row>
    <row r="437" spans="2:65" s="1" customFormat="1" ht="22.5" customHeight="1">
      <c r="B437" s="40"/>
      <c r="C437" s="245" t="s">
        <v>640</v>
      </c>
      <c r="D437" s="245" t="s">
        <v>272</v>
      </c>
      <c r="E437" s="246" t="s">
        <v>641</v>
      </c>
      <c r="F437" s="247" t="s">
        <v>642</v>
      </c>
      <c r="G437" s="248" t="s">
        <v>312</v>
      </c>
      <c r="H437" s="249">
        <v>34.65</v>
      </c>
      <c r="I437" s="250"/>
      <c r="J437" s="251">
        <f>ROUND(I437*H437,2)</f>
        <v>0</v>
      </c>
      <c r="K437" s="247" t="s">
        <v>22</v>
      </c>
      <c r="L437" s="252"/>
      <c r="M437" s="253" t="s">
        <v>22</v>
      </c>
      <c r="N437" s="254" t="s">
        <v>49</v>
      </c>
      <c r="O437" s="41"/>
      <c r="P437" s="212">
        <f>O437*H437</f>
        <v>0</v>
      </c>
      <c r="Q437" s="212">
        <v>0.0004</v>
      </c>
      <c r="R437" s="212">
        <f>Q437*H437</f>
        <v>0.01386</v>
      </c>
      <c r="S437" s="212">
        <v>0</v>
      </c>
      <c r="T437" s="213">
        <f>S437*H437</f>
        <v>0</v>
      </c>
      <c r="AR437" s="23" t="s">
        <v>243</v>
      </c>
      <c r="AT437" s="23" t="s">
        <v>272</v>
      </c>
      <c r="AU437" s="23" t="s">
        <v>86</v>
      </c>
      <c r="AY437" s="23" t="s">
        <v>183</v>
      </c>
      <c r="BE437" s="214">
        <f>IF(N437="základní",J437,0)</f>
        <v>0</v>
      </c>
      <c r="BF437" s="214">
        <f>IF(N437="snížená",J437,0)</f>
        <v>0</v>
      </c>
      <c r="BG437" s="214">
        <f>IF(N437="zákl. přenesená",J437,0)</f>
        <v>0</v>
      </c>
      <c r="BH437" s="214">
        <f>IF(N437="sníž. přenesená",J437,0)</f>
        <v>0</v>
      </c>
      <c r="BI437" s="214">
        <f>IF(N437="nulová",J437,0)</f>
        <v>0</v>
      </c>
      <c r="BJ437" s="23" t="s">
        <v>24</v>
      </c>
      <c r="BK437" s="214">
        <f>ROUND(I437*H437,2)</f>
        <v>0</v>
      </c>
      <c r="BL437" s="23" t="s">
        <v>190</v>
      </c>
      <c r="BM437" s="23" t="s">
        <v>643</v>
      </c>
    </row>
    <row r="438" spans="2:51" s="13" customFormat="1" ht="13.5">
      <c r="B438" s="227"/>
      <c r="C438" s="228"/>
      <c r="D438" s="238" t="s">
        <v>192</v>
      </c>
      <c r="E438" s="228"/>
      <c r="F438" s="240" t="s">
        <v>644</v>
      </c>
      <c r="G438" s="228"/>
      <c r="H438" s="241">
        <v>34.65</v>
      </c>
      <c r="I438" s="232"/>
      <c r="J438" s="228"/>
      <c r="K438" s="228"/>
      <c r="L438" s="233"/>
      <c r="M438" s="234"/>
      <c r="N438" s="235"/>
      <c r="O438" s="235"/>
      <c r="P438" s="235"/>
      <c r="Q438" s="235"/>
      <c r="R438" s="235"/>
      <c r="S438" s="235"/>
      <c r="T438" s="236"/>
      <c r="AT438" s="237" t="s">
        <v>192</v>
      </c>
      <c r="AU438" s="237" t="s">
        <v>86</v>
      </c>
      <c r="AV438" s="13" t="s">
        <v>86</v>
      </c>
      <c r="AW438" s="13" t="s">
        <v>6</v>
      </c>
      <c r="AX438" s="13" t="s">
        <v>24</v>
      </c>
      <c r="AY438" s="237" t="s">
        <v>183</v>
      </c>
    </row>
    <row r="439" spans="2:65" s="1" customFormat="1" ht="22.5" customHeight="1">
      <c r="B439" s="40"/>
      <c r="C439" s="245" t="s">
        <v>645</v>
      </c>
      <c r="D439" s="245" t="s">
        <v>272</v>
      </c>
      <c r="E439" s="246" t="s">
        <v>646</v>
      </c>
      <c r="F439" s="247" t="s">
        <v>647</v>
      </c>
      <c r="G439" s="248" t="s">
        <v>312</v>
      </c>
      <c r="H439" s="249">
        <v>34.65</v>
      </c>
      <c r="I439" s="250"/>
      <c r="J439" s="251">
        <f>ROUND(I439*H439,2)</f>
        <v>0</v>
      </c>
      <c r="K439" s="247" t="s">
        <v>22</v>
      </c>
      <c r="L439" s="252"/>
      <c r="M439" s="253" t="s">
        <v>22</v>
      </c>
      <c r="N439" s="254" t="s">
        <v>49</v>
      </c>
      <c r="O439" s="41"/>
      <c r="P439" s="212">
        <f>O439*H439</f>
        <v>0</v>
      </c>
      <c r="Q439" s="212">
        <v>0.0004</v>
      </c>
      <c r="R439" s="212">
        <f>Q439*H439</f>
        <v>0.01386</v>
      </c>
      <c r="S439" s="212">
        <v>0</v>
      </c>
      <c r="T439" s="213">
        <f>S439*H439</f>
        <v>0</v>
      </c>
      <c r="AR439" s="23" t="s">
        <v>243</v>
      </c>
      <c r="AT439" s="23" t="s">
        <v>272</v>
      </c>
      <c r="AU439" s="23" t="s">
        <v>86</v>
      </c>
      <c r="AY439" s="23" t="s">
        <v>183</v>
      </c>
      <c r="BE439" s="214">
        <f>IF(N439="základní",J439,0)</f>
        <v>0</v>
      </c>
      <c r="BF439" s="214">
        <f>IF(N439="snížená",J439,0)</f>
        <v>0</v>
      </c>
      <c r="BG439" s="214">
        <f>IF(N439="zákl. přenesená",J439,0)</f>
        <v>0</v>
      </c>
      <c r="BH439" s="214">
        <f>IF(N439="sníž. přenesená",J439,0)</f>
        <v>0</v>
      </c>
      <c r="BI439" s="214">
        <f>IF(N439="nulová",J439,0)</f>
        <v>0</v>
      </c>
      <c r="BJ439" s="23" t="s">
        <v>24</v>
      </c>
      <c r="BK439" s="214">
        <f>ROUND(I439*H439,2)</f>
        <v>0</v>
      </c>
      <c r="BL439" s="23" t="s">
        <v>190</v>
      </c>
      <c r="BM439" s="23" t="s">
        <v>648</v>
      </c>
    </row>
    <row r="440" spans="2:51" s="13" customFormat="1" ht="13.5">
      <c r="B440" s="227"/>
      <c r="C440" s="228"/>
      <c r="D440" s="238" t="s">
        <v>192</v>
      </c>
      <c r="E440" s="228"/>
      <c r="F440" s="240" t="s">
        <v>644</v>
      </c>
      <c r="G440" s="228"/>
      <c r="H440" s="241">
        <v>34.65</v>
      </c>
      <c r="I440" s="232"/>
      <c r="J440" s="228"/>
      <c r="K440" s="228"/>
      <c r="L440" s="233"/>
      <c r="M440" s="234"/>
      <c r="N440" s="235"/>
      <c r="O440" s="235"/>
      <c r="P440" s="235"/>
      <c r="Q440" s="235"/>
      <c r="R440" s="235"/>
      <c r="S440" s="235"/>
      <c r="T440" s="236"/>
      <c r="AT440" s="237" t="s">
        <v>192</v>
      </c>
      <c r="AU440" s="237" t="s">
        <v>86</v>
      </c>
      <c r="AV440" s="13" t="s">
        <v>86</v>
      </c>
      <c r="AW440" s="13" t="s">
        <v>6</v>
      </c>
      <c r="AX440" s="13" t="s">
        <v>24</v>
      </c>
      <c r="AY440" s="237" t="s">
        <v>183</v>
      </c>
    </row>
    <row r="441" spans="2:65" s="1" customFormat="1" ht="31.5" customHeight="1">
      <c r="B441" s="40"/>
      <c r="C441" s="203" t="s">
        <v>649</v>
      </c>
      <c r="D441" s="203" t="s">
        <v>185</v>
      </c>
      <c r="E441" s="204" t="s">
        <v>650</v>
      </c>
      <c r="F441" s="205" t="s">
        <v>651</v>
      </c>
      <c r="G441" s="206" t="s">
        <v>288</v>
      </c>
      <c r="H441" s="207">
        <v>463.06</v>
      </c>
      <c r="I441" s="208"/>
      <c r="J441" s="209">
        <f>ROUND(I441*H441,2)</f>
        <v>0</v>
      </c>
      <c r="K441" s="205" t="s">
        <v>189</v>
      </c>
      <c r="L441" s="60"/>
      <c r="M441" s="210" t="s">
        <v>22</v>
      </c>
      <c r="N441" s="211" t="s">
        <v>49</v>
      </c>
      <c r="O441" s="41"/>
      <c r="P441" s="212">
        <f>O441*H441</f>
        <v>0</v>
      </c>
      <c r="Q441" s="212">
        <v>0.00348</v>
      </c>
      <c r="R441" s="212">
        <f>Q441*H441</f>
        <v>1.6114488</v>
      </c>
      <c r="S441" s="212">
        <v>0</v>
      </c>
      <c r="T441" s="213">
        <f>S441*H441</f>
        <v>0</v>
      </c>
      <c r="AR441" s="23" t="s">
        <v>190</v>
      </c>
      <c r="AT441" s="23" t="s">
        <v>185</v>
      </c>
      <c r="AU441" s="23" t="s">
        <v>86</v>
      </c>
      <c r="AY441" s="23" t="s">
        <v>183</v>
      </c>
      <c r="BE441" s="214">
        <f>IF(N441="základní",J441,0)</f>
        <v>0</v>
      </c>
      <c r="BF441" s="214">
        <f>IF(N441="snížená",J441,0)</f>
        <v>0</v>
      </c>
      <c r="BG441" s="214">
        <f>IF(N441="zákl. přenesená",J441,0)</f>
        <v>0</v>
      </c>
      <c r="BH441" s="214">
        <f>IF(N441="sníž. přenesená",J441,0)</f>
        <v>0</v>
      </c>
      <c r="BI441" s="214">
        <f>IF(N441="nulová",J441,0)</f>
        <v>0</v>
      </c>
      <c r="BJ441" s="23" t="s">
        <v>24</v>
      </c>
      <c r="BK441" s="214">
        <f>ROUND(I441*H441,2)</f>
        <v>0</v>
      </c>
      <c r="BL441" s="23" t="s">
        <v>190</v>
      </c>
      <c r="BM441" s="23" t="s">
        <v>652</v>
      </c>
    </row>
    <row r="442" spans="2:65" s="1" customFormat="1" ht="31.5" customHeight="1">
      <c r="B442" s="40"/>
      <c r="C442" s="203" t="s">
        <v>653</v>
      </c>
      <c r="D442" s="203" t="s">
        <v>185</v>
      </c>
      <c r="E442" s="204" t="s">
        <v>654</v>
      </c>
      <c r="F442" s="205" t="s">
        <v>655</v>
      </c>
      <c r="G442" s="206" t="s">
        <v>288</v>
      </c>
      <c r="H442" s="207">
        <v>29.28</v>
      </c>
      <c r="I442" s="208"/>
      <c r="J442" s="209">
        <f>ROUND(I442*H442,2)</f>
        <v>0</v>
      </c>
      <c r="K442" s="205" t="s">
        <v>189</v>
      </c>
      <c r="L442" s="60"/>
      <c r="M442" s="210" t="s">
        <v>22</v>
      </c>
      <c r="N442" s="211" t="s">
        <v>49</v>
      </c>
      <c r="O442" s="41"/>
      <c r="P442" s="212">
        <f>O442*H442</f>
        <v>0</v>
      </c>
      <c r="Q442" s="212">
        <v>0.00628</v>
      </c>
      <c r="R442" s="212">
        <f>Q442*H442</f>
        <v>0.1838784</v>
      </c>
      <c r="S442" s="212">
        <v>0</v>
      </c>
      <c r="T442" s="213">
        <f>S442*H442</f>
        <v>0</v>
      </c>
      <c r="AR442" s="23" t="s">
        <v>190</v>
      </c>
      <c r="AT442" s="23" t="s">
        <v>185</v>
      </c>
      <c r="AU442" s="23" t="s">
        <v>86</v>
      </c>
      <c r="AY442" s="23" t="s">
        <v>183</v>
      </c>
      <c r="BE442" s="214">
        <f>IF(N442="základní",J442,0)</f>
        <v>0</v>
      </c>
      <c r="BF442" s="214">
        <f>IF(N442="snížená",J442,0)</f>
        <v>0</v>
      </c>
      <c r="BG442" s="214">
        <f>IF(N442="zákl. přenesená",J442,0)</f>
        <v>0</v>
      </c>
      <c r="BH442" s="214">
        <f>IF(N442="sníž. přenesená",J442,0)</f>
        <v>0</v>
      </c>
      <c r="BI442" s="214">
        <f>IF(N442="nulová",J442,0)</f>
        <v>0</v>
      </c>
      <c r="BJ442" s="23" t="s">
        <v>24</v>
      </c>
      <c r="BK442" s="214">
        <f>ROUND(I442*H442,2)</f>
        <v>0</v>
      </c>
      <c r="BL442" s="23" t="s">
        <v>190</v>
      </c>
      <c r="BM442" s="23" t="s">
        <v>656</v>
      </c>
    </row>
    <row r="443" spans="2:65" s="1" customFormat="1" ht="31.5" customHeight="1">
      <c r="B443" s="40"/>
      <c r="C443" s="203" t="s">
        <v>657</v>
      </c>
      <c r="D443" s="203" t="s">
        <v>185</v>
      </c>
      <c r="E443" s="204" t="s">
        <v>658</v>
      </c>
      <c r="F443" s="205" t="s">
        <v>659</v>
      </c>
      <c r="G443" s="206" t="s">
        <v>312</v>
      </c>
      <c r="H443" s="207">
        <v>33</v>
      </c>
      <c r="I443" s="208"/>
      <c r="J443" s="209">
        <f>ROUND(I443*H443,2)</f>
        <v>0</v>
      </c>
      <c r="K443" s="205" t="s">
        <v>189</v>
      </c>
      <c r="L443" s="60"/>
      <c r="M443" s="210" t="s">
        <v>22</v>
      </c>
      <c r="N443" s="211" t="s">
        <v>49</v>
      </c>
      <c r="O443" s="41"/>
      <c r="P443" s="212">
        <f>O443*H443</f>
        <v>0</v>
      </c>
      <c r="Q443" s="212">
        <v>0.02065</v>
      </c>
      <c r="R443" s="212">
        <f>Q443*H443</f>
        <v>0.6814500000000001</v>
      </c>
      <c r="S443" s="212">
        <v>0</v>
      </c>
      <c r="T443" s="213">
        <f>S443*H443</f>
        <v>0</v>
      </c>
      <c r="AR443" s="23" t="s">
        <v>190</v>
      </c>
      <c r="AT443" s="23" t="s">
        <v>185</v>
      </c>
      <c r="AU443" s="23" t="s">
        <v>86</v>
      </c>
      <c r="AY443" s="23" t="s">
        <v>183</v>
      </c>
      <c r="BE443" s="214">
        <f>IF(N443="základní",J443,0)</f>
        <v>0</v>
      </c>
      <c r="BF443" s="214">
        <f>IF(N443="snížená",J443,0)</f>
        <v>0</v>
      </c>
      <c r="BG443" s="214">
        <f>IF(N443="zákl. přenesená",J443,0)</f>
        <v>0</v>
      </c>
      <c r="BH443" s="214">
        <f>IF(N443="sníž. přenesená",J443,0)</f>
        <v>0</v>
      </c>
      <c r="BI443" s="214">
        <f>IF(N443="nulová",J443,0)</f>
        <v>0</v>
      </c>
      <c r="BJ443" s="23" t="s">
        <v>24</v>
      </c>
      <c r="BK443" s="214">
        <f>ROUND(I443*H443,2)</f>
        <v>0</v>
      </c>
      <c r="BL443" s="23" t="s">
        <v>190</v>
      </c>
      <c r="BM443" s="23" t="s">
        <v>660</v>
      </c>
    </row>
    <row r="444" spans="2:65" s="1" customFormat="1" ht="22.5" customHeight="1">
      <c r="B444" s="40"/>
      <c r="C444" s="203" t="s">
        <v>661</v>
      </c>
      <c r="D444" s="203" t="s">
        <v>185</v>
      </c>
      <c r="E444" s="204" t="s">
        <v>662</v>
      </c>
      <c r="F444" s="205" t="s">
        <v>663</v>
      </c>
      <c r="G444" s="206" t="s">
        <v>288</v>
      </c>
      <c r="H444" s="207">
        <v>55.853</v>
      </c>
      <c r="I444" s="208"/>
      <c r="J444" s="209">
        <f>ROUND(I444*H444,2)</f>
        <v>0</v>
      </c>
      <c r="K444" s="205" t="s">
        <v>189</v>
      </c>
      <c r="L444" s="60"/>
      <c r="M444" s="210" t="s">
        <v>22</v>
      </c>
      <c r="N444" s="211" t="s">
        <v>49</v>
      </c>
      <c r="O444" s="41"/>
      <c r="P444" s="212">
        <f>O444*H444</f>
        <v>0</v>
      </c>
      <c r="Q444" s="212">
        <v>0.00012</v>
      </c>
      <c r="R444" s="212">
        <f>Q444*H444</f>
        <v>0.00670236</v>
      </c>
      <c r="S444" s="212">
        <v>0</v>
      </c>
      <c r="T444" s="213">
        <f>S444*H444</f>
        <v>0</v>
      </c>
      <c r="AR444" s="23" t="s">
        <v>190</v>
      </c>
      <c r="AT444" s="23" t="s">
        <v>185</v>
      </c>
      <c r="AU444" s="23" t="s">
        <v>86</v>
      </c>
      <c r="AY444" s="23" t="s">
        <v>183</v>
      </c>
      <c r="BE444" s="214">
        <f>IF(N444="základní",J444,0)</f>
        <v>0</v>
      </c>
      <c r="BF444" s="214">
        <f>IF(N444="snížená",J444,0)</f>
        <v>0</v>
      </c>
      <c r="BG444" s="214">
        <f>IF(N444="zákl. přenesená",J444,0)</f>
        <v>0</v>
      </c>
      <c r="BH444" s="214">
        <f>IF(N444="sníž. přenesená",J444,0)</f>
        <v>0</v>
      </c>
      <c r="BI444" s="214">
        <f>IF(N444="nulová",J444,0)</f>
        <v>0</v>
      </c>
      <c r="BJ444" s="23" t="s">
        <v>24</v>
      </c>
      <c r="BK444" s="214">
        <f>ROUND(I444*H444,2)</f>
        <v>0</v>
      </c>
      <c r="BL444" s="23" t="s">
        <v>190</v>
      </c>
      <c r="BM444" s="23" t="s">
        <v>664</v>
      </c>
    </row>
    <row r="445" spans="2:51" s="12" customFormat="1" ht="13.5">
      <c r="B445" s="215"/>
      <c r="C445" s="216"/>
      <c r="D445" s="217" t="s">
        <v>192</v>
      </c>
      <c r="E445" s="218" t="s">
        <v>22</v>
      </c>
      <c r="F445" s="219" t="s">
        <v>665</v>
      </c>
      <c r="G445" s="216"/>
      <c r="H445" s="220" t="s">
        <v>22</v>
      </c>
      <c r="I445" s="221"/>
      <c r="J445" s="216"/>
      <c r="K445" s="216"/>
      <c r="L445" s="222"/>
      <c r="M445" s="223"/>
      <c r="N445" s="224"/>
      <c r="O445" s="224"/>
      <c r="P445" s="224"/>
      <c r="Q445" s="224"/>
      <c r="R445" s="224"/>
      <c r="S445" s="224"/>
      <c r="T445" s="225"/>
      <c r="AT445" s="226" t="s">
        <v>192</v>
      </c>
      <c r="AU445" s="226" t="s">
        <v>86</v>
      </c>
      <c r="AV445" s="12" t="s">
        <v>24</v>
      </c>
      <c r="AW445" s="12" t="s">
        <v>41</v>
      </c>
      <c r="AX445" s="12" t="s">
        <v>78</v>
      </c>
      <c r="AY445" s="226" t="s">
        <v>183</v>
      </c>
    </row>
    <row r="446" spans="2:51" s="13" customFormat="1" ht="13.5">
      <c r="B446" s="227"/>
      <c r="C446" s="228"/>
      <c r="D446" s="217" t="s">
        <v>192</v>
      </c>
      <c r="E446" s="229" t="s">
        <v>22</v>
      </c>
      <c r="F446" s="230" t="s">
        <v>666</v>
      </c>
      <c r="G446" s="228"/>
      <c r="H446" s="231">
        <v>6.48</v>
      </c>
      <c r="I446" s="232"/>
      <c r="J446" s="228"/>
      <c r="K446" s="228"/>
      <c r="L446" s="233"/>
      <c r="M446" s="234"/>
      <c r="N446" s="235"/>
      <c r="O446" s="235"/>
      <c r="P446" s="235"/>
      <c r="Q446" s="235"/>
      <c r="R446" s="235"/>
      <c r="S446" s="235"/>
      <c r="T446" s="236"/>
      <c r="AT446" s="237" t="s">
        <v>192</v>
      </c>
      <c r="AU446" s="237" t="s">
        <v>86</v>
      </c>
      <c r="AV446" s="13" t="s">
        <v>86</v>
      </c>
      <c r="AW446" s="13" t="s">
        <v>41</v>
      </c>
      <c r="AX446" s="13" t="s">
        <v>78</v>
      </c>
      <c r="AY446" s="237" t="s">
        <v>183</v>
      </c>
    </row>
    <row r="447" spans="2:51" s="13" customFormat="1" ht="13.5">
      <c r="B447" s="227"/>
      <c r="C447" s="228"/>
      <c r="D447" s="217" t="s">
        <v>192</v>
      </c>
      <c r="E447" s="229" t="s">
        <v>22</v>
      </c>
      <c r="F447" s="230" t="s">
        <v>667</v>
      </c>
      <c r="G447" s="228"/>
      <c r="H447" s="231">
        <v>22.08</v>
      </c>
      <c r="I447" s="232"/>
      <c r="J447" s="228"/>
      <c r="K447" s="228"/>
      <c r="L447" s="233"/>
      <c r="M447" s="234"/>
      <c r="N447" s="235"/>
      <c r="O447" s="235"/>
      <c r="P447" s="235"/>
      <c r="Q447" s="235"/>
      <c r="R447" s="235"/>
      <c r="S447" s="235"/>
      <c r="T447" s="236"/>
      <c r="AT447" s="237" t="s">
        <v>192</v>
      </c>
      <c r="AU447" s="237" t="s">
        <v>86</v>
      </c>
      <c r="AV447" s="13" t="s">
        <v>86</v>
      </c>
      <c r="AW447" s="13" t="s">
        <v>41</v>
      </c>
      <c r="AX447" s="13" t="s">
        <v>78</v>
      </c>
      <c r="AY447" s="237" t="s">
        <v>183</v>
      </c>
    </row>
    <row r="448" spans="2:51" s="13" customFormat="1" ht="13.5">
      <c r="B448" s="227"/>
      <c r="C448" s="228"/>
      <c r="D448" s="217" t="s">
        <v>192</v>
      </c>
      <c r="E448" s="229" t="s">
        <v>22</v>
      </c>
      <c r="F448" s="230" t="s">
        <v>668</v>
      </c>
      <c r="G448" s="228"/>
      <c r="H448" s="231">
        <v>3.45</v>
      </c>
      <c r="I448" s="232"/>
      <c r="J448" s="228"/>
      <c r="K448" s="228"/>
      <c r="L448" s="233"/>
      <c r="M448" s="234"/>
      <c r="N448" s="235"/>
      <c r="O448" s="235"/>
      <c r="P448" s="235"/>
      <c r="Q448" s="235"/>
      <c r="R448" s="235"/>
      <c r="S448" s="235"/>
      <c r="T448" s="236"/>
      <c r="AT448" s="237" t="s">
        <v>192</v>
      </c>
      <c r="AU448" s="237" t="s">
        <v>86</v>
      </c>
      <c r="AV448" s="13" t="s">
        <v>86</v>
      </c>
      <c r="AW448" s="13" t="s">
        <v>41</v>
      </c>
      <c r="AX448" s="13" t="s">
        <v>78</v>
      </c>
      <c r="AY448" s="237" t="s">
        <v>183</v>
      </c>
    </row>
    <row r="449" spans="2:51" s="13" customFormat="1" ht="13.5">
      <c r="B449" s="227"/>
      <c r="C449" s="228"/>
      <c r="D449" s="217" t="s">
        <v>192</v>
      </c>
      <c r="E449" s="229" t="s">
        <v>22</v>
      </c>
      <c r="F449" s="230" t="s">
        <v>669</v>
      </c>
      <c r="G449" s="228"/>
      <c r="H449" s="231">
        <v>5.04</v>
      </c>
      <c r="I449" s="232"/>
      <c r="J449" s="228"/>
      <c r="K449" s="228"/>
      <c r="L449" s="233"/>
      <c r="M449" s="234"/>
      <c r="N449" s="235"/>
      <c r="O449" s="235"/>
      <c r="P449" s="235"/>
      <c r="Q449" s="235"/>
      <c r="R449" s="235"/>
      <c r="S449" s="235"/>
      <c r="T449" s="236"/>
      <c r="AT449" s="237" t="s">
        <v>192</v>
      </c>
      <c r="AU449" s="237" t="s">
        <v>86</v>
      </c>
      <c r="AV449" s="13" t="s">
        <v>86</v>
      </c>
      <c r="AW449" s="13" t="s">
        <v>41</v>
      </c>
      <c r="AX449" s="13" t="s">
        <v>78</v>
      </c>
      <c r="AY449" s="237" t="s">
        <v>183</v>
      </c>
    </row>
    <row r="450" spans="2:51" s="13" customFormat="1" ht="13.5">
      <c r="B450" s="227"/>
      <c r="C450" s="228"/>
      <c r="D450" s="217" t="s">
        <v>192</v>
      </c>
      <c r="E450" s="229" t="s">
        <v>22</v>
      </c>
      <c r="F450" s="230" t="s">
        <v>670</v>
      </c>
      <c r="G450" s="228"/>
      <c r="H450" s="231">
        <v>10</v>
      </c>
      <c r="I450" s="232"/>
      <c r="J450" s="228"/>
      <c r="K450" s="228"/>
      <c r="L450" s="233"/>
      <c r="M450" s="234"/>
      <c r="N450" s="235"/>
      <c r="O450" s="235"/>
      <c r="P450" s="235"/>
      <c r="Q450" s="235"/>
      <c r="R450" s="235"/>
      <c r="S450" s="235"/>
      <c r="T450" s="236"/>
      <c r="AT450" s="237" t="s">
        <v>192</v>
      </c>
      <c r="AU450" s="237" t="s">
        <v>86</v>
      </c>
      <c r="AV450" s="13" t="s">
        <v>86</v>
      </c>
      <c r="AW450" s="13" t="s">
        <v>41</v>
      </c>
      <c r="AX450" s="13" t="s">
        <v>78</v>
      </c>
      <c r="AY450" s="237" t="s">
        <v>183</v>
      </c>
    </row>
    <row r="451" spans="2:51" s="13" customFormat="1" ht="13.5">
      <c r="B451" s="227"/>
      <c r="C451" s="228"/>
      <c r="D451" s="217" t="s">
        <v>192</v>
      </c>
      <c r="E451" s="229" t="s">
        <v>22</v>
      </c>
      <c r="F451" s="230" t="s">
        <v>671</v>
      </c>
      <c r="G451" s="228"/>
      <c r="H451" s="231">
        <v>5.053</v>
      </c>
      <c r="I451" s="232"/>
      <c r="J451" s="228"/>
      <c r="K451" s="228"/>
      <c r="L451" s="233"/>
      <c r="M451" s="234"/>
      <c r="N451" s="235"/>
      <c r="O451" s="235"/>
      <c r="P451" s="235"/>
      <c r="Q451" s="235"/>
      <c r="R451" s="235"/>
      <c r="S451" s="235"/>
      <c r="T451" s="236"/>
      <c r="AT451" s="237" t="s">
        <v>192</v>
      </c>
      <c r="AU451" s="237" t="s">
        <v>86</v>
      </c>
      <c r="AV451" s="13" t="s">
        <v>86</v>
      </c>
      <c r="AW451" s="13" t="s">
        <v>41</v>
      </c>
      <c r="AX451" s="13" t="s">
        <v>78</v>
      </c>
      <c r="AY451" s="237" t="s">
        <v>183</v>
      </c>
    </row>
    <row r="452" spans="2:51" s="13" customFormat="1" ht="13.5">
      <c r="B452" s="227"/>
      <c r="C452" s="228"/>
      <c r="D452" s="217" t="s">
        <v>192</v>
      </c>
      <c r="E452" s="229" t="s">
        <v>22</v>
      </c>
      <c r="F452" s="230" t="s">
        <v>672</v>
      </c>
      <c r="G452" s="228"/>
      <c r="H452" s="231">
        <v>3.75</v>
      </c>
      <c r="I452" s="232"/>
      <c r="J452" s="228"/>
      <c r="K452" s="228"/>
      <c r="L452" s="233"/>
      <c r="M452" s="234"/>
      <c r="N452" s="235"/>
      <c r="O452" s="235"/>
      <c r="P452" s="235"/>
      <c r="Q452" s="235"/>
      <c r="R452" s="235"/>
      <c r="S452" s="235"/>
      <c r="T452" s="236"/>
      <c r="AT452" s="237" t="s">
        <v>192</v>
      </c>
      <c r="AU452" s="237" t="s">
        <v>86</v>
      </c>
      <c r="AV452" s="13" t="s">
        <v>86</v>
      </c>
      <c r="AW452" s="13" t="s">
        <v>41</v>
      </c>
      <c r="AX452" s="13" t="s">
        <v>78</v>
      </c>
      <c r="AY452" s="237" t="s">
        <v>183</v>
      </c>
    </row>
    <row r="453" spans="2:51" s="12" customFormat="1" ht="13.5">
      <c r="B453" s="215"/>
      <c r="C453" s="216"/>
      <c r="D453" s="238" t="s">
        <v>192</v>
      </c>
      <c r="E453" s="242" t="s">
        <v>22</v>
      </c>
      <c r="F453" s="243" t="s">
        <v>207</v>
      </c>
      <c r="G453" s="216"/>
      <c r="H453" s="244" t="s">
        <v>22</v>
      </c>
      <c r="I453" s="221"/>
      <c r="J453" s="216"/>
      <c r="K453" s="216"/>
      <c r="L453" s="222"/>
      <c r="M453" s="223"/>
      <c r="N453" s="224"/>
      <c r="O453" s="224"/>
      <c r="P453" s="224"/>
      <c r="Q453" s="224"/>
      <c r="R453" s="224"/>
      <c r="S453" s="224"/>
      <c r="T453" s="225"/>
      <c r="AT453" s="226" t="s">
        <v>192</v>
      </c>
      <c r="AU453" s="226" t="s">
        <v>86</v>
      </c>
      <c r="AV453" s="12" t="s">
        <v>24</v>
      </c>
      <c r="AW453" s="12" t="s">
        <v>41</v>
      </c>
      <c r="AX453" s="12" t="s">
        <v>78</v>
      </c>
      <c r="AY453" s="226" t="s">
        <v>183</v>
      </c>
    </row>
    <row r="454" spans="2:65" s="1" customFormat="1" ht="31.5" customHeight="1">
      <c r="B454" s="40"/>
      <c r="C454" s="203" t="s">
        <v>673</v>
      </c>
      <c r="D454" s="203" t="s">
        <v>185</v>
      </c>
      <c r="E454" s="204" t="s">
        <v>674</v>
      </c>
      <c r="F454" s="205" t="s">
        <v>675</v>
      </c>
      <c r="G454" s="206" t="s">
        <v>246</v>
      </c>
      <c r="H454" s="207">
        <v>1</v>
      </c>
      <c r="I454" s="208"/>
      <c r="J454" s="209">
        <f>ROUND(I454*H454,2)</f>
        <v>0</v>
      </c>
      <c r="K454" s="205" t="s">
        <v>22</v>
      </c>
      <c r="L454" s="60"/>
      <c r="M454" s="210" t="s">
        <v>22</v>
      </c>
      <c r="N454" s="211" t="s">
        <v>49</v>
      </c>
      <c r="O454" s="41"/>
      <c r="P454" s="212">
        <f>O454*H454</f>
        <v>0</v>
      </c>
      <c r="Q454" s="212">
        <v>0</v>
      </c>
      <c r="R454" s="212">
        <f>Q454*H454</f>
        <v>0</v>
      </c>
      <c r="S454" s="212">
        <v>0</v>
      </c>
      <c r="T454" s="213">
        <f>S454*H454</f>
        <v>0</v>
      </c>
      <c r="AR454" s="23" t="s">
        <v>190</v>
      </c>
      <c r="AT454" s="23" t="s">
        <v>185</v>
      </c>
      <c r="AU454" s="23" t="s">
        <v>86</v>
      </c>
      <c r="AY454" s="23" t="s">
        <v>183</v>
      </c>
      <c r="BE454" s="214">
        <f>IF(N454="základní",J454,0)</f>
        <v>0</v>
      </c>
      <c r="BF454" s="214">
        <f>IF(N454="snížená",J454,0)</f>
        <v>0</v>
      </c>
      <c r="BG454" s="214">
        <f>IF(N454="zákl. přenesená",J454,0)</f>
        <v>0</v>
      </c>
      <c r="BH454" s="214">
        <f>IF(N454="sníž. přenesená",J454,0)</f>
        <v>0</v>
      </c>
      <c r="BI454" s="214">
        <f>IF(N454="nulová",J454,0)</f>
        <v>0</v>
      </c>
      <c r="BJ454" s="23" t="s">
        <v>24</v>
      </c>
      <c r="BK454" s="214">
        <f>ROUND(I454*H454,2)</f>
        <v>0</v>
      </c>
      <c r="BL454" s="23" t="s">
        <v>190</v>
      </c>
      <c r="BM454" s="23" t="s">
        <v>676</v>
      </c>
    </row>
    <row r="455" spans="2:65" s="1" customFormat="1" ht="22.5" customHeight="1">
      <c r="B455" s="40"/>
      <c r="C455" s="203" t="s">
        <v>677</v>
      </c>
      <c r="D455" s="203" t="s">
        <v>185</v>
      </c>
      <c r="E455" s="204" t="s">
        <v>678</v>
      </c>
      <c r="F455" s="205" t="s">
        <v>679</v>
      </c>
      <c r="G455" s="206" t="s">
        <v>312</v>
      </c>
      <c r="H455" s="207">
        <v>100</v>
      </c>
      <c r="I455" s="208"/>
      <c r="J455" s="209">
        <f>ROUND(I455*H455,2)</f>
        <v>0</v>
      </c>
      <c r="K455" s="205" t="s">
        <v>22</v>
      </c>
      <c r="L455" s="60"/>
      <c r="M455" s="210" t="s">
        <v>22</v>
      </c>
      <c r="N455" s="211" t="s">
        <v>49</v>
      </c>
      <c r="O455" s="41"/>
      <c r="P455" s="212">
        <f>O455*H455</f>
        <v>0</v>
      </c>
      <c r="Q455" s="212">
        <v>0</v>
      </c>
      <c r="R455" s="212">
        <f>Q455*H455</f>
        <v>0</v>
      </c>
      <c r="S455" s="212">
        <v>0</v>
      </c>
      <c r="T455" s="213">
        <f>S455*H455</f>
        <v>0</v>
      </c>
      <c r="AR455" s="23" t="s">
        <v>190</v>
      </c>
      <c r="AT455" s="23" t="s">
        <v>185</v>
      </c>
      <c r="AU455" s="23" t="s">
        <v>86</v>
      </c>
      <c r="AY455" s="23" t="s">
        <v>183</v>
      </c>
      <c r="BE455" s="214">
        <f>IF(N455="základní",J455,0)</f>
        <v>0</v>
      </c>
      <c r="BF455" s="214">
        <f>IF(N455="snížená",J455,0)</f>
        <v>0</v>
      </c>
      <c r="BG455" s="214">
        <f>IF(N455="zákl. přenesená",J455,0)</f>
        <v>0</v>
      </c>
      <c r="BH455" s="214">
        <f>IF(N455="sníž. přenesená",J455,0)</f>
        <v>0</v>
      </c>
      <c r="BI455" s="214">
        <f>IF(N455="nulová",J455,0)</f>
        <v>0</v>
      </c>
      <c r="BJ455" s="23" t="s">
        <v>24</v>
      </c>
      <c r="BK455" s="214">
        <f>ROUND(I455*H455,2)</f>
        <v>0</v>
      </c>
      <c r="BL455" s="23" t="s">
        <v>190</v>
      </c>
      <c r="BM455" s="23" t="s">
        <v>680</v>
      </c>
    </row>
    <row r="456" spans="2:63" s="11" customFormat="1" ht="29.85" customHeight="1">
      <c r="B456" s="186"/>
      <c r="C456" s="187"/>
      <c r="D456" s="200" t="s">
        <v>77</v>
      </c>
      <c r="E456" s="201" t="s">
        <v>681</v>
      </c>
      <c r="F456" s="201" t="s">
        <v>682</v>
      </c>
      <c r="G456" s="187"/>
      <c r="H456" s="187"/>
      <c r="I456" s="190"/>
      <c r="J456" s="202">
        <f>BK456</f>
        <v>0</v>
      </c>
      <c r="K456" s="187"/>
      <c r="L456" s="192"/>
      <c r="M456" s="193"/>
      <c r="N456" s="194"/>
      <c r="O456" s="194"/>
      <c r="P456" s="195">
        <f>SUM(P457:P492)</f>
        <v>0</v>
      </c>
      <c r="Q456" s="194"/>
      <c r="R456" s="195">
        <f>SUM(R457:R492)</f>
        <v>49.59517589000001</v>
      </c>
      <c r="S456" s="194"/>
      <c r="T456" s="196">
        <f>SUM(T457:T492)</f>
        <v>0</v>
      </c>
      <c r="AR456" s="197" t="s">
        <v>24</v>
      </c>
      <c r="AT456" s="198" t="s">
        <v>77</v>
      </c>
      <c r="AU456" s="198" t="s">
        <v>24</v>
      </c>
      <c r="AY456" s="197" t="s">
        <v>183</v>
      </c>
      <c r="BK456" s="199">
        <f>SUM(BK457:BK492)</f>
        <v>0</v>
      </c>
    </row>
    <row r="457" spans="2:65" s="1" customFormat="1" ht="22.5" customHeight="1">
      <c r="B457" s="40"/>
      <c r="C457" s="203" t="s">
        <v>683</v>
      </c>
      <c r="D457" s="203" t="s">
        <v>185</v>
      </c>
      <c r="E457" s="204" t="s">
        <v>550</v>
      </c>
      <c r="F457" s="205" t="s">
        <v>551</v>
      </c>
      <c r="G457" s="206" t="s">
        <v>288</v>
      </c>
      <c r="H457" s="207">
        <v>892.964</v>
      </c>
      <c r="I457" s="208"/>
      <c r="J457" s="209">
        <f>ROUND(I457*H457,2)</f>
        <v>0</v>
      </c>
      <c r="K457" s="205" t="s">
        <v>189</v>
      </c>
      <c r="L457" s="60"/>
      <c r="M457" s="210" t="s">
        <v>22</v>
      </c>
      <c r="N457" s="211" t="s">
        <v>49</v>
      </c>
      <c r="O457" s="41"/>
      <c r="P457" s="212">
        <f>O457*H457</f>
        <v>0</v>
      </c>
      <c r="Q457" s="212">
        <v>0.00026</v>
      </c>
      <c r="R457" s="212">
        <f>Q457*H457</f>
        <v>0.23217063999999998</v>
      </c>
      <c r="S457" s="212">
        <v>0</v>
      </c>
      <c r="T457" s="213">
        <f>S457*H457</f>
        <v>0</v>
      </c>
      <c r="AR457" s="23" t="s">
        <v>190</v>
      </c>
      <c r="AT457" s="23" t="s">
        <v>185</v>
      </c>
      <c r="AU457" s="23" t="s">
        <v>86</v>
      </c>
      <c r="AY457" s="23" t="s">
        <v>183</v>
      </c>
      <c r="BE457" s="214">
        <f>IF(N457="základní",J457,0)</f>
        <v>0</v>
      </c>
      <c r="BF457" s="214">
        <f>IF(N457="snížená",J457,0)</f>
        <v>0</v>
      </c>
      <c r="BG457" s="214">
        <f>IF(N457="zákl. přenesená",J457,0)</f>
        <v>0</v>
      </c>
      <c r="BH457" s="214">
        <f>IF(N457="sníž. přenesená",J457,0)</f>
        <v>0</v>
      </c>
      <c r="BI457" s="214">
        <f>IF(N457="nulová",J457,0)</f>
        <v>0</v>
      </c>
      <c r="BJ457" s="23" t="s">
        <v>24</v>
      </c>
      <c r="BK457" s="214">
        <f>ROUND(I457*H457,2)</f>
        <v>0</v>
      </c>
      <c r="BL457" s="23" t="s">
        <v>190</v>
      </c>
      <c r="BM457" s="23" t="s">
        <v>684</v>
      </c>
    </row>
    <row r="458" spans="2:51" s="13" customFormat="1" ht="13.5">
      <c r="B458" s="227"/>
      <c r="C458" s="228"/>
      <c r="D458" s="217" t="s">
        <v>192</v>
      </c>
      <c r="E458" s="229" t="s">
        <v>22</v>
      </c>
      <c r="F458" s="230" t="s">
        <v>685</v>
      </c>
      <c r="G458" s="228"/>
      <c r="H458" s="231">
        <v>892.964</v>
      </c>
      <c r="I458" s="232"/>
      <c r="J458" s="228"/>
      <c r="K458" s="228"/>
      <c r="L458" s="233"/>
      <c r="M458" s="234"/>
      <c r="N458" s="235"/>
      <c r="O458" s="235"/>
      <c r="P458" s="235"/>
      <c r="Q458" s="235"/>
      <c r="R458" s="235"/>
      <c r="S458" s="235"/>
      <c r="T458" s="236"/>
      <c r="AT458" s="237" t="s">
        <v>192</v>
      </c>
      <c r="AU458" s="237" t="s">
        <v>86</v>
      </c>
      <c r="AV458" s="13" t="s">
        <v>86</v>
      </c>
      <c r="AW458" s="13" t="s">
        <v>41</v>
      </c>
      <c r="AX458" s="13" t="s">
        <v>78</v>
      </c>
      <c r="AY458" s="237" t="s">
        <v>183</v>
      </c>
    </row>
    <row r="459" spans="2:51" s="12" customFormat="1" ht="13.5">
      <c r="B459" s="215"/>
      <c r="C459" s="216"/>
      <c r="D459" s="238" t="s">
        <v>192</v>
      </c>
      <c r="E459" s="242" t="s">
        <v>22</v>
      </c>
      <c r="F459" s="243" t="s">
        <v>207</v>
      </c>
      <c r="G459" s="216"/>
      <c r="H459" s="244" t="s">
        <v>22</v>
      </c>
      <c r="I459" s="221"/>
      <c r="J459" s="216"/>
      <c r="K459" s="216"/>
      <c r="L459" s="222"/>
      <c r="M459" s="223"/>
      <c r="N459" s="224"/>
      <c r="O459" s="224"/>
      <c r="P459" s="224"/>
      <c r="Q459" s="224"/>
      <c r="R459" s="224"/>
      <c r="S459" s="224"/>
      <c r="T459" s="225"/>
      <c r="AT459" s="226" t="s">
        <v>192</v>
      </c>
      <c r="AU459" s="226" t="s">
        <v>86</v>
      </c>
      <c r="AV459" s="12" t="s">
        <v>24</v>
      </c>
      <c r="AW459" s="12" t="s">
        <v>41</v>
      </c>
      <c r="AX459" s="12" t="s">
        <v>78</v>
      </c>
      <c r="AY459" s="226" t="s">
        <v>183</v>
      </c>
    </row>
    <row r="460" spans="2:65" s="1" customFormat="1" ht="31.5" customHeight="1">
      <c r="B460" s="40"/>
      <c r="C460" s="203" t="s">
        <v>686</v>
      </c>
      <c r="D460" s="203" t="s">
        <v>185</v>
      </c>
      <c r="E460" s="204" t="s">
        <v>687</v>
      </c>
      <c r="F460" s="205" t="s">
        <v>688</v>
      </c>
      <c r="G460" s="206" t="s">
        <v>288</v>
      </c>
      <c r="H460" s="207">
        <v>680.777</v>
      </c>
      <c r="I460" s="208"/>
      <c r="J460" s="209">
        <f>ROUND(I460*H460,2)</f>
        <v>0</v>
      </c>
      <c r="K460" s="205" t="s">
        <v>189</v>
      </c>
      <c r="L460" s="60"/>
      <c r="M460" s="210" t="s">
        <v>22</v>
      </c>
      <c r="N460" s="211" t="s">
        <v>49</v>
      </c>
      <c r="O460" s="41"/>
      <c r="P460" s="212">
        <f>O460*H460</f>
        <v>0</v>
      </c>
      <c r="Q460" s="212">
        <v>0.05693</v>
      </c>
      <c r="R460" s="212">
        <f>Q460*H460</f>
        <v>38.756634610000006</v>
      </c>
      <c r="S460" s="212">
        <v>0</v>
      </c>
      <c r="T460" s="213">
        <f>S460*H460</f>
        <v>0</v>
      </c>
      <c r="AR460" s="23" t="s">
        <v>190</v>
      </c>
      <c r="AT460" s="23" t="s">
        <v>185</v>
      </c>
      <c r="AU460" s="23" t="s">
        <v>86</v>
      </c>
      <c r="AY460" s="23" t="s">
        <v>183</v>
      </c>
      <c r="BE460" s="214">
        <f>IF(N460="základní",J460,0)</f>
        <v>0</v>
      </c>
      <c r="BF460" s="214">
        <f>IF(N460="snížená",J460,0)</f>
        <v>0</v>
      </c>
      <c r="BG460" s="214">
        <f>IF(N460="zákl. přenesená",J460,0)</f>
        <v>0</v>
      </c>
      <c r="BH460" s="214">
        <f>IF(N460="sníž. přenesená",J460,0)</f>
        <v>0</v>
      </c>
      <c r="BI460" s="214">
        <f>IF(N460="nulová",J460,0)</f>
        <v>0</v>
      </c>
      <c r="BJ460" s="23" t="s">
        <v>24</v>
      </c>
      <c r="BK460" s="214">
        <f>ROUND(I460*H460,2)</f>
        <v>0</v>
      </c>
      <c r="BL460" s="23" t="s">
        <v>190</v>
      </c>
      <c r="BM460" s="23" t="s">
        <v>689</v>
      </c>
    </row>
    <row r="461" spans="2:51" s="12" customFormat="1" ht="13.5">
      <c r="B461" s="215"/>
      <c r="C461" s="216"/>
      <c r="D461" s="217" t="s">
        <v>192</v>
      </c>
      <c r="E461" s="218" t="s">
        <v>22</v>
      </c>
      <c r="F461" s="219" t="s">
        <v>690</v>
      </c>
      <c r="G461" s="216"/>
      <c r="H461" s="220" t="s">
        <v>22</v>
      </c>
      <c r="I461" s="221"/>
      <c r="J461" s="216"/>
      <c r="K461" s="216"/>
      <c r="L461" s="222"/>
      <c r="M461" s="223"/>
      <c r="N461" s="224"/>
      <c r="O461" s="224"/>
      <c r="P461" s="224"/>
      <c r="Q461" s="224"/>
      <c r="R461" s="224"/>
      <c r="S461" s="224"/>
      <c r="T461" s="225"/>
      <c r="AT461" s="226" t="s">
        <v>192</v>
      </c>
      <c r="AU461" s="226" t="s">
        <v>86</v>
      </c>
      <c r="AV461" s="12" t="s">
        <v>24</v>
      </c>
      <c r="AW461" s="12" t="s">
        <v>41</v>
      </c>
      <c r="AX461" s="12" t="s">
        <v>78</v>
      </c>
      <c r="AY461" s="226" t="s">
        <v>183</v>
      </c>
    </row>
    <row r="462" spans="2:51" s="12" customFormat="1" ht="13.5">
      <c r="B462" s="215"/>
      <c r="C462" s="216"/>
      <c r="D462" s="217" t="s">
        <v>192</v>
      </c>
      <c r="E462" s="218" t="s">
        <v>22</v>
      </c>
      <c r="F462" s="219" t="s">
        <v>691</v>
      </c>
      <c r="G462" s="216"/>
      <c r="H462" s="220" t="s">
        <v>22</v>
      </c>
      <c r="I462" s="221"/>
      <c r="J462" s="216"/>
      <c r="K462" s="216"/>
      <c r="L462" s="222"/>
      <c r="M462" s="223"/>
      <c r="N462" s="224"/>
      <c r="O462" s="224"/>
      <c r="P462" s="224"/>
      <c r="Q462" s="224"/>
      <c r="R462" s="224"/>
      <c r="S462" s="224"/>
      <c r="T462" s="225"/>
      <c r="AT462" s="226" t="s">
        <v>192</v>
      </c>
      <c r="AU462" s="226" t="s">
        <v>86</v>
      </c>
      <c r="AV462" s="12" t="s">
        <v>24</v>
      </c>
      <c r="AW462" s="12" t="s">
        <v>41</v>
      </c>
      <c r="AX462" s="12" t="s">
        <v>78</v>
      </c>
      <c r="AY462" s="226" t="s">
        <v>183</v>
      </c>
    </row>
    <row r="463" spans="2:51" s="13" customFormat="1" ht="13.5">
      <c r="B463" s="227"/>
      <c r="C463" s="228"/>
      <c r="D463" s="217" t="s">
        <v>192</v>
      </c>
      <c r="E463" s="229" t="s">
        <v>22</v>
      </c>
      <c r="F463" s="230" t="s">
        <v>692</v>
      </c>
      <c r="G463" s="228"/>
      <c r="H463" s="231">
        <v>426.42</v>
      </c>
      <c r="I463" s="232"/>
      <c r="J463" s="228"/>
      <c r="K463" s="228"/>
      <c r="L463" s="233"/>
      <c r="M463" s="234"/>
      <c r="N463" s="235"/>
      <c r="O463" s="235"/>
      <c r="P463" s="235"/>
      <c r="Q463" s="235"/>
      <c r="R463" s="235"/>
      <c r="S463" s="235"/>
      <c r="T463" s="236"/>
      <c r="AT463" s="237" t="s">
        <v>192</v>
      </c>
      <c r="AU463" s="237" t="s">
        <v>86</v>
      </c>
      <c r="AV463" s="13" t="s">
        <v>86</v>
      </c>
      <c r="AW463" s="13" t="s">
        <v>41</v>
      </c>
      <c r="AX463" s="13" t="s">
        <v>78</v>
      </c>
      <c r="AY463" s="237" t="s">
        <v>183</v>
      </c>
    </row>
    <row r="464" spans="2:51" s="13" customFormat="1" ht="13.5">
      <c r="B464" s="227"/>
      <c r="C464" s="228"/>
      <c r="D464" s="217" t="s">
        <v>192</v>
      </c>
      <c r="E464" s="229" t="s">
        <v>22</v>
      </c>
      <c r="F464" s="230" t="s">
        <v>693</v>
      </c>
      <c r="G464" s="228"/>
      <c r="H464" s="231">
        <v>-94.948</v>
      </c>
      <c r="I464" s="232"/>
      <c r="J464" s="228"/>
      <c r="K464" s="228"/>
      <c r="L464" s="233"/>
      <c r="M464" s="234"/>
      <c r="N464" s="235"/>
      <c r="O464" s="235"/>
      <c r="P464" s="235"/>
      <c r="Q464" s="235"/>
      <c r="R464" s="235"/>
      <c r="S464" s="235"/>
      <c r="T464" s="236"/>
      <c r="AT464" s="237" t="s">
        <v>192</v>
      </c>
      <c r="AU464" s="237" t="s">
        <v>86</v>
      </c>
      <c r="AV464" s="13" t="s">
        <v>86</v>
      </c>
      <c r="AW464" s="13" t="s">
        <v>41</v>
      </c>
      <c r="AX464" s="13" t="s">
        <v>78</v>
      </c>
      <c r="AY464" s="237" t="s">
        <v>183</v>
      </c>
    </row>
    <row r="465" spans="2:51" s="13" customFormat="1" ht="13.5">
      <c r="B465" s="227"/>
      <c r="C465" s="228"/>
      <c r="D465" s="217" t="s">
        <v>192</v>
      </c>
      <c r="E465" s="229" t="s">
        <v>22</v>
      </c>
      <c r="F465" s="230" t="s">
        <v>694</v>
      </c>
      <c r="G465" s="228"/>
      <c r="H465" s="231">
        <v>27.224</v>
      </c>
      <c r="I465" s="232"/>
      <c r="J465" s="228"/>
      <c r="K465" s="228"/>
      <c r="L465" s="233"/>
      <c r="M465" s="234"/>
      <c r="N465" s="235"/>
      <c r="O465" s="235"/>
      <c r="P465" s="235"/>
      <c r="Q465" s="235"/>
      <c r="R465" s="235"/>
      <c r="S465" s="235"/>
      <c r="T465" s="236"/>
      <c r="AT465" s="237" t="s">
        <v>192</v>
      </c>
      <c r="AU465" s="237" t="s">
        <v>86</v>
      </c>
      <c r="AV465" s="13" t="s">
        <v>86</v>
      </c>
      <c r="AW465" s="13" t="s">
        <v>41</v>
      </c>
      <c r="AX465" s="13" t="s">
        <v>78</v>
      </c>
      <c r="AY465" s="237" t="s">
        <v>183</v>
      </c>
    </row>
    <row r="466" spans="2:51" s="13" customFormat="1" ht="13.5">
      <c r="B466" s="227"/>
      <c r="C466" s="228"/>
      <c r="D466" s="217" t="s">
        <v>192</v>
      </c>
      <c r="E466" s="229" t="s">
        <v>22</v>
      </c>
      <c r="F466" s="230" t="s">
        <v>695</v>
      </c>
      <c r="G466" s="228"/>
      <c r="H466" s="231">
        <v>3.36</v>
      </c>
      <c r="I466" s="232"/>
      <c r="J466" s="228"/>
      <c r="K466" s="228"/>
      <c r="L466" s="233"/>
      <c r="M466" s="234"/>
      <c r="N466" s="235"/>
      <c r="O466" s="235"/>
      <c r="P466" s="235"/>
      <c r="Q466" s="235"/>
      <c r="R466" s="235"/>
      <c r="S466" s="235"/>
      <c r="T466" s="236"/>
      <c r="AT466" s="237" t="s">
        <v>192</v>
      </c>
      <c r="AU466" s="237" t="s">
        <v>86</v>
      </c>
      <c r="AV466" s="13" t="s">
        <v>86</v>
      </c>
      <c r="AW466" s="13" t="s">
        <v>41</v>
      </c>
      <c r="AX466" s="13" t="s">
        <v>78</v>
      </c>
      <c r="AY466" s="237" t="s">
        <v>183</v>
      </c>
    </row>
    <row r="467" spans="2:51" s="12" customFormat="1" ht="13.5">
      <c r="B467" s="215"/>
      <c r="C467" s="216"/>
      <c r="D467" s="217" t="s">
        <v>192</v>
      </c>
      <c r="E467" s="218" t="s">
        <v>22</v>
      </c>
      <c r="F467" s="219" t="s">
        <v>696</v>
      </c>
      <c r="G467" s="216"/>
      <c r="H467" s="220" t="s">
        <v>22</v>
      </c>
      <c r="I467" s="221"/>
      <c r="J467" s="216"/>
      <c r="K467" s="216"/>
      <c r="L467" s="222"/>
      <c r="M467" s="223"/>
      <c r="N467" s="224"/>
      <c r="O467" s="224"/>
      <c r="P467" s="224"/>
      <c r="Q467" s="224"/>
      <c r="R467" s="224"/>
      <c r="S467" s="224"/>
      <c r="T467" s="225"/>
      <c r="AT467" s="226" t="s">
        <v>192</v>
      </c>
      <c r="AU467" s="226" t="s">
        <v>86</v>
      </c>
      <c r="AV467" s="12" t="s">
        <v>24</v>
      </c>
      <c r="AW467" s="12" t="s">
        <v>41</v>
      </c>
      <c r="AX467" s="12" t="s">
        <v>78</v>
      </c>
      <c r="AY467" s="226" t="s">
        <v>183</v>
      </c>
    </row>
    <row r="468" spans="2:51" s="13" customFormat="1" ht="13.5">
      <c r="B468" s="227"/>
      <c r="C468" s="228"/>
      <c r="D468" s="217" t="s">
        <v>192</v>
      </c>
      <c r="E468" s="229" t="s">
        <v>22</v>
      </c>
      <c r="F468" s="230" t="s">
        <v>697</v>
      </c>
      <c r="G468" s="228"/>
      <c r="H468" s="231">
        <v>158.358</v>
      </c>
      <c r="I468" s="232"/>
      <c r="J468" s="228"/>
      <c r="K468" s="228"/>
      <c r="L468" s="233"/>
      <c r="M468" s="234"/>
      <c r="N468" s="235"/>
      <c r="O468" s="235"/>
      <c r="P468" s="235"/>
      <c r="Q468" s="235"/>
      <c r="R468" s="235"/>
      <c r="S468" s="235"/>
      <c r="T468" s="236"/>
      <c r="AT468" s="237" t="s">
        <v>192</v>
      </c>
      <c r="AU468" s="237" t="s">
        <v>86</v>
      </c>
      <c r="AV468" s="13" t="s">
        <v>86</v>
      </c>
      <c r="AW468" s="13" t="s">
        <v>41</v>
      </c>
      <c r="AX468" s="13" t="s">
        <v>78</v>
      </c>
      <c r="AY468" s="237" t="s">
        <v>183</v>
      </c>
    </row>
    <row r="469" spans="2:51" s="12" customFormat="1" ht="13.5">
      <c r="B469" s="215"/>
      <c r="C469" s="216"/>
      <c r="D469" s="217" t="s">
        <v>192</v>
      </c>
      <c r="E469" s="218" t="s">
        <v>22</v>
      </c>
      <c r="F469" s="219" t="s">
        <v>698</v>
      </c>
      <c r="G469" s="216"/>
      <c r="H469" s="220" t="s">
        <v>22</v>
      </c>
      <c r="I469" s="221"/>
      <c r="J469" s="216"/>
      <c r="K469" s="216"/>
      <c r="L469" s="222"/>
      <c r="M469" s="223"/>
      <c r="N469" s="224"/>
      <c r="O469" s="224"/>
      <c r="P469" s="224"/>
      <c r="Q469" s="224"/>
      <c r="R469" s="224"/>
      <c r="S469" s="224"/>
      <c r="T469" s="225"/>
      <c r="AT469" s="226" t="s">
        <v>192</v>
      </c>
      <c r="AU469" s="226" t="s">
        <v>86</v>
      </c>
      <c r="AV469" s="12" t="s">
        <v>24</v>
      </c>
      <c r="AW469" s="12" t="s">
        <v>41</v>
      </c>
      <c r="AX469" s="12" t="s">
        <v>78</v>
      </c>
      <c r="AY469" s="226" t="s">
        <v>183</v>
      </c>
    </row>
    <row r="470" spans="2:51" s="13" customFormat="1" ht="13.5">
      <c r="B470" s="227"/>
      <c r="C470" s="228"/>
      <c r="D470" s="217" t="s">
        <v>192</v>
      </c>
      <c r="E470" s="229" t="s">
        <v>22</v>
      </c>
      <c r="F470" s="230" t="s">
        <v>699</v>
      </c>
      <c r="G470" s="228"/>
      <c r="H470" s="231">
        <v>160.363</v>
      </c>
      <c r="I470" s="232"/>
      <c r="J470" s="228"/>
      <c r="K470" s="228"/>
      <c r="L470" s="233"/>
      <c r="M470" s="234"/>
      <c r="N470" s="235"/>
      <c r="O470" s="235"/>
      <c r="P470" s="235"/>
      <c r="Q470" s="235"/>
      <c r="R470" s="235"/>
      <c r="S470" s="235"/>
      <c r="T470" s="236"/>
      <c r="AT470" s="237" t="s">
        <v>192</v>
      </c>
      <c r="AU470" s="237" t="s">
        <v>86</v>
      </c>
      <c r="AV470" s="13" t="s">
        <v>86</v>
      </c>
      <c r="AW470" s="13" t="s">
        <v>41</v>
      </c>
      <c r="AX470" s="13" t="s">
        <v>78</v>
      </c>
      <c r="AY470" s="237" t="s">
        <v>183</v>
      </c>
    </row>
    <row r="471" spans="2:51" s="12" customFormat="1" ht="13.5">
      <c r="B471" s="215"/>
      <c r="C471" s="216"/>
      <c r="D471" s="238" t="s">
        <v>192</v>
      </c>
      <c r="E471" s="242" t="s">
        <v>22</v>
      </c>
      <c r="F471" s="243" t="s">
        <v>207</v>
      </c>
      <c r="G471" s="216"/>
      <c r="H471" s="244" t="s">
        <v>22</v>
      </c>
      <c r="I471" s="221"/>
      <c r="J471" s="216"/>
      <c r="K471" s="216"/>
      <c r="L471" s="222"/>
      <c r="M471" s="223"/>
      <c r="N471" s="224"/>
      <c r="O471" s="224"/>
      <c r="P471" s="224"/>
      <c r="Q471" s="224"/>
      <c r="R471" s="224"/>
      <c r="S471" s="224"/>
      <c r="T471" s="225"/>
      <c r="AT471" s="226" t="s">
        <v>192</v>
      </c>
      <c r="AU471" s="226" t="s">
        <v>86</v>
      </c>
      <c r="AV471" s="12" t="s">
        <v>24</v>
      </c>
      <c r="AW471" s="12" t="s">
        <v>41</v>
      </c>
      <c r="AX471" s="12" t="s">
        <v>78</v>
      </c>
      <c r="AY471" s="226" t="s">
        <v>183</v>
      </c>
    </row>
    <row r="472" spans="2:65" s="1" customFormat="1" ht="31.5" customHeight="1">
      <c r="B472" s="40"/>
      <c r="C472" s="203" t="s">
        <v>700</v>
      </c>
      <c r="D472" s="203" t="s">
        <v>185</v>
      </c>
      <c r="E472" s="204" t="s">
        <v>701</v>
      </c>
      <c r="F472" s="205" t="s">
        <v>702</v>
      </c>
      <c r="G472" s="206" t="s">
        <v>288</v>
      </c>
      <c r="H472" s="207">
        <v>170.775</v>
      </c>
      <c r="I472" s="208"/>
      <c r="J472" s="209">
        <f>ROUND(I472*H472,2)</f>
        <v>0</v>
      </c>
      <c r="K472" s="205" t="s">
        <v>189</v>
      </c>
      <c r="L472" s="60"/>
      <c r="M472" s="210" t="s">
        <v>22</v>
      </c>
      <c r="N472" s="211" t="s">
        <v>49</v>
      </c>
      <c r="O472" s="41"/>
      <c r="P472" s="212">
        <f>O472*H472</f>
        <v>0</v>
      </c>
      <c r="Q472" s="212">
        <v>0.04752</v>
      </c>
      <c r="R472" s="212">
        <f>Q472*H472</f>
        <v>8.115228</v>
      </c>
      <c r="S472" s="212">
        <v>0</v>
      </c>
      <c r="T472" s="213">
        <f>S472*H472</f>
        <v>0</v>
      </c>
      <c r="AR472" s="23" t="s">
        <v>190</v>
      </c>
      <c r="AT472" s="23" t="s">
        <v>185</v>
      </c>
      <c r="AU472" s="23" t="s">
        <v>86</v>
      </c>
      <c r="AY472" s="23" t="s">
        <v>183</v>
      </c>
      <c r="BE472" s="214">
        <f>IF(N472="základní",J472,0)</f>
        <v>0</v>
      </c>
      <c r="BF472" s="214">
        <f>IF(N472="snížená",J472,0)</f>
        <v>0</v>
      </c>
      <c r="BG472" s="214">
        <f>IF(N472="zákl. přenesená",J472,0)</f>
        <v>0</v>
      </c>
      <c r="BH472" s="214">
        <f>IF(N472="sníž. přenesená",J472,0)</f>
        <v>0</v>
      </c>
      <c r="BI472" s="214">
        <f>IF(N472="nulová",J472,0)</f>
        <v>0</v>
      </c>
      <c r="BJ472" s="23" t="s">
        <v>24</v>
      </c>
      <c r="BK472" s="214">
        <f>ROUND(I472*H472,2)</f>
        <v>0</v>
      </c>
      <c r="BL472" s="23" t="s">
        <v>190</v>
      </c>
      <c r="BM472" s="23" t="s">
        <v>703</v>
      </c>
    </row>
    <row r="473" spans="2:51" s="12" customFormat="1" ht="13.5">
      <c r="B473" s="215"/>
      <c r="C473" s="216"/>
      <c r="D473" s="217" t="s">
        <v>192</v>
      </c>
      <c r="E473" s="218" t="s">
        <v>22</v>
      </c>
      <c r="F473" s="219" t="s">
        <v>704</v>
      </c>
      <c r="G473" s="216"/>
      <c r="H473" s="220" t="s">
        <v>22</v>
      </c>
      <c r="I473" s="221"/>
      <c r="J473" s="216"/>
      <c r="K473" s="216"/>
      <c r="L473" s="222"/>
      <c r="M473" s="223"/>
      <c r="N473" s="224"/>
      <c r="O473" s="224"/>
      <c r="P473" s="224"/>
      <c r="Q473" s="224"/>
      <c r="R473" s="224"/>
      <c r="S473" s="224"/>
      <c r="T473" s="225"/>
      <c r="AT473" s="226" t="s">
        <v>192</v>
      </c>
      <c r="AU473" s="226" t="s">
        <v>86</v>
      </c>
      <c r="AV473" s="12" t="s">
        <v>24</v>
      </c>
      <c r="AW473" s="12" t="s">
        <v>41</v>
      </c>
      <c r="AX473" s="12" t="s">
        <v>78</v>
      </c>
      <c r="AY473" s="226" t="s">
        <v>183</v>
      </c>
    </row>
    <row r="474" spans="2:51" s="13" customFormat="1" ht="13.5">
      <c r="B474" s="227"/>
      <c r="C474" s="228"/>
      <c r="D474" s="217" t="s">
        <v>192</v>
      </c>
      <c r="E474" s="229" t="s">
        <v>22</v>
      </c>
      <c r="F474" s="230" t="s">
        <v>705</v>
      </c>
      <c r="G474" s="228"/>
      <c r="H474" s="231">
        <v>170.775</v>
      </c>
      <c r="I474" s="232"/>
      <c r="J474" s="228"/>
      <c r="K474" s="228"/>
      <c r="L474" s="233"/>
      <c r="M474" s="234"/>
      <c r="N474" s="235"/>
      <c r="O474" s="235"/>
      <c r="P474" s="235"/>
      <c r="Q474" s="235"/>
      <c r="R474" s="235"/>
      <c r="S474" s="235"/>
      <c r="T474" s="236"/>
      <c r="AT474" s="237" t="s">
        <v>192</v>
      </c>
      <c r="AU474" s="237" t="s">
        <v>86</v>
      </c>
      <c r="AV474" s="13" t="s">
        <v>86</v>
      </c>
      <c r="AW474" s="13" t="s">
        <v>41</v>
      </c>
      <c r="AX474" s="13" t="s">
        <v>78</v>
      </c>
      <c r="AY474" s="237" t="s">
        <v>183</v>
      </c>
    </row>
    <row r="475" spans="2:51" s="12" customFormat="1" ht="13.5">
      <c r="B475" s="215"/>
      <c r="C475" s="216"/>
      <c r="D475" s="238" t="s">
        <v>192</v>
      </c>
      <c r="E475" s="242" t="s">
        <v>22</v>
      </c>
      <c r="F475" s="243" t="s">
        <v>207</v>
      </c>
      <c r="G475" s="216"/>
      <c r="H475" s="244" t="s">
        <v>22</v>
      </c>
      <c r="I475" s="221"/>
      <c r="J475" s="216"/>
      <c r="K475" s="216"/>
      <c r="L475" s="222"/>
      <c r="M475" s="223"/>
      <c r="N475" s="224"/>
      <c r="O475" s="224"/>
      <c r="P475" s="224"/>
      <c r="Q475" s="224"/>
      <c r="R475" s="224"/>
      <c r="S475" s="224"/>
      <c r="T475" s="225"/>
      <c r="AT475" s="226" t="s">
        <v>192</v>
      </c>
      <c r="AU475" s="226" t="s">
        <v>86</v>
      </c>
      <c r="AV475" s="12" t="s">
        <v>24</v>
      </c>
      <c r="AW475" s="12" t="s">
        <v>41</v>
      </c>
      <c r="AX475" s="12" t="s">
        <v>78</v>
      </c>
      <c r="AY475" s="226" t="s">
        <v>183</v>
      </c>
    </row>
    <row r="476" spans="2:65" s="1" customFormat="1" ht="31.5" customHeight="1">
      <c r="B476" s="40"/>
      <c r="C476" s="203" t="s">
        <v>706</v>
      </c>
      <c r="D476" s="203" t="s">
        <v>185</v>
      </c>
      <c r="E476" s="204" t="s">
        <v>707</v>
      </c>
      <c r="F476" s="205" t="s">
        <v>708</v>
      </c>
      <c r="G476" s="206" t="s">
        <v>288</v>
      </c>
      <c r="H476" s="207">
        <v>41.412</v>
      </c>
      <c r="I476" s="208"/>
      <c r="J476" s="209">
        <f>ROUND(I476*H476,2)</f>
        <v>0</v>
      </c>
      <c r="K476" s="205" t="s">
        <v>189</v>
      </c>
      <c r="L476" s="60"/>
      <c r="M476" s="210" t="s">
        <v>22</v>
      </c>
      <c r="N476" s="211" t="s">
        <v>49</v>
      </c>
      <c r="O476" s="41"/>
      <c r="P476" s="212">
        <f>O476*H476</f>
        <v>0</v>
      </c>
      <c r="Q476" s="212">
        <v>0.05974</v>
      </c>
      <c r="R476" s="212">
        <f>Q476*H476</f>
        <v>2.47395288</v>
      </c>
      <c r="S476" s="212">
        <v>0</v>
      </c>
      <c r="T476" s="213">
        <f>S476*H476</f>
        <v>0</v>
      </c>
      <c r="AR476" s="23" t="s">
        <v>190</v>
      </c>
      <c r="AT476" s="23" t="s">
        <v>185</v>
      </c>
      <c r="AU476" s="23" t="s">
        <v>86</v>
      </c>
      <c r="AY476" s="23" t="s">
        <v>183</v>
      </c>
      <c r="BE476" s="214">
        <f>IF(N476="základní",J476,0)</f>
        <v>0</v>
      </c>
      <c r="BF476" s="214">
        <f>IF(N476="snížená",J476,0)</f>
        <v>0</v>
      </c>
      <c r="BG476" s="214">
        <f>IF(N476="zákl. přenesená",J476,0)</f>
        <v>0</v>
      </c>
      <c r="BH476" s="214">
        <f>IF(N476="sníž. přenesená",J476,0)</f>
        <v>0</v>
      </c>
      <c r="BI476" s="214">
        <f>IF(N476="nulová",J476,0)</f>
        <v>0</v>
      </c>
      <c r="BJ476" s="23" t="s">
        <v>24</v>
      </c>
      <c r="BK476" s="214">
        <f>ROUND(I476*H476,2)</f>
        <v>0</v>
      </c>
      <c r="BL476" s="23" t="s">
        <v>190</v>
      </c>
      <c r="BM476" s="23" t="s">
        <v>709</v>
      </c>
    </row>
    <row r="477" spans="2:51" s="12" customFormat="1" ht="13.5">
      <c r="B477" s="215"/>
      <c r="C477" s="216"/>
      <c r="D477" s="217" t="s">
        <v>192</v>
      </c>
      <c r="E477" s="218" t="s">
        <v>22</v>
      </c>
      <c r="F477" s="219" t="s">
        <v>710</v>
      </c>
      <c r="G477" s="216"/>
      <c r="H477" s="220" t="s">
        <v>22</v>
      </c>
      <c r="I477" s="221"/>
      <c r="J477" s="216"/>
      <c r="K477" s="216"/>
      <c r="L477" s="222"/>
      <c r="M477" s="223"/>
      <c r="N477" s="224"/>
      <c r="O477" s="224"/>
      <c r="P477" s="224"/>
      <c r="Q477" s="224"/>
      <c r="R477" s="224"/>
      <c r="S477" s="224"/>
      <c r="T477" s="225"/>
      <c r="AT477" s="226" t="s">
        <v>192</v>
      </c>
      <c r="AU477" s="226" t="s">
        <v>86</v>
      </c>
      <c r="AV477" s="12" t="s">
        <v>24</v>
      </c>
      <c r="AW477" s="12" t="s">
        <v>41</v>
      </c>
      <c r="AX477" s="12" t="s">
        <v>78</v>
      </c>
      <c r="AY477" s="226" t="s">
        <v>183</v>
      </c>
    </row>
    <row r="478" spans="2:51" s="12" customFormat="1" ht="13.5">
      <c r="B478" s="215"/>
      <c r="C478" s="216"/>
      <c r="D478" s="217" t="s">
        <v>192</v>
      </c>
      <c r="E478" s="218" t="s">
        <v>22</v>
      </c>
      <c r="F478" s="219" t="s">
        <v>711</v>
      </c>
      <c r="G478" s="216"/>
      <c r="H478" s="220" t="s">
        <v>22</v>
      </c>
      <c r="I478" s="221"/>
      <c r="J478" s="216"/>
      <c r="K478" s="216"/>
      <c r="L478" s="222"/>
      <c r="M478" s="223"/>
      <c r="N478" s="224"/>
      <c r="O478" s="224"/>
      <c r="P478" s="224"/>
      <c r="Q478" s="224"/>
      <c r="R478" s="224"/>
      <c r="S478" s="224"/>
      <c r="T478" s="225"/>
      <c r="AT478" s="226" t="s">
        <v>192</v>
      </c>
      <c r="AU478" s="226" t="s">
        <v>86</v>
      </c>
      <c r="AV478" s="12" t="s">
        <v>24</v>
      </c>
      <c r="AW478" s="12" t="s">
        <v>41</v>
      </c>
      <c r="AX478" s="12" t="s">
        <v>78</v>
      </c>
      <c r="AY478" s="226" t="s">
        <v>183</v>
      </c>
    </row>
    <row r="479" spans="2:51" s="13" customFormat="1" ht="13.5">
      <c r="B479" s="227"/>
      <c r="C479" s="228"/>
      <c r="D479" s="217" t="s">
        <v>192</v>
      </c>
      <c r="E479" s="229" t="s">
        <v>22</v>
      </c>
      <c r="F479" s="230" t="s">
        <v>712</v>
      </c>
      <c r="G479" s="228"/>
      <c r="H479" s="231">
        <v>6.36</v>
      </c>
      <c r="I479" s="232"/>
      <c r="J479" s="228"/>
      <c r="K479" s="228"/>
      <c r="L479" s="233"/>
      <c r="M479" s="234"/>
      <c r="N479" s="235"/>
      <c r="O479" s="235"/>
      <c r="P479" s="235"/>
      <c r="Q479" s="235"/>
      <c r="R479" s="235"/>
      <c r="S479" s="235"/>
      <c r="T479" s="236"/>
      <c r="AT479" s="237" t="s">
        <v>192</v>
      </c>
      <c r="AU479" s="237" t="s">
        <v>86</v>
      </c>
      <c r="AV479" s="13" t="s">
        <v>86</v>
      </c>
      <c r="AW479" s="13" t="s">
        <v>41</v>
      </c>
      <c r="AX479" s="13" t="s">
        <v>78</v>
      </c>
      <c r="AY479" s="237" t="s">
        <v>183</v>
      </c>
    </row>
    <row r="480" spans="2:51" s="12" customFormat="1" ht="13.5">
      <c r="B480" s="215"/>
      <c r="C480" s="216"/>
      <c r="D480" s="217" t="s">
        <v>192</v>
      </c>
      <c r="E480" s="218" t="s">
        <v>22</v>
      </c>
      <c r="F480" s="219" t="s">
        <v>713</v>
      </c>
      <c r="G480" s="216"/>
      <c r="H480" s="220" t="s">
        <v>22</v>
      </c>
      <c r="I480" s="221"/>
      <c r="J480" s="216"/>
      <c r="K480" s="216"/>
      <c r="L480" s="222"/>
      <c r="M480" s="223"/>
      <c r="N480" s="224"/>
      <c r="O480" s="224"/>
      <c r="P480" s="224"/>
      <c r="Q480" s="224"/>
      <c r="R480" s="224"/>
      <c r="S480" s="224"/>
      <c r="T480" s="225"/>
      <c r="AT480" s="226" t="s">
        <v>192</v>
      </c>
      <c r="AU480" s="226" t="s">
        <v>86</v>
      </c>
      <c r="AV480" s="12" t="s">
        <v>24</v>
      </c>
      <c r="AW480" s="12" t="s">
        <v>41</v>
      </c>
      <c r="AX480" s="12" t="s">
        <v>78</v>
      </c>
      <c r="AY480" s="226" t="s">
        <v>183</v>
      </c>
    </row>
    <row r="481" spans="2:51" s="13" customFormat="1" ht="13.5">
      <c r="B481" s="227"/>
      <c r="C481" s="228"/>
      <c r="D481" s="217" t="s">
        <v>192</v>
      </c>
      <c r="E481" s="229" t="s">
        <v>22</v>
      </c>
      <c r="F481" s="230" t="s">
        <v>714</v>
      </c>
      <c r="G481" s="228"/>
      <c r="H481" s="231">
        <v>17.172</v>
      </c>
      <c r="I481" s="232"/>
      <c r="J481" s="228"/>
      <c r="K481" s="228"/>
      <c r="L481" s="233"/>
      <c r="M481" s="234"/>
      <c r="N481" s="235"/>
      <c r="O481" s="235"/>
      <c r="P481" s="235"/>
      <c r="Q481" s="235"/>
      <c r="R481" s="235"/>
      <c r="S481" s="235"/>
      <c r="T481" s="236"/>
      <c r="AT481" s="237" t="s">
        <v>192</v>
      </c>
      <c r="AU481" s="237" t="s">
        <v>86</v>
      </c>
      <c r="AV481" s="13" t="s">
        <v>86</v>
      </c>
      <c r="AW481" s="13" t="s">
        <v>41</v>
      </c>
      <c r="AX481" s="13" t="s">
        <v>78</v>
      </c>
      <c r="AY481" s="237" t="s">
        <v>183</v>
      </c>
    </row>
    <row r="482" spans="2:51" s="12" customFormat="1" ht="13.5">
      <c r="B482" s="215"/>
      <c r="C482" s="216"/>
      <c r="D482" s="217" t="s">
        <v>192</v>
      </c>
      <c r="E482" s="218" t="s">
        <v>22</v>
      </c>
      <c r="F482" s="219" t="s">
        <v>715</v>
      </c>
      <c r="G482" s="216"/>
      <c r="H482" s="220" t="s">
        <v>22</v>
      </c>
      <c r="I482" s="221"/>
      <c r="J482" s="216"/>
      <c r="K482" s="216"/>
      <c r="L482" s="222"/>
      <c r="M482" s="223"/>
      <c r="N482" s="224"/>
      <c r="O482" s="224"/>
      <c r="P482" s="224"/>
      <c r="Q482" s="224"/>
      <c r="R482" s="224"/>
      <c r="S482" s="224"/>
      <c r="T482" s="225"/>
      <c r="AT482" s="226" t="s">
        <v>192</v>
      </c>
      <c r="AU482" s="226" t="s">
        <v>86</v>
      </c>
      <c r="AV482" s="12" t="s">
        <v>24</v>
      </c>
      <c r="AW482" s="12" t="s">
        <v>41</v>
      </c>
      <c r="AX482" s="12" t="s">
        <v>78</v>
      </c>
      <c r="AY482" s="226" t="s">
        <v>183</v>
      </c>
    </row>
    <row r="483" spans="2:51" s="13" customFormat="1" ht="13.5">
      <c r="B483" s="227"/>
      <c r="C483" s="228"/>
      <c r="D483" s="217" t="s">
        <v>192</v>
      </c>
      <c r="E483" s="229" t="s">
        <v>22</v>
      </c>
      <c r="F483" s="230" t="s">
        <v>716</v>
      </c>
      <c r="G483" s="228"/>
      <c r="H483" s="231">
        <v>9.93</v>
      </c>
      <c r="I483" s="232"/>
      <c r="J483" s="228"/>
      <c r="K483" s="228"/>
      <c r="L483" s="233"/>
      <c r="M483" s="234"/>
      <c r="N483" s="235"/>
      <c r="O483" s="235"/>
      <c r="P483" s="235"/>
      <c r="Q483" s="235"/>
      <c r="R483" s="235"/>
      <c r="S483" s="235"/>
      <c r="T483" s="236"/>
      <c r="AT483" s="237" t="s">
        <v>192</v>
      </c>
      <c r="AU483" s="237" t="s">
        <v>86</v>
      </c>
      <c r="AV483" s="13" t="s">
        <v>86</v>
      </c>
      <c r="AW483" s="13" t="s">
        <v>41</v>
      </c>
      <c r="AX483" s="13" t="s">
        <v>78</v>
      </c>
      <c r="AY483" s="237" t="s">
        <v>183</v>
      </c>
    </row>
    <row r="484" spans="2:51" s="12" customFormat="1" ht="13.5">
      <c r="B484" s="215"/>
      <c r="C484" s="216"/>
      <c r="D484" s="217" t="s">
        <v>192</v>
      </c>
      <c r="E484" s="218" t="s">
        <v>22</v>
      </c>
      <c r="F484" s="219" t="s">
        <v>717</v>
      </c>
      <c r="G484" s="216"/>
      <c r="H484" s="220" t="s">
        <v>22</v>
      </c>
      <c r="I484" s="221"/>
      <c r="J484" s="216"/>
      <c r="K484" s="216"/>
      <c r="L484" s="222"/>
      <c r="M484" s="223"/>
      <c r="N484" s="224"/>
      <c r="O484" s="224"/>
      <c r="P484" s="224"/>
      <c r="Q484" s="224"/>
      <c r="R484" s="224"/>
      <c r="S484" s="224"/>
      <c r="T484" s="225"/>
      <c r="AT484" s="226" t="s">
        <v>192</v>
      </c>
      <c r="AU484" s="226" t="s">
        <v>86</v>
      </c>
      <c r="AV484" s="12" t="s">
        <v>24</v>
      </c>
      <c r="AW484" s="12" t="s">
        <v>41</v>
      </c>
      <c r="AX484" s="12" t="s">
        <v>78</v>
      </c>
      <c r="AY484" s="226" t="s">
        <v>183</v>
      </c>
    </row>
    <row r="485" spans="2:51" s="13" customFormat="1" ht="13.5">
      <c r="B485" s="227"/>
      <c r="C485" s="228"/>
      <c r="D485" s="217" t="s">
        <v>192</v>
      </c>
      <c r="E485" s="229" t="s">
        <v>22</v>
      </c>
      <c r="F485" s="230" t="s">
        <v>718</v>
      </c>
      <c r="G485" s="228"/>
      <c r="H485" s="231">
        <v>7.95</v>
      </c>
      <c r="I485" s="232"/>
      <c r="J485" s="228"/>
      <c r="K485" s="228"/>
      <c r="L485" s="233"/>
      <c r="M485" s="234"/>
      <c r="N485" s="235"/>
      <c r="O485" s="235"/>
      <c r="P485" s="235"/>
      <c r="Q485" s="235"/>
      <c r="R485" s="235"/>
      <c r="S485" s="235"/>
      <c r="T485" s="236"/>
      <c r="AT485" s="237" t="s">
        <v>192</v>
      </c>
      <c r="AU485" s="237" t="s">
        <v>86</v>
      </c>
      <c r="AV485" s="13" t="s">
        <v>86</v>
      </c>
      <c r="AW485" s="13" t="s">
        <v>41</v>
      </c>
      <c r="AX485" s="13" t="s">
        <v>78</v>
      </c>
      <c r="AY485" s="237" t="s">
        <v>183</v>
      </c>
    </row>
    <row r="486" spans="2:51" s="12" customFormat="1" ht="13.5">
      <c r="B486" s="215"/>
      <c r="C486" s="216"/>
      <c r="D486" s="238" t="s">
        <v>192</v>
      </c>
      <c r="E486" s="242" t="s">
        <v>22</v>
      </c>
      <c r="F486" s="243" t="s">
        <v>207</v>
      </c>
      <c r="G486" s="216"/>
      <c r="H486" s="244" t="s">
        <v>22</v>
      </c>
      <c r="I486" s="221"/>
      <c r="J486" s="216"/>
      <c r="K486" s="216"/>
      <c r="L486" s="222"/>
      <c r="M486" s="223"/>
      <c r="N486" s="224"/>
      <c r="O486" s="224"/>
      <c r="P486" s="224"/>
      <c r="Q486" s="224"/>
      <c r="R486" s="224"/>
      <c r="S486" s="224"/>
      <c r="T486" s="225"/>
      <c r="AT486" s="226" t="s">
        <v>192</v>
      </c>
      <c r="AU486" s="226" t="s">
        <v>86</v>
      </c>
      <c r="AV486" s="12" t="s">
        <v>24</v>
      </c>
      <c r="AW486" s="12" t="s">
        <v>41</v>
      </c>
      <c r="AX486" s="12" t="s">
        <v>78</v>
      </c>
      <c r="AY486" s="226" t="s">
        <v>183</v>
      </c>
    </row>
    <row r="487" spans="2:65" s="1" customFormat="1" ht="22.5" customHeight="1">
      <c r="B487" s="40"/>
      <c r="C487" s="203" t="s">
        <v>719</v>
      </c>
      <c r="D487" s="203" t="s">
        <v>185</v>
      </c>
      <c r="E487" s="204" t="s">
        <v>662</v>
      </c>
      <c r="F487" s="205" t="s">
        <v>663</v>
      </c>
      <c r="G487" s="206" t="s">
        <v>288</v>
      </c>
      <c r="H487" s="207">
        <v>143.248</v>
      </c>
      <c r="I487" s="208"/>
      <c r="J487" s="209">
        <f>ROUND(I487*H487,2)</f>
        <v>0</v>
      </c>
      <c r="K487" s="205" t="s">
        <v>189</v>
      </c>
      <c r="L487" s="60"/>
      <c r="M487" s="210" t="s">
        <v>22</v>
      </c>
      <c r="N487" s="211" t="s">
        <v>49</v>
      </c>
      <c r="O487" s="41"/>
      <c r="P487" s="212">
        <f>O487*H487</f>
        <v>0</v>
      </c>
      <c r="Q487" s="212">
        <v>0.00012</v>
      </c>
      <c r="R487" s="212">
        <f>Q487*H487</f>
        <v>0.01718976</v>
      </c>
      <c r="S487" s="212">
        <v>0</v>
      </c>
      <c r="T487" s="213">
        <f>S487*H487</f>
        <v>0</v>
      </c>
      <c r="AR487" s="23" t="s">
        <v>190</v>
      </c>
      <c r="AT487" s="23" t="s">
        <v>185</v>
      </c>
      <c r="AU487" s="23" t="s">
        <v>86</v>
      </c>
      <c r="AY487" s="23" t="s">
        <v>183</v>
      </c>
      <c r="BE487" s="214">
        <f>IF(N487="základní",J487,0)</f>
        <v>0</v>
      </c>
      <c r="BF487" s="214">
        <f>IF(N487="snížená",J487,0)</f>
        <v>0</v>
      </c>
      <c r="BG487" s="214">
        <f>IF(N487="zákl. přenesená",J487,0)</f>
        <v>0</v>
      </c>
      <c r="BH487" s="214">
        <f>IF(N487="sníž. přenesená",J487,0)</f>
        <v>0</v>
      </c>
      <c r="BI487" s="214">
        <f>IF(N487="nulová",J487,0)</f>
        <v>0</v>
      </c>
      <c r="BJ487" s="23" t="s">
        <v>24</v>
      </c>
      <c r="BK487" s="214">
        <f>ROUND(I487*H487,2)</f>
        <v>0</v>
      </c>
      <c r="BL487" s="23" t="s">
        <v>190</v>
      </c>
      <c r="BM487" s="23" t="s">
        <v>720</v>
      </c>
    </row>
    <row r="488" spans="2:51" s="13" customFormat="1" ht="13.5">
      <c r="B488" s="227"/>
      <c r="C488" s="228"/>
      <c r="D488" s="217" t="s">
        <v>192</v>
      </c>
      <c r="E488" s="229" t="s">
        <v>22</v>
      </c>
      <c r="F488" s="230" t="s">
        <v>721</v>
      </c>
      <c r="G488" s="228"/>
      <c r="H488" s="231">
        <v>4.8</v>
      </c>
      <c r="I488" s="232"/>
      <c r="J488" s="228"/>
      <c r="K488" s="228"/>
      <c r="L488" s="233"/>
      <c r="M488" s="234"/>
      <c r="N488" s="235"/>
      <c r="O488" s="235"/>
      <c r="P488" s="235"/>
      <c r="Q488" s="235"/>
      <c r="R488" s="235"/>
      <c r="S488" s="235"/>
      <c r="T488" s="236"/>
      <c r="AT488" s="237" t="s">
        <v>192</v>
      </c>
      <c r="AU488" s="237" t="s">
        <v>86</v>
      </c>
      <c r="AV488" s="13" t="s">
        <v>86</v>
      </c>
      <c r="AW488" s="13" t="s">
        <v>41</v>
      </c>
      <c r="AX488" s="13" t="s">
        <v>78</v>
      </c>
      <c r="AY488" s="237" t="s">
        <v>183</v>
      </c>
    </row>
    <row r="489" spans="2:51" s="13" customFormat="1" ht="13.5">
      <c r="B489" s="227"/>
      <c r="C489" s="228"/>
      <c r="D489" s="217" t="s">
        <v>192</v>
      </c>
      <c r="E489" s="229" t="s">
        <v>22</v>
      </c>
      <c r="F489" s="230" t="s">
        <v>722</v>
      </c>
      <c r="G489" s="228"/>
      <c r="H489" s="231">
        <v>127.6</v>
      </c>
      <c r="I489" s="232"/>
      <c r="J489" s="228"/>
      <c r="K489" s="228"/>
      <c r="L489" s="233"/>
      <c r="M489" s="234"/>
      <c r="N489" s="235"/>
      <c r="O489" s="235"/>
      <c r="P489" s="235"/>
      <c r="Q489" s="235"/>
      <c r="R489" s="235"/>
      <c r="S489" s="235"/>
      <c r="T489" s="236"/>
      <c r="AT489" s="237" t="s">
        <v>192</v>
      </c>
      <c r="AU489" s="237" t="s">
        <v>86</v>
      </c>
      <c r="AV489" s="13" t="s">
        <v>86</v>
      </c>
      <c r="AW489" s="13" t="s">
        <v>41</v>
      </c>
      <c r="AX489" s="13" t="s">
        <v>78</v>
      </c>
      <c r="AY489" s="237" t="s">
        <v>183</v>
      </c>
    </row>
    <row r="490" spans="2:51" s="13" customFormat="1" ht="13.5">
      <c r="B490" s="227"/>
      <c r="C490" s="228"/>
      <c r="D490" s="217" t="s">
        <v>192</v>
      </c>
      <c r="E490" s="229" t="s">
        <v>22</v>
      </c>
      <c r="F490" s="230" t="s">
        <v>723</v>
      </c>
      <c r="G490" s="228"/>
      <c r="H490" s="231">
        <v>10.848</v>
      </c>
      <c r="I490" s="232"/>
      <c r="J490" s="228"/>
      <c r="K490" s="228"/>
      <c r="L490" s="233"/>
      <c r="M490" s="234"/>
      <c r="N490" s="235"/>
      <c r="O490" s="235"/>
      <c r="P490" s="235"/>
      <c r="Q490" s="235"/>
      <c r="R490" s="235"/>
      <c r="S490" s="235"/>
      <c r="T490" s="236"/>
      <c r="AT490" s="237" t="s">
        <v>192</v>
      </c>
      <c r="AU490" s="237" t="s">
        <v>86</v>
      </c>
      <c r="AV490" s="13" t="s">
        <v>86</v>
      </c>
      <c r="AW490" s="13" t="s">
        <v>41</v>
      </c>
      <c r="AX490" s="13" t="s">
        <v>78</v>
      </c>
      <c r="AY490" s="237" t="s">
        <v>183</v>
      </c>
    </row>
    <row r="491" spans="2:51" s="12" customFormat="1" ht="13.5">
      <c r="B491" s="215"/>
      <c r="C491" s="216"/>
      <c r="D491" s="238" t="s">
        <v>192</v>
      </c>
      <c r="E491" s="242" t="s">
        <v>22</v>
      </c>
      <c r="F491" s="243" t="s">
        <v>207</v>
      </c>
      <c r="G491" s="216"/>
      <c r="H491" s="244" t="s">
        <v>22</v>
      </c>
      <c r="I491" s="221"/>
      <c r="J491" s="216"/>
      <c r="K491" s="216"/>
      <c r="L491" s="222"/>
      <c r="M491" s="223"/>
      <c r="N491" s="224"/>
      <c r="O491" s="224"/>
      <c r="P491" s="224"/>
      <c r="Q491" s="224"/>
      <c r="R491" s="224"/>
      <c r="S491" s="224"/>
      <c r="T491" s="225"/>
      <c r="AT491" s="226" t="s">
        <v>192</v>
      </c>
      <c r="AU491" s="226" t="s">
        <v>86</v>
      </c>
      <c r="AV491" s="12" t="s">
        <v>24</v>
      </c>
      <c r="AW491" s="12" t="s">
        <v>41</v>
      </c>
      <c r="AX491" s="12" t="s">
        <v>78</v>
      </c>
      <c r="AY491" s="226" t="s">
        <v>183</v>
      </c>
    </row>
    <row r="492" spans="2:65" s="1" customFormat="1" ht="22.5" customHeight="1">
      <c r="B492" s="40"/>
      <c r="C492" s="203" t="s">
        <v>724</v>
      </c>
      <c r="D492" s="203" t="s">
        <v>185</v>
      </c>
      <c r="E492" s="204" t="s">
        <v>725</v>
      </c>
      <c r="F492" s="205" t="s">
        <v>726</v>
      </c>
      <c r="G492" s="206" t="s">
        <v>246</v>
      </c>
      <c r="H492" s="207">
        <v>12</v>
      </c>
      <c r="I492" s="208"/>
      <c r="J492" s="209">
        <f>ROUND(I492*H492,2)</f>
        <v>0</v>
      </c>
      <c r="K492" s="205" t="s">
        <v>22</v>
      </c>
      <c r="L492" s="60"/>
      <c r="M492" s="210" t="s">
        <v>22</v>
      </c>
      <c r="N492" s="211" t="s">
        <v>49</v>
      </c>
      <c r="O492" s="41"/>
      <c r="P492" s="212">
        <f>O492*H492</f>
        <v>0</v>
      </c>
      <c r="Q492" s="212">
        <v>0</v>
      </c>
      <c r="R492" s="212">
        <f>Q492*H492</f>
        <v>0</v>
      </c>
      <c r="S492" s="212">
        <v>0</v>
      </c>
      <c r="T492" s="213">
        <f>S492*H492</f>
        <v>0</v>
      </c>
      <c r="AR492" s="23" t="s">
        <v>190</v>
      </c>
      <c r="AT492" s="23" t="s">
        <v>185</v>
      </c>
      <c r="AU492" s="23" t="s">
        <v>86</v>
      </c>
      <c r="AY492" s="23" t="s">
        <v>183</v>
      </c>
      <c r="BE492" s="214">
        <f>IF(N492="základní",J492,0)</f>
        <v>0</v>
      </c>
      <c r="BF492" s="214">
        <f>IF(N492="snížená",J492,0)</f>
        <v>0</v>
      </c>
      <c r="BG492" s="214">
        <f>IF(N492="zákl. přenesená",J492,0)</f>
        <v>0</v>
      </c>
      <c r="BH492" s="214">
        <f>IF(N492="sníž. přenesená",J492,0)</f>
        <v>0</v>
      </c>
      <c r="BI492" s="214">
        <f>IF(N492="nulová",J492,0)</f>
        <v>0</v>
      </c>
      <c r="BJ492" s="23" t="s">
        <v>24</v>
      </c>
      <c r="BK492" s="214">
        <f>ROUND(I492*H492,2)</f>
        <v>0</v>
      </c>
      <c r="BL492" s="23" t="s">
        <v>190</v>
      </c>
      <c r="BM492" s="23" t="s">
        <v>727</v>
      </c>
    </row>
    <row r="493" spans="2:63" s="11" customFormat="1" ht="29.85" customHeight="1">
      <c r="B493" s="186"/>
      <c r="C493" s="187"/>
      <c r="D493" s="200" t="s">
        <v>77</v>
      </c>
      <c r="E493" s="201" t="s">
        <v>582</v>
      </c>
      <c r="F493" s="201" t="s">
        <v>728</v>
      </c>
      <c r="G493" s="187"/>
      <c r="H493" s="187"/>
      <c r="I493" s="190"/>
      <c r="J493" s="202">
        <f>BK493</f>
        <v>0</v>
      </c>
      <c r="K493" s="187"/>
      <c r="L493" s="192"/>
      <c r="M493" s="193"/>
      <c r="N493" s="194"/>
      <c r="O493" s="194"/>
      <c r="P493" s="195">
        <f>SUM(P494:P542)</f>
        <v>0</v>
      </c>
      <c r="Q493" s="194"/>
      <c r="R493" s="195">
        <f>SUM(R494:R542)</f>
        <v>136.02207248000002</v>
      </c>
      <c r="S493" s="194"/>
      <c r="T493" s="196">
        <f>SUM(T494:T542)</f>
        <v>0</v>
      </c>
      <c r="AR493" s="197" t="s">
        <v>24</v>
      </c>
      <c r="AT493" s="198" t="s">
        <v>77</v>
      </c>
      <c r="AU493" s="198" t="s">
        <v>24</v>
      </c>
      <c r="AY493" s="197" t="s">
        <v>183</v>
      </c>
      <c r="BK493" s="199">
        <f>SUM(BK494:BK542)</f>
        <v>0</v>
      </c>
    </row>
    <row r="494" spans="2:65" s="1" customFormat="1" ht="22.5" customHeight="1">
      <c r="B494" s="40"/>
      <c r="C494" s="203" t="s">
        <v>729</v>
      </c>
      <c r="D494" s="203" t="s">
        <v>185</v>
      </c>
      <c r="E494" s="204" t="s">
        <v>730</v>
      </c>
      <c r="F494" s="205" t="s">
        <v>731</v>
      </c>
      <c r="G494" s="206" t="s">
        <v>188</v>
      </c>
      <c r="H494" s="207">
        <v>30.122</v>
      </c>
      <c r="I494" s="208"/>
      <c r="J494" s="209">
        <f>ROUND(I494*H494,2)</f>
        <v>0</v>
      </c>
      <c r="K494" s="205" t="s">
        <v>189</v>
      </c>
      <c r="L494" s="60"/>
      <c r="M494" s="210" t="s">
        <v>22</v>
      </c>
      <c r="N494" s="211" t="s">
        <v>49</v>
      </c>
      <c r="O494" s="41"/>
      <c r="P494" s="212">
        <f>O494*H494</f>
        <v>0</v>
      </c>
      <c r="Q494" s="212">
        <v>2.25634</v>
      </c>
      <c r="R494" s="212">
        <f>Q494*H494</f>
        <v>67.96547348</v>
      </c>
      <c r="S494" s="212">
        <v>0</v>
      </c>
      <c r="T494" s="213">
        <f>S494*H494</f>
        <v>0</v>
      </c>
      <c r="AR494" s="23" t="s">
        <v>190</v>
      </c>
      <c r="AT494" s="23" t="s">
        <v>185</v>
      </c>
      <c r="AU494" s="23" t="s">
        <v>86</v>
      </c>
      <c r="AY494" s="23" t="s">
        <v>183</v>
      </c>
      <c r="BE494" s="214">
        <f>IF(N494="základní",J494,0)</f>
        <v>0</v>
      </c>
      <c r="BF494" s="214">
        <f>IF(N494="snížená",J494,0)</f>
        <v>0</v>
      </c>
      <c r="BG494" s="214">
        <f>IF(N494="zákl. přenesená",J494,0)</f>
        <v>0</v>
      </c>
      <c r="BH494" s="214">
        <f>IF(N494="sníž. přenesená",J494,0)</f>
        <v>0</v>
      </c>
      <c r="BI494" s="214">
        <f>IF(N494="nulová",J494,0)</f>
        <v>0</v>
      </c>
      <c r="BJ494" s="23" t="s">
        <v>24</v>
      </c>
      <c r="BK494" s="214">
        <f>ROUND(I494*H494,2)</f>
        <v>0</v>
      </c>
      <c r="BL494" s="23" t="s">
        <v>190</v>
      </c>
      <c r="BM494" s="23" t="s">
        <v>732</v>
      </c>
    </row>
    <row r="495" spans="2:51" s="12" customFormat="1" ht="13.5">
      <c r="B495" s="215"/>
      <c r="C495" s="216"/>
      <c r="D495" s="217" t="s">
        <v>192</v>
      </c>
      <c r="E495" s="218" t="s">
        <v>22</v>
      </c>
      <c r="F495" s="219" t="s">
        <v>733</v>
      </c>
      <c r="G495" s="216"/>
      <c r="H495" s="220" t="s">
        <v>22</v>
      </c>
      <c r="I495" s="221"/>
      <c r="J495" s="216"/>
      <c r="K495" s="216"/>
      <c r="L495" s="222"/>
      <c r="M495" s="223"/>
      <c r="N495" s="224"/>
      <c r="O495" s="224"/>
      <c r="P495" s="224"/>
      <c r="Q495" s="224"/>
      <c r="R495" s="224"/>
      <c r="S495" s="224"/>
      <c r="T495" s="225"/>
      <c r="AT495" s="226" t="s">
        <v>192</v>
      </c>
      <c r="AU495" s="226" t="s">
        <v>86</v>
      </c>
      <c r="AV495" s="12" t="s">
        <v>24</v>
      </c>
      <c r="AW495" s="12" t="s">
        <v>41</v>
      </c>
      <c r="AX495" s="12" t="s">
        <v>78</v>
      </c>
      <c r="AY495" s="226" t="s">
        <v>183</v>
      </c>
    </row>
    <row r="496" spans="2:51" s="13" customFormat="1" ht="13.5">
      <c r="B496" s="227"/>
      <c r="C496" s="228"/>
      <c r="D496" s="217" t="s">
        <v>192</v>
      </c>
      <c r="E496" s="229" t="s">
        <v>22</v>
      </c>
      <c r="F496" s="230" t="s">
        <v>734</v>
      </c>
      <c r="G496" s="228"/>
      <c r="H496" s="231">
        <v>2.068</v>
      </c>
      <c r="I496" s="232"/>
      <c r="J496" s="228"/>
      <c r="K496" s="228"/>
      <c r="L496" s="233"/>
      <c r="M496" s="234"/>
      <c r="N496" s="235"/>
      <c r="O496" s="235"/>
      <c r="P496" s="235"/>
      <c r="Q496" s="235"/>
      <c r="R496" s="235"/>
      <c r="S496" s="235"/>
      <c r="T496" s="236"/>
      <c r="AT496" s="237" t="s">
        <v>192</v>
      </c>
      <c r="AU496" s="237" t="s">
        <v>86</v>
      </c>
      <c r="AV496" s="13" t="s">
        <v>86</v>
      </c>
      <c r="AW496" s="13" t="s">
        <v>41</v>
      </c>
      <c r="AX496" s="13" t="s">
        <v>78</v>
      </c>
      <c r="AY496" s="237" t="s">
        <v>183</v>
      </c>
    </row>
    <row r="497" spans="2:51" s="12" customFormat="1" ht="13.5">
      <c r="B497" s="215"/>
      <c r="C497" s="216"/>
      <c r="D497" s="217" t="s">
        <v>192</v>
      </c>
      <c r="E497" s="218" t="s">
        <v>22</v>
      </c>
      <c r="F497" s="219" t="s">
        <v>735</v>
      </c>
      <c r="G497" s="216"/>
      <c r="H497" s="220" t="s">
        <v>22</v>
      </c>
      <c r="I497" s="221"/>
      <c r="J497" s="216"/>
      <c r="K497" s="216"/>
      <c r="L497" s="222"/>
      <c r="M497" s="223"/>
      <c r="N497" s="224"/>
      <c r="O497" s="224"/>
      <c r="P497" s="224"/>
      <c r="Q497" s="224"/>
      <c r="R497" s="224"/>
      <c r="S497" s="224"/>
      <c r="T497" s="225"/>
      <c r="AT497" s="226" t="s">
        <v>192</v>
      </c>
      <c r="AU497" s="226" t="s">
        <v>86</v>
      </c>
      <c r="AV497" s="12" t="s">
        <v>24</v>
      </c>
      <c r="AW497" s="12" t="s">
        <v>41</v>
      </c>
      <c r="AX497" s="12" t="s">
        <v>78</v>
      </c>
      <c r="AY497" s="226" t="s">
        <v>183</v>
      </c>
    </row>
    <row r="498" spans="2:51" s="13" customFormat="1" ht="13.5">
      <c r="B498" s="227"/>
      <c r="C498" s="228"/>
      <c r="D498" s="217" t="s">
        <v>192</v>
      </c>
      <c r="E498" s="229" t="s">
        <v>22</v>
      </c>
      <c r="F498" s="230" t="s">
        <v>736</v>
      </c>
      <c r="G498" s="228"/>
      <c r="H498" s="231">
        <v>22.81</v>
      </c>
      <c r="I498" s="232"/>
      <c r="J498" s="228"/>
      <c r="K498" s="228"/>
      <c r="L498" s="233"/>
      <c r="M498" s="234"/>
      <c r="N498" s="235"/>
      <c r="O498" s="235"/>
      <c r="P498" s="235"/>
      <c r="Q498" s="235"/>
      <c r="R498" s="235"/>
      <c r="S498" s="235"/>
      <c r="T498" s="236"/>
      <c r="AT498" s="237" t="s">
        <v>192</v>
      </c>
      <c r="AU498" s="237" t="s">
        <v>86</v>
      </c>
      <c r="AV498" s="13" t="s">
        <v>86</v>
      </c>
      <c r="AW498" s="13" t="s">
        <v>41</v>
      </c>
      <c r="AX498" s="13" t="s">
        <v>78</v>
      </c>
      <c r="AY498" s="237" t="s">
        <v>183</v>
      </c>
    </row>
    <row r="499" spans="2:51" s="12" customFormat="1" ht="13.5">
      <c r="B499" s="215"/>
      <c r="C499" s="216"/>
      <c r="D499" s="217" t="s">
        <v>192</v>
      </c>
      <c r="E499" s="218" t="s">
        <v>22</v>
      </c>
      <c r="F499" s="219" t="s">
        <v>737</v>
      </c>
      <c r="G499" s="216"/>
      <c r="H499" s="220" t="s">
        <v>22</v>
      </c>
      <c r="I499" s="221"/>
      <c r="J499" s="216"/>
      <c r="K499" s="216"/>
      <c r="L499" s="222"/>
      <c r="M499" s="223"/>
      <c r="N499" s="224"/>
      <c r="O499" s="224"/>
      <c r="P499" s="224"/>
      <c r="Q499" s="224"/>
      <c r="R499" s="224"/>
      <c r="S499" s="224"/>
      <c r="T499" s="225"/>
      <c r="AT499" s="226" t="s">
        <v>192</v>
      </c>
      <c r="AU499" s="226" t="s">
        <v>86</v>
      </c>
      <c r="AV499" s="12" t="s">
        <v>24</v>
      </c>
      <c r="AW499" s="12" t="s">
        <v>41</v>
      </c>
      <c r="AX499" s="12" t="s">
        <v>78</v>
      </c>
      <c r="AY499" s="226" t="s">
        <v>183</v>
      </c>
    </row>
    <row r="500" spans="2:51" s="13" customFormat="1" ht="13.5">
      <c r="B500" s="227"/>
      <c r="C500" s="228"/>
      <c r="D500" s="217" t="s">
        <v>192</v>
      </c>
      <c r="E500" s="229" t="s">
        <v>22</v>
      </c>
      <c r="F500" s="230" t="s">
        <v>738</v>
      </c>
      <c r="G500" s="228"/>
      <c r="H500" s="231">
        <v>3.814</v>
      </c>
      <c r="I500" s="232"/>
      <c r="J500" s="228"/>
      <c r="K500" s="228"/>
      <c r="L500" s="233"/>
      <c r="M500" s="234"/>
      <c r="N500" s="235"/>
      <c r="O500" s="235"/>
      <c r="P500" s="235"/>
      <c r="Q500" s="235"/>
      <c r="R500" s="235"/>
      <c r="S500" s="235"/>
      <c r="T500" s="236"/>
      <c r="AT500" s="237" t="s">
        <v>192</v>
      </c>
      <c r="AU500" s="237" t="s">
        <v>86</v>
      </c>
      <c r="AV500" s="13" t="s">
        <v>86</v>
      </c>
      <c r="AW500" s="13" t="s">
        <v>41</v>
      </c>
      <c r="AX500" s="13" t="s">
        <v>78</v>
      </c>
      <c r="AY500" s="237" t="s">
        <v>183</v>
      </c>
    </row>
    <row r="501" spans="2:51" s="13" customFormat="1" ht="13.5">
      <c r="B501" s="227"/>
      <c r="C501" s="228"/>
      <c r="D501" s="217" t="s">
        <v>192</v>
      </c>
      <c r="E501" s="229" t="s">
        <v>22</v>
      </c>
      <c r="F501" s="230" t="s">
        <v>739</v>
      </c>
      <c r="G501" s="228"/>
      <c r="H501" s="231">
        <v>1.034</v>
      </c>
      <c r="I501" s="232"/>
      <c r="J501" s="228"/>
      <c r="K501" s="228"/>
      <c r="L501" s="233"/>
      <c r="M501" s="234"/>
      <c r="N501" s="235"/>
      <c r="O501" s="235"/>
      <c r="P501" s="235"/>
      <c r="Q501" s="235"/>
      <c r="R501" s="235"/>
      <c r="S501" s="235"/>
      <c r="T501" s="236"/>
      <c r="AT501" s="237" t="s">
        <v>192</v>
      </c>
      <c r="AU501" s="237" t="s">
        <v>86</v>
      </c>
      <c r="AV501" s="13" t="s">
        <v>86</v>
      </c>
      <c r="AW501" s="13" t="s">
        <v>41</v>
      </c>
      <c r="AX501" s="13" t="s">
        <v>78</v>
      </c>
      <c r="AY501" s="237" t="s">
        <v>183</v>
      </c>
    </row>
    <row r="502" spans="2:51" s="12" customFormat="1" ht="13.5">
      <c r="B502" s="215"/>
      <c r="C502" s="216"/>
      <c r="D502" s="217" t="s">
        <v>192</v>
      </c>
      <c r="E502" s="218" t="s">
        <v>22</v>
      </c>
      <c r="F502" s="219" t="s">
        <v>740</v>
      </c>
      <c r="G502" s="216"/>
      <c r="H502" s="220" t="s">
        <v>22</v>
      </c>
      <c r="I502" s="221"/>
      <c r="J502" s="216"/>
      <c r="K502" s="216"/>
      <c r="L502" s="222"/>
      <c r="M502" s="223"/>
      <c r="N502" s="224"/>
      <c r="O502" s="224"/>
      <c r="P502" s="224"/>
      <c r="Q502" s="224"/>
      <c r="R502" s="224"/>
      <c r="S502" s="224"/>
      <c r="T502" s="225"/>
      <c r="AT502" s="226" t="s">
        <v>192</v>
      </c>
      <c r="AU502" s="226" t="s">
        <v>86</v>
      </c>
      <c r="AV502" s="12" t="s">
        <v>24</v>
      </c>
      <c r="AW502" s="12" t="s">
        <v>41</v>
      </c>
      <c r="AX502" s="12" t="s">
        <v>78</v>
      </c>
      <c r="AY502" s="226" t="s">
        <v>183</v>
      </c>
    </row>
    <row r="503" spans="2:51" s="13" customFormat="1" ht="13.5">
      <c r="B503" s="227"/>
      <c r="C503" s="228"/>
      <c r="D503" s="217" t="s">
        <v>192</v>
      </c>
      <c r="E503" s="229" t="s">
        <v>22</v>
      </c>
      <c r="F503" s="230" t="s">
        <v>741</v>
      </c>
      <c r="G503" s="228"/>
      <c r="H503" s="231">
        <v>0.396</v>
      </c>
      <c r="I503" s="232"/>
      <c r="J503" s="228"/>
      <c r="K503" s="228"/>
      <c r="L503" s="233"/>
      <c r="M503" s="234"/>
      <c r="N503" s="235"/>
      <c r="O503" s="235"/>
      <c r="P503" s="235"/>
      <c r="Q503" s="235"/>
      <c r="R503" s="235"/>
      <c r="S503" s="235"/>
      <c r="T503" s="236"/>
      <c r="AT503" s="237" t="s">
        <v>192</v>
      </c>
      <c r="AU503" s="237" t="s">
        <v>86</v>
      </c>
      <c r="AV503" s="13" t="s">
        <v>86</v>
      </c>
      <c r="AW503" s="13" t="s">
        <v>41</v>
      </c>
      <c r="AX503" s="13" t="s">
        <v>78</v>
      </c>
      <c r="AY503" s="237" t="s">
        <v>183</v>
      </c>
    </row>
    <row r="504" spans="2:51" s="12" customFormat="1" ht="13.5">
      <c r="B504" s="215"/>
      <c r="C504" s="216"/>
      <c r="D504" s="238" t="s">
        <v>192</v>
      </c>
      <c r="E504" s="242" t="s">
        <v>22</v>
      </c>
      <c r="F504" s="243" t="s">
        <v>207</v>
      </c>
      <c r="G504" s="216"/>
      <c r="H504" s="244" t="s">
        <v>22</v>
      </c>
      <c r="I504" s="221"/>
      <c r="J504" s="216"/>
      <c r="K504" s="216"/>
      <c r="L504" s="222"/>
      <c r="M504" s="223"/>
      <c r="N504" s="224"/>
      <c r="O504" s="224"/>
      <c r="P504" s="224"/>
      <c r="Q504" s="224"/>
      <c r="R504" s="224"/>
      <c r="S504" s="224"/>
      <c r="T504" s="225"/>
      <c r="AT504" s="226" t="s">
        <v>192</v>
      </c>
      <c r="AU504" s="226" t="s">
        <v>86</v>
      </c>
      <c r="AV504" s="12" t="s">
        <v>24</v>
      </c>
      <c r="AW504" s="12" t="s">
        <v>41</v>
      </c>
      <c r="AX504" s="12" t="s">
        <v>78</v>
      </c>
      <c r="AY504" s="226" t="s">
        <v>183</v>
      </c>
    </row>
    <row r="505" spans="2:65" s="1" customFormat="1" ht="31.5" customHeight="1">
      <c r="B505" s="40"/>
      <c r="C505" s="203" t="s">
        <v>742</v>
      </c>
      <c r="D505" s="203" t="s">
        <v>185</v>
      </c>
      <c r="E505" s="204" t="s">
        <v>743</v>
      </c>
      <c r="F505" s="205" t="s">
        <v>744</v>
      </c>
      <c r="G505" s="206" t="s">
        <v>188</v>
      </c>
      <c r="H505" s="207">
        <v>1</v>
      </c>
      <c r="I505" s="208"/>
      <c r="J505" s="209">
        <f>ROUND(I505*H505,2)</f>
        <v>0</v>
      </c>
      <c r="K505" s="205" t="s">
        <v>189</v>
      </c>
      <c r="L505" s="60"/>
      <c r="M505" s="210" t="s">
        <v>22</v>
      </c>
      <c r="N505" s="211" t="s">
        <v>49</v>
      </c>
      <c r="O505" s="41"/>
      <c r="P505" s="212">
        <f>O505*H505</f>
        <v>0</v>
      </c>
      <c r="Q505" s="212">
        <v>2.25634</v>
      </c>
      <c r="R505" s="212">
        <f>Q505*H505</f>
        <v>2.25634</v>
      </c>
      <c r="S505" s="212">
        <v>0</v>
      </c>
      <c r="T505" s="213">
        <f>S505*H505</f>
        <v>0</v>
      </c>
      <c r="AR505" s="23" t="s">
        <v>190</v>
      </c>
      <c r="AT505" s="23" t="s">
        <v>185</v>
      </c>
      <c r="AU505" s="23" t="s">
        <v>86</v>
      </c>
      <c r="AY505" s="23" t="s">
        <v>183</v>
      </c>
      <c r="BE505" s="214">
        <f>IF(N505="základní",J505,0)</f>
        <v>0</v>
      </c>
      <c r="BF505" s="214">
        <f>IF(N505="snížená",J505,0)</f>
        <v>0</v>
      </c>
      <c r="BG505" s="214">
        <f>IF(N505="zákl. přenesená",J505,0)</f>
        <v>0</v>
      </c>
      <c r="BH505" s="214">
        <f>IF(N505="sníž. přenesená",J505,0)</f>
        <v>0</v>
      </c>
      <c r="BI505" s="214">
        <f>IF(N505="nulová",J505,0)</f>
        <v>0</v>
      </c>
      <c r="BJ505" s="23" t="s">
        <v>24</v>
      </c>
      <c r="BK505" s="214">
        <f>ROUND(I505*H505,2)</f>
        <v>0</v>
      </c>
      <c r="BL505" s="23" t="s">
        <v>190</v>
      </c>
      <c r="BM505" s="23" t="s">
        <v>745</v>
      </c>
    </row>
    <row r="506" spans="2:51" s="12" customFormat="1" ht="13.5">
      <c r="B506" s="215"/>
      <c r="C506" s="216"/>
      <c r="D506" s="217" t="s">
        <v>192</v>
      </c>
      <c r="E506" s="218" t="s">
        <v>22</v>
      </c>
      <c r="F506" s="219" t="s">
        <v>746</v>
      </c>
      <c r="G506" s="216"/>
      <c r="H506" s="220" t="s">
        <v>22</v>
      </c>
      <c r="I506" s="221"/>
      <c r="J506" s="216"/>
      <c r="K506" s="216"/>
      <c r="L506" s="222"/>
      <c r="M506" s="223"/>
      <c r="N506" s="224"/>
      <c r="O506" s="224"/>
      <c r="P506" s="224"/>
      <c r="Q506" s="224"/>
      <c r="R506" s="224"/>
      <c r="S506" s="224"/>
      <c r="T506" s="225"/>
      <c r="AT506" s="226" t="s">
        <v>192</v>
      </c>
      <c r="AU506" s="226" t="s">
        <v>86</v>
      </c>
      <c r="AV506" s="12" t="s">
        <v>24</v>
      </c>
      <c r="AW506" s="12" t="s">
        <v>41</v>
      </c>
      <c r="AX506" s="12" t="s">
        <v>78</v>
      </c>
      <c r="AY506" s="226" t="s">
        <v>183</v>
      </c>
    </row>
    <row r="507" spans="2:51" s="13" customFormat="1" ht="13.5">
      <c r="B507" s="227"/>
      <c r="C507" s="228"/>
      <c r="D507" s="238" t="s">
        <v>192</v>
      </c>
      <c r="E507" s="239" t="s">
        <v>22</v>
      </c>
      <c r="F507" s="240" t="s">
        <v>747</v>
      </c>
      <c r="G507" s="228"/>
      <c r="H507" s="241">
        <v>1</v>
      </c>
      <c r="I507" s="232"/>
      <c r="J507" s="228"/>
      <c r="K507" s="228"/>
      <c r="L507" s="233"/>
      <c r="M507" s="234"/>
      <c r="N507" s="235"/>
      <c r="O507" s="235"/>
      <c r="P507" s="235"/>
      <c r="Q507" s="235"/>
      <c r="R507" s="235"/>
      <c r="S507" s="235"/>
      <c r="T507" s="236"/>
      <c r="AT507" s="237" t="s">
        <v>192</v>
      </c>
      <c r="AU507" s="237" t="s">
        <v>86</v>
      </c>
      <c r="AV507" s="13" t="s">
        <v>86</v>
      </c>
      <c r="AW507" s="13" t="s">
        <v>41</v>
      </c>
      <c r="AX507" s="13" t="s">
        <v>78</v>
      </c>
      <c r="AY507" s="237" t="s">
        <v>183</v>
      </c>
    </row>
    <row r="508" spans="2:65" s="1" customFormat="1" ht="22.5" customHeight="1">
      <c r="B508" s="40"/>
      <c r="C508" s="203" t="s">
        <v>748</v>
      </c>
      <c r="D508" s="203" t="s">
        <v>185</v>
      </c>
      <c r="E508" s="204" t="s">
        <v>749</v>
      </c>
      <c r="F508" s="205" t="s">
        <v>750</v>
      </c>
      <c r="G508" s="206" t="s">
        <v>188</v>
      </c>
      <c r="H508" s="207">
        <v>30.122</v>
      </c>
      <c r="I508" s="208"/>
      <c r="J508" s="209">
        <f>ROUND(I508*H508,2)</f>
        <v>0</v>
      </c>
      <c r="K508" s="205" t="s">
        <v>189</v>
      </c>
      <c r="L508" s="60"/>
      <c r="M508" s="210" t="s">
        <v>22</v>
      </c>
      <c r="N508" s="211" t="s">
        <v>49</v>
      </c>
      <c r="O508" s="41"/>
      <c r="P508" s="212">
        <f>O508*H508</f>
        <v>0</v>
      </c>
      <c r="Q508" s="212">
        <v>0</v>
      </c>
      <c r="R508" s="212">
        <f>Q508*H508</f>
        <v>0</v>
      </c>
      <c r="S508" s="212">
        <v>0</v>
      </c>
      <c r="T508" s="213">
        <f>S508*H508</f>
        <v>0</v>
      </c>
      <c r="AR508" s="23" t="s">
        <v>190</v>
      </c>
      <c r="AT508" s="23" t="s">
        <v>185</v>
      </c>
      <c r="AU508" s="23" t="s">
        <v>86</v>
      </c>
      <c r="AY508" s="23" t="s">
        <v>183</v>
      </c>
      <c r="BE508" s="214">
        <f>IF(N508="základní",J508,0)</f>
        <v>0</v>
      </c>
      <c r="BF508" s="214">
        <f>IF(N508="snížená",J508,0)</f>
        <v>0</v>
      </c>
      <c r="BG508" s="214">
        <f>IF(N508="zákl. přenesená",J508,0)</f>
        <v>0</v>
      </c>
      <c r="BH508" s="214">
        <f>IF(N508="sníž. přenesená",J508,0)</f>
        <v>0</v>
      </c>
      <c r="BI508" s="214">
        <f>IF(N508="nulová",J508,0)</f>
        <v>0</v>
      </c>
      <c r="BJ508" s="23" t="s">
        <v>24</v>
      </c>
      <c r="BK508" s="214">
        <f>ROUND(I508*H508,2)</f>
        <v>0</v>
      </c>
      <c r="BL508" s="23" t="s">
        <v>190</v>
      </c>
      <c r="BM508" s="23" t="s">
        <v>751</v>
      </c>
    </row>
    <row r="509" spans="2:65" s="1" customFormat="1" ht="22.5" customHeight="1">
      <c r="B509" s="40"/>
      <c r="C509" s="203" t="s">
        <v>752</v>
      </c>
      <c r="D509" s="203" t="s">
        <v>185</v>
      </c>
      <c r="E509" s="204" t="s">
        <v>753</v>
      </c>
      <c r="F509" s="205" t="s">
        <v>754</v>
      </c>
      <c r="G509" s="206" t="s">
        <v>257</v>
      </c>
      <c r="H509" s="207">
        <v>1.097</v>
      </c>
      <c r="I509" s="208"/>
      <c r="J509" s="209">
        <f>ROUND(I509*H509,2)</f>
        <v>0</v>
      </c>
      <c r="K509" s="205" t="s">
        <v>189</v>
      </c>
      <c r="L509" s="60"/>
      <c r="M509" s="210" t="s">
        <v>22</v>
      </c>
      <c r="N509" s="211" t="s">
        <v>49</v>
      </c>
      <c r="O509" s="41"/>
      <c r="P509" s="212">
        <f>O509*H509</f>
        <v>0</v>
      </c>
      <c r="Q509" s="212">
        <v>1.05306</v>
      </c>
      <c r="R509" s="212">
        <f>Q509*H509</f>
        <v>1.15520682</v>
      </c>
      <c r="S509" s="212">
        <v>0</v>
      </c>
      <c r="T509" s="213">
        <f>S509*H509</f>
        <v>0</v>
      </c>
      <c r="AR509" s="23" t="s">
        <v>190</v>
      </c>
      <c r="AT509" s="23" t="s">
        <v>185</v>
      </c>
      <c r="AU509" s="23" t="s">
        <v>86</v>
      </c>
      <c r="AY509" s="23" t="s">
        <v>183</v>
      </c>
      <c r="BE509" s="214">
        <f>IF(N509="základní",J509,0)</f>
        <v>0</v>
      </c>
      <c r="BF509" s="214">
        <f>IF(N509="snížená",J509,0)</f>
        <v>0</v>
      </c>
      <c r="BG509" s="214">
        <f>IF(N509="zákl. přenesená",J509,0)</f>
        <v>0</v>
      </c>
      <c r="BH509" s="214">
        <f>IF(N509="sníž. přenesená",J509,0)</f>
        <v>0</v>
      </c>
      <c r="BI509" s="214">
        <f>IF(N509="nulová",J509,0)</f>
        <v>0</v>
      </c>
      <c r="BJ509" s="23" t="s">
        <v>24</v>
      </c>
      <c r="BK509" s="214">
        <f>ROUND(I509*H509,2)</f>
        <v>0</v>
      </c>
      <c r="BL509" s="23" t="s">
        <v>190</v>
      </c>
      <c r="BM509" s="23" t="s">
        <v>755</v>
      </c>
    </row>
    <row r="510" spans="2:51" s="12" customFormat="1" ht="13.5">
      <c r="B510" s="215"/>
      <c r="C510" s="216"/>
      <c r="D510" s="217" t="s">
        <v>192</v>
      </c>
      <c r="E510" s="218" t="s">
        <v>22</v>
      </c>
      <c r="F510" s="219" t="s">
        <v>733</v>
      </c>
      <c r="G510" s="216"/>
      <c r="H510" s="220" t="s">
        <v>22</v>
      </c>
      <c r="I510" s="221"/>
      <c r="J510" s="216"/>
      <c r="K510" s="216"/>
      <c r="L510" s="222"/>
      <c r="M510" s="223"/>
      <c r="N510" s="224"/>
      <c r="O510" s="224"/>
      <c r="P510" s="224"/>
      <c r="Q510" s="224"/>
      <c r="R510" s="224"/>
      <c r="S510" s="224"/>
      <c r="T510" s="225"/>
      <c r="AT510" s="226" t="s">
        <v>192</v>
      </c>
      <c r="AU510" s="226" t="s">
        <v>86</v>
      </c>
      <c r="AV510" s="12" t="s">
        <v>24</v>
      </c>
      <c r="AW510" s="12" t="s">
        <v>41</v>
      </c>
      <c r="AX510" s="12" t="s">
        <v>78</v>
      </c>
      <c r="AY510" s="226" t="s">
        <v>183</v>
      </c>
    </row>
    <row r="511" spans="2:51" s="13" customFormat="1" ht="13.5">
      <c r="B511" s="227"/>
      <c r="C511" s="228"/>
      <c r="D511" s="217" t="s">
        <v>192</v>
      </c>
      <c r="E511" s="229" t="s">
        <v>22</v>
      </c>
      <c r="F511" s="230" t="s">
        <v>756</v>
      </c>
      <c r="G511" s="228"/>
      <c r="H511" s="231">
        <v>0.075</v>
      </c>
      <c r="I511" s="232"/>
      <c r="J511" s="228"/>
      <c r="K511" s="228"/>
      <c r="L511" s="233"/>
      <c r="M511" s="234"/>
      <c r="N511" s="235"/>
      <c r="O511" s="235"/>
      <c r="P511" s="235"/>
      <c r="Q511" s="235"/>
      <c r="R511" s="235"/>
      <c r="S511" s="235"/>
      <c r="T511" s="236"/>
      <c r="AT511" s="237" t="s">
        <v>192</v>
      </c>
      <c r="AU511" s="237" t="s">
        <v>86</v>
      </c>
      <c r="AV511" s="13" t="s">
        <v>86</v>
      </c>
      <c r="AW511" s="13" t="s">
        <v>41</v>
      </c>
      <c r="AX511" s="13" t="s">
        <v>78</v>
      </c>
      <c r="AY511" s="237" t="s">
        <v>183</v>
      </c>
    </row>
    <row r="512" spans="2:51" s="12" customFormat="1" ht="13.5">
      <c r="B512" s="215"/>
      <c r="C512" s="216"/>
      <c r="D512" s="217" t="s">
        <v>192</v>
      </c>
      <c r="E512" s="218" t="s">
        <v>22</v>
      </c>
      <c r="F512" s="219" t="s">
        <v>735</v>
      </c>
      <c r="G512" s="216"/>
      <c r="H512" s="220" t="s">
        <v>22</v>
      </c>
      <c r="I512" s="221"/>
      <c r="J512" s="216"/>
      <c r="K512" s="216"/>
      <c r="L512" s="222"/>
      <c r="M512" s="223"/>
      <c r="N512" s="224"/>
      <c r="O512" s="224"/>
      <c r="P512" s="224"/>
      <c r="Q512" s="224"/>
      <c r="R512" s="224"/>
      <c r="S512" s="224"/>
      <c r="T512" s="225"/>
      <c r="AT512" s="226" t="s">
        <v>192</v>
      </c>
      <c r="AU512" s="226" t="s">
        <v>86</v>
      </c>
      <c r="AV512" s="12" t="s">
        <v>24</v>
      </c>
      <c r="AW512" s="12" t="s">
        <v>41</v>
      </c>
      <c r="AX512" s="12" t="s">
        <v>78</v>
      </c>
      <c r="AY512" s="226" t="s">
        <v>183</v>
      </c>
    </row>
    <row r="513" spans="2:51" s="13" customFormat="1" ht="13.5">
      <c r="B513" s="227"/>
      <c r="C513" s="228"/>
      <c r="D513" s="217" t="s">
        <v>192</v>
      </c>
      <c r="E513" s="229" t="s">
        <v>22</v>
      </c>
      <c r="F513" s="230" t="s">
        <v>757</v>
      </c>
      <c r="G513" s="228"/>
      <c r="H513" s="231">
        <v>0.831</v>
      </c>
      <c r="I513" s="232"/>
      <c r="J513" s="228"/>
      <c r="K513" s="228"/>
      <c r="L513" s="233"/>
      <c r="M513" s="234"/>
      <c r="N513" s="235"/>
      <c r="O513" s="235"/>
      <c r="P513" s="235"/>
      <c r="Q513" s="235"/>
      <c r="R513" s="235"/>
      <c r="S513" s="235"/>
      <c r="T513" s="236"/>
      <c r="AT513" s="237" t="s">
        <v>192</v>
      </c>
      <c r="AU513" s="237" t="s">
        <v>86</v>
      </c>
      <c r="AV513" s="13" t="s">
        <v>86</v>
      </c>
      <c r="AW513" s="13" t="s">
        <v>41</v>
      </c>
      <c r="AX513" s="13" t="s">
        <v>78</v>
      </c>
      <c r="AY513" s="237" t="s">
        <v>183</v>
      </c>
    </row>
    <row r="514" spans="2:51" s="12" customFormat="1" ht="13.5">
      <c r="B514" s="215"/>
      <c r="C514" s="216"/>
      <c r="D514" s="217" t="s">
        <v>192</v>
      </c>
      <c r="E514" s="218" t="s">
        <v>22</v>
      </c>
      <c r="F514" s="219" t="s">
        <v>737</v>
      </c>
      <c r="G514" s="216"/>
      <c r="H514" s="220" t="s">
        <v>22</v>
      </c>
      <c r="I514" s="221"/>
      <c r="J514" s="216"/>
      <c r="K514" s="216"/>
      <c r="L514" s="222"/>
      <c r="M514" s="223"/>
      <c r="N514" s="224"/>
      <c r="O514" s="224"/>
      <c r="P514" s="224"/>
      <c r="Q514" s="224"/>
      <c r="R514" s="224"/>
      <c r="S514" s="224"/>
      <c r="T514" s="225"/>
      <c r="AT514" s="226" t="s">
        <v>192</v>
      </c>
      <c r="AU514" s="226" t="s">
        <v>86</v>
      </c>
      <c r="AV514" s="12" t="s">
        <v>24</v>
      </c>
      <c r="AW514" s="12" t="s">
        <v>41</v>
      </c>
      <c r="AX514" s="12" t="s">
        <v>78</v>
      </c>
      <c r="AY514" s="226" t="s">
        <v>183</v>
      </c>
    </row>
    <row r="515" spans="2:51" s="13" customFormat="1" ht="13.5">
      <c r="B515" s="227"/>
      <c r="C515" s="228"/>
      <c r="D515" s="217" t="s">
        <v>192</v>
      </c>
      <c r="E515" s="229" t="s">
        <v>22</v>
      </c>
      <c r="F515" s="230" t="s">
        <v>758</v>
      </c>
      <c r="G515" s="228"/>
      <c r="H515" s="231">
        <v>0.139</v>
      </c>
      <c r="I515" s="232"/>
      <c r="J515" s="228"/>
      <c r="K515" s="228"/>
      <c r="L515" s="233"/>
      <c r="M515" s="234"/>
      <c r="N515" s="235"/>
      <c r="O515" s="235"/>
      <c r="P515" s="235"/>
      <c r="Q515" s="235"/>
      <c r="R515" s="235"/>
      <c r="S515" s="235"/>
      <c r="T515" s="236"/>
      <c r="AT515" s="237" t="s">
        <v>192</v>
      </c>
      <c r="AU515" s="237" t="s">
        <v>86</v>
      </c>
      <c r="AV515" s="13" t="s">
        <v>86</v>
      </c>
      <c r="AW515" s="13" t="s">
        <v>41</v>
      </c>
      <c r="AX515" s="13" t="s">
        <v>78</v>
      </c>
      <c r="AY515" s="237" t="s">
        <v>183</v>
      </c>
    </row>
    <row r="516" spans="2:51" s="13" customFormat="1" ht="13.5">
      <c r="B516" s="227"/>
      <c r="C516" s="228"/>
      <c r="D516" s="217" t="s">
        <v>192</v>
      </c>
      <c r="E516" s="229" t="s">
        <v>22</v>
      </c>
      <c r="F516" s="230" t="s">
        <v>759</v>
      </c>
      <c r="G516" s="228"/>
      <c r="H516" s="231">
        <v>0.038</v>
      </c>
      <c r="I516" s="232"/>
      <c r="J516" s="228"/>
      <c r="K516" s="228"/>
      <c r="L516" s="233"/>
      <c r="M516" s="234"/>
      <c r="N516" s="235"/>
      <c r="O516" s="235"/>
      <c r="P516" s="235"/>
      <c r="Q516" s="235"/>
      <c r="R516" s="235"/>
      <c r="S516" s="235"/>
      <c r="T516" s="236"/>
      <c r="AT516" s="237" t="s">
        <v>192</v>
      </c>
      <c r="AU516" s="237" t="s">
        <v>86</v>
      </c>
      <c r="AV516" s="13" t="s">
        <v>86</v>
      </c>
      <c r="AW516" s="13" t="s">
        <v>41</v>
      </c>
      <c r="AX516" s="13" t="s">
        <v>78</v>
      </c>
      <c r="AY516" s="237" t="s">
        <v>183</v>
      </c>
    </row>
    <row r="517" spans="2:51" s="12" customFormat="1" ht="13.5">
      <c r="B517" s="215"/>
      <c r="C517" s="216"/>
      <c r="D517" s="217" t="s">
        <v>192</v>
      </c>
      <c r="E517" s="218" t="s">
        <v>22</v>
      </c>
      <c r="F517" s="219" t="s">
        <v>760</v>
      </c>
      <c r="G517" s="216"/>
      <c r="H517" s="220" t="s">
        <v>22</v>
      </c>
      <c r="I517" s="221"/>
      <c r="J517" s="216"/>
      <c r="K517" s="216"/>
      <c r="L517" s="222"/>
      <c r="M517" s="223"/>
      <c r="N517" s="224"/>
      <c r="O517" s="224"/>
      <c r="P517" s="224"/>
      <c r="Q517" s="224"/>
      <c r="R517" s="224"/>
      <c r="S517" s="224"/>
      <c r="T517" s="225"/>
      <c r="AT517" s="226" t="s">
        <v>192</v>
      </c>
      <c r="AU517" s="226" t="s">
        <v>86</v>
      </c>
      <c r="AV517" s="12" t="s">
        <v>24</v>
      </c>
      <c r="AW517" s="12" t="s">
        <v>41</v>
      </c>
      <c r="AX517" s="12" t="s">
        <v>78</v>
      </c>
      <c r="AY517" s="226" t="s">
        <v>183</v>
      </c>
    </row>
    <row r="518" spans="2:51" s="13" customFormat="1" ht="13.5">
      <c r="B518" s="227"/>
      <c r="C518" s="228"/>
      <c r="D518" s="217" t="s">
        <v>192</v>
      </c>
      <c r="E518" s="229" t="s">
        <v>22</v>
      </c>
      <c r="F518" s="230" t="s">
        <v>761</v>
      </c>
      <c r="G518" s="228"/>
      <c r="H518" s="231">
        <v>0.014</v>
      </c>
      <c r="I518" s="232"/>
      <c r="J518" s="228"/>
      <c r="K518" s="228"/>
      <c r="L518" s="233"/>
      <c r="M518" s="234"/>
      <c r="N518" s="235"/>
      <c r="O518" s="235"/>
      <c r="P518" s="235"/>
      <c r="Q518" s="235"/>
      <c r="R518" s="235"/>
      <c r="S518" s="235"/>
      <c r="T518" s="236"/>
      <c r="AT518" s="237" t="s">
        <v>192</v>
      </c>
      <c r="AU518" s="237" t="s">
        <v>86</v>
      </c>
      <c r="AV518" s="13" t="s">
        <v>86</v>
      </c>
      <c r="AW518" s="13" t="s">
        <v>41</v>
      </c>
      <c r="AX518" s="13" t="s">
        <v>78</v>
      </c>
      <c r="AY518" s="237" t="s">
        <v>183</v>
      </c>
    </row>
    <row r="519" spans="2:51" s="12" customFormat="1" ht="13.5">
      <c r="B519" s="215"/>
      <c r="C519" s="216"/>
      <c r="D519" s="238" t="s">
        <v>192</v>
      </c>
      <c r="E519" s="242" t="s">
        <v>22</v>
      </c>
      <c r="F519" s="243" t="s">
        <v>207</v>
      </c>
      <c r="G519" s="216"/>
      <c r="H519" s="244" t="s">
        <v>22</v>
      </c>
      <c r="I519" s="221"/>
      <c r="J519" s="216"/>
      <c r="K519" s="216"/>
      <c r="L519" s="222"/>
      <c r="M519" s="223"/>
      <c r="N519" s="224"/>
      <c r="O519" s="224"/>
      <c r="P519" s="224"/>
      <c r="Q519" s="224"/>
      <c r="R519" s="224"/>
      <c r="S519" s="224"/>
      <c r="T519" s="225"/>
      <c r="AT519" s="226" t="s">
        <v>192</v>
      </c>
      <c r="AU519" s="226" t="s">
        <v>86</v>
      </c>
      <c r="AV519" s="12" t="s">
        <v>24</v>
      </c>
      <c r="AW519" s="12" t="s">
        <v>41</v>
      </c>
      <c r="AX519" s="12" t="s">
        <v>78</v>
      </c>
      <c r="AY519" s="226" t="s">
        <v>183</v>
      </c>
    </row>
    <row r="520" spans="2:65" s="1" customFormat="1" ht="22.5" customHeight="1">
      <c r="B520" s="40"/>
      <c r="C520" s="203" t="s">
        <v>762</v>
      </c>
      <c r="D520" s="203" t="s">
        <v>185</v>
      </c>
      <c r="E520" s="204" t="s">
        <v>763</v>
      </c>
      <c r="F520" s="205" t="s">
        <v>764</v>
      </c>
      <c r="G520" s="206" t="s">
        <v>188</v>
      </c>
      <c r="H520" s="207">
        <v>27.449</v>
      </c>
      <c r="I520" s="208"/>
      <c r="J520" s="209">
        <f>ROUND(I520*H520,2)</f>
        <v>0</v>
      </c>
      <c r="K520" s="205" t="s">
        <v>189</v>
      </c>
      <c r="L520" s="60"/>
      <c r="M520" s="210" t="s">
        <v>22</v>
      </c>
      <c r="N520" s="211" t="s">
        <v>49</v>
      </c>
      <c r="O520" s="41"/>
      <c r="P520" s="212">
        <f>O520*H520</f>
        <v>0</v>
      </c>
      <c r="Q520" s="212">
        <v>1.44</v>
      </c>
      <c r="R520" s="212">
        <f>Q520*H520</f>
        <v>39.52656</v>
      </c>
      <c r="S520" s="212">
        <v>0</v>
      </c>
      <c r="T520" s="213">
        <f>S520*H520</f>
        <v>0</v>
      </c>
      <c r="AR520" s="23" t="s">
        <v>190</v>
      </c>
      <c r="AT520" s="23" t="s">
        <v>185</v>
      </c>
      <c r="AU520" s="23" t="s">
        <v>86</v>
      </c>
      <c r="AY520" s="23" t="s">
        <v>183</v>
      </c>
      <c r="BE520" s="214">
        <f>IF(N520="základní",J520,0)</f>
        <v>0</v>
      </c>
      <c r="BF520" s="214">
        <f>IF(N520="snížená",J520,0)</f>
        <v>0</v>
      </c>
      <c r="BG520" s="214">
        <f>IF(N520="zákl. přenesená",J520,0)</f>
        <v>0</v>
      </c>
      <c r="BH520" s="214">
        <f>IF(N520="sníž. přenesená",J520,0)</f>
        <v>0</v>
      </c>
      <c r="BI520" s="214">
        <f>IF(N520="nulová",J520,0)</f>
        <v>0</v>
      </c>
      <c r="BJ520" s="23" t="s">
        <v>24</v>
      </c>
      <c r="BK520" s="214">
        <f>ROUND(I520*H520,2)</f>
        <v>0</v>
      </c>
      <c r="BL520" s="23" t="s">
        <v>190</v>
      </c>
      <c r="BM520" s="23" t="s">
        <v>765</v>
      </c>
    </row>
    <row r="521" spans="2:51" s="12" customFormat="1" ht="13.5">
      <c r="B521" s="215"/>
      <c r="C521" s="216"/>
      <c r="D521" s="217" t="s">
        <v>192</v>
      </c>
      <c r="E521" s="218" t="s">
        <v>22</v>
      </c>
      <c r="F521" s="219" t="s">
        <v>766</v>
      </c>
      <c r="G521" s="216"/>
      <c r="H521" s="220" t="s">
        <v>22</v>
      </c>
      <c r="I521" s="221"/>
      <c r="J521" s="216"/>
      <c r="K521" s="216"/>
      <c r="L521" s="222"/>
      <c r="M521" s="223"/>
      <c r="N521" s="224"/>
      <c r="O521" s="224"/>
      <c r="P521" s="224"/>
      <c r="Q521" s="224"/>
      <c r="R521" s="224"/>
      <c r="S521" s="224"/>
      <c r="T521" s="225"/>
      <c r="AT521" s="226" t="s">
        <v>192</v>
      </c>
      <c r="AU521" s="226" t="s">
        <v>86</v>
      </c>
      <c r="AV521" s="12" t="s">
        <v>24</v>
      </c>
      <c r="AW521" s="12" t="s">
        <v>41</v>
      </c>
      <c r="AX521" s="12" t="s">
        <v>78</v>
      </c>
      <c r="AY521" s="226" t="s">
        <v>183</v>
      </c>
    </row>
    <row r="522" spans="2:51" s="13" customFormat="1" ht="13.5">
      <c r="B522" s="227"/>
      <c r="C522" s="228"/>
      <c r="D522" s="217" t="s">
        <v>192</v>
      </c>
      <c r="E522" s="229" t="s">
        <v>22</v>
      </c>
      <c r="F522" s="230" t="s">
        <v>767</v>
      </c>
      <c r="G522" s="228"/>
      <c r="H522" s="231">
        <v>1.568</v>
      </c>
      <c r="I522" s="232"/>
      <c r="J522" s="228"/>
      <c r="K522" s="228"/>
      <c r="L522" s="233"/>
      <c r="M522" s="234"/>
      <c r="N522" s="235"/>
      <c r="O522" s="235"/>
      <c r="P522" s="235"/>
      <c r="Q522" s="235"/>
      <c r="R522" s="235"/>
      <c r="S522" s="235"/>
      <c r="T522" s="236"/>
      <c r="AT522" s="237" t="s">
        <v>192</v>
      </c>
      <c r="AU522" s="237" t="s">
        <v>86</v>
      </c>
      <c r="AV522" s="13" t="s">
        <v>86</v>
      </c>
      <c r="AW522" s="13" t="s">
        <v>41</v>
      </c>
      <c r="AX522" s="13" t="s">
        <v>78</v>
      </c>
      <c r="AY522" s="237" t="s">
        <v>183</v>
      </c>
    </row>
    <row r="523" spans="2:51" s="12" customFormat="1" ht="13.5">
      <c r="B523" s="215"/>
      <c r="C523" s="216"/>
      <c r="D523" s="217" t="s">
        <v>192</v>
      </c>
      <c r="E523" s="218" t="s">
        <v>22</v>
      </c>
      <c r="F523" s="219" t="s">
        <v>768</v>
      </c>
      <c r="G523" s="216"/>
      <c r="H523" s="220" t="s">
        <v>22</v>
      </c>
      <c r="I523" s="221"/>
      <c r="J523" s="216"/>
      <c r="K523" s="216"/>
      <c r="L523" s="222"/>
      <c r="M523" s="223"/>
      <c r="N523" s="224"/>
      <c r="O523" s="224"/>
      <c r="P523" s="224"/>
      <c r="Q523" s="224"/>
      <c r="R523" s="224"/>
      <c r="S523" s="224"/>
      <c r="T523" s="225"/>
      <c r="AT523" s="226" t="s">
        <v>192</v>
      </c>
      <c r="AU523" s="226" t="s">
        <v>86</v>
      </c>
      <c r="AV523" s="12" t="s">
        <v>24</v>
      </c>
      <c r="AW523" s="12" t="s">
        <v>41</v>
      </c>
      <c r="AX523" s="12" t="s">
        <v>78</v>
      </c>
      <c r="AY523" s="226" t="s">
        <v>183</v>
      </c>
    </row>
    <row r="524" spans="2:51" s="13" customFormat="1" ht="13.5">
      <c r="B524" s="227"/>
      <c r="C524" s="228"/>
      <c r="D524" s="217" t="s">
        <v>192</v>
      </c>
      <c r="E524" s="229" t="s">
        <v>22</v>
      </c>
      <c r="F524" s="230" t="s">
        <v>769</v>
      </c>
      <c r="G524" s="228"/>
      <c r="H524" s="231">
        <v>3.051</v>
      </c>
      <c r="I524" s="232"/>
      <c r="J524" s="228"/>
      <c r="K524" s="228"/>
      <c r="L524" s="233"/>
      <c r="M524" s="234"/>
      <c r="N524" s="235"/>
      <c r="O524" s="235"/>
      <c r="P524" s="235"/>
      <c r="Q524" s="235"/>
      <c r="R524" s="235"/>
      <c r="S524" s="235"/>
      <c r="T524" s="236"/>
      <c r="AT524" s="237" t="s">
        <v>192</v>
      </c>
      <c r="AU524" s="237" t="s">
        <v>86</v>
      </c>
      <c r="AV524" s="13" t="s">
        <v>86</v>
      </c>
      <c r="AW524" s="13" t="s">
        <v>41</v>
      </c>
      <c r="AX524" s="13" t="s">
        <v>78</v>
      </c>
      <c r="AY524" s="237" t="s">
        <v>183</v>
      </c>
    </row>
    <row r="525" spans="2:51" s="13" customFormat="1" ht="13.5">
      <c r="B525" s="227"/>
      <c r="C525" s="228"/>
      <c r="D525" s="217" t="s">
        <v>192</v>
      </c>
      <c r="E525" s="229" t="s">
        <v>22</v>
      </c>
      <c r="F525" s="230" t="s">
        <v>770</v>
      </c>
      <c r="G525" s="228"/>
      <c r="H525" s="231">
        <v>0.827</v>
      </c>
      <c r="I525" s="232"/>
      <c r="J525" s="228"/>
      <c r="K525" s="228"/>
      <c r="L525" s="233"/>
      <c r="M525" s="234"/>
      <c r="N525" s="235"/>
      <c r="O525" s="235"/>
      <c r="P525" s="235"/>
      <c r="Q525" s="235"/>
      <c r="R525" s="235"/>
      <c r="S525" s="235"/>
      <c r="T525" s="236"/>
      <c r="AT525" s="237" t="s">
        <v>192</v>
      </c>
      <c r="AU525" s="237" t="s">
        <v>86</v>
      </c>
      <c r="AV525" s="13" t="s">
        <v>86</v>
      </c>
      <c r="AW525" s="13" t="s">
        <v>41</v>
      </c>
      <c r="AX525" s="13" t="s">
        <v>78</v>
      </c>
      <c r="AY525" s="237" t="s">
        <v>183</v>
      </c>
    </row>
    <row r="526" spans="2:51" s="12" customFormat="1" ht="13.5">
      <c r="B526" s="215"/>
      <c r="C526" s="216"/>
      <c r="D526" s="217" t="s">
        <v>192</v>
      </c>
      <c r="E526" s="218" t="s">
        <v>22</v>
      </c>
      <c r="F526" s="219" t="s">
        <v>771</v>
      </c>
      <c r="G526" s="216"/>
      <c r="H526" s="220" t="s">
        <v>22</v>
      </c>
      <c r="I526" s="221"/>
      <c r="J526" s="216"/>
      <c r="K526" s="216"/>
      <c r="L526" s="222"/>
      <c r="M526" s="223"/>
      <c r="N526" s="224"/>
      <c r="O526" s="224"/>
      <c r="P526" s="224"/>
      <c r="Q526" s="224"/>
      <c r="R526" s="224"/>
      <c r="S526" s="224"/>
      <c r="T526" s="225"/>
      <c r="AT526" s="226" t="s">
        <v>192</v>
      </c>
      <c r="AU526" s="226" t="s">
        <v>86</v>
      </c>
      <c r="AV526" s="12" t="s">
        <v>24</v>
      </c>
      <c r="AW526" s="12" t="s">
        <v>41</v>
      </c>
      <c r="AX526" s="12" t="s">
        <v>78</v>
      </c>
      <c r="AY526" s="226" t="s">
        <v>183</v>
      </c>
    </row>
    <row r="527" spans="2:51" s="13" customFormat="1" ht="13.5">
      <c r="B527" s="227"/>
      <c r="C527" s="228"/>
      <c r="D527" s="217" t="s">
        <v>192</v>
      </c>
      <c r="E527" s="229" t="s">
        <v>22</v>
      </c>
      <c r="F527" s="230" t="s">
        <v>772</v>
      </c>
      <c r="G527" s="228"/>
      <c r="H527" s="231">
        <v>19.389</v>
      </c>
      <c r="I527" s="232"/>
      <c r="J527" s="228"/>
      <c r="K527" s="228"/>
      <c r="L527" s="233"/>
      <c r="M527" s="234"/>
      <c r="N527" s="235"/>
      <c r="O527" s="235"/>
      <c r="P527" s="235"/>
      <c r="Q527" s="235"/>
      <c r="R527" s="235"/>
      <c r="S527" s="235"/>
      <c r="T527" s="236"/>
      <c r="AT527" s="237" t="s">
        <v>192</v>
      </c>
      <c r="AU527" s="237" t="s">
        <v>86</v>
      </c>
      <c r="AV527" s="13" t="s">
        <v>86</v>
      </c>
      <c r="AW527" s="13" t="s">
        <v>41</v>
      </c>
      <c r="AX527" s="13" t="s">
        <v>78</v>
      </c>
      <c r="AY527" s="237" t="s">
        <v>183</v>
      </c>
    </row>
    <row r="528" spans="2:51" s="12" customFormat="1" ht="13.5">
      <c r="B528" s="215"/>
      <c r="C528" s="216"/>
      <c r="D528" s="217" t="s">
        <v>192</v>
      </c>
      <c r="E528" s="218" t="s">
        <v>22</v>
      </c>
      <c r="F528" s="219" t="s">
        <v>760</v>
      </c>
      <c r="G528" s="216"/>
      <c r="H528" s="220" t="s">
        <v>22</v>
      </c>
      <c r="I528" s="221"/>
      <c r="J528" s="216"/>
      <c r="K528" s="216"/>
      <c r="L528" s="222"/>
      <c r="M528" s="223"/>
      <c r="N528" s="224"/>
      <c r="O528" s="224"/>
      <c r="P528" s="224"/>
      <c r="Q528" s="224"/>
      <c r="R528" s="224"/>
      <c r="S528" s="224"/>
      <c r="T528" s="225"/>
      <c r="AT528" s="226" t="s">
        <v>192</v>
      </c>
      <c r="AU528" s="226" t="s">
        <v>86</v>
      </c>
      <c r="AV528" s="12" t="s">
        <v>24</v>
      </c>
      <c r="AW528" s="12" t="s">
        <v>41</v>
      </c>
      <c r="AX528" s="12" t="s">
        <v>78</v>
      </c>
      <c r="AY528" s="226" t="s">
        <v>183</v>
      </c>
    </row>
    <row r="529" spans="2:51" s="13" customFormat="1" ht="13.5">
      <c r="B529" s="227"/>
      <c r="C529" s="228"/>
      <c r="D529" s="217" t="s">
        <v>192</v>
      </c>
      <c r="E529" s="229" t="s">
        <v>22</v>
      </c>
      <c r="F529" s="230" t="s">
        <v>773</v>
      </c>
      <c r="G529" s="228"/>
      <c r="H529" s="231">
        <v>2.614</v>
      </c>
      <c r="I529" s="232"/>
      <c r="J529" s="228"/>
      <c r="K529" s="228"/>
      <c r="L529" s="233"/>
      <c r="M529" s="234"/>
      <c r="N529" s="235"/>
      <c r="O529" s="235"/>
      <c r="P529" s="235"/>
      <c r="Q529" s="235"/>
      <c r="R529" s="235"/>
      <c r="S529" s="235"/>
      <c r="T529" s="236"/>
      <c r="AT529" s="237" t="s">
        <v>192</v>
      </c>
      <c r="AU529" s="237" t="s">
        <v>86</v>
      </c>
      <c r="AV529" s="13" t="s">
        <v>86</v>
      </c>
      <c r="AW529" s="13" t="s">
        <v>41</v>
      </c>
      <c r="AX529" s="13" t="s">
        <v>78</v>
      </c>
      <c r="AY529" s="237" t="s">
        <v>183</v>
      </c>
    </row>
    <row r="530" spans="2:51" s="12" customFormat="1" ht="13.5">
      <c r="B530" s="215"/>
      <c r="C530" s="216"/>
      <c r="D530" s="238" t="s">
        <v>192</v>
      </c>
      <c r="E530" s="242" t="s">
        <v>22</v>
      </c>
      <c r="F530" s="243" t="s">
        <v>207</v>
      </c>
      <c r="G530" s="216"/>
      <c r="H530" s="244" t="s">
        <v>22</v>
      </c>
      <c r="I530" s="221"/>
      <c r="J530" s="216"/>
      <c r="K530" s="216"/>
      <c r="L530" s="222"/>
      <c r="M530" s="223"/>
      <c r="N530" s="224"/>
      <c r="O530" s="224"/>
      <c r="P530" s="224"/>
      <c r="Q530" s="224"/>
      <c r="R530" s="224"/>
      <c r="S530" s="224"/>
      <c r="T530" s="225"/>
      <c r="AT530" s="226" t="s">
        <v>192</v>
      </c>
      <c r="AU530" s="226" t="s">
        <v>86</v>
      </c>
      <c r="AV530" s="12" t="s">
        <v>24</v>
      </c>
      <c r="AW530" s="12" t="s">
        <v>41</v>
      </c>
      <c r="AX530" s="12" t="s">
        <v>78</v>
      </c>
      <c r="AY530" s="226" t="s">
        <v>183</v>
      </c>
    </row>
    <row r="531" spans="2:65" s="1" customFormat="1" ht="22.5" customHeight="1">
      <c r="B531" s="40"/>
      <c r="C531" s="203" t="s">
        <v>774</v>
      </c>
      <c r="D531" s="203" t="s">
        <v>185</v>
      </c>
      <c r="E531" s="204" t="s">
        <v>775</v>
      </c>
      <c r="F531" s="205" t="s">
        <v>776</v>
      </c>
      <c r="G531" s="206" t="s">
        <v>288</v>
      </c>
      <c r="H531" s="207">
        <v>1230.96</v>
      </c>
      <c r="I531" s="208"/>
      <c r="J531" s="209">
        <f>ROUND(I531*H531,2)</f>
        <v>0</v>
      </c>
      <c r="K531" s="205" t="s">
        <v>189</v>
      </c>
      <c r="L531" s="60"/>
      <c r="M531" s="210" t="s">
        <v>22</v>
      </c>
      <c r="N531" s="211" t="s">
        <v>49</v>
      </c>
      <c r="O531" s="41"/>
      <c r="P531" s="212">
        <f>O531*H531</f>
        <v>0</v>
      </c>
      <c r="Q531" s="212">
        <v>0.0204</v>
      </c>
      <c r="R531" s="212">
        <f>Q531*H531</f>
        <v>25.111584000000004</v>
      </c>
      <c r="S531" s="212">
        <v>0</v>
      </c>
      <c r="T531" s="213">
        <f>S531*H531</f>
        <v>0</v>
      </c>
      <c r="AR531" s="23" t="s">
        <v>190</v>
      </c>
      <c r="AT531" s="23" t="s">
        <v>185</v>
      </c>
      <c r="AU531" s="23" t="s">
        <v>86</v>
      </c>
      <c r="AY531" s="23" t="s">
        <v>183</v>
      </c>
      <c r="BE531" s="214">
        <f>IF(N531="základní",J531,0)</f>
        <v>0</v>
      </c>
      <c r="BF531" s="214">
        <f>IF(N531="snížená",J531,0)</f>
        <v>0</v>
      </c>
      <c r="BG531" s="214">
        <f>IF(N531="zákl. přenesená",J531,0)</f>
        <v>0</v>
      </c>
      <c r="BH531" s="214">
        <f>IF(N531="sníž. přenesená",J531,0)</f>
        <v>0</v>
      </c>
      <c r="BI531" s="214">
        <f>IF(N531="nulová",J531,0)</f>
        <v>0</v>
      </c>
      <c r="BJ531" s="23" t="s">
        <v>24</v>
      </c>
      <c r="BK531" s="214">
        <f>ROUND(I531*H531,2)</f>
        <v>0</v>
      </c>
      <c r="BL531" s="23" t="s">
        <v>190</v>
      </c>
      <c r="BM531" s="23" t="s">
        <v>777</v>
      </c>
    </row>
    <row r="532" spans="2:51" s="12" customFormat="1" ht="13.5">
      <c r="B532" s="215"/>
      <c r="C532" s="216"/>
      <c r="D532" s="217" t="s">
        <v>192</v>
      </c>
      <c r="E532" s="218" t="s">
        <v>22</v>
      </c>
      <c r="F532" s="219" t="s">
        <v>778</v>
      </c>
      <c r="G532" s="216"/>
      <c r="H532" s="220" t="s">
        <v>22</v>
      </c>
      <c r="I532" s="221"/>
      <c r="J532" s="216"/>
      <c r="K532" s="216"/>
      <c r="L532" s="222"/>
      <c r="M532" s="223"/>
      <c r="N532" s="224"/>
      <c r="O532" s="224"/>
      <c r="P532" s="224"/>
      <c r="Q532" s="224"/>
      <c r="R532" s="224"/>
      <c r="S532" s="224"/>
      <c r="T532" s="225"/>
      <c r="AT532" s="226" t="s">
        <v>192</v>
      </c>
      <c r="AU532" s="226" t="s">
        <v>86</v>
      </c>
      <c r="AV532" s="12" t="s">
        <v>24</v>
      </c>
      <c r="AW532" s="12" t="s">
        <v>41</v>
      </c>
      <c r="AX532" s="12" t="s">
        <v>78</v>
      </c>
      <c r="AY532" s="226" t="s">
        <v>183</v>
      </c>
    </row>
    <row r="533" spans="2:51" s="12" customFormat="1" ht="13.5">
      <c r="B533" s="215"/>
      <c r="C533" s="216"/>
      <c r="D533" s="217" t="s">
        <v>192</v>
      </c>
      <c r="E533" s="218" t="s">
        <v>22</v>
      </c>
      <c r="F533" s="219" t="s">
        <v>779</v>
      </c>
      <c r="G533" s="216"/>
      <c r="H533" s="220" t="s">
        <v>22</v>
      </c>
      <c r="I533" s="221"/>
      <c r="J533" s="216"/>
      <c r="K533" s="216"/>
      <c r="L533" s="222"/>
      <c r="M533" s="223"/>
      <c r="N533" s="224"/>
      <c r="O533" s="224"/>
      <c r="P533" s="224"/>
      <c r="Q533" s="224"/>
      <c r="R533" s="224"/>
      <c r="S533" s="224"/>
      <c r="T533" s="225"/>
      <c r="AT533" s="226" t="s">
        <v>192</v>
      </c>
      <c r="AU533" s="226" t="s">
        <v>86</v>
      </c>
      <c r="AV533" s="12" t="s">
        <v>24</v>
      </c>
      <c r="AW533" s="12" t="s">
        <v>41</v>
      </c>
      <c r="AX533" s="12" t="s">
        <v>78</v>
      </c>
      <c r="AY533" s="226" t="s">
        <v>183</v>
      </c>
    </row>
    <row r="534" spans="2:51" s="13" customFormat="1" ht="13.5">
      <c r="B534" s="227"/>
      <c r="C534" s="228"/>
      <c r="D534" s="238" t="s">
        <v>192</v>
      </c>
      <c r="E534" s="239" t="s">
        <v>22</v>
      </c>
      <c r="F534" s="240" t="s">
        <v>780</v>
      </c>
      <c r="G534" s="228"/>
      <c r="H534" s="241">
        <v>1230.96</v>
      </c>
      <c r="I534" s="232"/>
      <c r="J534" s="228"/>
      <c r="K534" s="228"/>
      <c r="L534" s="233"/>
      <c r="M534" s="234"/>
      <c r="N534" s="235"/>
      <c r="O534" s="235"/>
      <c r="P534" s="235"/>
      <c r="Q534" s="235"/>
      <c r="R534" s="235"/>
      <c r="S534" s="235"/>
      <c r="T534" s="236"/>
      <c r="AT534" s="237" t="s">
        <v>192</v>
      </c>
      <c r="AU534" s="237" t="s">
        <v>86</v>
      </c>
      <c r="AV534" s="13" t="s">
        <v>86</v>
      </c>
      <c r="AW534" s="13" t="s">
        <v>41</v>
      </c>
      <c r="AX534" s="13" t="s">
        <v>78</v>
      </c>
      <c r="AY534" s="237" t="s">
        <v>183</v>
      </c>
    </row>
    <row r="535" spans="2:65" s="1" customFormat="1" ht="31.5" customHeight="1">
      <c r="B535" s="40"/>
      <c r="C535" s="203" t="s">
        <v>781</v>
      </c>
      <c r="D535" s="203" t="s">
        <v>185</v>
      </c>
      <c r="E535" s="204" t="s">
        <v>782</v>
      </c>
      <c r="F535" s="205" t="s">
        <v>783</v>
      </c>
      <c r="G535" s="206" t="s">
        <v>288</v>
      </c>
      <c r="H535" s="207">
        <v>38.81</v>
      </c>
      <c r="I535" s="208"/>
      <c r="J535" s="209">
        <f>ROUND(I535*H535,2)</f>
        <v>0</v>
      </c>
      <c r="K535" s="205" t="s">
        <v>189</v>
      </c>
      <c r="L535" s="60"/>
      <c r="M535" s="210" t="s">
        <v>22</v>
      </c>
      <c r="N535" s="211" t="s">
        <v>49</v>
      </c>
      <c r="O535" s="41"/>
      <c r="P535" s="212">
        <f>O535*H535</f>
        <v>0</v>
      </c>
      <c r="Q535" s="212">
        <v>1E-05</v>
      </c>
      <c r="R535" s="212">
        <f>Q535*H535</f>
        <v>0.00038810000000000006</v>
      </c>
      <c r="S535" s="212">
        <v>0</v>
      </c>
      <c r="T535" s="213">
        <f>S535*H535</f>
        <v>0</v>
      </c>
      <c r="AR535" s="23" t="s">
        <v>299</v>
      </c>
      <c r="AT535" s="23" t="s">
        <v>185</v>
      </c>
      <c r="AU535" s="23" t="s">
        <v>86</v>
      </c>
      <c r="AY535" s="23" t="s">
        <v>183</v>
      </c>
      <c r="BE535" s="214">
        <f>IF(N535="základní",J535,0)</f>
        <v>0</v>
      </c>
      <c r="BF535" s="214">
        <f>IF(N535="snížená",J535,0)</f>
        <v>0</v>
      </c>
      <c r="BG535" s="214">
        <f>IF(N535="zákl. přenesená",J535,0)</f>
        <v>0</v>
      </c>
      <c r="BH535" s="214">
        <f>IF(N535="sníž. přenesená",J535,0)</f>
        <v>0</v>
      </c>
      <c r="BI535" s="214">
        <f>IF(N535="nulová",J535,0)</f>
        <v>0</v>
      </c>
      <c r="BJ535" s="23" t="s">
        <v>24</v>
      </c>
      <c r="BK535" s="214">
        <f>ROUND(I535*H535,2)</f>
        <v>0</v>
      </c>
      <c r="BL535" s="23" t="s">
        <v>299</v>
      </c>
      <c r="BM535" s="23" t="s">
        <v>784</v>
      </c>
    </row>
    <row r="536" spans="2:51" s="12" customFormat="1" ht="13.5">
      <c r="B536" s="215"/>
      <c r="C536" s="216"/>
      <c r="D536" s="217" t="s">
        <v>192</v>
      </c>
      <c r="E536" s="218" t="s">
        <v>22</v>
      </c>
      <c r="F536" s="219" t="s">
        <v>785</v>
      </c>
      <c r="G536" s="216"/>
      <c r="H536" s="220" t="s">
        <v>22</v>
      </c>
      <c r="I536" s="221"/>
      <c r="J536" s="216"/>
      <c r="K536" s="216"/>
      <c r="L536" s="222"/>
      <c r="M536" s="223"/>
      <c r="N536" s="224"/>
      <c r="O536" s="224"/>
      <c r="P536" s="224"/>
      <c r="Q536" s="224"/>
      <c r="R536" s="224"/>
      <c r="S536" s="224"/>
      <c r="T536" s="225"/>
      <c r="AT536" s="226" t="s">
        <v>192</v>
      </c>
      <c r="AU536" s="226" t="s">
        <v>86</v>
      </c>
      <c r="AV536" s="12" t="s">
        <v>24</v>
      </c>
      <c r="AW536" s="12" t="s">
        <v>41</v>
      </c>
      <c r="AX536" s="12" t="s">
        <v>78</v>
      </c>
      <c r="AY536" s="226" t="s">
        <v>183</v>
      </c>
    </row>
    <row r="537" spans="2:51" s="13" customFormat="1" ht="13.5">
      <c r="B537" s="227"/>
      <c r="C537" s="228"/>
      <c r="D537" s="217" t="s">
        <v>192</v>
      </c>
      <c r="E537" s="229" t="s">
        <v>22</v>
      </c>
      <c r="F537" s="230" t="s">
        <v>786</v>
      </c>
      <c r="G537" s="228"/>
      <c r="H537" s="231">
        <v>30.89</v>
      </c>
      <c r="I537" s="232"/>
      <c r="J537" s="228"/>
      <c r="K537" s="228"/>
      <c r="L537" s="233"/>
      <c r="M537" s="234"/>
      <c r="N537" s="235"/>
      <c r="O537" s="235"/>
      <c r="P537" s="235"/>
      <c r="Q537" s="235"/>
      <c r="R537" s="235"/>
      <c r="S537" s="235"/>
      <c r="T537" s="236"/>
      <c r="AT537" s="237" t="s">
        <v>192</v>
      </c>
      <c r="AU537" s="237" t="s">
        <v>86</v>
      </c>
      <c r="AV537" s="13" t="s">
        <v>86</v>
      </c>
      <c r="AW537" s="13" t="s">
        <v>41</v>
      </c>
      <c r="AX537" s="13" t="s">
        <v>78</v>
      </c>
      <c r="AY537" s="237" t="s">
        <v>183</v>
      </c>
    </row>
    <row r="538" spans="2:51" s="12" customFormat="1" ht="13.5">
      <c r="B538" s="215"/>
      <c r="C538" s="216"/>
      <c r="D538" s="217" t="s">
        <v>192</v>
      </c>
      <c r="E538" s="218" t="s">
        <v>22</v>
      </c>
      <c r="F538" s="219" t="s">
        <v>740</v>
      </c>
      <c r="G538" s="216"/>
      <c r="H538" s="220" t="s">
        <v>22</v>
      </c>
      <c r="I538" s="221"/>
      <c r="J538" s="216"/>
      <c r="K538" s="216"/>
      <c r="L538" s="222"/>
      <c r="M538" s="223"/>
      <c r="N538" s="224"/>
      <c r="O538" s="224"/>
      <c r="P538" s="224"/>
      <c r="Q538" s="224"/>
      <c r="R538" s="224"/>
      <c r="S538" s="224"/>
      <c r="T538" s="225"/>
      <c r="AT538" s="226" t="s">
        <v>192</v>
      </c>
      <c r="AU538" s="226" t="s">
        <v>86</v>
      </c>
      <c r="AV538" s="12" t="s">
        <v>24</v>
      </c>
      <c r="AW538" s="12" t="s">
        <v>41</v>
      </c>
      <c r="AX538" s="12" t="s">
        <v>78</v>
      </c>
      <c r="AY538" s="226" t="s">
        <v>183</v>
      </c>
    </row>
    <row r="539" spans="2:51" s="13" customFormat="1" ht="13.5">
      <c r="B539" s="227"/>
      <c r="C539" s="228"/>
      <c r="D539" s="217" t="s">
        <v>192</v>
      </c>
      <c r="E539" s="229" t="s">
        <v>22</v>
      </c>
      <c r="F539" s="230" t="s">
        <v>787</v>
      </c>
      <c r="G539" s="228"/>
      <c r="H539" s="231">
        <v>7.92</v>
      </c>
      <c r="I539" s="232"/>
      <c r="J539" s="228"/>
      <c r="K539" s="228"/>
      <c r="L539" s="233"/>
      <c r="M539" s="234"/>
      <c r="N539" s="235"/>
      <c r="O539" s="235"/>
      <c r="P539" s="235"/>
      <c r="Q539" s="235"/>
      <c r="R539" s="235"/>
      <c r="S539" s="235"/>
      <c r="T539" s="236"/>
      <c r="AT539" s="237" t="s">
        <v>192</v>
      </c>
      <c r="AU539" s="237" t="s">
        <v>86</v>
      </c>
      <c r="AV539" s="13" t="s">
        <v>86</v>
      </c>
      <c r="AW539" s="13" t="s">
        <v>41</v>
      </c>
      <c r="AX539" s="13" t="s">
        <v>78</v>
      </c>
      <c r="AY539" s="237" t="s">
        <v>183</v>
      </c>
    </row>
    <row r="540" spans="2:51" s="12" customFormat="1" ht="13.5">
      <c r="B540" s="215"/>
      <c r="C540" s="216"/>
      <c r="D540" s="238" t="s">
        <v>192</v>
      </c>
      <c r="E540" s="242" t="s">
        <v>22</v>
      </c>
      <c r="F540" s="243" t="s">
        <v>207</v>
      </c>
      <c r="G540" s="216"/>
      <c r="H540" s="244" t="s">
        <v>22</v>
      </c>
      <c r="I540" s="221"/>
      <c r="J540" s="216"/>
      <c r="K540" s="216"/>
      <c r="L540" s="222"/>
      <c r="M540" s="223"/>
      <c r="N540" s="224"/>
      <c r="O540" s="224"/>
      <c r="P540" s="224"/>
      <c r="Q540" s="224"/>
      <c r="R540" s="224"/>
      <c r="S540" s="224"/>
      <c r="T540" s="225"/>
      <c r="AT540" s="226" t="s">
        <v>192</v>
      </c>
      <c r="AU540" s="226" t="s">
        <v>86</v>
      </c>
      <c r="AV540" s="12" t="s">
        <v>24</v>
      </c>
      <c r="AW540" s="12" t="s">
        <v>41</v>
      </c>
      <c r="AX540" s="12" t="s">
        <v>78</v>
      </c>
      <c r="AY540" s="226" t="s">
        <v>183</v>
      </c>
    </row>
    <row r="541" spans="2:65" s="1" customFormat="1" ht="22.5" customHeight="1">
      <c r="B541" s="40"/>
      <c r="C541" s="245" t="s">
        <v>788</v>
      </c>
      <c r="D541" s="245" t="s">
        <v>272</v>
      </c>
      <c r="E541" s="246" t="s">
        <v>789</v>
      </c>
      <c r="F541" s="247" t="s">
        <v>790</v>
      </c>
      <c r="G541" s="248" t="s">
        <v>288</v>
      </c>
      <c r="H541" s="249">
        <v>46.572</v>
      </c>
      <c r="I541" s="250"/>
      <c r="J541" s="251">
        <f>ROUND(I541*H541,2)</f>
        <v>0</v>
      </c>
      <c r="K541" s="247" t="s">
        <v>189</v>
      </c>
      <c r="L541" s="252"/>
      <c r="M541" s="253" t="s">
        <v>22</v>
      </c>
      <c r="N541" s="254" t="s">
        <v>49</v>
      </c>
      <c r="O541" s="41"/>
      <c r="P541" s="212">
        <f>O541*H541</f>
        <v>0</v>
      </c>
      <c r="Q541" s="212">
        <v>0.00014</v>
      </c>
      <c r="R541" s="212">
        <f>Q541*H541</f>
        <v>0.00652008</v>
      </c>
      <c r="S541" s="212">
        <v>0</v>
      </c>
      <c r="T541" s="213">
        <f>S541*H541</f>
        <v>0</v>
      </c>
      <c r="AR541" s="23" t="s">
        <v>394</v>
      </c>
      <c r="AT541" s="23" t="s">
        <v>272</v>
      </c>
      <c r="AU541" s="23" t="s">
        <v>86</v>
      </c>
      <c r="AY541" s="23" t="s">
        <v>183</v>
      </c>
      <c r="BE541" s="214">
        <f>IF(N541="základní",J541,0)</f>
        <v>0</v>
      </c>
      <c r="BF541" s="214">
        <f>IF(N541="snížená",J541,0)</f>
        <v>0</v>
      </c>
      <c r="BG541" s="214">
        <f>IF(N541="zákl. přenesená",J541,0)</f>
        <v>0</v>
      </c>
      <c r="BH541" s="214">
        <f>IF(N541="sníž. přenesená",J541,0)</f>
        <v>0</v>
      </c>
      <c r="BI541" s="214">
        <f>IF(N541="nulová",J541,0)</f>
        <v>0</v>
      </c>
      <c r="BJ541" s="23" t="s">
        <v>24</v>
      </c>
      <c r="BK541" s="214">
        <f>ROUND(I541*H541,2)</f>
        <v>0</v>
      </c>
      <c r="BL541" s="23" t="s">
        <v>299</v>
      </c>
      <c r="BM541" s="23" t="s">
        <v>791</v>
      </c>
    </row>
    <row r="542" spans="2:51" s="13" customFormat="1" ht="13.5">
      <c r="B542" s="227"/>
      <c r="C542" s="228"/>
      <c r="D542" s="217" t="s">
        <v>192</v>
      </c>
      <c r="E542" s="228"/>
      <c r="F542" s="230" t="s">
        <v>792</v>
      </c>
      <c r="G542" s="228"/>
      <c r="H542" s="231">
        <v>46.572</v>
      </c>
      <c r="I542" s="232"/>
      <c r="J542" s="228"/>
      <c r="K542" s="228"/>
      <c r="L542" s="233"/>
      <c r="M542" s="234"/>
      <c r="N542" s="235"/>
      <c r="O542" s="235"/>
      <c r="P542" s="235"/>
      <c r="Q542" s="235"/>
      <c r="R542" s="235"/>
      <c r="S542" s="235"/>
      <c r="T542" s="236"/>
      <c r="AT542" s="237" t="s">
        <v>192</v>
      </c>
      <c r="AU542" s="237" t="s">
        <v>86</v>
      </c>
      <c r="AV542" s="13" t="s">
        <v>86</v>
      </c>
      <c r="AW542" s="13" t="s">
        <v>6</v>
      </c>
      <c r="AX542" s="13" t="s">
        <v>24</v>
      </c>
      <c r="AY542" s="237" t="s">
        <v>183</v>
      </c>
    </row>
    <row r="543" spans="2:63" s="11" customFormat="1" ht="29.85" customHeight="1">
      <c r="B543" s="186"/>
      <c r="C543" s="187"/>
      <c r="D543" s="200" t="s">
        <v>77</v>
      </c>
      <c r="E543" s="201" t="s">
        <v>591</v>
      </c>
      <c r="F543" s="201" t="s">
        <v>793</v>
      </c>
      <c r="G543" s="187"/>
      <c r="H543" s="187"/>
      <c r="I543" s="190"/>
      <c r="J543" s="202">
        <f>BK543</f>
        <v>0</v>
      </c>
      <c r="K543" s="187"/>
      <c r="L543" s="192"/>
      <c r="M543" s="193"/>
      <c r="N543" s="194"/>
      <c r="O543" s="194"/>
      <c r="P543" s="195">
        <f>SUM(P544:P571)</f>
        <v>0</v>
      </c>
      <c r="Q543" s="194"/>
      <c r="R543" s="195">
        <f>SUM(R544:R571)</f>
        <v>16.142139999999998</v>
      </c>
      <c r="S543" s="194"/>
      <c r="T543" s="196">
        <f>SUM(T544:T571)</f>
        <v>0</v>
      </c>
      <c r="AR543" s="197" t="s">
        <v>24</v>
      </c>
      <c r="AT543" s="198" t="s">
        <v>77</v>
      </c>
      <c r="AU543" s="198" t="s">
        <v>24</v>
      </c>
      <c r="AY543" s="197" t="s">
        <v>183</v>
      </c>
      <c r="BK543" s="199">
        <f>SUM(BK544:BK571)</f>
        <v>0</v>
      </c>
    </row>
    <row r="544" spans="2:65" s="1" customFormat="1" ht="22.5" customHeight="1">
      <c r="B544" s="40"/>
      <c r="C544" s="203" t="s">
        <v>794</v>
      </c>
      <c r="D544" s="203" t="s">
        <v>185</v>
      </c>
      <c r="E544" s="204" t="s">
        <v>795</v>
      </c>
      <c r="F544" s="205" t="s">
        <v>796</v>
      </c>
      <c r="G544" s="206" t="s">
        <v>246</v>
      </c>
      <c r="H544" s="207">
        <v>13</v>
      </c>
      <c r="I544" s="208"/>
      <c r="J544" s="209">
        <f>ROUND(I544*H544,2)</f>
        <v>0</v>
      </c>
      <c r="K544" s="205" t="s">
        <v>189</v>
      </c>
      <c r="L544" s="60"/>
      <c r="M544" s="210" t="s">
        <v>22</v>
      </c>
      <c r="N544" s="211" t="s">
        <v>49</v>
      </c>
      <c r="O544" s="41"/>
      <c r="P544" s="212">
        <f>O544*H544</f>
        <v>0</v>
      </c>
      <c r="Q544" s="212">
        <v>0.01698</v>
      </c>
      <c r="R544" s="212">
        <f>Q544*H544</f>
        <v>0.22074</v>
      </c>
      <c r="S544" s="212">
        <v>0</v>
      </c>
      <c r="T544" s="213">
        <f>S544*H544</f>
        <v>0</v>
      </c>
      <c r="AR544" s="23" t="s">
        <v>190</v>
      </c>
      <c r="AT544" s="23" t="s">
        <v>185</v>
      </c>
      <c r="AU544" s="23" t="s">
        <v>86</v>
      </c>
      <c r="AY544" s="23" t="s">
        <v>183</v>
      </c>
      <c r="BE544" s="214">
        <f>IF(N544="základní",J544,0)</f>
        <v>0</v>
      </c>
      <c r="BF544" s="214">
        <f>IF(N544="snížená",J544,0)</f>
        <v>0</v>
      </c>
      <c r="BG544" s="214">
        <f>IF(N544="zákl. přenesená",J544,0)</f>
        <v>0</v>
      </c>
      <c r="BH544" s="214">
        <f>IF(N544="sníž. přenesená",J544,0)</f>
        <v>0</v>
      </c>
      <c r="BI544" s="214">
        <f>IF(N544="nulová",J544,0)</f>
        <v>0</v>
      </c>
      <c r="BJ544" s="23" t="s">
        <v>24</v>
      </c>
      <c r="BK544" s="214">
        <f>ROUND(I544*H544,2)</f>
        <v>0</v>
      </c>
      <c r="BL544" s="23" t="s">
        <v>190</v>
      </c>
      <c r="BM544" s="23" t="s">
        <v>797</v>
      </c>
    </row>
    <row r="545" spans="2:51" s="12" customFormat="1" ht="13.5">
      <c r="B545" s="215"/>
      <c r="C545" s="216"/>
      <c r="D545" s="217" t="s">
        <v>192</v>
      </c>
      <c r="E545" s="218" t="s">
        <v>22</v>
      </c>
      <c r="F545" s="219" t="s">
        <v>798</v>
      </c>
      <c r="G545" s="216"/>
      <c r="H545" s="220" t="s">
        <v>22</v>
      </c>
      <c r="I545" s="221"/>
      <c r="J545" s="216"/>
      <c r="K545" s="216"/>
      <c r="L545" s="222"/>
      <c r="M545" s="223"/>
      <c r="N545" s="224"/>
      <c r="O545" s="224"/>
      <c r="P545" s="224"/>
      <c r="Q545" s="224"/>
      <c r="R545" s="224"/>
      <c r="S545" s="224"/>
      <c r="T545" s="225"/>
      <c r="AT545" s="226" t="s">
        <v>192</v>
      </c>
      <c r="AU545" s="226" t="s">
        <v>86</v>
      </c>
      <c r="AV545" s="12" t="s">
        <v>24</v>
      </c>
      <c r="AW545" s="12" t="s">
        <v>41</v>
      </c>
      <c r="AX545" s="12" t="s">
        <v>78</v>
      </c>
      <c r="AY545" s="226" t="s">
        <v>183</v>
      </c>
    </row>
    <row r="546" spans="2:51" s="13" customFormat="1" ht="13.5">
      <c r="B546" s="227"/>
      <c r="C546" s="228"/>
      <c r="D546" s="217" t="s">
        <v>192</v>
      </c>
      <c r="E546" s="229" t="s">
        <v>22</v>
      </c>
      <c r="F546" s="230" t="s">
        <v>799</v>
      </c>
      <c r="G546" s="228"/>
      <c r="H546" s="231">
        <v>13</v>
      </c>
      <c r="I546" s="232"/>
      <c r="J546" s="228"/>
      <c r="K546" s="228"/>
      <c r="L546" s="233"/>
      <c r="M546" s="234"/>
      <c r="N546" s="235"/>
      <c r="O546" s="235"/>
      <c r="P546" s="235"/>
      <c r="Q546" s="235"/>
      <c r="R546" s="235"/>
      <c r="S546" s="235"/>
      <c r="T546" s="236"/>
      <c r="AT546" s="237" t="s">
        <v>192</v>
      </c>
      <c r="AU546" s="237" t="s">
        <v>86</v>
      </c>
      <c r="AV546" s="13" t="s">
        <v>86</v>
      </c>
      <c r="AW546" s="13" t="s">
        <v>41</v>
      </c>
      <c r="AX546" s="13" t="s">
        <v>78</v>
      </c>
      <c r="AY546" s="237" t="s">
        <v>183</v>
      </c>
    </row>
    <row r="547" spans="2:51" s="12" customFormat="1" ht="13.5">
      <c r="B547" s="215"/>
      <c r="C547" s="216"/>
      <c r="D547" s="238" t="s">
        <v>192</v>
      </c>
      <c r="E547" s="242" t="s">
        <v>22</v>
      </c>
      <c r="F547" s="243" t="s">
        <v>207</v>
      </c>
      <c r="G547" s="216"/>
      <c r="H547" s="244" t="s">
        <v>22</v>
      </c>
      <c r="I547" s="221"/>
      <c r="J547" s="216"/>
      <c r="K547" s="216"/>
      <c r="L547" s="222"/>
      <c r="M547" s="223"/>
      <c r="N547" s="224"/>
      <c r="O547" s="224"/>
      <c r="P547" s="224"/>
      <c r="Q547" s="224"/>
      <c r="R547" s="224"/>
      <c r="S547" s="224"/>
      <c r="T547" s="225"/>
      <c r="AT547" s="226" t="s">
        <v>192</v>
      </c>
      <c r="AU547" s="226" t="s">
        <v>86</v>
      </c>
      <c r="AV547" s="12" t="s">
        <v>24</v>
      </c>
      <c r="AW547" s="12" t="s">
        <v>41</v>
      </c>
      <c r="AX547" s="12" t="s">
        <v>78</v>
      </c>
      <c r="AY547" s="226" t="s">
        <v>183</v>
      </c>
    </row>
    <row r="548" spans="2:65" s="1" customFormat="1" ht="22.5" customHeight="1">
      <c r="B548" s="40"/>
      <c r="C548" s="245" t="s">
        <v>800</v>
      </c>
      <c r="D548" s="245" t="s">
        <v>272</v>
      </c>
      <c r="E548" s="246" t="s">
        <v>801</v>
      </c>
      <c r="F548" s="247" t="s">
        <v>802</v>
      </c>
      <c r="G548" s="248" t="s">
        <v>246</v>
      </c>
      <c r="H548" s="249">
        <v>13</v>
      </c>
      <c r="I548" s="250"/>
      <c r="J548" s="251">
        <f>ROUND(I548*H548,2)</f>
        <v>0</v>
      </c>
      <c r="K548" s="247" t="s">
        <v>189</v>
      </c>
      <c r="L548" s="252"/>
      <c r="M548" s="253" t="s">
        <v>22</v>
      </c>
      <c r="N548" s="254" t="s">
        <v>49</v>
      </c>
      <c r="O548" s="41"/>
      <c r="P548" s="212">
        <f>O548*H548</f>
        <v>0</v>
      </c>
      <c r="Q548" s="212">
        <v>0.011</v>
      </c>
      <c r="R548" s="212">
        <f>Q548*H548</f>
        <v>0.143</v>
      </c>
      <c r="S548" s="212">
        <v>0</v>
      </c>
      <c r="T548" s="213">
        <f>S548*H548</f>
        <v>0</v>
      </c>
      <c r="AR548" s="23" t="s">
        <v>243</v>
      </c>
      <c r="AT548" s="23" t="s">
        <v>272</v>
      </c>
      <c r="AU548" s="23" t="s">
        <v>86</v>
      </c>
      <c r="AY548" s="23" t="s">
        <v>183</v>
      </c>
      <c r="BE548" s="214">
        <f>IF(N548="základní",J548,0)</f>
        <v>0</v>
      </c>
      <c r="BF548" s="214">
        <f>IF(N548="snížená",J548,0)</f>
        <v>0</v>
      </c>
      <c r="BG548" s="214">
        <f>IF(N548="zákl. přenesená",J548,0)</f>
        <v>0</v>
      </c>
      <c r="BH548" s="214">
        <f>IF(N548="sníž. přenesená",J548,0)</f>
        <v>0</v>
      </c>
      <c r="BI548" s="214">
        <f>IF(N548="nulová",J548,0)</f>
        <v>0</v>
      </c>
      <c r="BJ548" s="23" t="s">
        <v>24</v>
      </c>
      <c r="BK548" s="214">
        <f>ROUND(I548*H548,2)</f>
        <v>0</v>
      </c>
      <c r="BL548" s="23" t="s">
        <v>190</v>
      </c>
      <c r="BM548" s="23" t="s">
        <v>803</v>
      </c>
    </row>
    <row r="549" spans="2:65" s="1" customFormat="1" ht="31.5" customHeight="1">
      <c r="B549" s="40"/>
      <c r="C549" s="203" t="s">
        <v>804</v>
      </c>
      <c r="D549" s="203" t="s">
        <v>185</v>
      </c>
      <c r="E549" s="204" t="s">
        <v>805</v>
      </c>
      <c r="F549" s="205" t="s">
        <v>806</v>
      </c>
      <c r="G549" s="206" t="s">
        <v>246</v>
      </c>
      <c r="H549" s="207">
        <v>34</v>
      </c>
      <c r="I549" s="208"/>
      <c r="J549" s="209">
        <f>ROUND(I549*H549,2)</f>
        <v>0</v>
      </c>
      <c r="K549" s="205" t="s">
        <v>189</v>
      </c>
      <c r="L549" s="60"/>
      <c r="M549" s="210" t="s">
        <v>22</v>
      </c>
      <c r="N549" s="211" t="s">
        <v>49</v>
      </c>
      <c r="O549" s="41"/>
      <c r="P549" s="212">
        <f>O549*H549</f>
        <v>0</v>
      </c>
      <c r="Q549" s="212">
        <v>0.4417</v>
      </c>
      <c r="R549" s="212">
        <f>Q549*H549</f>
        <v>15.0178</v>
      </c>
      <c r="S549" s="212">
        <v>0</v>
      </c>
      <c r="T549" s="213">
        <f>S549*H549</f>
        <v>0</v>
      </c>
      <c r="AR549" s="23" t="s">
        <v>190</v>
      </c>
      <c r="AT549" s="23" t="s">
        <v>185</v>
      </c>
      <c r="AU549" s="23" t="s">
        <v>86</v>
      </c>
      <c r="AY549" s="23" t="s">
        <v>183</v>
      </c>
      <c r="BE549" s="214">
        <f>IF(N549="základní",J549,0)</f>
        <v>0</v>
      </c>
      <c r="BF549" s="214">
        <f>IF(N549="snížená",J549,0)</f>
        <v>0</v>
      </c>
      <c r="BG549" s="214">
        <f>IF(N549="zákl. přenesená",J549,0)</f>
        <v>0</v>
      </c>
      <c r="BH549" s="214">
        <f>IF(N549="sníž. přenesená",J549,0)</f>
        <v>0</v>
      </c>
      <c r="BI549" s="214">
        <f>IF(N549="nulová",J549,0)</f>
        <v>0</v>
      </c>
      <c r="BJ549" s="23" t="s">
        <v>24</v>
      </c>
      <c r="BK549" s="214">
        <f>ROUND(I549*H549,2)</f>
        <v>0</v>
      </c>
      <c r="BL549" s="23" t="s">
        <v>190</v>
      </c>
      <c r="BM549" s="23" t="s">
        <v>807</v>
      </c>
    </row>
    <row r="550" spans="2:51" s="12" customFormat="1" ht="13.5">
      <c r="B550" s="215"/>
      <c r="C550" s="216"/>
      <c r="D550" s="217" t="s">
        <v>192</v>
      </c>
      <c r="E550" s="218" t="s">
        <v>22</v>
      </c>
      <c r="F550" s="219" t="s">
        <v>808</v>
      </c>
      <c r="G550" s="216"/>
      <c r="H550" s="220" t="s">
        <v>22</v>
      </c>
      <c r="I550" s="221"/>
      <c r="J550" s="216"/>
      <c r="K550" s="216"/>
      <c r="L550" s="222"/>
      <c r="M550" s="223"/>
      <c r="N550" s="224"/>
      <c r="O550" s="224"/>
      <c r="P550" s="224"/>
      <c r="Q550" s="224"/>
      <c r="R550" s="224"/>
      <c r="S550" s="224"/>
      <c r="T550" s="225"/>
      <c r="AT550" s="226" t="s">
        <v>192</v>
      </c>
      <c r="AU550" s="226" t="s">
        <v>86</v>
      </c>
      <c r="AV550" s="12" t="s">
        <v>24</v>
      </c>
      <c r="AW550" s="12" t="s">
        <v>41</v>
      </c>
      <c r="AX550" s="12" t="s">
        <v>78</v>
      </c>
      <c r="AY550" s="226" t="s">
        <v>183</v>
      </c>
    </row>
    <row r="551" spans="2:51" s="13" customFormat="1" ht="13.5">
      <c r="B551" s="227"/>
      <c r="C551" s="228"/>
      <c r="D551" s="217" t="s">
        <v>192</v>
      </c>
      <c r="E551" s="229" t="s">
        <v>22</v>
      </c>
      <c r="F551" s="230" t="s">
        <v>809</v>
      </c>
      <c r="G551" s="228"/>
      <c r="H551" s="231">
        <v>19</v>
      </c>
      <c r="I551" s="232"/>
      <c r="J551" s="228"/>
      <c r="K551" s="228"/>
      <c r="L551" s="233"/>
      <c r="M551" s="234"/>
      <c r="N551" s="235"/>
      <c r="O551" s="235"/>
      <c r="P551" s="235"/>
      <c r="Q551" s="235"/>
      <c r="R551" s="235"/>
      <c r="S551" s="235"/>
      <c r="T551" s="236"/>
      <c r="AT551" s="237" t="s">
        <v>192</v>
      </c>
      <c r="AU551" s="237" t="s">
        <v>86</v>
      </c>
      <c r="AV551" s="13" t="s">
        <v>86</v>
      </c>
      <c r="AW551" s="13" t="s">
        <v>41</v>
      </c>
      <c r="AX551" s="13" t="s">
        <v>78</v>
      </c>
      <c r="AY551" s="237" t="s">
        <v>183</v>
      </c>
    </row>
    <row r="552" spans="2:51" s="12" customFormat="1" ht="13.5">
      <c r="B552" s="215"/>
      <c r="C552" s="216"/>
      <c r="D552" s="217" t="s">
        <v>192</v>
      </c>
      <c r="E552" s="218" t="s">
        <v>22</v>
      </c>
      <c r="F552" s="219" t="s">
        <v>810</v>
      </c>
      <c r="G552" s="216"/>
      <c r="H552" s="220" t="s">
        <v>22</v>
      </c>
      <c r="I552" s="221"/>
      <c r="J552" s="216"/>
      <c r="K552" s="216"/>
      <c r="L552" s="222"/>
      <c r="M552" s="223"/>
      <c r="N552" s="224"/>
      <c r="O552" s="224"/>
      <c r="P552" s="224"/>
      <c r="Q552" s="224"/>
      <c r="R552" s="224"/>
      <c r="S552" s="224"/>
      <c r="T552" s="225"/>
      <c r="AT552" s="226" t="s">
        <v>192</v>
      </c>
      <c r="AU552" s="226" t="s">
        <v>86</v>
      </c>
      <c r="AV552" s="12" t="s">
        <v>24</v>
      </c>
      <c r="AW552" s="12" t="s">
        <v>41</v>
      </c>
      <c r="AX552" s="12" t="s">
        <v>78</v>
      </c>
      <c r="AY552" s="226" t="s">
        <v>183</v>
      </c>
    </row>
    <row r="553" spans="2:51" s="13" customFormat="1" ht="13.5">
      <c r="B553" s="227"/>
      <c r="C553" s="228"/>
      <c r="D553" s="217" t="s">
        <v>192</v>
      </c>
      <c r="E553" s="229" t="s">
        <v>22</v>
      </c>
      <c r="F553" s="230" t="s">
        <v>811</v>
      </c>
      <c r="G553" s="228"/>
      <c r="H553" s="231">
        <v>12</v>
      </c>
      <c r="I553" s="232"/>
      <c r="J553" s="228"/>
      <c r="K553" s="228"/>
      <c r="L553" s="233"/>
      <c r="M553" s="234"/>
      <c r="N553" s="235"/>
      <c r="O553" s="235"/>
      <c r="P553" s="235"/>
      <c r="Q553" s="235"/>
      <c r="R553" s="235"/>
      <c r="S553" s="235"/>
      <c r="T553" s="236"/>
      <c r="AT553" s="237" t="s">
        <v>192</v>
      </c>
      <c r="AU553" s="237" t="s">
        <v>86</v>
      </c>
      <c r="AV553" s="13" t="s">
        <v>86</v>
      </c>
      <c r="AW553" s="13" t="s">
        <v>41</v>
      </c>
      <c r="AX553" s="13" t="s">
        <v>78</v>
      </c>
      <c r="AY553" s="237" t="s">
        <v>183</v>
      </c>
    </row>
    <row r="554" spans="2:51" s="12" customFormat="1" ht="13.5">
      <c r="B554" s="215"/>
      <c r="C554" s="216"/>
      <c r="D554" s="217" t="s">
        <v>192</v>
      </c>
      <c r="E554" s="218" t="s">
        <v>22</v>
      </c>
      <c r="F554" s="219" t="s">
        <v>812</v>
      </c>
      <c r="G554" s="216"/>
      <c r="H554" s="220" t="s">
        <v>22</v>
      </c>
      <c r="I554" s="221"/>
      <c r="J554" s="216"/>
      <c r="K554" s="216"/>
      <c r="L554" s="222"/>
      <c r="M554" s="223"/>
      <c r="N554" s="224"/>
      <c r="O554" s="224"/>
      <c r="P554" s="224"/>
      <c r="Q554" s="224"/>
      <c r="R554" s="224"/>
      <c r="S554" s="224"/>
      <c r="T554" s="225"/>
      <c r="AT554" s="226" t="s">
        <v>192</v>
      </c>
      <c r="AU554" s="226" t="s">
        <v>86</v>
      </c>
      <c r="AV554" s="12" t="s">
        <v>24</v>
      </c>
      <c r="AW554" s="12" t="s">
        <v>41</v>
      </c>
      <c r="AX554" s="12" t="s">
        <v>78</v>
      </c>
      <c r="AY554" s="226" t="s">
        <v>183</v>
      </c>
    </row>
    <row r="555" spans="2:51" s="13" customFormat="1" ht="13.5">
      <c r="B555" s="227"/>
      <c r="C555" s="228"/>
      <c r="D555" s="217" t="s">
        <v>192</v>
      </c>
      <c r="E555" s="229" t="s">
        <v>22</v>
      </c>
      <c r="F555" s="230" t="s">
        <v>86</v>
      </c>
      <c r="G555" s="228"/>
      <c r="H555" s="231">
        <v>2</v>
      </c>
      <c r="I555" s="232"/>
      <c r="J555" s="228"/>
      <c r="K555" s="228"/>
      <c r="L555" s="233"/>
      <c r="M555" s="234"/>
      <c r="N555" s="235"/>
      <c r="O555" s="235"/>
      <c r="P555" s="235"/>
      <c r="Q555" s="235"/>
      <c r="R555" s="235"/>
      <c r="S555" s="235"/>
      <c r="T555" s="236"/>
      <c r="AT555" s="237" t="s">
        <v>192</v>
      </c>
      <c r="AU555" s="237" t="s">
        <v>86</v>
      </c>
      <c r="AV555" s="13" t="s">
        <v>86</v>
      </c>
      <c r="AW555" s="13" t="s">
        <v>41</v>
      </c>
      <c r="AX555" s="13" t="s">
        <v>78</v>
      </c>
      <c r="AY555" s="237" t="s">
        <v>183</v>
      </c>
    </row>
    <row r="556" spans="2:51" s="12" customFormat="1" ht="13.5">
      <c r="B556" s="215"/>
      <c r="C556" s="216"/>
      <c r="D556" s="217" t="s">
        <v>192</v>
      </c>
      <c r="E556" s="218" t="s">
        <v>22</v>
      </c>
      <c r="F556" s="219" t="s">
        <v>813</v>
      </c>
      <c r="G556" s="216"/>
      <c r="H556" s="220" t="s">
        <v>22</v>
      </c>
      <c r="I556" s="221"/>
      <c r="J556" s="216"/>
      <c r="K556" s="216"/>
      <c r="L556" s="222"/>
      <c r="M556" s="223"/>
      <c r="N556" s="224"/>
      <c r="O556" s="224"/>
      <c r="P556" s="224"/>
      <c r="Q556" s="224"/>
      <c r="R556" s="224"/>
      <c r="S556" s="224"/>
      <c r="T556" s="225"/>
      <c r="AT556" s="226" t="s">
        <v>192</v>
      </c>
      <c r="AU556" s="226" t="s">
        <v>86</v>
      </c>
      <c r="AV556" s="12" t="s">
        <v>24</v>
      </c>
      <c r="AW556" s="12" t="s">
        <v>41</v>
      </c>
      <c r="AX556" s="12" t="s">
        <v>78</v>
      </c>
      <c r="AY556" s="226" t="s">
        <v>183</v>
      </c>
    </row>
    <row r="557" spans="2:51" s="13" customFormat="1" ht="13.5">
      <c r="B557" s="227"/>
      <c r="C557" s="228"/>
      <c r="D557" s="217" t="s">
        <v>192</v>
      </c>
      <c r="E557" s="229" t="s">
        <v>22</v>
      </c>
      <c r="F557" s="230" t="s">
        <v>24</v>
      </c>
      <c r="G557" s="228"/>
      <c r="H557" s="231">
        <v>1</v>
      </c>
      <c r="I557" s="232"/>
      <c r="J557" s="228"/>
      <c r="K557" s="228"/>
      <c r="L557" s="233"/>
      <c r="M557" s="234"/>
      <c r="N557" s="235"/>
      <c r="O557" s="235"/>
      <c r="P557" s="235"/>
      <c r="Q557" s="235"/>
      <c r="R557" s="235"/>
      <c r="S557" s="235"/>
      <c r="T557" s="236"/>
      <c r="AT557" s="237" t="s">
        <v>192</v>
      </c>
      <c r="AU557" s="237" t="s">
        <v>86</v>
      </c>
      <c r="AV557" s="13" t="s">
        <v>86</v>
      </c>
      <c r="AW557" s="13" t="s">
        <v>41</v>
      </c>
      <c r="AX557" s="13" t="s">
        <v>78</v>
      </c>
      <c r="AY557" s="237" t="s">
        <v>183</v>
      </c>
    </row>
    <row r="558" spans="2:51" s="12" customFormat="1" ht="13.5">
      <c r="B558" s="215"/>
      <c r="C558" s="216"/>
      <c r="D558" s="238" t="s">
        <v>192</v>
      </c>
      <c r="E558" s="242" t="s">
        <v>22</v>
      </c>
      <c r="F558" s="243" t="s">
        <v>207</v>
      </c>
      <c r="G558" s="216"/>
      <c r="H558" s="244" t="s">
        <v>22</v>
      </c>
      <c r="I558" s="221"/>
      <c r="J558" s="216"/>
      <c r="K558" s="216"/>
      <c r="L558" s="222"/>
      <c r="M558" s="223"/>
      <c r="N558" s="224"/>
      <c r="O558" s="224"/>
      <c r="P558" s="224"/>
      <c r="Q558" s="224"/>
      <c r="R558" s="224"/>
      <c r="S558" s="224"/>
      <c r="T558" s="225"/>
      <c r="AT558" s="226" t="s">
        <v>192</v>
      </c>
      <c r="AU558" s="226" t="s">
        <v>86</v>
      </c>
      <c r="AV558" s="12" t="s">
        <v>24</v>
      </c>
      <c r="AW558" s="12" t="s">
        <v>41</v>
      </c>
      <c r="AX558" s="12" t="s">
        <v>78</v>
      </c>
      <c r="AY558" s="226" t="s">
        <v>183</v>
      </c>
    </row>
    <row r="559" spans="2:65" s="1" customFormat="1" ht="22.5" customHeight="1">
      <c r="B559" s="40"/>
      <c r="C559" s="245" t="s">
        <v>814</v>
      </c>
      <c r="D559" s="245" t="s">
        <v>272</v>
      </c>
      <c r="E559" s="246" t="s">
        <v>815</v>
      </c>
      <c r="F559" s="247" t="s">
        <v>816</v>
      </c>
      <c r="G559" s="248" t="s">
        <v>246</v>
      </c>
      <c r="H559" s="249">
        <v>32</v>
      </c>
      <c r="I559" s="250"/>
      <c r="J559" s="251">
        <f>ROUND(I559*H559,2)</f>
        <v>0</v>
      </c>
      <c r="K559" s="247" t="s">
        <v>22</v>
      </c>
      <c r="L559" s="252"/>
      <c r="M559" s="253" t="s">
        <v>22</v>
      </c>
      <c r="N559" s="254" t="s">
        <v>49</v>
      </c>
      <c r="O559" s="41"/>
      <c r="P559" s="212">
        <f>O559*H559</f>
        <v>0</v>
      </c>
      <c r="Q559" s="212">
        <v>0.0112</v>
      </c>
      <c r="R559" s="212">
        <f>Q559*H559</f>
        <v>0.3584</v>
      </c>
      <c r="S559" s="212">
        <v>0</v>
      </c>
      <c r="T559" s="213">
        <f>S559*H559</f>
        <v>0</v>
      </c>
      <c r="AR559" s="23" t="s">
        <v>243</v>
      </c>
      <c r="AT559" s="23" t="s">
        <v>272</v>
      </c>
      <c r="AU559" s="23" t="s">
        <v>86</v>
      </c>
      <c r="AY559" s="23" t="s">
        <v>183</v>
      </c>
      <c r="BE559" s="214">
        <f>IF(N559="základní",J559,0)</f>
        <v>0</v>
      </c>
      <c r="BF559" s="214">
        <f>IF(N559="snížená",J559,0)</f>
        <v>0</v>
      </c>
      <c r="BG559" s="214">
        <f>IF(N559="zákl. přenesená",J559,0)</f>
        <v>0</v>
      </c>
      <c r="BH559" s="214">
        <f>IF(N559="sníž. přenesená",J559,0)</f>
        <v>0</v>
      </c>
      <c r="BI559" s="214">
        <f>IF(N559="nulová",J559,0)</f>
        <v>0</v>
      </c>
      <c r="BJ559" s="23" t="s">
        <v>24</v>
      </c>
      <c r="BK559" s="214">
        <f>ROUND(I559*H559,2)</f>
        <v>0</v>
      </c>
      <c r="BL559" s="23" t="s">
        <v>190</v>
      </c>
      <c r="BM559" s="23" t="s">
        <v>817</v>
      </c>
    </row>
    <row r="560" spans="2:51" s="12" customFormat="1" ht="13.5">
      <c r="B560" s="215"/>
      <c r="C560" s="216"/>
      <c r="D560" s="217" t="s">
        <v>192</v>
      </c>
      <c r="E560" s="218" t="s">
        <v>22</v>
      </c>
      <c r="F560" s="219" t="s">
        <v>808</v>
      </c>
      <c r="G560" s="216"/>
      <c r="H560" s="220" t="s">
        <v>22</v>
      </c>
      <c r="I560" s="221"/>
      <c r="J560" s="216"/>
      <c r="K560" s="216"/>
      <c r="L560" s="222"/>
      <c r="M560" s="223"/>
      <c r="N560" s="224"/>
      <c r="O560" s="224"/>
      <c r="P560" s="224"/>
      <c r="Q560" s="224"/>
      <c r="R560" s="224"/>
      <c r="S560" s="224"/>
      <c r="T560" s="225"/>
      <c r="AT560" s="226" t="s">
        <v>192</v>
      </c>
      <c r="AU560" s="226" t="s">
        <v>86</v>
      </c>
      <c r="AV560" s="12" t="s">
        <v>24</v>
      </c>
      <c r="AW560" s="12" t="s">
        <v>41</v>
      </c>
      <c r="AX560" s="12" t="s">
        <v>78</v>
      </c>
      <c r="AY560" s="226" t="s">
        <v>183</v>
      </c>
    </row>
    <row r="561" spans="2:51" s="13" customFormat="1" ht="13.5">
      <c r="B561" s="227"/>
      <c r="C561" s="228"/>
      <c r="D561" s="217" t="s">
        <v>192</v>
      </c>
      <c r="E561" s="229" t="s">
        <v>22</v>
      </c>
      <c r="F561" s="230" t="s">
        <v>809</v>
      </c>
      <c r="G561" s="228"/>
      <c r="H561" s="231">
        <v>19</v>
      </c>
      <c r="I561" s="232"/>
      <c r="J561" s="228"/>
      <c r="K561" s="228"/>
      <c r="L561" s="233"/>
      <c r="M561" s="234"/>
      <c r="N561" s="235"/>
      <c r="O561" s="235"/>
      <c r="P561" s="235"/>
      <c r="Q561" s="235"/>
      <c r="R561" s="235"/>
      <c r="S561" s="235"/>
      <c r="T561" s="236"/>
      <c r="AT561" s="237" t="s">
        <v>192</v>
      </c>
      <c r="AU561" s="237" t="s">
        <v>86</v>
      </c>
      <c r="AV561" s="13" t="s">
        <v>86</v>
      </c>
      <c r="AW561" s="13" t="s">
        <v>41</v>
      </c>
      <c r="AX561" s="13" t="s">
        <v>78</v>
      </c>
      <c r="AY561" s="237" t="s">
        <v>183</v>
      </c>
    </row>
    <row r="562" spans="2:51" s="12" customFormat="1" ht="13.5">
      <c r="B562" s="215"/>
      <c r="C562" s="216"/>
      <c r="D562" s="217" t="s">
        <v>192</v>
      </c>
      <c r="E562" s="218" t="s">
        <v>22</v>
      </c>
      <c r="F562" s="219" t="s">
        <v>810</v>
      </c>
      <c r="G562" s="216"/>
      <c r="H562" s="220" t="s">
        <v>22</v>
      </c>
      <c r="I562" s="221"/>
      <c r="J562" s="216"/>
      <c r="K562" s="216"/>
      <c r="L562" s="222"/>
      <c r="M562" s="223"/>
      <c r="N562" s="224"/>
      <c r="O562" s="224"/>
      <c r="P562" s="224"/>
      <c r="Q562" s="224"/>
      <c r="R562" s="224"/>
      <c r="S562" s="224"/>
      <c r="T562" s="225"/>
      <c r="AT562" s="226" t="s">
        <v>192</v>
      </c>
      <c r="AU562" s="226" t="s">
        <v>86</v>
      </c>
      <c r="AV562" s="12" t="s">
        <v>24</v>
      </c>
      <c r="AW562" s="12" t="s">
        <v>41</v>
      </c>
      <c r="AX562" s="12" t="s">
        <v>78</v>
      </c>
      <c r="AY562" s="226" t="s">
        <v>183</v>
      </c>
    </row>
    <row r="563" spans="2:51" s="13" customFormat="1" ht="13.5">
      <c r="B563" s="227"/>
      <c r="C563" s="228"/>
      <c r="D563" s="217" t="s">
        <v>192</v>
      </c>
      <c r="E563" s="229" t="s">
        <v>22</v>
      </c>
      <c r="F563" s="230" t="s">
        <v>811</v>
      </c>
      <c r="G563" s="228"/>
      <c r="H563" s="231">
        <v>12</v>
      </c>
      <c r="I563" s="232"/>
      <c r="J563" s="228"/>
      <c r="K563" s="228"/>
      <c r="L563" s="233"/>
      <c r="M563" s="234"/>
      <c r="N563" s="235"/>
      <c r="O563" s="235"/>
      <c r="P563" s="235"/>
      <c r="Q563" s="235"/>
      <c r="R563" s="235"/>
      <c r="S563" s="235"/>
      <c r="T563" s="236"/>
      <c r="AT563" s="237" t="s">
        <v>192</v>
      </c>
      <c r="AU563" s="237" t="s">
        <v>86</v>
      </c>
      <c r="AV563" s="13" t="s">
        <v>86</v>
      </c>
      <c r="AW563" s="13" t="s">
        <v>41</v>
      </c>
      <c r="AX563" s="13" t="s">
        <v>78</v>
      </c>
      <c r="AY563" s="237" t="s">
        <v>183</v>
      </c>
    </row>
    <row r="564" spans="2:51" s="12" customFormat="1" ht="13.5">
      <c r="B564" s="215"/>
      <c r="C564" s="216"/>
      <c r="D564" s="217" t="s">
        <v>192</v>
      </c>
      <c r="E564" s="218" t="s">
        <v>22</v>
      </c>
      <c r="F564" s="219" t="s">
        <v>813</v>
      </c>
      <c r="G564" s="216"/>
      <c r="H564" s="220" t="s">
        <v>22</v>
      </c>
      <c r="I564" s="221"/>
      <c r="J564" s="216"/>
      <c r="K564" s="216"/>
      <c r="L564" s="222"/>
      <c r="M564" s="223"/>
      <c r="N564" s="224"/>
      <c r="O564" s="224"/>
      <c r="P564" s="224"/>
      <c r="Q564" s="224"/>
      <c r="R564" s="224"/>
      <c r="S564" s="224"/>
      <c r="T564" s="225"/>
      <c r="AT564" s="226" t="s">
        <v>192</v>
      </c>
      <c r="AU564" s="226" t="s">
        <v>86</v>
      </c>
      <c r="AV564" s="12" t="s">
        <v>24</v>
      </c>
      <c r="AW564" s="12" t="s">
        <v>41</v>
      </c>
      <c r="AX564" s="12" t="s">
        <v>78</v>
      </c>
      <c r="AY564" s="226" t="s">
        <v>183</v>
      </c>
    </row>
    <row r="565" spans="2:51" s="13" customFormat="1" ht="13.5">
      <c r="B565" s="227"/>
      <c r="C565" s="228"/>
      <c r="D565" s="217" t="s">
        <v>192</v>
      </c>
      <c r="E565" s="229" t="s">
        <v>22</v>
      </c>
      <c r="F565" s="230" t="s">
        <v>24</v>
      </c>
      <c r="G565" s="228"/>
      <c r="H565" s="231">
        <v>1</v>
      </c>
      <c r="I565" s="232"/>
      <c r="J565" s="228"/>
      <c r="K565" s="228"/>
      <c r="L565" s="233"/>
      <c r="M565" s="234"/>
      <c r="N565" s="235"/>
      <c r="O565" s="235"/>
      <c r="P565" s="235"/>
      <c r="Q565" s="235"/>
      <c r="R565" s="235"/>
      <c r="S565" s="235"/>
      <c r="T565" s="236"/>
      <c r="AT565" s="237" t="s">
        <v>192</v>
      </c>
      <c r="AU565" s="237" t="s">
        <v>86</v>
      </c>
      <c r="AV565" s="13" t="s">
        <v>86</v>
      </c>
      <c r="AW565" s="13" t="s">
        <v>41</v>
      </c>
      <c r="AX565" s="13" t="s">
        <v>78</v>
      </c>
      <c r="AY565" s="237" t="s">
        <v>183</v>
      </c>
    </row>
    <row r="566" spans="2:51" s="12" customFormat="1" ht="13.5">
      <c r="B566" s="215"/>
      <c r="C566" s="216"/>
      <c r="D566" s="238" t="s">
        <v>192</v>
      </c>
      <c r="E566" s="242" t="s">
        <v>22</v>
      </c>
      <c r="F566" s="243" t="s">
        <v>207</v>
      </c>
      <c r="G566" s="216"/>
      <c r="H566" s="244" t="s">
        <v>22</v>
      </c>
      <c r="I566" s="221"/>
      <c r="J566" s="216"/>
      <c r="K566" s="216"/>
      <c r="L566" s="222"/>
      <c r="M566" s="223"/>
      <c r="N566" s="224"/>
      <c r="O566" s="224"/>
      <c r="P566" s="224"/>
      <c r="Q566" s="224"/>
      <c r="R566" s="224"/>
      <c r="S566" s="224"/>
      <c r="T566" s="225"/>
      <c r="AT566" s="226" t="s">
        <v>192</v>
      </c>
      <c r="AU566" s="226" t="s">
        <v>86</v>
      </c>
      <c r="AV566" s="12" t="s">
        <v>24</v>
      </c>
      <c r="AW566" s="12" t="s">
        <v>41</v>
      </c>
      <c r="AX566" s="12" t="s">
        <v>78</v>
      </c>
      <c r="AY566" s="226" t="s">
        <v>183</v>
      </c>
    </row>
    <row r="567" spans="2:65" s="1" customFormat="1" ht="22.5" customHeight="1">
      <c r="B567" s="40"/>
      <c r="C567" s="245" t="s">
        <v>818</v>
      </c>
      <c r="D567" s="245" t="s">
        <v>272</v>
      </c>
      <c r="E567" s="246" t="s">
        <v>819</v>
      </c>
      <c r="F567" s="247" t="s">
        <v>820</v>
      </c>
      <c r="G567" s="248" t="s">
        <v>246</v>
      </c>
      <c r="H567" s="249">
        <v>2</v>
      </c>
      <c r="I567" s="250"/>
      <c r="J567" s="251">
        <f>ROUND(I567*H567,2)</f>
        <v>0</v>
      </c>
      <c r="K567" s="247" t="s">
        <v>189</v>
      </c>
      <c r="L567" s="252"/>
      <c r="M567" s="253" t="s">
        <v>22</v>
      </c>
      <c r="N567" s="254" t="s">
        <v>49</v>
      </c>
      <c r="O567" s="41"/>
      <c r="P567" s="212">
        <f>O567*H567</f>
        <v>0</v>
      </c>
      <c r="Q567" s="212">
        <v>0.0114</v>
      </c>
      <c r="R567" s="212">
        <f>Q567*H567</f>
        <v>0.0228</v>
      </c>
      <c r="S567" s="212">
        <v>0</v>
      </c>
      <c r="T567" s="213">
        <f>S567*H567</f>
        <v>0</v>
      </c>
      <c r="AR567" s="23" t="s">
        <v>243</v>
      </c>
      <c r="AT567" s="23" t="s">
        <v>272</v>
      </c>
      <c r="AU567" s="23" t="s">
        <v>86</v>
      </c>
      <c r="AY567" s="23" t="s">
        <v>183</v>
      </c>
      <c r="BE567" s="214">
        <f>IF(N567="základní",J567,0)</f>
        <v>0</v>
      </c>
      <c r="BF567" s="214">
        <f>IF(N567="snížená",J567,0)</f>
        <v>0</v>
      </c>
      <c r="BG567" s="214">
        <f>IF(N567="zákl. přenesená",J567,0)</f>
        <v>0</v>
      </c>
      <c r="BH567" s="214">
        <f>IF(N567="sníž. přenesená",J567,0)</f>
        <v>0</v>
      </c>
      <c r="BI567" s="214">
        <f>IF(N567="nulová",J567,0)</f>
        <v>0</v>
      </c>
      <c r="BJ567" s="23" t="s">
        <v>24</v>
      </c>
      <c r="BK567" s="214">
        <f>ROUND(I567*H567,2)</f>
        <v>0</v>
      </c>
      <c r="BL567" s="23" t="s">
        <v>190</v>
      </c>
      <c r="BM567" s="23" t="s">
        <v>821</v>
      </c>
    </row>
    <row r="568" spans="2:65" s="1" customFormat="1" ht="22.5" customHeight="1">
      <c r="B568" s="40"/>
      <c r="C568" s="203" t="s">
        <v>822</v>
      </c>
      <c r="D568" s="203" t="s">
        <v>185</v>
      </c>
      <c r="E568" s="204" t="s">
        <v>823</v>
      </c>
      <c r="F568" s="205" t="s">
        <v>824</v>
      </c>
      <c r="G568" s="206" t="s">
        <v>246</v>
      </c>
      <c r="H568" s="207">
        <v>20</v>
      </c>
      <c r="I568" s="208"/>
      <c r="J568" s="209">
        <f>ROUND(I568*H568,2)</f>
        <v>0</v>
      </c>
      <c r="K568" s="205" t="s">
        <v>189</v>
      </c>
      <c r="L568" s="60"/>
      <c r="M568" s="210" t="s">
        <v>22</v>
      </c>
      <c r="N568" s="211" t="s">
        <v>49</v>
      </c>
      <c r="O568" s="41"/>
      <c r="P568" s="212">
        <f>O568*H568</f>
        <v>0</v>
      </c>
      <c r="Q568" s="212">
        <v>0</v>
      </c>
      <c r="R568" s="212">
        <f>Q568*H568</f>
        <v>0</v>
      </c>
      <c r="S568" s="212">
        <v>0</v>
      </c>
      <c r="T568" s="213">
        <f>S568*H568</f>
        <v>0</v>
      </c>
      <c r="AR568" s="23" t="s">
        <v>190</v>
      </c>
      <c r="AT568" s="23" t="s">
        <v>185</v>
      </c>
      <c r="AU568" s="23" t="s">
        <v>86</v>
      </c>
      <c r="AY568" s="23" t="s">
        <v>183</v>
      </c>
      <c r="BE568" s="214">
        <f>IF(N568="základní",J568,0)</f>
        <v>0</v>
      </c>
      <c r="BF568" s="214">
        <f>IF(N568="snížená",J568,0)</f>
        <v>0</v>
      </c>
      <c r="BG568" s="214">
        <f>IF(N568="zákl. přenesená",J568,0)</f>
        <v>0</v>
      </c>
      <c r="BH568" s="214">
        <f>IF(N568="sníž. přenesená",J568,0)</f>
        <v>0</v>
      </c>
      <c r="BI568" s="214">
        <f>IF(N568="nulová",J568,0)</f>
        <v>0</v>
      </c>
      <c r="BJ568" s="23" t="s">
        <v>24</v>
      </c>
      <c r="BK568" s="214">
        <f>ROUND(I568*H568,2)</f>
        <v>0</v>
      </c>
      <c r="BL568" s="23" t="s">
        <v>190</v>
      </c>
      <c r="BM568" s="23" t="s">
        <v>825</v>
      </c>
    </row>
    <row r="569" spans="2:65" s="1" customFormat="1" ht="31.5" customHeight="1">
      <c r="B569" s="40"/>
      <c r="C569" s="245" t="s">
        <v>30</v>
      </c>
      <c r="D569" s="245" t="s">
        <v>272</v>
      </c>
      <c r="E569" s="246" t="s">
        <v>826</v>
      </c>
      <c r="F569" s="247" t="s">
        <v>827</v>
      </c>
      <c r="G569" s="248" t="s">
        <v>246</v>
      </c>
      <c r="H569" s="249">
        <v>20</v>
      </c>
      <c r="I569" s="250"/>
      <c r="J569" s="251">
        <f>ROUND(I569*H569,2)</f>
        <v>0</v>
      </c>
      <c r="K569" s="247" t="s">
        <v>189</v>
      </c>
      <c r="L569" s="252"/>
      <c r="M569" s="253" t="s">
        <v>22</v>
      </c>
      <c r="N569" s="254" t="s">
        <v>49</v>
      </c>
      <c r="O569" s="41"/>
      <c r="P569" s="212">
        <f>O569*H569</f>
        <v>0</v>
      </c>
      <c r="Q569" s="212">
        <v>0.0013</v>
      </c>
      <c r="R569" s="212">
        <f>Q569*H569</f>
        <v>0.026</v>
      </c>
      <c r="S569" s="212">
        <v>0</v>
      </c>
      <c r="T569" s="213">
        <f>S569*H569</f>
        <v>0</v>
      </c>
      <c r="AR569" s="23" t="s">
        <v>243</v>
      </c>
      <c r="AT569" s="23" t="s">
        <v>272</v>
      </c>
      <c r="AU569" s="23" t="s">
        <v>86</v>
      </c>
      <c r="AY569" s="23" t="s">
        <v>183</v>
      </c>
      <c r="BE569" s="214">
        <f>IF(N569="základní",J569,0)</f>
        <v>0</v>
      </c>
      <c r="BF569" s="214">
        <f>IF(N569="snížená",J569,0)</f>
        <v>0</v>
      </c>
      <c r="BG569" s="214">
        <f>IF(N569="zákl. přenesená",J569,0)</f>
        <v>0</v>
      </c>
      <c r="BH569" s="214">
        <f>IF(N569="sníž. přenesená",J569,0)</f>
        <v>0</v>
      </c>
      <c r="BI569" s="214">
        <f>IF(N569="nulová",J569,0)</f>
        <v>0</v>
      </c>
      <c r="BJ569" s="23" t="s">
        <v>24</v>
      </c>
      <c r="BK569" s="214">
        <f>ROUND(I569*H569,2)</f>
        <v>0</v>
      </c>
      <c r="BL569" s="23" t="s">
        <v>190</v>
      </c>
      <c r="BM569" s="23" t="s">
        <v>828</v>
      </c>
    </row>
    <row r="570" spans="2:65" s="1" customFormat="1" ht="31.5" customHeight="1">
      <c r="B570" s="40"/>
      <c r="C570" s="203" t="s">
        <v>829</v>
      </c>
      <c r="D570" s="203" t="s">
        <v>185</v>
      </c>
      <c r="E570" s="204" t="s">
        <v>830</v>
      </c>
      <c r="F570" s="205" t="s">
        <v>831</v>
      </c>
      <c r="G570" s="206" t="s">
        <v>246</v>
      </c>
      <c r="H570" s="207">
        <v>20</v>
      </c>
      <c r="I570" s="208"/>
      <c r="J570" s="209">
        <f>ROUND(I570*H570,2)</f>
        <v>0</v>
      </c>
      <c r="K570" s="205" t="s">
        <v>189</v>
      </c>
      <c r="L570" s="60"/>
      <c r="M570" s="210" t="s">
        <v>22</v>
      </c>
      <c r="N570" s="211" t="s">
        <v>49</v>
      </c>
      <c r="O570" s="41"/>
      <c r="P570" s="212">
        <f>O570*H570</f>
        <v>0</v>
      </c>
      <c r="Q570" s="212">
        <v>0.01547</v>
      </c>
      <c r="R570" s="212">
        <f>Q570*H570</f>
        <v>0.3094</v>
      </c>
      <c r="S570" s="212">
        <v>0</v>
      </c>
      <c r="T570" s="213">
        <f>S570*H570</f>
        <v>0</v>
      </c>
      <c r="AR570" s="23" t="s">
        <v>190</v>
      </c>
      <c r="AT570" s="23" t="s">
        <v>185</v>
      </c>
      <c r="AU570" s="23" t="s">
        <v>86</v>
      </c>
      <c r="AY570" s="23" t="s">
        <v>183</v>
      </c>
      <c r="BE570" s="214">
        <f>IF(N570="základní",J570,0)</f>
        <v>0</v>
      </c>
      <c r="BF570" s="214">
        <f>IF(N570="snížená",J570,0)</f>
        <v>0</v>
      </c>
      <c r="BG570" s="214">
        <f>IF(N570="zákl. přenesená",J570,0)</f>
        <v>0</v>
      </c>
      <c r="BH570" s="214">
        <f>IF(N570="sníž. přenesená",J570,0)</f>
        <v>0</v>
      </c>
      <c r="BI570" s="214">
        <f>IF(N570="nulová",J570,0)</f>
        <v>0</v>
      </c>
      <c r="BJ570" s="23" t="s">
        <v>24</v>
      </c>
      <c r="BK570" s="214">
        <f>ROUND(I570*H570,2)</f>
        <v>0</v>
      </c>
      <c r="BL570" s="23" t="s">
        <v>190</v>
      </c>
      <c r="BM570" s="23" t="s">
        <v>832</v>
      </c>
    </row>
    <row r="571" spans="2:65" s="1" customFormat="1" ht="22.5" customHeight="1">
      <c r="B571" s="40"/>
      <c r="C571" s="245" t="s">
        <v>833</v>
      </c>
      <c r="D571" s="245" t="s">
        <v>272</v>
      </c>
      <c r="E571" s="246" t="s">
        <v>834</v>
      </c>
      <c r="F571" s="247" t="s">
        <v>835</v>
      </c>
      <c r="G571" s="248" t="s">
        <v>246</v>
      </c>
      <c r="H571" s="249">
        <v>20</v>
      </c>
      <c r="I571" s="250"/>
      <c r="J571" s="251">
        <f>ROUND(I571*H571,2)</f>
        <v>0</v>
      </c>
      <c r="K571" s="247" t="s">
        <v>189</v>
      </c>
      <c r="L571" s="252"/>
      <c r="M571" s="253" t="s">
        <v>22</v>
      </c>
      <c r="N571" s="254" t="s">
        <v>49</v>
      </c>
      <c r="O571" s="41"/>
      <c r="P571" s="212">
        <f>O571*H571</f>
        <v>0</v>
      </c>
      <c r="Q571" s="212">
        <v>0.0022</v>
      </c>
      <c r="R571" s="212">
        <f>Q571*H571</f>
        <v>0.044000000000000004</v>
      </c>
      <c r="S571" s="212">
        <v>0</v>
      </c>
      <c r="T571" s="213">
        <f>S571*H571</f>
        <v>0</v>
      </c>
      <c r="AR571" s="23" t="s">
        <v>243</v>
      </c>
      <c r="AT571" s="23" t="s">
        <v>272</v>
      </c>
      <c r="AU571" s="23" t="s">
        <v>86</v>
      </c>
      <c r="AY571" s="23" t="s">
        <v>183</v>
      </c>
      <c r="BE571" s="214">
        <f>IF(N571="základní",J571,0)</f>
        <v>0</v>
      </c>
      <c r="BF571" s="214">
        <f>IF(N571="snížená",J571,0)</f>
        <v>0</v>
      </c>
      <c r="BG571" s="214">
        <f>IF(N571="zákl. přenesená",J571,0)</f>
        <v>0</v>
      </c>
      <c r="BH571" s="214">
        <f>IF(N571="sníž. přenesená",J571,0)</f>
        <v>0</v>
      </c>
      <c r="BI571" s="214">
        <f>IF(N571="nulová",J571,0)</f>
        <v>0</v>
      </c>
      <c r="BJ571" s="23" t="s">
        <v>24</v>
      </c>
      <c r="BK571" s="214">
        <f>ROUND(I571*H571,2)</f>
        <v>0</v>
      </c>
      <c r="BL571" s="23" t="s">
        <v>190</v>
      </c>
      <c r="BM571" s="23" t="s">
        <v>836</v>
      </c>
    </row>
    <row r="572" spans="2:63" s="11" customFormat="1" ht="29.85" customHeight="1">
      <c r="B572" s="186"/>
      <c r="C572" s="187"/>
      <c r="D572" s="200" t="s">
        <v>77</v>
      </c>
      <c r="E572" s="201" t="s">
        <v>243</v>
      </c>
      <c r="F572" s="201" t="s">
        <v>837</v>
      </c>
      <c r="G572" s="187"/>
      <c r="H572" s="187"/>
      <c r="I572" s="190"/>
      <c r="J572" s="202">
        <f>BK572</f>
        <v>0</v>
      </c>
      <c r="K572" s="187"/>
      <c r="L572" s="192"/>
      <c r="M572" s="193"/>
      <c r="N572" s="194"/>
      <c r="O572" s="194"/>
      <c r="P572" s="195">
        <f>SUM(P573:P576)</f>
        <v>0</v>
      </c>
      <c r="Q572" s="194"/>
      <c r="R572" s="195">
        <f>SUM(R573:R576)</f>
        <v>0.22594</v>
      </c>
      <c r="S572" s="194"/>
      <c r="T572" s="196">
        <f>SUM(T573:T576)</f>
        <v>0</v>
      </c>
      <c r="AR572" s="197" t="s">
        <v>24</v>
      </c>
      <c r="AT572" s="198" t="s">
        <v>77</v>
      </c>
      <c r="AU572" s="198" t="s">
        <v>24</v>
      </c>
      <c r="AY572" s="197" t="s">
        <v>183</v>
      </c>
      <c r="BK572" s="199">
        <f>SUM(BK573:BK576)</f>
        <v>0</v>
      </c>
    </row>
    <row r="573" spans="2:65" s="1" customFormat="1" ht="31.5" customHeight="1">
      <c r="B573" s="40"/>
      <c r="C573" s="203" t="s">
        <v>838</v>
      </c>
      <c r="D573" s="203" t="s">
        <v>185</v>
      </c>
      <c r="E573" s="204" t="s">
        <v>839</v>
      </c>
      <c r="F573" s="205" t="s">
        <v>840</v>
      </c>
      <c r="G573" s="206" t="s">
        <v>246</v>
      </c>
      <c r="H573" s="207">
        <v>4</v>
      </c>
      <c r="I573" s="208"/>
      <c r="J573" s="209">
        <f>ROUND(I573*H573,2)</f>
        <v>0</v>
      </c>
      <c r="K573" s="205" t="s">
        <v>189</v>
      </c>
      <c r="L573" s="60"/>
      <c r="M573" s="210" t="s">
        <v>22</v>
      </c>
      <c r="N573" s="211" t="s">
        <v>49</v>
      </c>
      <c r="O573" s="41"/>
      <c r="P573" s="212">
        <f>O573*H573</f>
        <v>0</v>
      </c>
      <c r="Q573" s="212">
        <v>0</v>
      </c>
      <c r="R573" s="212">
        <f>Q573*H573</f>
        <v>0</v>
      </c>
      <c r="S573" s="212">
        <v>0</v>
      </c>
      <c r="T573" s="213">
        <f>S573*H573</f>
        <v>0</v>
      </c>
      <c r="AR573" s="23" t="s">
        <v>190</v>
      </c>
      <c r="AT573" s="23" t="s">
        <v>185</v>
      </c>
      <c r="AU573" s="23" t="s">
        <v>86</v>
      </c>
      <c r="AY573" s="23" t="s">
        <v>183</v>
      </c>
      <c r="BE573" s="214">
        <f>IF(N573="základní",J573,0)</f>
        <v>0</v>
      </c>
      <c r="BF573" s="214">
        <f>IF(N573="snížená",J573,0)</f>
        <v>0</v>
      </c>
      <c r="BG573" s="214">
        <f>IF(N573="zákl. přenesená",J573,0)</f>
        <v>0</v>
      </c>
      <c r="BH573" s="214">
        <f>IF(N573="sníž. přenesená",J573,0)</f>
        <v>0</v>
      </c>
      <c r="BI573" s="214">
        <f>IF(N573="nulová",J573,0)</f>
        <v>0</v>
      </c>
      <c r="BJ573" s="23" t="s">
        <v>24</v>
      </c>
      <c r="BK573" s="214">
        <f>ROUND(I573*H573,2)</f>
        <v>0</v>
      </c>
      <c r="BL573" s="23" t="s">
        <v>190</v>
      </c>
      <c r="BM573" s="23" t="s">
        <v>841</v>
      </c>
    </row>
    <row r="574" spans="2:65" s="1" customFormat="1" ht="44.25" customHeight="1">
      <c r="B574" s="40"/>
      <c r="C574" s="245" t="s">
        <v>842</v>
      </c>
      <c r="D574" s="245" t="s">
        <v>272</v>
      </c>
      <c r="E574" s="246" t="s">
        <v>843</v>
      </c>
      <c r="F574" s="247" t="s">
        <v>844</v>
      </c>
      <c r="G574" s="248" t="s">
        <v>246</v>
      </c>
      <c r="H574" s="249">
        <v>4</v>
      </c>
      <c r="I574" s="250"/>
      <c r="J574" s="251">
        <f>ROUND(I574*H574,2)</f>
        <v>0</v>
      </c>
      <c r="K574" s="247" t="s">
        <v>189</v>
      </c>
      <c r="L574" s="252"/>
      <c r="M574" s="253" t="s">
        <v>22</v>
      </c>
      <c r="N574" s="254" t="s">
        <v>49</v>
      </c>
      <c r="O574" s="41"/>
      <c r="P574" s="212">
        <f>O574*H574</f>
        <v>0</v>
      </c>
      <c r="Q574" s="212">
        <v>0.001</v>
      </c>
      <c r="R574" s="212">
        <f>Q574*H574</f>
        <v>0.004</v>
      </c>
      <c r="S574" s="212">
        <v>0</v>
      </c>
      <c r="T574" s="213">
        <f>S574*H574</f>
        <v>0</v>
      </c>
      <c r="AR574" s="23" t="s">
        <v>243</v>
      </c>
      <c r="AT574" s="23" t="s">
        <v>272</v>
      </c>
      <c r="AU574" s="23" t="s">
        <v>86</v>
      </c>
      <c r="AY574" s="23" t="s">
        <v>183</v>
      </c>
      <c r="BE574" s="214">
        <f>IF(N574="základní",J574,0)</f>
        <v>0</v>
      </c>
      <c r="BF574" s="214">
        <f>IF(N574="snížená",J574,0)</f>
        <v>0</v>
      </c>
      <c r="BG574" s="214">
        <f>IF(N574="zákl. přenesená",J574,0)</f>
        <v>0</v>
      </c>
      <c r="BH574" s="214">
        <f>IF(N574="sníž. přenesená",J574,0)</f>
        <v>0</v>
      </c>
      <c r="BI574" s="214">
        <f>IF(N574="nulová",J574,0)</f>
        <v>0</v>
      </c>
      <c r="BJ574" s="23" t="s">
        <v>24</v>
      </c>
      <c r="BK574" s="214">
        <f>ROUND(I574*H574,2)</f>
        <v>0</v>
      </c>
      <c r="BL574" s="23" t="s">
        <v>190</v>
      </c>
      <c r="BM574" s="23" t="s">
        <v>845</v>
      </c>
    </row>
    <row r="575" spans="2:65" s="1" customFormat="1" ht="44.25" customHeight="1">
      <c r="B575" s="40"/>
      <c r="C575" s="203" t="s">
        <v>846</v>
      </c>
      <c r="D575" s="203" t="s">
        <v>185</v>
      </c>
      <c r="E575" s="204" t="s">
        <v>847</v>
      </c>
      <c r="F575" s="205" t="s">
        <v>848</v>
      </c>
      <c r="G575" s="206" t="s">
        <v>246</v>
      </c>
      <c r="H575" s="207">
        <v>2</v>
      </c>
      <c r="I575" s="208"/>
      <c r="J575" s="209">
        <f>ROUND(I575*H575,2)</f>
        <v>0</v>
      </c>
      <c r="K575" s="205" t="s">
        <v>189</v>
      </c>
      <c r="L575" s="60"/>
      <c r="M575" s="210" t="s">
        <v>22</v>
      </c>
      <c r="N575" s="211" t="s">
        <v>49</v>
      </c>
      <c r="O575" s="41"/>
      <c r="P575" s="212">
        <f>O575*H575</f>
        <v>0</v>
      </c>
      <c r="Q575" s="212">
        <v>0.04597</v>
      </c>
      <c r="R575" s="212">
        <f>Q575*H575</f>
        <v>0.09194</v>
      </c>
      <c r="S575" s="212">
        <v>0</v>
      </c>
      <c r="T575" s="213">
        <f>S575*H575</f>
        <v>0</v>
      </c>
      <c r="AR575" s="23" t="s">
        <v>190</v>
      </c>
      <c r="AT575" s="23" t="s">
        <v>185</v>
      </c>
      <c r="AU575" s="23" t="s">
        <v>86</v>
      </c>
      <c r="AY575" s="23" t="s">
        <v>183</v>
      </c>
      <c r="BE575" s="214">
        <f>IF(N575="základní",J575,0)</f>
        <v>0</v>
      </c>
      <c r="BF575" s="214">
        <f>IF(N575="snížená",J575,0)</f>
        <v>0</v>
      </c>
      <c r="BG575" s="214">
        <f>IF(N575="zákl. přenesená",J575,0)</f>
        <v>0</v>
      </c>
      <c r="BH575" s="214">
        <f>IF(N575="sníž. přenesená",J575,0)</f>
        <v>0</v>
      </c>
      <c r="BI575" s="214">
        <f>IF(N575="nulová",J575,0)</f>
        <v>0</v>
      </c>
      <c r="BJ575" s="23" t="s">
        <v>24</v>
      </c>
      <c r="BK575" s="214">
        <f>ROUND(I575*H575,2)</f>
        <v>0</v>
      </c>
      <c r="BL575" s="23" t="s">
        <v>190</v>
      </c>
      <c r="BM575" s="23" t="s">
        <v>849</v>
      </c>
    </row>
    <row r="576" spans="2:65" s="1" customFormat="1" ht="31.5" customHeight="1">
      <c r="B576" s="40"/>
      <c r="C576" s="245" t="s">
        <v>850</v>
      </c>
      <c r="D576" s="245" t="s">
        <v>272</v>
      </c>
      <c r="E576" s="246" t="s">
        <v>851</v>
      </c>
      <c r="F576" s="247" t="s">
        <v>852</v>
      </c>
      <c r="G576" s="248" t="s">
        <v>246</v>
      </c>
      <c r="H576" s="249">
        <v>2</v>
      </c>
      <c r="I576" s="250"/>
      <c r="J576" s="251">
        <f>ROUND(I576*H576,2)</f>
        <v>0</v>
      </c>
      <c r="K576" s="247" t="s">
        <v>189</v>
      </c>
      <c r="L576" s="252"/>
      <c r="M576" s="253" t="s">
        <v>22</v>
      </c>
      <c r="N576" s="254" t="s">
        <v>49</v>
      </c>
      <c r="O576" s="41"/>
      <c r="P576" s="212">
        <f>O576*H576</f>
        <v>0</v>
      </c>
      <c r="Q576" s="212">
        <v>0.065</v>
      </c>
      <c r="R576" s="212">
        <f>Q576*H576</f>
        <v>0.13</v>
      </c>
      <c r="S576" s="212">
        <v>0</v>
      </c>
      <c r="T576" s="213">
        <f>S576*H576</f>
        <v>0</v>
      </c>
      <c r="AR576" s="23" t="s">
        <v>243</v>
      </c>
      <c r="AT576" s="23" t="s">
        <v>272</v>
      </c>
      <c r="AU576" s="23" t="s">
        <v>86</v>
      </c>
      <c r="AY576" s="23" t="s">
        <v>183</v>
      </c>
      <c r="BE576" s="214">
        <f>IF(N576="základní",J576,0)</f>
        <v>0</v>
      </c>
      <c r="BF576" s="214">
        <f>IF(N576="snížená",J576,0)</f>
        <v>0</v>
      </c>
      <c r="BG576" s="214">
        <f>IF(N576="zákl. přenesená",J576,0)</f>
        <v>0</v>
      </c>
      <c r="BH576" s="214">
        <f>IF(N576="sníž. přenesená",J576,0)</f>
        <v>0</v>
      </c>
      <c r="BI576" s="214">
        <f>IF(N576="nulová",J576,0)</f>
        <v>0</v>
      </c>
      <c r="BJ576" s="23" t="s">
        <v>24</v>
      </c>
      <c r="BK576" s="214">
        <f>ROUND(I576*H576,2)</f>
        <v>0</v>
      </c>
      <c r="BL576" s="23" t="s">
        <v>190</v>
      </c>
      <c r="BM576" s="23" t="s">
        <v>853</v>
      </c>
    </row>
    <row r="577" spans="2:63" s="11" customFormat="1" ht="29.85" customHeight="1">
      <c r="B577" s="186"/>
      <c r="C577" s="187"/>
      <c r="D577" s="200" t="s">
        <v>77</v>
      </c>
      <c r="E577" s="201" t="s">
        <v>794</v>
      </c>
      <c r="F577" s="201" t="s">
        <v>854</v>
      </c>
      <c r="G577" s="187"/>
      <c r="H577" s="187"/>
      <c r="I577" s="190"/>
      <c r="J577" s="202">
        <f>BK577</f>
        <v>0</v>
      </c>
      <c r="K577" s="187"/>
      <c r="L577" s="192"/>
      <c r="M577" s="193"/>
      <c r="N577" s="194"/>
      <c r="O577" s="194"/>
      <c r="P577" s="195">
        <f>SUM(P578:P602)</f>
        <v>0</v>
      </c>
      <c r="Q577" s="194"/>
      <c r="R577" s="195">
        <f>SUM(R578:R602)</f>
        <v>0.1770223</v>
      </c>
      <c r="S577" s="194"/>
      <c r="T577" s="196">
        <f>SUM(T578:T602)</f>
        <v>0</v>
      </c>
      <c r="AR577" s="197" t="s">
        <v>24</v>
      </c>
      <c r="AT577" s="198" t="s">
        <v>77</v>
      </c>
      <c r="AU577" s="198" t="s">
        <v>24</v>
      </c>
      <c r="AY577" s="197" t="s">
        <v>183</v>
      </c>
      <c r="BK577" s="199">
        <f>SUM(BK578:BK602)</f>
        <v>0</v>
      </c>
    </row>
    <row r="578" spans="2:65" s="1" customFormat="1" ht="31.5" customHeight="1">
      <c r="B578" s="40"/>
      <c r="C578" s="203" t="s">
        <v>855</v>
      </c>
      <c r="D578" s="203" t="s">
        <v>185</v>
      </c>
      <c r="E578" s="204" t="s">
        <v>856</v>
      </c>
      <c r="F578" s="205" t="s">
        <v>857</v>
      </c>
      <c r="G578" s="206" t="s">
        <v>288</v>
      </c>
      <c r="H578" s="207">
        <v>1476.066</v>
      </c>
      <c r="I578" s="208"/>
      <c r="J578" s="209">
        <f>ROUND(I578*H578,2)</f>
        <v>0</v>
      </c>
      <c r="K578" s="205" t="s">
        <v>189</v>
      </c>
      <c r="L578" s="60"/>
      <c r="M578" s="210" t="s">
        <v>22</v>
      </c>
      <c r="N578" s="211" t="s">
        <v>49</v>
      </c>
      <c r="O578" s="41"/>
      <c r="P578" s="212">
        <f>O578*H578</f>
        <v>0</v>
      </c>
      <c r="Q578" s="212">
        <v>0</v>
      </c>
      <c r="R578" s="212">
        <f>Q578*H578</f>
        <v>0</v>
      </c>
      <c r="S578" s="212">
        <v>0</v>
      </c>
      <c r="T578" s="213">
        <f>S578*H578</f>
        <v>0</v>
      </c>
      <c r="AR578" s="23" t="s">
        <v>190</v>
      </c>
      <c r="AT578" s="23" t="s">
        <v>185</v>
      </c>
      <c r="AU578" s="23" t="s">
        <v>86</v>
      </c>
      <c r="AY578" s="23" t="s">
        <v>183</v>
      </c>
      <c r="BE578" s="214">
        <f>IF(N578="základní",J578,0)</f>
        <v>0</v>
      </c>
      <c r="BF578" s="214">
        <f>IF(N578="snížená",J578,0)</f>
        <v>0</v>
      </c>
      <c r="BG578" s="214">
        <f>IF(N578="zákl. přenesená",J578,0)</f>
        <v>0</v>
      </c>
      <c r="BH578" s="214">
        <f>IF(N578="sníž. přenesená",J578,0)</f>
        <v>0</v>
      </c>
      <c r="BI578" s="214">
        <f>IF(N578="nulová",J578,0)</f>
        <v>0</v>
      </c>
      <c r="BJ578" s="23" t="s">
        <v>24</v>
      </c>
      <c r="BK578" s="214">
        <f>ROUND(I578*H578,2)</f>
        <v>0</v>
      </c>
      <c r="BL578" s="23" t="s">
        <v>190</v>
      </c>
      <c r="BM578" s="23" t="s">
        <v>858</v>
      </c>
    </row>
    <row r="579" spans="2:51" s="12" customFormat="1" ht="13.5">
      <c r="B579" s="215"/>
      <c r="C579" s="216"/>
      <c r="D579" s="217" t="s">
        <v>192</v>
      </c>
      <c r="E579" s="218" t="s">
        <v>22</v>
      </c>
      <c r="F579" s="219" t="s">
        <v>859</v>
      </c>
      <c r="G579" s="216"/>
      <c r="H579" s="220" t="s">
        <v>22</v>
      </c>
      <c r="I579" s="221"/>
      <c r="J579" s="216"/>
      <c r="K579" s="216"/>
      <c r="L579" s="222"/>
      <c r="M579" s="223"/>
      <c r="N579" s="224"/>
      <c r="O579" s="224"/>
      <c r="P579" s="224"/>
      <c r="Q579" s="224"/>
      <c r="R579" s="224"/>
      <c r="S579" s="224"/>
      <c r="T579" s="225"/>
      <c r="AT579" s="226" t="s">
        <v>192</v>
      </c>
      <c r="AU579" s="226" t="s">
        <v>86</v>
      </c>
      <c r="AV579" s="12" t="s">
        <v>24</v>
      </c>
      <c r="AW579" s="12" t="s">
        <v>41</v>
      </c>
      <c r="AX579" s="12" t="s">
        <v>78</v>
      </c>
      <c r="AY579" s="226" t="s">
        <v>183</v>
      </c>
    </row>
    <row r="580" spans="2:51" s="13" customFormat="1" ht="13.5">
      <c r="B580" s="227"/>
      <c r="C580" s="228"/>
      <c r="D580" s="217" t="s">
        <v>192</v>
      </c>
      <c r="E580" s="229" t="s">
        <v>22</v>
      </c>
      <c r="F580" s="230" t="s">
        <v>860</v>
      </c>
      <c r="G580" s="228"/>
      <c r="H580" s="231">
        <v>662.32</v>
      </c>
      <c r="I580" s="232"/>
      <c r="J580" s="228"/>
      <c r="K580" s="228"/>
      <c r="L580" s="233"/>
      <c r="M580" s="234"/>
      <c r="N580" s="235"/>
      <c r="O580" s="235"/>
      <c r="P580" s="235"/>
      <c r="Q580" s="235"/>
      <c r="R580" s="235"/>
      <c r="S580" s="235"/>
      <c r="T580" s="236"/>
      <c r="AT580" s="237" t="s">
        <v>192</v>
      </c>
      <c r="AU580" s="237" t="s">
        <v>86</v>
      </c>
      <c r="AV580" s="13" t="s">
        <v>86</v>
      </c>
      <c r="AW580" s="13" t="s">
        <v>41</v>
      </c>
      <c r="AX580" s="13" t="s">
        <v>78</v>
      </c>
      <c r="AY580" s="237" t="s">
        <v>183</v>
      </c>
    </row>
    <row r="581" spans="2:51" s="12" customFormat="1" ht="13.5">
      <c r="B581" s="215"/>
      <c r="C581" s="216"/>
      <c r="D581" s="217" t="s">
        <v>192</v>
      </c>
      <c r="E581" s="218" t="s">
        <v>22</v>
      </c>
      <c r="F581" s="219" t="s">
        <v>861</v>
      </c>
      <c r="G581" s="216"/>
      <c r="H581" s="220" t="s">
        <v>22</v>
      </c>
      <c r="I581" s="221"/>
      <c r="J581" s="216"/>
      <c r="K581" s="216"/>
      <c r="L581" s="222"/>
      <c r="M581" s="223"/>
      <c r="N581" s="224"/>
      <c r="O581" s="224"/>
      <c r="P581" s="224"/>
      <c r="Q581" s="224"/>
      <c r="R581" s="224"/>
      <c r="S581" s="224"/>
      <c r="T581" s="225"/>
      <c r="AT581" s="226" t="s">
        <v>192</v>
      </c>
      <c r="AU581" s="226" t="s">
        <v>86</v>
      </c>
      <c r="AV581" s="12" t="s">
        <v>24</v>
      </c>
      <c r="AW581" s="12" t="s">
        <v>41</v>
      </c>
      <c r="AX581" s="12" t="s">
        <v>78</v>
      </c>
      <c r="AY581" s="226" t="s">
        <v>183</v>
      </c>
    </row>
    <row r="582" spans="2:51" s="13" customFormat="1" ht="13.5">
      <c r="B582" s="227"/>
      <c r="C582" s="228"/>
      <c r="D582" s="217" t="s">
        <v>192</v>
      </c>
      <c r="E582" s="229" t="s">
        <v>22</v>
      </c>
      <c r="F582" s="230" t="s">
        <v>862</v>
      </c>
      <c r="G582" s="228"/>
      <c r="H582" s="231">
        <v>485.508</v>
      </c>
      <c r="I582" s="232"/>
      <c r="J582" s="228"/>
      <c r="K582" s="228"/>
      <c r="L582" s="233"/>
      <c r="M582" s="234"/>
      <c r="N582" s="235"/>
      <c r="O582" s="235"/>
      <c r="P582" s="235"/>
      <c r="Q582" s="235"/>
      <c r="R582" s="235"/>
      <c r="S582" s="235"/>
      <c r="T582" s="236"/>
      <c r="AT582" s="237" t="s">
        <v>192</v>
      </c>
      <c r="AU582" s="237" t="s">
        <v>86</v>
      </c>
      <c r="AV582" s="13" t="s">
        <v>86</v>
      </c>
      <c r="AW582" s="13" t="s">
        <v>41</v>
      </c>
      <c r="AX582" s="13" t="s">
        <v>78</v>
      </c>
      <c r="AY582" s="237" t="s">
        <v>183</v>
      </c>
    </row>
    <row r="583" spans="2:51" s="12" customFormat="1" ht="13.5">
      <c r="B583" s="215"/>
      <c r="C583" s="216"/>
      <c r="D583" s="217" t="s">
        <v>192</v>
      </c>
      <c r="E583" s="218" t="s">
        <v>22</v>
      </c>
      <c r="F583" s="219" t="s">
        <v>696</v>
      </c>
      <c r="G583" s="216"/>
      <c r="H583" s="220" t="s">
        <v>22</v>
      </c>
      <c r="I583" s="221"/>
      <c r="J583" s="216"/>
      <c r="K583" s="216"/>
      <c r="L583" s="222"/>
      <c r="M583" s="223"/>
      <c r="N583" s="224"/>
      <c r="O583" s="224"/>
      <c r="P583" s="224"/>
      <c r="Q583" s="224"/>
      <c r="R583" s="224"/>
      <c r="S583" s="224"/>
      <c r="T583" s="225"/>
      <c r="AT583" s="226" t="s">
        <v>192</v>
      </c>
      <c r="AU583" s="226" t="s">
        <v>86</v>
      </c>
      <c r="AV583" s="12" t="s">
        <v>24</v>
      </c>
      <c r="AW583" s="12" t="s">
        <v>41</v>
      </c>
      <c r="AX583" s="12" t="s">
        <v>78</v>
      </c>
      <c r="AY583" s="226" t="s">
        <v>183</v>
      </c>
    </row>
    <row r="584" spans="2:51" s="13" customFormat="1" ht="13.5">
      <c r="B584" s="227"/>
      <c r="C584" s="228"/>
      <c r="D584" s="217" t="s">
        <v>192</v>
      </c>
      <c r="E584" s="229" t="s">
        <v>22</v>
      </c>
      <c r="F584" s="230" t="s">
        <v>863</v>
      </c>
      <c r="G584" s="228"/>
      <c r="H584" s="231">
        <v>164.119</v>
      </c>
      <c r="I584" s="232"/>
      <c r="J584" s="228"/>
      <c r="K584" s="228"/>
      <c r="L584" s="233"/>
      <c r="M584" s="234"/>
      <c r="N584" s="235"/>
      <c r="O584" s="235"/>
      <c r="P584" s="235"/>
      <c r="Q584" s="235"/>
      <c r="R584" s="235"/>
      <c r="S584" s="235"/>
      <c r="T584" s="236"/>
      <c r="AT584" s="237" t="s">
        <v>192</v>
      </c>
      <c r="AU584" s="237" t="s">
        <v>86</v>
      </c>
      <c r="AV584" s="13" t="s">
        <v>86</v>
      </c>
      <c r="AW584" s="13" t="s">
        <v>41</v>
      </c>
      <c r="AX584" s="13" t="s">
        <v>78</v>
      </c>
      <c r="AY584" s="237" t="s">
        <v>183</v>
      </c>
    </row>
    <row r="585" spans="2:51" s="12" customFormat="1" ht="13.5">
      <c r="B585" s="215"/>
      <c r="C585" s="216"/>
      <c r="D585" s="217" t="s">
        <v>192</v>
      </c>
      <c r="E585" s="218" t="s">
        <v>22</v>
      </c>
      <c r="F585" s="219" t="s">
        <v>698</v>
      </c>
      <c r="G585" s="216"/>
      <c r="H585" s="220" t="s">
        <v>22</v>
      </c>
      <c r="I585" s="221"/>
      <c r="J585" s="216"/>
      <c r="K585" s="216"/>
      <c r="L585" s="222"/>
      <c r="M585" s="223"/>
      <c r="N585" s="224"/>
      <c r="O585" s="224"/>
      <c r="P585" s="224"/>
      <c r="Q585" s="224"/>
      <c r="R585" s="224"/>
      <c r="S585" s="224"/>
      <c r="T585" s="225"/>
      <c r="AT585" s="226" t="s">
        <v>192</v>
      </c>
      <c r="AU585" s="226" t="s">
        <v>86</v>
      </c>
      <c r="AV585" s="12" t="s">
        <v>24</v>
      </c>
      <c r="AW585" s="12" t="s">
        <v>41</v>
      </c>
      <c r="AX585" s="12" t="s">
        <v>78</v>
      </c>
      <c r="AY585" s="226" t="s">
        <v>183</v>
      </c>
    </row>
    <row r="586" spans="2:51" s="13" customFormat="1" ht="13.5">
      <c r="B586" s="227"/>
      <c r="C586" s="228"/>
      <c r="D586" s="217" t="s">
        <v>192</v>
      </c>
      <c r="E586" s="229" t="s">
        <v>22</v>
      </c>
      <c r="F586" s="230" t="s">
        <v>863</v>
      </c>
      <c r="G586" s="228"/>
      <c r="H586" s="231">
        <v>164.119</v>
      </c>
      <c r="I586" s="232"/>
      <c r="J586" s="228"/>
      <c r="K586" s="228"/>
      <c r="L586" s="233"/>
      <c r="M586" s="234"/>
      <c r="N586" s="235"/>
      <c r="O586" s="235"/>
      <c r="P586" s="235"/>
      <c r="Q586" s="235"/>
      <c r="R586" s="235"/>
      <c r="S586" s="235"/>
      <c r="T586" s="236"/>
      <c r="AT586" s="237" t="s">
        <v>192</v>
      </c>
      <c r="AU586" s="237" t="s">
        <v>86</v>
      </c>
      <c r="AV586" s="13" t="s">
        <v>86</v>
      </c>
      <c r="AW586" s="13" t="s">
        <v>41</v>
      </c>
      <c r="AX586" s="13" t="s">
        <v>78</v>
      </c>
      <c r="AY586" s="237" t="s">
        <v>183</v>
      </c>
    </row>
    <row r="587" spans="2:51" s="12" customFormat="1" ht="13.5">
      <c r="B587" s="215"/>
      <c r="C587" s="216"/>
      <c r="D587" s="238" t="s">
        <v>192</v>
      </c>
      <c r="E587" s="242" t="s">
        <v>22</v>
      </c>
      <c r="F587" s="243" t="s">
        <v>207</v>
      </c>
      <c r="G587" s="216"/>
      <c r="H587" s="244" t="s">
        <v>22</v>
      </c>
      <c r="I587" s="221"/>
      <c r="J587" s="216"/>
      <c r="K587" s="216"/>
      <c r="L587" s="222"/>
      <c r="M587" s="223"/>
      <c r="N587" s="224"/>
      <c r="O587" s="224"/>
      <c r="P587" s="224"/>
      <c r="Q587" s="224"/>
      <c r="R587" s="224"/>
      <c r="S587" s="224"/>
      <c r="T587" s="225"/>
      <c r="AT587" s="226" t="s">
        <v>192</v>
      </c>
      <c r="AU587" s="226" t="s">
        <v>86</v>
      </c>
      <c r="AV587" s="12" t="s">
        <v>24</v>
      </c>
      <c r="AW587" s="12" t="s">
        <v>41</v>
      </c>
      <c r="AX587" s="12" t="s">
        <v>78</v>
      </c>
      <c r="AY587" s="226" t="s">
        <v>183</v>
      </c>
    </row>
    <row r="588" spans="2:65" s="1" customFormat="1" ht="44.25" customHeight="1">
      <c r="B588" s="40"/>
      <c r="C588" s="203" t="s">
        <v>864</v>
      </c>
      <c r="D588" s="203" t="s">
        <v>185</v>
      </c>
      <c r="E588" s="204" t="s">
        <v>865</v>
      </c>
      <c r="F588" s="205" t="s">
        <v>866</v>
      </c>
      <c r="G588" s="206" t="s">
        <v>288</v>
      </c>
      <c r="H588" s="207">
        <v>132845.94</v>
      </c>
      <c r="I588" s="208"/>
      <c r="J588" s="209">
        <f>ROUND(I588*H588,2)</f>
        <v>0</v>
      </c>
      <c r="K588" s="205" t="s">
        <v>189</v>
      </c>
      <c r="L588" s="60"/>
      <c r="M588" s="210" t="s">
        <v>22</v>
      </c>
      <c r="N588" s="211" t="s">
        <v>49</v>
      </c>
      <c r="O588" s="41"/>
      <c r="P588" s="212">
        <f>O588*H588</f>
        <v>0</v>
      </c>
      <c r="Q588" s="212">
        <v>0</v>
      </c>
      <c r="R588" s="212">
        <f>Q588*H588</f>
        <v>0</v>
      </c>
      <c r="S588" s="212">
        <v>0</v>
      </c>
      <c r="T588" s="213">
        <f>S588*H588</f>
        <v>0</v>
      </c>
      <c r="AR588" s="23" t="s">
        <v>190</v>
      </c>
      <c r="AT588" s="23" t="s">
        <v>185</v>
      </c>
      <c r="AU588" s="23" t="s">
        <v>86</v>
      </c>
      <c r="AY588" s="23" t="s">
        <v>183</v>
      </c>
      <c r="BE588" s="214">
        <f>IF(N588="základní",J588,0)</f>
        <v>0</v>
      </c>
      <c r="BF588" s="214">
        <f>IF(N588="snížená",J588,0)</f>
        <v>0</v>
      </c>
      <c r="BG588" s="214">
        <f>IF(N588="zákl. přenesená",J588,0)</f>
        <v>0</v>
      </c>
      <c r="BH588" s="214">
        <f>IF(N588="sníž. přenesená",J588,0)</f>
        <v>0</v>
      </c>
      <c r="BI588" s="214">
        <f>IF(N588="nulová",J588,0)</f>
        <v>0</v>
      </c>
      <c r="BJ588" s="23" t="s">
        <v>24</v>
      </c>
      <c r="BK588" s="214">
        <f>ROUND(I588*H588,2)</f>
        <v>0</v>
      </c>
      <c r="BL588" s="23" t="s">
        <v>190</v>
      </c>
      <c r="BM588" s="23" t="s">
        <v>867</v>
      </c>
    </row>
    <row r="589" spans="2:51" s="13" customFormat="1" ht="13.5">
      <c r="B589" s="227"/>
      <c r="C589" s="228"/>
      <c r="D589" s="238" t="s">
        <v>192</v>
      </c>
      <c r="E589" s="228"/>
      <c r="F589" s="240" t="s">
        <v>868</v>
      </c>
      <c r="G589" s="228"/>
      <c r="H589" s="241">
        <v>132845.94</v>
      </c>
      <c r="I589" s="232"/>
      <c r="J589" s="228"/>
      <c r="K589" s="228"/>
      <c r="L589" s="233"/>
      <c r="M589" s="234"/>
      <c r="N589" s="235"/>
      <c r="O589" s="235"/>
      <c r="P589" s="235"/>
      <c r="Q589" s="235"/>
      <c r="R589" s="235"/>
      <c r="S589" s="235"/>
      <c r="T589" s="236"/>
      <c r="AT589" s="237" t="s">
        <v>192</v>
      </c>
      <c r="AU589" s="237" t="s">
        <v>86</v>
      </c>
      <c r="AV589" s="13" t="s">
        <v>86</v>
      </c>
      <c r="AW589" s="13" t="s">
        <v>6</v>
      </c>
      <c r="AX589" s="13" t="s">
        <v>24</v>
      </c>
      <c r="AY589" s="237" t="s">
        <v>183</v>
      </c>
    </row>
    <row r="590" spans="2:65" s="1" customFormat="1" ht="31.5" customHeight="1">
      <c r="B590" s="40"/>
      <c r="C590" s="203" t="s">
        <v>869</v>
      </c>
      <c r="D590" s="203" t="s">
        <v>185</v>
      </c>
      <c r="E590" s="204" t="s">
        <v>870</v>
      </c>
      <c r="F590" s="205" t="s">
        <v>871</v>
      </c>
      <c r="G590" s="206" t="s">
        <v>288</v>
      </c>
      <c r="H590" s="207">
        <v>1476.066</v>
      </c>
      <c r="I590" s="208"/>
      <c r="J590" s="209">
        <f>ROUND(I590*H590,2)</f>
        <v>0</v>
      </c>
      <c r="K590" s="205" t="s">
        <v>189</v>
      </c>
      <c r="L590" s="60"/>
      <c r="M590" s="210" t="s">
        <v>22</v>
      </c>
      <c r="N590" s="211" t="s">
        <v>49</v>
      </c>
      <c r="O590" s="41"/>
      <c r="P590" s="212">
        <f>O590*H590</f>
        <v>0</v>
      </c>
      <c r="Q590" s="212">
        <v>0</v>
      </c>
      <c r="R590" s="212">
        <f>Q590*H590</f>
        <v>0</v>
      </c>
      <c r="S590" s="212">
        <v>0</v>
      </c>
      <c r="T590" s="213">
        <f>S590*H590</f>
        <v>0</v>
      </c>
      <c r="AR590" s="23" t="s">
        <v>190</v>
      </c>
      <c r="AT590" s="23" t="s">
        <v>185</v>
      </c>
      <c r="AU590" s="23" t="s">
        <v>86</v>
      </c>
      <c r="AY590" s="23" t="s">
        <v>183</v>
      </c>
      <c r="BE590" s="214">
        <f>IF(N590="základní",J590,0)</f>
        <v>0</v>
      </c>
      <c r="BF590" s="214">
        <f>IF(N590="snížená",J590,0)</f>
        <v>0</v>
      </c>
      <c r="BG590" s="214">
        <f>IF(N590="zákl. přenesená",J590,0)</f>
        <v>0</v>
      </c>
      <c r="BH590" s="214">
        <f>IF(N590="sníž. přenesená",J590,0)</f>
        <v>0</v>
      </c>
      <c r="BI590" s="214">
        <f>IF(N590="nulová",J590,0)</f>
        <v>0</v>
      </c>
      <c r="BJ590" s="23" t="s">
        <v>24</v>
      </c>
      <c r="BK590" s="214">
        <f>ROUND(I590*H590,2)</f>
        <v>0</v>
      </c>
      <c r="BL590" s="23" t="s">
        <v>190</v>
      </c>
      <c r="BM590" s="23" t="s">
        <v>872</v>
      </c>
    </row>
    <row r="591" spans="2:65" s="1" customFormat="1" ht="22.5" customHeight="1">
      <c r="B591" s="40"/>
      <c r="C591" s="203" t="s">
        <v>873</v>
      </c>
      <c r="D591" s="203" t="s">
        <v>185</v>
      </c>
      <c r="E591" s="204" t="s">
        <v>874</v>
      </c>
      <c r="F591" s="205" t="s">
        <v>875</v>
      </c>
      <c r="G591" s="206" t="s">
        <v>288</v>
      </c>
      <c r="H591" s="207">
        <v>1476.066</v>
      </c>
      <c r="I591" s="208"/>
      <c r="J591" s="209">
        <f>ROUND(I591*H591,2)</f>
        <v>0</v>
      </c>
      <c r="K591" s="205" t="s">
        <v>189</v>
      </c>
      <c r="L591" s="60"/>
      <c r="M591" s="210" t="s">
        <v>22</v>
      </c>
      <c r="N591" s="211" t="s">
        <v>49</v>
      </c>
      <c r="O591" s="41"/>
      <c r="P591" s="212">
        <f>O591*H591</f>
        <v>0</v>
      </c>
      <c r="Q591" s="212">
        <v>0</v>
      </c>
      <c r="R591" s="212">
        <f>Q591*H591</f>
        <v>0</v>
      </c>
      <c r="S591" s="212">
        <v>0</v>
      </c>
      <c r="T591" s="213">
        <f>S591*H591</f>
        <v>0</v>
      </c>
      <c r="AR591" s="23" t="s">
        <v>190</v>
      </c>
      <c r="AT591" s="23" t="s">
        <v>185</v>
      </c>
      <c r="AU591" s="23" t="s">
        <v>86</v>
      </c>
      <c r="AY591" s="23" t="s">
        <v>183</v>
      </c>
      <c r="BE591" s="214">
        <f>IF(N591="základní",J591,0)</f>
        <v>0</v>
      </c>
      <c r="BF591" s="214">
        <f>IF(N591="snížená",J591,0)</f>
        <v>0</v>
      </c>
      <c r="BG591" s="214">
        <f>IF(N591="zákl. přenesená",J591,0)</f>
        <v>0</v>
      </c>
      <c r="BH591" s="214">
        <f>IF(N591="sníž. přenesená",J591,0)</f>
        <v>0</v>
      </c>
      <c r="BI591" s="214">
        <f>IF(N591="nulová",J591,0)</f>
        <v>0</v>
      </c>
      <c r="BJ591" s="23" t="s">
        <v>24</v>
      </c>
      <c r="BK591" s="214">
        <f>ROUND(I591*H591,2)</f>
        <v>0</v>
      </c>
      <c r="BL591" s="23" t="s">
        <v>190</v>
      </c>
      <c r="BM591" s="23" t="s">
        <v>876</v>
      </c>
    </row>
    <row r="592" spans="2:65" s="1" customFormat="1" ht="22.5" customHeight="1">
      <c r="B592" s="40"/>
      <c r="C592" s="203" t="s">
        <v>877</v>
      </c>
      <c r="D592" s="203" t="s">
        <v>185</v>
      </c>
      <c r="E592" s="204" t="s">
        <v>878</v>
      </c>
      <c r="F592" s="205" t="s">
        <v>879</v>
      </c>
      <c r="G592" s="206" t="s">
        <v>288</v>
      </c>
      <c r="H592" s="207">
        <v>132845.94</v>
      </c>
      <c r="I592" s="208"/>
      <c r="J592" s="209">
        <f>ROUND(I592*H592,2)</f>
        <v>0</v>
      </c>
      <c r="K592" s="205" t="s">
        <v>189</v>
      </c>
      <c r="L592" s="60"/>
      <c r="M592" s="210" t="s">
        <v>22</v>
      </c>
      <c r="N592" s="211" t="s">
        <v>49</v>
      </c>
      <c r="O592" s="41"/>
      <c r="P592" s="212">
        <f>O592*H592</f>
        <v>0</v>
      </c>
      <c r="Q592" s="212">
        <v>0</v>
      </c>
      <c r="R592" s="212">
        <f>Q592*H592</f>
        <v>0</v>
      </c>
      <c r="S592" s="212">
        <v>0</v>
      </c>
      <c r="T592" s="213">
        <f>S592*H592</f>
        <v>0</v>
      </c>
      <c r="AR592" s="23" t="s">
        <v>190</v>
      </c>
      <c r="AT592" s="23" t="s">
        <v>185</v>
      </c>
      <c r="AU592" s="23" t="s">
        <v>86</v>
      </c>
      <c r="AY592" s="23" t="s">
        <v>183</v>
      </c>
      <c r="BE592" s="214">
        <f>IF(N592="základní",J592,0)</f>
        <v>0</v>
      </c>
      <c r="BF592" s="214">
        <f>IF(N592="snížená",J592,0)</f>
        <v>0</v>
      </c>
      <c r="BG592" s="214">
        <f>IF(N592="zákl. přenesená",J592,0)</f>
        <v>0</v>
      </c>
      <c r="BH592" s="214">
        <f>IF(N592="sníž. přenesená",J592,0)</f>
        <v>0</v>
      </c>
      <c r="BI592" s="214">
        <f>IF(N592="nulová",J592,0)</f>
        <v>0</v>
      </c>
      <c r="BJ592" s="23" t="s">
        <v>24</v>
      </c>
      <c r="BK592" s="214">
        <f>ROUND(I592*H592,2)</f>
        <v>0</v>
      </c>
      <c r="BL592" s="23" t="s">
        <v>190</v>
      </c>
      <c r="BM592" s="23" t="s">
        <v>880</v>
      </c>
    </row>
    <row r="593" spans="2:51" s="13" customFormat="1" ht="13.5">
      <c r="B593" s="227"/>
      <c r="C593" s="228"/>
      <c r="D593" s="238" t="s">
        <v>192</v>
      </c>
      <c r="E593" s="228"/>
      <c r="F593" s="240" t="s">
        <v>868</v>
      </c>
      <c r="G593" s="228"/>
      <c r="H593" s="241">
        <v>132845.94</v>
      </c>
      <c r="I593" s="232"/>
      <c r="J593" s="228"/>
      <c r="K593" s="228"/>
      <c r="L593" s="233"/>
      <c r="M593" s="234"/>
      <c r="N593" s="235"/>
      <c r="O593" s="235"/>
      <c r="P593" s="235"/>
      <c r="Q593" s="235"/>
      <c r="R593" s="235"/>
      <c r="S593" s="235"/>
      <c r="T593" s="236"/>
      <c r="AT593" s="237" t="s">
        <v>192</v>
      </c>
      <c r="AU593" s="237" t="s">
        <v>86</v>
      </c>
      <c r="AV593" s="13" t="s">
        <v>86</v>
      </c>
      <c r="AW593" s="13" t="s">
        <v>6</v>
      </c>
      <c r="AX593" s="13" t="s">
        <v>24</v>
      </c>
      <c r="AY593" s="237" t="s">
        <v>183</v>
      </c>
    </row>
    <row r="594" spans="2:65" s="1" customFormat="1" ht="22.5" customHeight="1">
      <c r="B594" s="40"/>
      <c r="C594" s="203" t="s">
        <v>881</v>
      </c>
      <c r="D594" s="203" t="s">
        <v>185</v>
      </c>
      <c r="E594" s="204" t="s">
        <v>882</v>
      </c>
      <c r="F594" s="205" t="s">
        <v>883</v>
      </c>
      <c r="G594" s="206" t="s">
        <v>288</v>
      </c>
      <c r="H594" s="207">
        <v>1476.066</v>
      </c>
      <c r="I594" s="208"/>
      <c r="J594" s="209">
        <f>ROUND(I594*H594,2)</f>
        <v>0</v>
      </c>
      <c r="K594" s="205" t="s">
        <v>189</v>
      </c>
      <c r="L594" s="60"/>
      <c r="M594" s="210" t="s">
        <v>22</v>
      </c>
      <c r="N594" s="211" t="s">
        <v>49</v>
      </c>
      <c r="O594" s="41"/>
      <c r="P594" s="212">
        <f>O594*H594</f>
        <v>0</v>
      </c>
      <c r="Q594" s="212">
        <v>0</v>
      </c>
      <c r="R594" s="212">
        <f>Q594*H594</f>
        <v>0</v>
      </c>
      <c r="S594" s="212">
        <v>0</v>
      </c>
      <c r="T594" s="213">
        <f>S594*H594</f>
        <v>0</v>
      </c>
      <c r="AR594" s="23" t="s">
        <v>190</v>
      </c>
      <c r="AT594" s="23" t="s">
        <v>185</v>
      </c>
      <c r="AU594" s="23" t="s">
        <v>86</v>
      </c>
      <c r="AY594" s="23" t="s">
        <v>183</v>
      </c>
      <c r="BE594" s="214">
        <f>IF(N594="základní",J594,0)</f>
        <v>0</v>
      </c>
      <c r="BF594" s="214">
        <f>IF(N594="snížená",J594,0)</f>
        <v>0</v>
      </c>
      <c r="BG594" s="214">
        <f>IF(N594="zákl. přenesená",J594,0)</f>
        <v>0</v>
      </c>
      <c r="BH594" s="214">
        <f>IF(N594="sníž. přenesená",J594,0)</f>
        <v>0</v>
      </c>
      <c r="BI594" s="214">
        <f>IF(N594="nulová",J594,0)</f>
        <v>0</v>
      </c>
      <c r="BJ594" s="23" t="s">
        <v>24</v>
      </c>
      <c r="BK594" s="214">
        <f>ROUND(I594*H594,2)</f>
        <v>0</v>
      </c>
      <c r="BL594" s="23" t="s">
        <v>190</v>
      </c>
      <c r="BM594" s="23" t="s">
        <v>884</v>
      </c>
    </row>
    <row r="595" spans="2:65" s="1" customFormat="1" ht="31.5" customHeight="1">
      <c r="B595" s="40"/>
      <c r="C595" s="203" t="s">
        <v>885</v>
      </c>
      <c r="D595" s="203" t="s">
        <v>185</v>
      </c>
      <c r="E595" s="204" t="s">
        <v>886</v>
      </c>
      <c r="F595" s="205" t="s">
        <v>887</v>
      </c>
      <c r="G595" s="206" t="s">
        <v>312</v>
      </c>
      <c r="H595" s="207">
        <v>44.2</v>
      </c>
      <c r="I595" s="208"/>
      <c r="J595" s="209">
        <f>ROUND(I595*H595,2)</f>
        <v>0</v>
      </c>
      <c r="K595" s="205" t="s">
        <v>189</v>
      </c>
      <c r="L595" s="60"/>
      <c r="M595" s="210" t="s">
        <v>22</v>
      </c>
      <c r="N595" s="211" t="s">
        <v>49</v>
      </c>
      <c r="O595" s="41"/>
      <c r="P595" s="212">
        <f>O595*H595</f>
        <v>0</v>
      </c>
      <c r="Q595" s="212">
        <v>0</v>
      </c>
      <c r="R595" s="212">
        <f>Q595*H595</f>
        <v>0</v>
      </c>
      <c r="S595" s="212">
        <v>0</v>
      </c>
      <c r="T595" s="213">
        <f>S595*H595</f>
        <v>0</v>
      </c>
      <c r="AR595" s="23" t="s">
        <v>190</v>
      </c>
      <c r="AT595" s="23" t="s">
        <v>185</v>
      </c>
      <c r="AU595" s="23" t="s">
        <v>86</v>
      </c>
      <c r="AY595" s="23" t="s">
        <v>183</v>
      </c>
      <c r="BE595" s="214">
        <f>IF(N595="základní",J595,0)</f>
        <v>0</v>
      </c>
      <c r="BF595" s="214">
        <f>IF(N595="snížená",J595,0)</f>
        <v>0</v>
      </c>
      <c r="BG595" s="214">
        <f>IF(N595="zákl. přenesená",J595,0)</f>
        <v>0</v>
      </c>
      <c r="BH595" s="214">
        <f>IF(N595="sníž. přenesená",J595,0)</f>
        <v>0</v>
      </c>
      <c r="BI595" s="214">
        <f>IF(N595="nulová",J595,0)</f>
        <v>0</v>
      </c>
      <c r="BJ595" s="23" t="s">
        <v>24</v>
      </c>
      <c r="BK595" s="214">
        <f>ROUND(I595*H595,2)</f>
        <v>0</v>
      </c>
      <c r="BL595" s="23" t="s">
        <v>190</v>
      </c>
      <c r="BM595" s="23" t="s">
        <v>888</v>
      </c>
    </row>
    <row r="596" spans="2:65" s="1" customFormat="1" ht="31.5" customHeight="1">
      <c r="B596" s="40"/>
      <c r="C596" s="203" t="s">
        <v>889</v>
      </c>
      <c r="D596" s="203" t="s">
        <v>185</v>
      </c>
      <c r="E596" s="204" t="s">
        <v>890</v>
      </c>
      <c r="F596" s="205" t="s">
        <v>891</v>
      </c>
      <c r="G596" s="206" t="s">
        <v>312</v>
      </c>
      <c r="H596" s="207">
        <v>2652</v>
      </c>
      <c r="I596" s="208"/>
      <c r="J596" s="209">
        <f>ROUND(I596*H596,2)</f>
        <v>0</v>
      </c>
      <c r="K596" s="205" t="s">
        <v>189</v>
      </c>
      <c r="L596" s="60"/>
      <c r="M596" s="210" t="s">
        <v>22</v>
      </c>
      <c r="N596" s="211" t="s">
        <v>49</v>
      </c>
      <c r="O596" s="41"/>
      <c r="P596" s="212">
        <f>O596*H596</f>
        <v>0</v>
      </c>
      <c r="Q596" s="212">
        <v>0</v>
      </c>
      <c r="R596" s="212">
        <f>Q596*H596</f>
        <v>0</v>
      </c>
      <c r="S596" s="212">
        <v>0</v>
      </c>
      <c r="T596" s="213">
        <f>S596*H596</f>
        <v>0</v>
      </c>
      <c r="AR596" s="23" t="s">
        <v>190</v>
      </c>
      <c r="AT596" s="23" t="s">
        <v>185</v>
      </c>
      <c r="AU596" s="23" t="s">
        <v>86</v>
      </c>
      <c r="AY596" s="23" t="s">
        <v>183</v>
      </c>
      <c r="BE596" s="214">
        <f>IF(N596="základní",J596,0)</f>
        <v>0</v>
      </c>
      <c r="BF596" s="214">
        <f>IF(N596="snížená",J596,0)</f>
        <v>0</v>
      </c>
      <c r="BG596" s="214">
        <f>IF(N596="zákl. přenesená",J596,0)</f>
        <v>0</v>
      </c>
      <c r="BH596" s="214">
        <f>IF(N596="sníž. přenesená",J596,0)</f>
        <v>0</v>
      </c>
      <c r="BI596" s="214">
        <f>IF(N596="nulová",J596,0)</f>
        <v>0</v>
      </c>
      <c r="BJ596" s="23" t="s">
        <v>24</v>
      </c>
      <c r="BK596" s="214">
        <f>ROUND(I596*H596,2)</f>
        <v>0</v>
      </c>
      <c r="BL596" s="23" t="s">
        <v>190</v>
      </c>
      <c r="BM596" s="23" t="s">
        <v>892</v>
      </c>
    </row>
    <row r="597" spans="2:51" s="13" customFormat="1" ht="13.5">
      <c r="B597" s="227"/>
      <c r="C597" s="228"/>
      <c r="D597" s="238" t="s">
        <v>192</v>
      </c>
      <c r="E597" s="228"/>
      <c r="F597" s="240" t="s">
        <v>893</v>
      </c>
      <c r="G597" s="228"/>
      <c r="H597" s="241">
        <v>2652</v>
      </c>
      <c r="I597" s="232"/>
      <c r="J597" s="228"/>
      <c r="K597" s="228"/>
      <c r="L597" s="233"/>
      <c r="M597" s="234"/>
      <c r="N597" s="235"/>
      <c r="O597" s="235"/>
      <c r="P597" s="235"/>
      <c r="Q597" s="235"/>
      <c r="R597" s="235"/>
      <c r="S597" s="235"/>
      <c r="T597" s="236"/>
      <c r="AT597" s="237" t="s">
        <v>192</v>
      </c>
      <c r="AU597" s="237" t="s">
        <v>86</v>
      </c>
      <c r="AV597" s="13" t="s">
        <v>86</v>
      </c>
      <c r="AW597" s="13" t="s">
        <v>6</v>
      </c>
      <c r="AX597" s="13" t="s">
        <v>24</v>
      </c>
      <c r="AY597" s="237" t="s">
        <v>183</v>
      </c>
    </row>
    <row r="598" spans="2:65" s="1" customFormat="1" ht="31.5" customHeight="1">
      <c r="B598" s="40"/>
      <c r="C598" s="203" t="s">
        <v>894</v>
      </c>
      <c r="D598" s="203" t="s">
        <v>185</v>
      </c>
      <c r="E598" s="204" t="s">
        <v>895</v>
      </c>
      <c r="F598" s="205" t="s">
        <v>896</v>
      </c>
      <c r="G598" s="206" t="s">
        <v>312</v>
      </c>
      <c r="H598" s="207">
        <v>44.2</v>
      </c>
      <c r="I598" s="208"/>
      <c r="J598" s="209">
        <f>ROUND(I598*H598,2)</f>
        <v>0</v>
      </c>
      <c r="K598" s="205" t="s">
        <v>189</v>
      </c>
      <c r="L598" s="60"/>
      <c r="M598" s="210" t="s">
        <v>22</v>
      </c>
      <c r="N598" s="211" t="s">
        <v>49</v>
      </c>
      <c r="O598" s="41"/>
      <c r="P598" s="212">
        <f>O598*H598</f>
        <v>0</v>
      </c>
      <c r="Q598" s="212">
        <v>0</v>
      </c>
      <c r="R598" s="212">
        <f>Q598*H598</f>
        <v>0</v>
      </c>
      <c r="S598" s="212">
        <v>0</v>
      </c>
      <c r="T598" s="213">
        <f>S598*H598</f>
        <v>0</v>
      </c>
      <c r="AR598" s="23" t="s">
        <v>190</v>
      </c>
      <c r="AT598" s="23" t="s">
        <v>185</v>
      </c>
      <c r="AU598" s="23" t="s">
        <v>86</v>
      </c>
      <c r="AY598" s="23" t="s">
        <v>183</v>
      </c>
      <c r="BE598" s="214">
        <f>IF(N598="základní",J598,0)</f>
        <v>0</v>
      </c>
      <c r="BF598" s="214">
        <f>IF(N598="snížená",J598,0)</f>
        <v>0</v>
      </c>
      <c r="BG598" s="214">
        <f>IF(N598="zákl. přenesená",J598,0)</f>
        <v>0</v>
      </c>
      <c r="BH598" s="214">
        <f>IF(N598="sníž. přenesená",J598,0)</f>
        <v>0</v>
      </c>
      <c r="BI598" s="214">
        <f>IF(N598="nulová",J598,0)</f>
        <v>0</v>
      </c>
      <c r="BJ598" s="23" t="s">
        <v>24</v>
      </c>
      <c r="BK598" s="214">
        <f>ROUND(I598*H598,2)</f>
        <v>0</v>
      </c>
      <c r="BL598" s="23" t="s">
        <v>190</v>
      </c>
      <c r="BM598" s="23" t="s">
        <v>897</v>
      </c>
    </row>
    <row r="599" spans="2:65" s="1" customFormat="1" ht="31.5" customHeight="1">
      <c r="B599" s="40"/>
      <c r="C599" s="203" t="s">
        <v>898</v>
      </c>
      <c r="D599" s="203" t="s">
        <v>185</v>
      </c>
      <c r="E599" s="204" t="s">
        <v>899</v>
      </c>
      <c r="F599" s="205" t="s">
        <v>900</v>
      </c>
      <c r="G599" s="206" t="s">
        <v>288</v>
      </c>
      <c r="H599" s="207">
        <v>1361.71</v>
      </c>
      <c r="I599" s="208"/>
      <c r="J599" s="209">
        <f>ROUND(I599*H599,2)</f>
        <v>0</v>
      </c>
      <c r="K599" s="205" t="s">
        <v>189</v>
      </c>
      <c r="L599" s="60"/>
      <c r="M599" s="210" t="s">
        <v>22</v>
      </c>
      <c r="N599" s="211" t="s">
        <v>49</v>
      </c>
      <c r="O599" s="41"/>
      <c r="P599" s="212">
        <f>O599*H599</f>
        <v>0</v>
      </c>
      <c r="Q599" s="212">
        <v>0.00013</v>
      </c>
      <c r="R599" s="212">
        <f>Q599*H599</f>
        <v>0.1770223</v>
      </c>
      <c r="S599" s="212">
        <v>0</v>
      </c>
      <c r="T599" s="213">
        <f>S599*H599</f>
        <v>0</v>
      </c>
      <c r="AR599" s="23" t="s">
        <v>190</v>
      </c>
      <c r="AT599" s="23" t="s">
        <v>185</v>
      </c>
      <c r="AU599" s="23" t="s">
        <v>86</v>
      </c>
      <c r="AY599" s="23" t="s">
        <v>183</v>
      </c>
      <c r="BE599" s="214">
        <f>IF(N599="základní",J599,0)</f>
        <v>0</v>
      </c>
      <c r="BF599" s="214">
        <f>IF(N599="snížená",J599,0)</f>
        <v>0</v>
      </c>
      <c r="BG599" s="214">
        <f>IF(N599="zákl. přenesená",J599,0)</f>
        <v>0</v>
      </c>
      <c r="BH599" s="214">
        <f>IF(N599="sníž. přenesená",J599,0)</f>
        <v>0</v>
      </c>
      <c r="BI599" s="214">
        <f>IF(N599="nulová",J599,0)</f>
        <v>0</v>
      </c>
      <c r="BJ599" s="23" t="s">
        <v>24</v>
      </c>
      <c r="BK599" s="214">
        <f>ROUND(I599*H599,2)</f>
        <v>0</v>
      </c>
      <c r="BL599" s="23" t="s">
        <v>190</v>
      </c>
      <c r="BM599" s="23" t="s">
        <v>901</v>
      </c>
    </row>
    <row r="600" spans="2:51" s="13" customFormat="1" ht="13.5">
      <c r="B600" s="227"/>
      <c r="C600" s="228"/>
      <c r="D600" s="217" t="s">
        <v>192</v>
      </c>
      <c r="E600" s="229" t="s">
        <v>22</v>
      </c>
      <c r="F600" s="230" t="s">
        <v>902</v>
      </c>
      <c r="G600" s="228"/>
      <c r="H600" s="231">
        <v>1361.71</v>
      </c>
      <c r="I600" s="232"/>
      <c r="J600" s="228"/>
      <c r="K600" s="228"/>
      <c r="L600" s="233"/>
      <c r="M600" s="234"/>
      <c r="N600" s="235"/>
      <c r="O600" s="235"/>
      <c r="P600" s="235"/>
      <c r="Q600" s="235"/>
      <c r="R600" s="235"/>
      <c r="S600" s="235"/>
      <c r="T600" s="236"/>
      <c r="AT600" s="237" t="s">
        <v>192</v>
      </c>
      <c r="AU600" s="237" t="s">
        <v>86</v>
      </c>
      <c r="AV600" s="13" t="s">
        <v>86</v>
      </c>
      <c r="AW600" s="13" t="s">
        <v>41</v>
      </c>
      <c r="AX600" s="13" t="s">
        <v>78</v>
      </c>
      <c r="AY600" s="237" t="s">
        <v>183</v>
      </c>
    </row>
    <row r="601" spans="2:51" s="12" customFormat="1" ht="13.5">
      <c r="B601" s="215"/>
      <c r="C601" s="216"/>
      <c r="D601" s="238" t="s">
        <v>192</v>
      </c>
      <c r="E601" s="242" t="s">
        <v>22</v>
      </c>
      <c r="F601" s="243" t="s">
        <v>207</v>
      </c>
      <c r="G601" s="216"/>
      <c r="H601" s="244" t="s">
        <v>22</v>
      </c>
      <c r="I601" s="221"/>
      <c r="J601" s="216"/>
      <c r="K601" s="216"/>
      <c r="L601" s="222"/>
      <c r="M601" s="223"/>
      <c r="N601" s="224"/>
      <c r="O601" s="224"/>
      <c r="P601" s="224"/>
      <c r="Q601" s="224"/>
      <c r="R601" s="224"/>
      <c r="S601" s="224"/>
      <c r="T601" s="225"/>
      <c r="AT601" s="226" t="s">
        <v>192</v>
      </c>
      <c r="AU601" s="226" t="s">
        <v>86</v>
      </c>
      <c r="AV601" s="12" t="s">
        <v>24</v>
      </c>
      <c r="AW601" s="12" t="s">
        <v>41</v>
      </c>
      <c r="AX601" s="12" t="s">
        <v>78</v>
      </c>
      <c r="AY601" s="226" t="s">
        <v>183</v>
      </c>
    </row>
    <row r="602" spans="2:65" s="1" customFormat="1" ht="22.5" customHeight="1">
      <c r="B602" s="40"/>
      <c r="C602" s="203" t="s">
        <v>903</v>
      </c>
      <c r="D602" s="203" t="s">
        <v>185</v>
      </c>
      <c r="E602" s="204" t="s">
        <v>904</v>
      </c>
      <c r="F602" s="205" t="s">
        <v>905</v>
      </c>
      <c r="G602" s="206" t="s">
        <v>246</v>
      </c>
      <c r="H602" s="207">
        <v>1</v>
      </c>
      <c r="I602" s="208"/>
      <c r="J602" s="209">
        <f>ROUND(I602*H602,2)</f>
        <v>0</v>
      </c>
      <c r="K602" s="205" t="s">
        <v>22</v>
      </c>
      <c r="L602" s="60"/>
      <c r="M602" s="210" t="s">
        <v>22</v>
      </c>
      <c r="N602" s="211" t="s">
        <v>49</v>
      </c>
      <c r="O602" s="41"/>
      <c r="P602" s="212">
        <f>O602*H602</f>
        <v>0</v>
      </c>
      <c r="Q602" s="212">
        <v>0</v>
      </c>
      <c r="R602" s="212">
        <f>Q602*H602</f>
        <v>0</v>
      </c>
      <c r="S602" s="212">
        <v>0</v>
      </c>
      <c r="T602" s="213">
        <f>S602*H602</f>
        <v>0</v>
      </c>
      <c r="AR602" s="23" t="s">
        <v>190</v>
      </c>
      <c r="AT602" s="23" t="s">
        <v>185</v>
      </c>
      <c r="AU602" s="23" t="s">
        <v>86</v>
      </c>
      <c r="AY602" s="23" t="s">
        <v>183</v>
      </c>
      <c r="BE602" s="214">
        <f>IF(N602="základní",J602,0)</f>
        <v>0</v>
      </c>
      <c r="BF602" s="214">
        <f>IF(N602="snížená",J602,0)</f>
        <v>0</v>
      </c>
      <c r="BG602" s="214">
        <f>IF(N602="zákl. přenesená",J602,0)</f>
        <v>0</v>
      </c>
      <c r="BH602" s="214">
        <f>IF(N602="sníž. přenesená",J602,0)</f>
        <v>0</v>
      </c>
      <c r="BI602" s="214">
        <f>IF(N602="nulová",J602,0)</f>
        <v>0</v>
      </c>
      <c r="BJ602" s="23" t="s">
        <v>24</v>
      </c>
      <c r="BK602" s="214">
        <f>ROUND(I602*H602,2)</f>
        <v>0</v>
      </c>
      <c r="BL602" s="23" t="s">
        <v>190</v>
      </c>
      <c r="BM602" s="23" t="s">
        <v>906</v>
      </c>
    </row>
    <row r="603" spans="2:63" s="11" customFormat="1" ht="29.85" customHeight="1">
      <c r="B603" s="186"/>
      <c r="C603" s="187"/>
      <c r="D603" s="200" t="s">
        <v>77</v>
      </c>
      <c r="E603" s="201" t="s">
        <v>800</v>
      </c>
      <c r="F603" s="201" t="s">
        <v>907</v>
      </c>
      <c r="G603" s="187"/>
      <c r="H603" s="187"/>
      <c r="I603" s="190"/>
      <c r="J603" s="202">
        <f>BK603</f>
        <v>0</v>
      </c>
      <c r="K603" s="187"/>
      <c r="L603" s="192"/>
      <c r="M603" s="193"/>
      <c r="N603" s="194"/>
      <c r="O603" s="194"/>
      <c r="P603" s="195">
        <f>SUM(P604:P626)</f>
        <v>0</v>
      </c>
      <c r="Q603" s="194"/>
      <c r="R603" s="195">
        <f>SUM(R604:R626)</f>
        <v>0.41775840000000003</v>
      </c>
      <c r="S603" s="194"/>
      <c r="T603" s="196">
        <f>SUM(T604:T626)</f>
        <v>0.174</v>
      </c>
      <c r="AR603" s="197" t="s">
        <v>24</v>
      </c>
      <c r="AT603" s="198" t="s">
        <v>77</v>
      </c>
      <c r="AU603" s="198" t="s">
        <v>24</v>
      </c>
      <c r="AY603" s="197" t="s">
        <v>183</v>
      </c>
      <c r="BK603" s="199">
        <f>SUM(BK604:BK626)</f>
        <v>0</v>
      </c>
    </row>
    <row r="604" spans="2:65" s="1" customFormat="1" ht="22.5" customHeight="1">
      <c r="B604" s="40"/>
      <c r="C604" s="203" t="s">
        <v>908</v>
      </c>
      <c r="D604" s="203" t="s">
        <v>185</v>
      </c>
      <c r="E604" s="204" t="s">
        <v>909</v>
      </c>
      <c r="F604" s="205" t="s">
        <v>910</v>
      </c>
      <c r="G604" s="206" t="s">
        <v>246</v>
      </c>
      <c r="H604" s="207">
        <v>4</v>
      </c>
      <c r="I604" s="208"/>
      <c r="J604" s="209">
        <f aca="true" t="shared" si="0" ref="J604:J613">ROUND(I604*H604,2)</f>
        <v>0</v>
      </c>
      <c r="K604" s="205" t="s">
        <v>22</v>
      </c>
      <c r="L604" s="60"/>
      <c r="M604" s="210" t="s">
        <v>22</v>
      </c>
      <c r="N604" s="211" t="s">
        <v>49</v>
      </c>
      <c r="O604" s="41"/>
      <c r="P604" s="212">
        <f aca="true" t="shared" si="1" ref="P604:P613">O604*H604</f>
        <v>0</v>
      </c>
      <c r="Q604" s="212">
        <v>0</v>
      </c>
      <c r="R604" s="212">
        <f aca="true" t="shared" si="2" ref="R604:R613">Q604*H604</f>
        <v>0</v>
      </c>
      <c r="S604" s="212">
        <v>0</v>
      </c>
      <c r="T604" s="213">
        <f aca="true" t="shared" si="3" ref="T604:T613">S604*H604</f>
        <v>0</v>
      </c>
      <c r="AR604" s="23" t="s">
        <v>190</v>
      </c>
      <c r="AT604" s="23" t="s">
        <v>185</v>
      </c>
      <c r="AU604" s="23" t="s">
        <v>86</v>
      </c>
      <c r="AY604" s="23" t="s">
        <v>183</v>
      </c>
      <c r="BE604" s="214">
        <f aca="true" t="shared" si="4" ref="BE604:BE613">IF(N604="základní",J604,0)</f>
        <v>0</v>
      </c>
      <c r="BF604" s="214">
        <f aca="true" t="shared" si="5" ref="BF604:BF613">IF(N604="snížená",J604,0)</f>
        <v>0</v>
      </c>
      <c r="BG604" s="214">
        <f aca="true" t="shared" si="6" ref="BG604:BG613">IF(N604="zákl. přenesená",J604,0)</f>
        <v>0</v>
      </c>
      <c r="BH604" s="214">
        <f aca="true" t="shared" si="7" ref="BH604:BH613">IF(N604="sníž. přenesená",J604,0)</f>
        <v>0</v>
      </c>
      <c r="BI604" s="214">
        <f aca="true" t="shared" si="8" ref="BI604:BI613">IF(N604="nulová",J604,0)</f>
        <v>0</v>
      </c>
      <c r="BJ604" s="23" t="s">
        <v>24</v>
      </c>
      <c r="BK604" s="214">
        <f aca="true" t="shared" si="9" ref="BK604:BK613">ROUND(I604*H604,2)</f>
        <v>0</v>
      </c>
      <c r="BL604" s="23" t="s">
        <v>190</v>
      </c>
      <c r="BM604" s="23" t="s">
        <v>911</v>
      </c>
    </row>
    <row r="605" spans="2:65" s="1" customFormat="1" ht="22.5" customHeight="1">
      <c r="B605" s="40"/>
      <c r="C605" s="203" t="s">
        <v>912</v>
      </c>
      <c r="D605" s="203" t="s">
        <v>185</v>
      </c>
      <c r="E605" s="204" t="s">
        <v>913</v>
      </c>
      <c r="F605" s="205" t="s">
        <v>914</v>
      </c>
      <c r="G605" s="206" t="s">
        <v>915</v>
      </c>
      <c r="H605" s="207">
        <v>60</v>
      </c>
      <c r="I605" s="208"/>
      <c r="J605" s="209">
        <f t="shared" si="0"/>
        <v>0</v>
      </c>
      <c r="K605" s="205" t="s">
        <v>22</v>
      </c>
      <c r="L605" s="60"/>
      <c r="M605" s="210" t="s">
        <v>22</v>
      </c>
      <c r="N605" s="211" t="s">
        <v>49</v>
      </c>
      <c r="O605" s="41"/>
      <c r="P605" s="212">
        <f t="shared" si="1"/>
        <v>0</v>
      </c>
      <c r="Q605" s="212">
        <v>0</v>
      </c>
      <c r="R605" s="212">
        <f t="shared" si="2"/>
        <v>0</v>
      </c>
      <c r="S605" s="212">
        <v>0</v>
      </c>
      <c r="T605" s="213">
        <f t="shared" si="3"/>
        <v>0</v>
      </c>
      <c r="AR605" s="23" t="s">
        <v>916</v>
      </c>
      <c r="AT605" s="23" t="s">
        <v>185</v>
      </c>
      <c r="AU605" s="23" t="s">
        <v>86</v>
      </c>
      <c r="AY605" s="23" t="s">
        <v>183</v>
      </c>
      <c r="BE605" s="214">
        <f t="shared" si="4"/>
        <v>0</v>
      </c>
      <c r="BF605" s="214">
        <f t="shared" si="5"/>
        <v>0</v>
      </c>
      <c r="BG605" s="214">
        <f t="shared" si="6"/>
        <v>0</v>
      </c>
      <c r="BH605" s="214">
        <f t="shared" si="7"/>
        <v>0</v>
      </c>
      <c r="BI605" s="214">
        <f t="shared" si="8"/>
        <v>0</v>
      </c>
      <c r="BJ605" s="23" t="s">
        <v>24</v>
      </c>
      <c r="BK605" s="214">
        <f t="shared" si="9"/>
        <v>0</v>
      </c>
      <c r="BL605" s="23" t="s">
        <v>916</v>
      </c>
      <c r="BM605" s="23" t="s">
        <v>917</v>
      </c>
    </row>
    <row r="606" spans="2:65" s="1" customFormat="1" ht="31.5" customHeight="1">
      <c r="B606" s="40"/>
      <c r="C606" s="203" t="s">
        <v>918</v>
      </c>
      <c r="D606" s="203" t="s">
        <v>185</v>
      </c>
      <c r="E606" s="204" t="s">
        <v>919</v>
      </c>
      <c r="F606" s="205" t="s">
        <v>920</v>
      </c>
      <c r="G606" s="206" t="s">
        <v>246</v>
      </c>
      <c r="H606" s="207">
        <v>10</v>
      </c>
      <c r="I606" s="208"/>
      <c r="J606" s="209">
        <f t="shared" si="0"/>
        <v>0</v>
      </c>
      <c r="K606" s="205" t="s">
        <v>22</v>
      </c>
      <c r="L606" s="60"/>
      <c r="M606" s="210" t="s">
        <v>22</v>
      </c>
      <c r="N606" s="211" t="s">
        <v>49</v>
      </c>
      <c r="O606" s="41"/>
      <c r="P606" s="212">
        <f t="shared" si="1"/>
        <v>0</v>
      </c>
      <c r="Q606" s="212">
        <v>0</v>
      </c>
      <c r="R606" s="212">
        <f t="shared" si="2"/>
        <v>0</v>
      </c>
      <c r="S606" s="212">
        <v>0</v>
      </c>
      <c r="T606" s="213">
        <f t="shared" si="3"/>
        <v>0</v>
      </c>
      <c r="AR606" s="23" t="s">
        <v>190</v>
      </c>
      <c r="AT606" s="23" t="s">
        <v>185</v>
      </c>
      <c r="AU606" s="23" t="s">
        <v>86</v>
      </c>
      <c r="AY606" s="23" t="s">
        <v>183</v>
      </c>
      <c r="BE606" s="214">
        <f t="shared" si="4"/>
        <v>0</v>
      </c>
      <c r="BF606" s="214">
        <f t="shared" si="5"/>
        <v>0</v>
      </c>
      <c r="BG606" s="214">
        <f t="shared" si="6"/>
        <v>0</v>
      </c>
      <c r="BH606" s="214">
        <f t="shared" si="7"/>
        <v>0</v>
      </c>
      <c r="BI606" s="214">
        <f t="shared" si="8"/>
        <v>0</v>
      </c>
      <c r="BJ606" s="23" t="s">
        <v>24</v>
      </c>
      <c r="BK606" s="214">
        <f t="shared" si="9"/>
        <v>0</v>
      </c>
      <c r="BL606" s="23" t="s">
        <v>190</v>
      </c>
      <c r="BM606" s="23" t="s">
        <v>921</v>
      </c>
    </row>
    <row r="607" spans="2:65" s="1" customFormat="1" ht="22.5" customHeight="1">
      <c r="B607" s="40"/>
      <c r="C607" s="203" t="s">
        <v>922</v>
      </c>
      <c r="D607" s="203" t="s">
        <v>185</v>
      </c>
      <c r="E607" s="204" t="s">
        <v>923</v>
      </c>
      <c r="F607" s="205" t="s">
        <v>924</v>
      </c>
      <c r="G607" s="206" t="s">
        <v>312</v>
      </c>
      <c r="H607" s="207">
        <v>81</v>
      </c>
      <c r="I607" s="208"/>
      <c r="J607" s="209">
        <f t="shared" si="0"/>
        <v>0</v>
      </c>
      <c r="K607" s="205" t="s">
        <v>22</v>
      </c>
      <c r="L607" s="60"/>
      <c r="M607" s="210" t="s">
        <v>22</v>
      </c>
      <c r="N607" s="211" t="s">
        <v>49</v>
      </c>
      <c r="O607" s="41"/>
      <c r="P607" s="212">
        <f t="shared" si="1"/>
        <v>0</v>
      </c>
      <c r="Q607" s="212">
        <v>0</v>
      </c>
      <c r="R607" s="212">
        <f t="shared" si="2"/>
        <v>0</v>
      </c>
      <c r="S607" s="212">
        <v>0</v>
      </c>
      <c r="T607" s="213">
        <f t="shared" si="3"/>
        <v>0</v>
      </c>
      <c r="AR607" s="23" t="s">
        <v>190</v>
      </c>
      <c r="AT607" s="23" t="s">
        <v>185</v>
      </c>
      <c r="AU607" s="23" t="s">
        <v>86</v>
      </c>
      <c r="AY607" s="23" t="s">
        <v>183</v>
      </c>
      <c r="BE607" s="214">
        <f t="shared" si="4"/>
        <v>0</v>
      </c>
      <c r="BF607" s="214">
        <f t="shared" si="5"/>
        <v>0</v>
      </c>
      <c r="BG607" s="214">
        <f t="shared" si="6"/>
        <v>0</v>
      </c>
      <c r="BH607" s="214">
        <f t="shared" si="7"/>
        <v>0</v>
      </c>
      <c r="BI607" s="214">
        <f t="shared" si="8"/>
        <v>0</v>
      </c>
      <c r="BJ607" s="23" t="s">
        <v>24</v>
      </c>
      <c r="BK607" s="214">
        <f t="shared" si="9"/>
        <v>0</v>
      </c>
      <c r="BL607" s="23" t="s">
        <v>190</v>
      </c>
      <c r="BM607" s="23" t="s">
        <v>925</v>
      </c>
    </row>
    <row r="608" spans="2:65" s="1" customFormat="1" ht="22.5" customHeight="1">
      <c r="B608" s="40"/>
      <c r="C608" s="203" t="s">
        <v>926</v>
      </c>
      <c r="D608" s="203" t="s">
        <v>185</v>
      </c>
      <c r="E608" s="204" t="s">
        <v>927</v>
      </c>
      <c r="F608" s="205" t="s">
        <v>928</v>
      </c>
      <c r="G608" s="206" t="s">
        <v>246</v>
      </c>
      <c r="H608" s="207">
        <v>20</v>
      </c>
      <c r="I608" s="208"/>
      <c r="J608" s="209">
        <f t="shared" si="0"/>
        <v>0</v>
      </c>
      <c r="K608" s="205" t="s">
        <v>22</v>
      </c>
      <c r="L608" s="60"/>
      <c r="M608" s="210" t="s">
        <v>22</v>
      </c>
      <c r="N608" s="211" t="s">
        <v>49</v>
      </c>
      <c r="O608" s="41"/>
      <c r="P608" s="212">
        <f t="shared" si="1"/>
        <v>0</v>
      </c>
      <c r="Q608" s="212">
        <v>0</v>
      </c>
      <c r="R608" s="212">
        <f t="shared" si="2"/>
        <v>0</v>
      </c>
      <c r="S608" s="212">
        <v>0</v>
      </c>
      <c r="T608" s="213">
        <f t="shared" si="3"/>
        <v>0</v>
      </c>
      <c r="AR608" s="23" t="s">
        <v>190</v>
      </c>
      <c r="AT608" s="23" t="s">
        <v>185</v>
      </c>
      <c r="AU608" s="23" t="s">
        <v>86</v>
      </c>
      <c r="AY608" s="23" t="s">
        <v>183</v>
      </c>
      <c r="BE608" s="214">
        <f t="shared" si="4"/>
        <v>0</v>
      </c>
      <c r="BF608" s="214">
        <f t="shared" si="5"/>
        <v>0</v>
      </c>
      <c r="BG608" s="214">
        <f t="shared" si="6"/>
        <v>0</v>
      </c>
      <c r="BH608" s="214">
        <f t="shared" si="7"/>
        <v>0</v>
      </c>
      <c r="BI608" s="214">
        <f t="shared" si="8"/>
        <v>0</v>
      </c>
      <c r="BJ608" s="23" t="s">
        <v>24</v>
      </c>
      <c r="BK608" s="214">
        <f t="shared" si="9"/>
        <v>0</v>
      </c>
      <c r="BL608" s="23" t="s">
        <v>190</v>
      </c>
      <c r="BM608" s="23" t="s">
        <v>929</v>
      </c>
    </row>
    <row r="609" spans="2:65" s="1" customFormat="1" ht="22.5" customHeight="1">
      <c r="B609" s="40"/>
      <c r="C609" s="245" t="s">
        <v>930</v>
      </c>
      <c r="D609" s="245" t="s">
        <v>272</v>
      </c>
      <c r="E609" s="246" t="s">
        <v>931</v>
      </c>
      <c r="F609" s="247" t="s">
        <v>932</v>
      </c>
      <c r="G609" s="248" t="s">
        <v>246</v>
      </c>
      <c r="H609" s="249">
        <v>1</v>
      </c>
      <c r="I609" s="250"/>
      <c r="J609" s="251">
        <f t="shared" si="0"/>
        <v>0</v>
      </c>
      <c r="K609" s="247" t="s">
        <v>189</v>
      </c>
      <c r="L609" s="252"/>
      <c r="M609" s="253" t="s">
        <v>22</v>
      </c>
      <c r="N609" s="254" t="s">
        <v>49</v>
      </c>
      <c r="O609" s="41"/>
      <c r="P609" s="212">
        <f t="shared" si="1"/>
        <v>0</v>
      </c>
      <c r="Q609" s="212">
        <v>0.01</v>
      </c>
      <c r="R609" s="212">
        <f t="shared" si="2"/>
        <v>0.01</v>
      </c>
      <c r="S609" s="212">
        <v>0</v>
      </c>
      <c r="T609" s="213">
        <f t="shared" si="3"/>
        <v>0</v>
      </c>
      <c r="AR609" s="23" t="s">
        <v>243</v>
      </c>
      <c r="AT609" s="23" t="s">
        <v>272</v>
      </c>
      <c r="AU609" s="23" t="s">
        <v>86</v>
      </c>
      <c r="AY609" s="23" t="s">
        <v>183</v>
      </c>
      <c r="BE609" s="214">
        <f t="shared" si="4"/>
        <v>0</v>
      </c>
      <c r="BF609" s="214">
        <f t="shared" si="5"/>
        <v>0</v>
      </c>
      <c r="BG609" s="214">
        <f t="shared" si="6"/>
        <v>0</v>
      </c>
      <c r="BH609" s="214">
        <f t="shared" si="7"/>
        <v>0</v>
      </c>
      <c r="BI609" s="214">
        <f t="shared" si="8"/>
        <v>0</v>
      </c>
      <c r="BJ609" s="23" t="s">
        <v>24</v>
      </c>
      <c r="BK609" s="214">
        <f t="shared" si="9"/>
        <v>0</v>
      </c>
      <c r="BL609" s="23" t="s">
        <v>190</v>
      </c>
      <c r="BM609" s="23" t="s">
        <v>933</v>
      </c>
    </row>
    <row r="610" spans="2:65" s="1" customFormat="1" ht="22.5" customHeight="1">
      <c r="B610" s="40"/>
      <c r="C610" s="245" t="s">
        <v>934</v>
      </c>
      <c r="D610" s="245" t="s">
        <v>272</v>
      </c>
      <c r="E610" s="246" t="s">
        <v>935</v>
      </c>
      <c r="F610" s="247" t="s">
        <v>936</v>
      </c>
      <c r="G610" s="248" t="s">
        <v>246</v>
      </c>
      <c r="H610" s="249">
        <v>10</v>
      </c>
      <c r="I610" s="250"/>
      <c r="J610" s="251">
        <f t="shared" si="0"/>
        <v>0</v>
      </c>
      <c r="K610" s="247" t="s">
        <v>189</v>
      </c>
      <c r="L610" s="252"/>
      <c r="M610" s="253" t="s">
        <v>22</v>
      </c>
      <c r="N610" s="254" t="s">
        <v>49</v>
      </c>
      <c r="O610" s="41"/>
      <c r="P610" s="212">
        <f t="shared" si="1"/>
        <v>0</v>
      </c>
      <c r="Q610" s="212">
        <v>0.008</v>
      </c>
      <c r="R610" s="212">
        <f t="shared" si="2"/>
        <v>0.08</v>
      </c>
      <c r="S610" s="212">
        <v>0</v>
      </c>
      <c r="T610" s="213">
        <f t="shared" si="3"/>
        <v>0</v>
      </c>
      <c r="AR610" s="23" t="s">
        <v>243</v>
      </c>
      <c r="AT610" s="23" t="s">
        <v>272</v>
      </c>
      <c r="AU610" s="23" t="s">
        <v>86</v>
      </c>
      <c r="AY610" s="23" t="s">
        <v>183</v>
      </c>
      <c r="BE610" s="214">
        <f t="shared" si="4"/>
        <v>0</v>
      </c>
      <c r="BF610" s="214">
        <f t="shared" si="5"/>
        <v>0</v>
      </c>
      <c r="BG610" s="214">
        <f t="shared" si="6"/>
        <v>0</v>
      </c>
      <c r="BH610" s="214">
        <f t="shared" si="7"/>
        <v>0</v>
      </c>
      <c r="BI610" s="214">
        <f t="shared" si="8"/>
        <v>0</v>
      </c>
      <c r="BJ610" s="23" t="s">
        <v>24</v>
      </c>
      <c r="BK610" s="214">
        <f t="shared" si="9"/>
        <v>0</v>
      </c>
      <c r="BL610" s="23" t="s">
        <v>190</v>
      </c>
      <c r="BM610" s="23" t="s">
        <v>937</v>
      </c>
    </row>
    <row r="611" spans="2:65" s="1" customFormat="1" ht="22.5" customHeight="1">
      <c r="B611" s="40"/>
      <c r="C611" s="203" t="s">
        <v>938</v>
      </c>
      <c r="D611" s="203" t="s">
        <v>185</v>
      </c>
      <c r="E611" s="204" t="s">
        <v>939</v>
      </c>
      <c r="F611" s="205" t="s">
        <v>940</v>
      </c>
      <c r="G611" s="206" t="s">
        <v>288</v>
      </c>
      <c r="H611" s="207">
        <v>100</v>
      </c>
      <c r="I611" s="208"/>
      <c r="J611" s="209">
        <f t="shared" si="0"/>
        <v>0</v>
      </c>
      <c r="K611" s="205" t="s">
        <v>22</v>
      </c>
      <c r="L611" s="60"/>
      <c r="M611" s="210" t="s">
        <v>22</v>
      </c>
      <c r="N611" s="211" t="s">
        <v>49</v>
      </c>
      <c r="O611" s="41"/>
      <c r="P611" s="212">
        <f t="shared" si="1"/>
        <v>0</v>
      </c>
      <c r="Q611" s="212">
        <v>0</v>
      </c>
      <c r="R611" s="212">
        <f t="shared" si="2"/>
        <v>0</v>
      </c>
      <c r="S611" s="212">
        <v>0</v>
      </c>
      <c r="T611" s="213">
        <f t="shared" si="3"/>
        <v>0</v>
      </c>
      <c r="AR611" s="23" t="s">
        <v>190</v>
      </c>
      <c r="AT611" s="23" t="s">
        <v>185</v>
      </c>
      <c r="AU611" s="23" t="s">
        <v>86</v>
      </c>
      <c r="AY611" s="23" t="s">
        <v>183</v>
      </c>
      <c r="BE611" s="214">
        <f t="shared" si="4"/>
        <v>0</v>
      </c>
      <c r="BF611" s="214">
        <f t="shared" si="5"/>
        <v>0</v>
      </c>
      <c r="BG611" s="214">
        <f t="shared" si="6"/>
        <v>0</v>
      </c>
      <c r="BH611" s="214">
        <f t="shared" si="7"/>
        <v>0</v>
      </c>
      <c r="BI611" s="214">
        <f t="shared" si="8"/>
        <v>0</v>
      </c>
      <c r="BJ611" s="23" t="s">
        <v>24</v>
      </c>
      <c r="BK611" s="214">
        <f t="shared" si="9"/>
        <v>0</v>
      </c>
      <c r="BL611" s="23" t="s">
        <v>190</v>
      </c>
      <c r="BM611" s="23" t="s">
        <v>941</v>
      </c>
    </row>
    <row r="612" spans="2:65" s="1" customFormat="1" ht="22.5" customHeight="1">
      <c r="B612" s="40"/>
      <c r="C612" s="203" t="s">
        <v>942</v>
      </c>
      <c r="D612" s="203" t="s">
        <v>185</v>
      </c>
      <c r="E612" s="204" t="s">
        <v>943</v>
      </c>
      <c r="F612" s="205" t="s">
        <v>944</v>
      </c>
      <c r="G612" s="206" t="s">
        <v>246</v>
      </c>
      <c r="H612" s="207">
        <v>1</v>
      </c>
      <c r="I612" s="208"/>
      <c r="J612" s="209">
        <f t="shared" si="0"/>
        <v>0</v>
      </c>
      <c r="K612" s="205" t="s">
        <v>22</v>
      </c>
      <c r="L612" s="60"/>
      <c r="M612" s="210" t="s">
        <v>22</v>
      </c>
      <c r="N612" s="211" t="s">
        <v>49</v>
      </c>
      <c r="O612" s="41"/>
      <c r="P612" s="212">
        <f t="shared" si="1"/>
        <v>0</v>
      </c>
      <c r="Q612" s="212">
        <v>0</v>
      </c>
      <c r="R612" s="212">
        <f t="shared" si="2"/>
        <v>0</v>
      </c>
      <c r="S612" s="212">
        <v>0</v>
      </c>
      <c r="T612" s="213">
        <f t="shared" si="3"/>
        <v>0</v>
      </c>
      <c r="AR612" s="23" t="s">
        <v>190</v>
      </c>
      <c r="AT612" s="23" t="s">
        <v>185</v>
      </c>
      <c r="AU612" s="23" t="s">
        <v>86</v>
      </c>
      <c r="AY612" s="23" t="s">
        <v>183</v>
      </c>
      <c r="BE612" s="214">
        <f t="shared" si="4"/>
        <v>0</v>
      </c>
      <c r="BF612" s="214">
        <f t="shared" si="5"/>
        <v>0</v>
      </c>
      <c r="BG612" s="214">
        <f t="shared" si="6"/>
        <v>0</v>
      </c>
      <c r="BH612" s="214">
        <f t="shared" si="7"/>
        <v>0</v>
      </c>
      <c r="BI612" s="214">
        <f t="shared" si="8"/>
        <v>0</v>
      </c>
      <c r="BJ612" s="23" t="s">
        <v>24</v>
      </c>
      <c r="BK612" s="214">
        <f t="shared" si="9"/>
        <v>0</v>
      </c>
      <c r="BL612" s="23" t="s">
        <v>190</v>
      </c>
      <c r="BM612" s="23" t="s">
        <v>945</v>
      </c>
    </row>
    <row r="613" spans="2:65" s="1" customFormat="1" ht="44.25" customHeight="1">
      <c r="B613" s="40"/>
      <c r="C613" s="203" t="s">
        <v>946</v>
      </c>
      <c r="D613" s="203" t="s">
        <v>185</v>
      </c>
      <c r="E613" s="204" t="s">
        <v>947</v>
      </c>
      <c r="F613" s="205" t="s">
        <v>948</v>
      </c>
      <c r="G613" s="206" t="s">
        <v>312</v>
      </c>
      <c r="H613" s="207">
        <v>39.4</v>
      </c>
      <c r="I613" s="208"/>
      <c r="J613" s="209">
        <f t="shared" si="0"/>
        <v>0</v>
      </c>
      <c r="K613" s="205" t="s">
        <v>22</v>
      </c>
      <c r="L613" s="60"/>
      <c r="M613" s="210" t="s">
        <v>22</v>
      </c>
      <c r="N613" s="211" t="s">
        <v>49</v>
      </c>
      <c r="O613" s="41"/>
      <c r="P613" s="212">
        <f t="shared" si="1"/>
        <v>0</v>
      </c>
      <c r="Q613" s="212">
        <v>0</v>
      </c>
      <c r="R613" s="212">
        <f t="shared" si="2"/>
        <v>0</v>
      </c>
      <c r="S613" s="212">
        <v>0</v>
      </c>
      <c r="T613" s="213">
        <f t="shared" si="3"/>
        <v>0</v>
      </c>
      <c r="AR613" s="23" t="s">
        <v>190</v>
      </c>
      <c r="AT613" s="23" t="s">
        <v>185</v>
      </c>
      <c r="AU613" s="23" t="s">
        <v>86</v>
      </c>
      <c r="AY613" s="23" t="s">
        <v>183</v>
      </c>
      <c r="BE613" s="214">
        <f t="shared" si="4"/>
        <v>0</v>
      </c>
      <c r="BF613" s="214">
        <f t="shared" si="5"/>
        <v>0</v>
      </c>
      <c r="BG613" s="214">
        <f t="shared" si="6"/>
        <v>0</v>
      </c>
      <c r="BH613" s="214">
        <f t="shared" si="7"/>
        <v>0</v>
      </c>
      <c r="BI613" s="214">
        <f t="shared" si="8"/>
        <v>0</v>
      </c>
      <c r="BJ613" s="23" t="s">
        <v>24</v>
      </c>
      <c r="BK613" s="214">
        <f t="shared" si="9"/>
        <v>0</v>
      </c>
      <c r="BL613" s="23" t="s">
        <v>190</v>
      </c>
      <c r="BM613" s="23" t="s">
        <v>949</v>
      </c>
    </row>
    <row r="614" spans="2:51" s="13" customFormat="1" ht="13.5">
      <c r="B614" s="227"/>
      <c r="C614" s="228"/>
      <c r="D614" s="217" t="s">
        <v>192</v>
      </c>
      <c r="E614" s="229" t="s">
        <v>22</v>
      </c>
      <c r="F614" s="230" t="s">
        <v>950</v>
      </c>
      <c r="G614" s="228"/>
      <c r="H614" s="231">
        <v>39.4</v>
      </c>
      <c r="I614" s="232"/>
      <c r="J614" s="228"/>
      <c r="K614" s="228"/>
      <c r="L614" s="233"/>
      <c r="M614" s="234"/>
      <c r="N614" s="235"/>
      <c r="O614" s="235"/>
      <c r="P614" s="235"/>
      <c r="Q614" s="235"/>
      <c r="R614" s="235"/>
      <c r="S614" s="235"/>
      <c r="T614" s="236"/>
      <c r="AT614" s="237" t="s">
        <v>192</v>
      </c>
      <c r="AU614" s="237" t="s">
        <v>86</v>
      </c>
      <c r="AV614" s="13" t="s">
        <v>86</v>
      </c>
      <c r="AW614" s="13" t="s">
        <v>41</v>
      </c>
      <c r="AX614" s="13" t="s">
        <v>78</v>
      </c>
      <c r="AY614" s="237" t="s">
        <v>183</v>
      </c>
    </row>
    <row r="615" spans="2:51" s="12" customFormat="1" ht="13.5">
      <c r="B615" s="215"/>
      <c r="C615" s="216"/>
      <c r="D615" s="238" t="s">
        <v>192</v>
      </c>
      <c r="E615" s="242" t="s">
        <v>22</v>
      </c>
      <c r="F615" s="243" t="s">
        <v>207</v>
      </c>
      <c r="G615" s="216"/>
      <c r="H615" s="244" t="s">
        <v>22</v>
      </c>
      <c r="I615" s="221"/>
      <c r="J615" s="216"/>
      <c r="K615" s="216"/>
      <c r="L615" s="222"/>
      <c r="M615" s="223"/>
      <c r="N615" s="224"/>
      <c r="O615" s="224"/>
      <c r="P615" s="224"/>
      <c r="Q615" s="224"/>
      <c r="R615" s="224"/>
      <c r="S615" s="224"/>
      <c r="T615" s="225"/>
      <c r="AT615" s="226" t="s">
        <v>192</v>
      </c>
      <c r="AU615" s="226" t="s">
        <v>86</v>
      </c>
      <c r="AV615" s="12" t="s">
        <v>24</v>
      </c>
      <c r="AW615" s="12" t="s">
        <v>41</v>
      </c>
      <c r="AX615" s="12" t="s">
        <v>78</v>
      </c>
      <c r="AY615" s="226" t="s">
        <v>183</v>
      </c>
    </row>
    <row r="616" spans="2:65" s="1" customFormat="1" ht="22.5" customHeight="1">
      <c r="B616" s="40"/>
      <c r="C616" s="203" t="s">
        <v>951</v>
      </c>
      <c r="D616" s="203" t="s">
        <v>185</v>
      </c>
      <c r="E616" s="204" t="s">
        <v>952</v>
      </c>
      <c r="F616" s="205" t="s">
        <v>953</v>
      </c>
      <c r="G616" s="206" t="s">
        <v>246</v>
      </c>
      <c r="H616" s="207">
        <v>1</v>
      </c>
      <c r="I616" s="208"/>
      <c r="J616" s="209">
        <f aca="true" t="shared" si="10" ref="J616:J623">ROUND(I616*H616,2)</f>
        <v>0</v>
      </c>
      <c r="K616" s="205" t="s">
        <v>22</v>
      </c>
      <c r="L616" s="60"/>
      <c r="M616" s="210" t="s">
        <v>22</v>
      </c>
      <c r="N616" s="211" t="s">
        <v>49</v>
      </c>
      <c r="O616" s="41"/>
      <c r="P616" s="212">
        <f aca="true" t="shared" si="11" ref="P616:P623">O616*H616</f>
        <v>0</v>
      </c>
      <c r="Q616" s="212">
        <v>0</v>
      </c>
      <c r="R616" s="212">
        <f aca="true" t="shared" si="12" ref="R616:R623">Q616*H616</f>
        <v>0</v>
      </c>
      <c r="S616" s="212">
        <v>0</v>
      </c>
      <c r="T616" s="213">
        <f aca="true" t="shared" si="13" ref="T616:T623">S616*H616</f>
        <v>0</v>
      </c>
      <c r="AR616" s="23" t="s">
        <v>190</v>
      </c>
      <c r="AT616" s="23" t="s">
        <v>185</v>
      </c>
      <c r="AU616" s="23" t="s">
        <v>86</v>
      </c>
      <c r="AY616" s="23" t="s">
        <v>183</v>
      </c>
      <c r="BE616" s="214">
        <f aca="true" t="shared" si="14" ref="BE616:BE623">IF(N616="základní",J616,0)</f>
        <v>0</v>
      </c>
      <c r="BF616" s="214">
        <f aca="true" t="shared" si="15" ref="BF616:BF623">IF(N616="snížená",J616,0)</f>
        <v>0</v>
      </c>
      <c r="BG616" s="214">
        <f aca="true" t="shared" si="16" ref="BG616:BG623">IF(N616="zákl. přenesená",J616,0)</f>
        <v>0</v>
      </c>
      <c r="BH616" s="214">
        <f aca="true" t="shared" si="17" ref="BH616:BH623">IF(N616="sníž. přenesená",J616,0)</f>
        <v>0</v>
      </c>
      <c r="BI616" s="214">
        <f aca="true" t="shared" si="18" ref="BI616:BI623">IF(N616="nulová",J616,0)</f>
        <v>0</v>
      </c>
      <c r="BJ616" s="23" t="s">
        <v>24</v>
      </c>
      <c r="BK616" s="214">
        <f aca="true" t="shared" si="19" ref="BK616:BK623">ROUND(I616*H616,2)</f>
        <v>0</v>
      </c>
      <c r="BL616" s="23" t="s">
        <v>190</v>
      </c>
      <c r="BM616" s="23" t="s">
        <v>954</v>
      </c>
    </row>
    <row r="617" spans="2:65" s="1" customFormat="1" ht="22.5" customHeight="1">
      <c r="B617" s="40"/>
      <c r="C617" s="203" t="s">
        <v>955</v>
      </c>
      <c r="D617" s="203" t="s">
        <v>185</v>
      </c>
      <c r="E617" s="204" t="s">
        <v>956</v>
      </c>
      <c r="F617" s="205" t="s">
        <v>957</v>
      </c>
      <c r="G617" s="206" t="s">
        <v>312</v>
      </c>
      <c r="H617" s="207">
        <v>15</v>
      </c>
      <c r="I617" s="208"/>
      <c r="J617" s="209">
        <f t="shared" si="10"/>
        <v>0</v>
      </c>
      <c r="K617" s="205" t="s">
        <v>22</v>
      </c>
      <c r="L617" s="60"/>
      <c r="M617" s="210" t="s">
        <v>22</v>
      </c>
      <c r="N617" s="211" t="s">
        <v>49</v>
      </c>
      <c r="O617" s="41"/>
      <c r="P617" s="212">
        <f t="shared" si="11"/>
        <v>0</v>
      </c>
      <c r="Q617" s="212">
        <v>0</v>
      </c>
      <c r="R617" s="212">
        <f t="shared" si="12"/>
        <v>0</v>
      </c>
      <c r="S617" s="212">
        <v>0</v>
      </c>
      <c r="T617" s="213">
        <f t="shared" si="13"/>
        <v>0</v>
      </c>
      <c r="AR617" s="23" t="s">
        <v>190</v>
      </c>
      <c r="AT617" s="23" t="s">
        <v>185</v>
      </c>
      <c r="AU617" s="23" t="s">
        <v>86</v>
      </c>
      <c r="AY617" s="23" t="s">
        <v>183</v>
      </c>
      <c r="BE617" s="214">
        <f t="shared" si="14"/>
        <v>0</v>
      </c>
      <c r="BF617" s="214">
        <f t="shared" si="15"/>
        <v>0</v>
      </c>
      <c r="BG617" s="214">
        <f t="shared" si="16"/>
        <v>0</v>
      </c>
      <c r="BH617" s="214">
        <f t="shared" si="17"/>
        <v>0</v>
      </c>
      <c r="BI617" s="214">
        <f t="shared" si="18"/>
        <v>0</v>
      </c>
      <c r="BJ617" s="23" t="s">
        <v>24</v>
      </c>
      <c r="BK617" s="214">
        <f t="shared" si="19"/>
        <v>0</v>
      </c>
      <c r="BL617" s="23" t="s">
        <v>190</v>
      </c>
      <c r="BM617" s="23" t="s">
        <v>958</v>
      </c>
    </row>
    <row r="618" spans="2:65" s="1" customFormat="1" ht="22.5" customHeight="1">
      <c r="B618" s="40"/>
      <c r="C618" s="203" t="s">
        <v>959</v>
      </c>
      <c r="D618" s="203" t="s">
        <v>185</v>
      </c>
      <c r="E618" s="204" t="s">
        <v>960</v>
      </c>
      <c r="F618" s="205" t="s">
        <v>961</v>
      </c>
      <c r="G618" s="206" t="s">
        <v>246</v>
      </c>
      <c r="H618" s="207">
        <v>5</v>
      </c>
      <c r="I618" s="208"/>
      <c r="J618" s="209">
        <f t="shared" si="10"/>
        <v>0</v>
      </c>
      <c r="K618" s="205" t="s">
        <v>22</v>
      </c>
      <c r="L618" s="60"/>
      <c r="M618" s="210" t="s">
        <v>22</v>
      </c>
      <c r="N618" s="211" t="s">
        <v>49</v>
      </c>
      <c r="O618" s="41"/>
      <c r="P618" s="212">
        <f t="shared" si="11"/>
        <v>0</v>
      </c>
      <c r="Q618" s="212">
        <v>0</v>
      </c>
      <c r="R618" s="212">
        <f t="shared" si="12"/>
        <v>0</v>
      </c>
      <c r="S618" s="212">
        <v>0</v>
      </c>
      <c r="T618" s="213">
        <f t="shared" si="13"/>
        <v>0</v>
      </c>
      <c r="AR618" s="23" t="s">
        <v>190</v>
      </c>
      <c r="AT618" s="23" t="s">
        <v>185</v>
      </c>
      <c r="AU618" s="23" t="s">
        <v>86</v>
      </c>
      <c r="AY618" s="23" t="s">
        <v>183</v>
      </c>
      <c r="BE618" s="214">
        <f t="shared" si="14"/>
        <v>0</v>
      </c>
      <c r="BF618" s="214">
        <f t="shared" si="15"/>
        <v>0</v>
      </c>
      <c r="BG618" s="214">
        <f t="shared" si="16"/>
        <v>0</v>
      </c>
      <c r="BH618" s="214">
        <f t="shared" si="17"/>
        <v>0</v>
      </c>
      <c r="BI618" s="214">
        <f t="shared" si="18"/>
        <v>0</v>
      </c>
      <c r="BJ618" s="23" t="s">
        <v>24</v>
      </c>
      <c r="BK618" s="214">
        <f t="shared" si="19"/>
        <v>0</v>
      </c>
      <c r="BL618" s="23" t="s">
        <v>190</v>
      </c>
      <c r="BM618" s="23" t="s">
        <v>962</v>
      </c>
    </row>
    <row r="619" spans="2:65" s="1" customFormat="1" ht="22.5" customHeight="1">
      <c r="B619" s="40"/>
      <c r="C619" s="203" t="s">
        <v>963</v>
      </c>
      <c r="D619" s="203" t="s">
        <v>185</v>
      </c>
      <c r="E619" s="204" t="s">
        <v>964</v>
      </c>
      <c r="F619" s="205" t="s">
        <v>965</v>
      </c>
      <c r="G619" s="206" t="s">
        <v>312</v>
      </c>
      <c r="H619" s="207">
        <v>8.5</v>
      </c>
      <c r="I619" s="208"/>
      <c r="J619" s="209">
        <f t="shared" si="10"/>
        <v>0</v>
      </c>
      <c r="K619" s="205" t="s">
        <v>22</v>
      </c>
      <c r="L619" s="60"/>
      <c r="M619" s="210" t="s">
        <v>22</v>
      </c>
      <c r="N619" s="211" t="s">
        <v>49</v>
      </c>
      <c r="O619" s="41"/>
      <c r="P619" s="212">
        <f t="shared" si="11"/>
        <v>0</v>
      </c>
      <c r="Q619" s="212">
        <v>0</v>
      </c>
      <c r="R619" s="212">
        <f t="shared" si="12"/>
        <v>0</v>
      </c>
      <c r="S619" s="212">
        <v>0</v>
      </c>
      <c r="T619" s="213">
        <f t="shared" si="13"/>
        <v>0</v>
      </c>
      <c r="AR619" s="23" t="s">
        <v>190</v>
      </c>
      <c r="AT619" s="23" t="s">
        <v>185</v>
      </c>
      <c r="AU619" s="23" t="s">
        <v>86</v>
      </c>
      <c r="AY619" s="23" t="s">
        <v>183</v>
      </c>
      <c r="BE619" s="214">
        <f t="shared" si="14"/>
        <v>0</v>
      </c>
      <c r="BF619" s="214">
        <f t="shared" si="15"/>
        <v>0</v>
      </c>
      <c r="BG619" s="214">
        <f t="shared" si="16"/>
        <v>0</v>
      </c>
      <c r="BH619" s="214">
        <f t="shared" si="17"/>
        <v>0</v>
      </c>
      <c r="BI619" s="214">
        <f t="shared" si="18"/>
        <v>0</v>
      </c>
      <c r="BJ619" s="23" t="s">
        <v>24</v>
      </c>
      <c r="BK619" s="214">
        <f t="shared" si="19"/>
        <v>0</v>
      </c>
      <c r="BL619" s="23" t="s">
        <v>190</v>
      </c>
      <c r="BM619" s="23" t="s">
        <v>966</v>
      </c>
    </row>
    <row r="620" spans="2:65" s="1" customFormat="1" ht="22.5" customHeight="1">
      <c r="B620" s="40"/>
      <c r="C620" s="203" t="s">
        <v>967</v>
      </c>
      <c r="D620" s="203" t="s">
        <v>185</v>
      </c>
      <c r="E620" s="204" t="s">
        <v>968</v>
      </c>
      <c r="F620" s="205" t="s">
        <v>969</v>
      </c>
      <c r="G620" s="206" t="s">
        <v>246</v>
      </c>
      <c r="H620" s="207">
        <v>3</v>
      </c>
      <c r="I620" s="208"/>
      <c r="J620" s="209">
        <f t="shared" si="10"/>
        <v>0</v>
      </c>
      <c r="K620" s="205" t="s">
        <v>22</v>
      </c>
      <c r="L620" s="60"/>
      <c r="M620" s="210" t="s">
        <v>22</v>
      </c>
      <c r="N620" s="211" t="s">
        <v>49</v>
      </c>
      <c r="O620" s="41"/>
      <c r="P620" s="212">
        <f t="shared" si="11"/>
        <v>0</v>
      </c>
      <c r="Q620" s="212">
        <v>0</v>
      </c>
      <c r="R620" s="212">
        <f t="shared" si="12"/>
        <v>0</v>
      </c>
      <c r="S620" s="212">
        <v>0</v>
      </c>
      <c r="T620" s="213">
        <f t="shared" si="13"/>
        <v>0</v>
      </c>
      <c r="AR620" s="23" t="s">
        <v>190</v>
      </c>
      <c r="AT620" s="23" t="s">
        <v>185</v>
      </c>
      <c r="AU620" s="23" t="s">
        <v>86</v>
      </c>
      <c r="AY620" s="23" t="s">
        <v>183</v>
      </c>
      <c r="BE620" s="214">
        <f t="shared" si="14"/>
        <v>0</v>
      </c>
      <c r="BF620" s="214">
        <f t="shared" si="15"/>
        <v>0</v>
      </c>
      <c r="BG620" s="214">
        <f t="shared" si="16"/>
        <v>0</v>
      </c>
      <c r="BH620" s="214">
        <f t="shared" si="17"/>
        <v>0</v>
      </c>
      <c r="BI620" s="214">
        <f t="shared" si="18"/>
        <v>0</v>
      </c>
      <c r="BJ620" s="23" t="s">
        <v>24</v>
      </c>
      <c r="BK620" s="214">
        <f t="shared" si="19"/>
        <v>0</v>
      </c>
      <c r="BL620" s="23" t="s">
        <v>190</v>
      </c>
      <c r="BM620" s="23" t="s">
        <v>970</v>
      </c>
    </row>
    <row r="621" spans="2:65" s="1" customFormat="1" ht="31.5" customHeight="1">
      <c r="B621" s="40"/>
      <c r="C621" s="203" t="s">
        <v>971</v>
      </c>
      <c r="D621" s="203" t="s">
        <v>185</v>
      </c>
      <c r="E621" s="204" t="s">
        <v>972</v>
      </c>
      <c r="F621" s="205" t="s">
        <v>973</v>
      </c>
      <c r="G621" s="206" t="s">
        <v>246</v>
      </c>
      <c r="H621" s="207">
        <v>2</v>
      </c>
      <c r="I621" s="208"/>
      <c r="J621" s="209">
        <f t="shared" si="10"/>
        <v>0</v>
      </c>
      <c r="K621" s="205" t="s">
        <v>22</v>
      </c>
      <c r="L621" s="60"/>
      <c r="M621" s="210" t="s">
        <v>22</v>
      </c>
      <c r="N621" s="211" t="s">
        <v>49</v>
      </c>
      <c r="O621" s="41"/>
      <c r="P621" s="212">
        <f t="shared" si="11"/>
        <v>0</v>
      </c>
      <c r="Q621" s="212">
        <v>0</v>
      </c>
      <c r="R621" s="212">
        <f t="shared" si="12"/>
        <v>0</v>
      </c>
      <c r="S621" s="212">
        <v>0</v>
      </c>
      <c r="T621" s="213">
        <f t="shared" si="13"/>
        <v>0</v>
      </c>
      <c r="AR621" s="23" t="s">
        <v>190</v>
      </c>
      <c r="AT621" s="23" t="s">
        <v>185</v>
      </c>
      <c r="AU621" s="23" t="s">
        <v>86</v>
      </c>
      <c r="AY621" s="23" t="s">
        <v>183</v>
      </c>
      <c r="BE621" s="214">
        <f t="shared" si="14"/>
        <v>0</v>
      </c>
      <c r="BF621" s="214">
        <f t="shared" si="15"/>
        <v>0</v>
      </c>
      <c r="BG621" s="214">
        <f t="shared" si="16"/>
        <v>0</v>
      </c>
      <c r="BH621" s="214">
        <f t="shared" si="17"/>
        <v>0</v>
      </c>
      <c r="BI621" s="214">
        <f t="shared" si="18"/>
        <v>0</v>
      </c>
      <c r="BJ621" s="23" t="s">
        <v>24</v>
      </c>
      <c r="BK621" s="214">
        <f t="shared" si="19"/>
        <v>0</v>
      </c>
      <c r="BL621" s="23" t="s">
        <v>190</v>
      </c>
      <c r="BM621" s="23" t="s">
        <v>974</v>
      </c>
    </row>
    <row r="622" spans="2:65" s="1" customFormat="1" ht="44.25" customHeight="1">
      <c r="B622" s="40"/>
      <c r="C622" s="203" t="s">
        <v>975</v>
      </c>
      <c r="D622" s="203" t="s">
        <v>185</v>
      </c>
      <c r="E622" s="204" t="s">
        <v>976</v>
      </c>
      <c r="F622" s="205" t="s">
        <v>977</v>
      </c>
      <c r="G622" s="206" t="s">
        <v>978</v>
      </c>
      <c r="H622" s="207">
        <v>2</v>
      </c>
      <c r="I622" s="208"/>
      <c r="J622" s="209">
        <f t="shared" si="10"/>
        <v>0</v>
      </c>
      <c r="K622" s="205" t="s">
        <v>189</v>
      </c>
      <c r="L622" s="60"/>
      <c r="M622" s="210" t="s">
        <v>22</v>
      </c>
      <c r="N622" s="211" t="s">
        <v>49</v>
      </c>
      <c r="O622" s="41"/>
      <c r="P622" s="212">
        <f t="shared" si="11"/>
        <v>0</v>
      </c>
      <c r="Q622" s="212">
        <v>0.1141</v>
      </c>
      <c r="R622" s="212">
        <f t="shared" si="12"/>
        <v>0.2282</v>
      </c>
      <c r="S622" s="212">
        <v>0.087</v>
      </c>
      <c r="T622" s="213">
        <f t="shared" si="13"/>
        <v>0.174</v>
      </c>
      <c r="AR622" s="23" t="s">
        <v>190</v>
      </c>
      <c r="AT622" s="23" t="s">
        <v>185</v>
      </c>
      <c r="AU622" s="23" t="s">
        <v>86</v>
      </c>
      <c r="AY622" s="23" t="s">
        <v>183</v>
      </c>
      <c r="BE622" s="214">
        <f t="shared" si="14"/>
        <v>0</v>
      </c>
      <c r="BF622" s="214">
        <f t="shared" si="15"/>
        <v>0</v>
      </c>
      <c r="BG622" s="214">
        <f t="shared" si="16"/>
        <v>0</v>
      </c>
      <c r="BH622" s="214">
        <f t="shared" si="17"/>
        <v>0</v>
      </c>
      <c r="BI622" s="214">
        <f t="shared" si="18"/>
        <v>0</v>
      </c>
      <c r="BJ622" s="23" t="s">
        <v>24</v>
      </c>
      <c r="BK622" s="214">
        <f t="shared" si="19"/>
        <v>0</v>
      </c>
      <c r="BL622" s="23" t="s">
        <v>190</v>
      </c>
      <c r="BM622" s="23" t="s">
        <v>979</v>
      </c>
    </row>
    <row r="623" spans="2:65" s="1" customFormat="1" ht="57" customHeight="1">
      <c r="B623" s="40"/>
      <c r="C623" s="203" t="s">
        <v>980</v>
      </c>
      <c r="D623" s="203" t="s">
        <v>185</v>
      </c>
      <c r="E623" s="204" t="s">
        <v>981</v>
      </c>
      <c r="F623" s="205" t="s">
        <v>982</v>
      </c>
      <c r="G623" s="206" t="s">
        <v>312</v>
      </c>
      <c r="H623" s="207">
        <v>33.4</v>
      </c>
      <c r="I623" s="208"/>
      <c r="J623" s="209">
        <f t="shared" si="10"/>
        <v>0</v>
      </c>
      <c r="K623" s="205" t="s">
        <v>189</v>
      </c>
      <c r="L623" s="60"/>
      <c r="M623" s="210" t="s">
        <v>22</v>
      </c>
      <c r="N623" s="211" t="s">
        <v>49</v>
      </c>
      <c r="O623" s="41"/>
      <c r="P623" s="212">
        <f t="shared" si="11"/>
        <v>0</v>
      </c>
      <c r="Q623" s="212">
        <v>0.00135</v>
      </c>
      <c r="R623" s="212">
        <f t="shared" si="12"/>
        <v>0.04509</v>
      </c>
      <c r="S623" s="212">
        <v>0</v>
      </c>
      <c r="T623" s="213">
        <f t="shared" si="13"/>
        <v>0</v>
      </c>
      <c r="AR623" s="23" t="s">
        <v>190</v>
      </c>
      <c r="AT623" s="23" t="s">
        <v>185</v>
      </c>
      <c r="AU623" s="23" t="s">
        <v>86</v>
      </c>
      <c r="AY623" s="23" t="s">
        <v>183</v>
      </c>
      <c r="BE623" s="214">
        <f t="shared" si="14"/>
        <v>0</v>
      </c>
      <c r="BF623" s="214">
        <f t="shared" si="15"/>
        <v>0</v>
      </c>
      <c r="BG623" s="214">
        <f t="shared" si="16"/>
        <v>0</v>
      </c>
      <c r="BH623" s="214">
        <f t="shared" si="17"/>
        <v>0</v>
      </c>
      <c r="BI623" s="214">
        <f t="shared" si="18"/>
        <v>0</v>
      </c>
      <c r="BJ623" s="23" t="s">
        <v>24</v>
      </c>
      <c r="BK623" s="214">
        <f t="shared" si="19"/>
        <v>0</v>
      </c>
      <c r="BL623" s="23" t="s">
        <v>190</v>
      </c>
      <c r="BM623" s="23" t="s">
        <v>983</v>
      </c>
    </row>
    <row r="624" spans="2:51" s="13" customFormat="1" ht="13.5">
      <c r="B624" s="227"/>
      <c r="C624" s="228"/>
      <c r="D624" s="217" t="s">
        <v>192</v>
      </c>
      <c r="E624" s="229" t="s">
        <v>22</v>
      </c>
      <c r="F624" s="230" t="s">
        <v>984</v>
      </c>
      <c r="G624" s="228"/>
      <c r="H624" s="231">
        <v>33.4</v>
      </c>
      <c r="I624" s="232"/>
      <c r="J624" s="228"/>
      <c r="K624" s="228"/>
      <c r="L624" s="233"/>
      <c r="M624" s="234"/>
      <c r="N624" s="235"/>
      <c r="O624" s="235"/>
      <c r="P624" s="235"/>
      <c r="Q624" s="235"/>
      <c r="R624" s="235"/>
      <c r="S624" s="235"/>
      <c r="T624" s="236"/>
      <c r="AT624" s="237" t="s">
        <v>192</v>
      </c>
      <c r="AU624" s="237" t="s">
        <v>86</v>
      </c>
      <c r="AV624" s="13" t="s">
        <v>86</v>
      </c>
      <c r="AW624" s="13" t="s">
        <v>41</v>
      </c>
      <c r="AX624" s="13" t="s">
        <v>78</v>
      </c>
      <c r="AY624" s="237" t="s">
        <v>183</v>
      </c>
    </row>
    <row r="625" spans="2:51" s="12" customFormat="1" ht="13.5">
      <c r="B625" s="215"/>
      <c r="C625" s="216"/>
      <c r="D625" s="238" t="s">
        <v>192</v>
      </c>
      <c r="E625" s="242" t="s">
        <v>22</v>
      </c>
      <c r="F625" s="243" t="s">
        <v>207</v>
      </c>
      <c r="G625" s="216"/>
      <c r="H625" s="244" t="s">
        <v>22</v>
      </c>
      <c r="I625" s="221"/>
      <c r="J625" s="216"/>
      <c r="K625" s="216"/>
      <c r="L625" s="222"/>
      <c r="M625" s="223"/>
      <c r="N625" s="224"/>
      <c r="O625" s="224"/>
      <c r="P625" s="224"/>
      <c r="Q625" s="224"/>
      <c r="R625" s="224"/>
      <c r="S625" s="224"/>
      <c r="T625" s="225"/>
      <c r="AT625" s="226" t="s">
        <v>192</v>
      </c>
      <c r="AU625" s="226" t="s">
        <v>86</v>
      </c>
      <c r="AV625" s="12" t="s">
        <v>24</v>
      </c>
      <c r="AW625" s="12" t="s">
        <v>41</v>
      </c>
      <c r="AX625" s="12" t="s">
        <v>78</v>
      </c>
      <c r="AY625" s="226" t="s">
        <v>183</v>
      </c>
    </row>
    <row r="626" spans="2:65" s="1" customFormat="1" ht="57" customHeight="1">
      <c r="B626" s="40"/>
      <c r="C626" s="203" t="s">
        <v>985</v>
      </c>
      <c r="D626" s="203" t="s">
        <v>185</v>
      </c>
      <c r="E626" s="204" t="s">
        <v>986</v>
      </c>
      <c r="F626" s="205" t="s">
        <v>987</v>
      </c>
      <c r="G626" s="206" t="s">
        <v>288</v>
      </c>
      <c r="H626" s="207">
        <v>1361.71</v>
      </c>
      <c r="I626" s="208"/>
      <c r="J626" s="209">
        <f>ROUND(I626*H626,2)</f>
        <v>0</v>
      </c>
      <c r="K626" s="205" t="s">
        <v>189</v>
      </c>
      <c r="L626" s="60"/>
      <c r="M626" s="210" t="s">
        <v>22</v>
      </c>
      <c r="N626" s="211" t="s">
        <v>49</v>
      </c>
      <c r="O626" s="41"/>
      <c r="P626" s="212">
        <f>O626*H626</f>
        <v>0</v>
      </c>
      <c r="Q626" s="212">
        <v>4E-05</v>
      </c>
      <c r="R626" s="212">
        <f>Q626*H626</f>
        <v>0.05446840000000001</v>
      </c>
      <c r="S626" s="212">
        <v>0</v>
      </c>
      <c r="T626" s="213">
        <f>S626*H626</f>
        <v>0</v>
      </c>
      <c r="AR626" s="23" t="s">
        <v>190</v>
      </c>
      <c r="AT626" s="23" t="s">
        <v>185</v>
      </c>
      <c r="AU626" s="23" t="s">
        <v>86</v>
      </c>
      <c r="AY626" s="23" t="s">
        <v>183</v>
      </c>
      <c r="BE626" s="214">
        <f>IF(N626="základní",J626,0)</f>
        <v>0</v>
      </c>
      <c r="BF626" s="214">
        <f>IF(N626="snížená",J626,0)</f>
        <v>0</v>
      </c>
      <c r="BG626" s="214">
        <f>IF(N626="zákl. přenesená",J626,0)</f>
        <v>0</v>
      </c>
      <c r="BH626" s="214">
        <f>IF(N626="sníž. přenesená",J626,0)</f>
        <v>0</v>
      </c>
      <c r="BI626" s="214">
        <f>IF(N626="nulová",J626,0)</f>
        <v>0</v>
      </c>
      <c r="BJ626" s="23" t="s">
        <v>24</v>
      </c>
      <c r="BK626" s="214">
        <f>ROUND(I626*H626,2)</f>
        <v>0</v>
      </c>
      <c r="BL626" s="23" t="s">
        <v>190</v>
      </c>
      <c r="BM626" s="23" t="s">
        <v>988</v>
      </c>
    </row>
    <row r="627" spans="2:63" s="11" customFormat="1" ht="29.85" customHeight="1">
      <c r="B627" s="186"/>
      <c r="C627" s="187"/>
      <c r="D627" s="200" t="s">
        <v>77</v>
      </c>
      <c r="E627" s="201" t="s">
        <v>804</v>
      </c>
      <c r="F627" s="201" t="s">
        <v>989</v>
      </c>
      <c r="G627" s="187"/>
      <c r="H627" s="187"/>
      <c r="I627" s="190"/>
      <c r="J627" s="202">
        <f>BK627</f>
        <v>0</v>
      </c>
      <c r="K627" s="187"/>
      <c r="L627" s="192"/>
      <c r="M627" s="193"/>
      <c r="N627" s="194"/>
      <c r="O627" s="194"/>
      <c r="P627" s="195">
        <f>SUM(P628:P1063)</f>
        <v>0</v>
      </c>
      <c r="Q627" s="194"/>
      <c r="R627" s="195">
        <f>SUM(R628:R1063)</f>
        <v>0</v>
      </c>
      <c r="S627" s="194"/>
      <c r="T627" s="196">
        <f>SUM(T628:T1063)</f>
        <v>570.46128645</v>
      </c>
      <c r="AR627" s="197" t="s">
        <v>24</v>
      </c>
      <c r="AT627" s="198" t="s">
        <v>77</v>
      </c>
      <c r="AU627" s="198" t="s">
        <v>24</v>
      </c>
      <c r="AY627" s="197" t="s">
        <v>183</v>
      </c>
      <c r="BK627" s="199">
        <f>SUM(BK628:BK1063)</f>
        <v>0</v>
      </c>
    </row>
    <row r="628" spans="2:65" s="1" customFormat="1" ht="44.25" customHeight="1">
      <c r="B628" s="40"/>
      <c r="C628" s="203" t="s">
        <v>990</v>
      </c>
      <c r="D628" s="203" t="s">
        <v>185</v>
      </c>
      <c r="E628" s="204" t="s">
        <v>991</v>
      </c>
      <c r="F628" s="205" t="s">
        <v>992</v>
      </c>
      <c r="G628" s="206" t="s">
        <v>288</v>
      </c>
      <c r="H628" s="207">
        <v>36.4</v>
      </c>
      <c r="I628" s="208"/>
      <c r="J628" s="209">
        <f>ROUND(I628*H628,2)</f>
        <v>0</v>
      </c>
      <c r="K628" s="205" t="s">
        <v>189</v>
      </c>
      <c r="L628" s="60"/>
      <c r="M628" s="210" t="s">
        <v>22</v>
      </c>
      <c r="N628" s="211" t="s">
        <v>49</v>
      </c>
      <c r="O628" s="41"/>
      <c r="P628" s="212">
        <f>O628*H628</f>
        <v>0</v>
      </c>
      <c r="Q628" s="212">
        <v>0</v>
      </c>
      <c r="R628" s="212">
        <f>Q628*H628</f>
        <v>0</v>
      </c>
      <c r="S628" s="212">
        <v>0.26</v>
      </c>
      <c r="T628" s="213">
        <f>S628*H628</f>
        <v>9.464</v>
      </c>
      <c r="AR628" s="23" t="s">
        <v>190</v>
      </c>
      <c r="AT628" s="23" t="s">
        <v>185</v>
      </c>
      <c r="AU628" s="23" t="s">
        <v>86</v>
      </c>
      <c r="AY628" s="23" t="s">
        <v>183</v>
      </c>
      <c r="BE628" s="214">
        <f>IF(N628="základní",J628,0)</f>
        <v>0</v>
      </c>
      <c r="BF628" s="214">
        <f>IF(N628="snížená",J628,0)</f>
        <v>0</v>
      </c>
      <c r="BG628" s="214">
        <f>IF(N628="zákl. přenesená",J628,0)</f>
        <v>0</v>
      </c>
      <c r="BH628" s="214">
        <f>IF(N628="sníž. přenesená",J628,0)</f>
        <v>0</v>
      </c>
      <c r="BI628" s="214">
        <f>IF(N628="nulová",J628,0)</f>
        <v>0</v>
      </c>
      <c r="BJ628" s="23" t="s">
        <v>24</v>
      </c>
      <c r="BK628" s="214">
        <f>ROUND(I628*H628,2)</f>
        <v>0</v>
      </c>
      <c r="BL628" s="23" t="s">
        <v>190</v>
      </c>
      <c r="BM628" s="23" t="s">
        <v>993</v>
      </c>
    </row>
    <row r="629" spans="2:51" s="12" customFormat="1" ht="13.5">
      <c r="B629" s="215"/>
      <c r="C629" s="216"/>
      <c r="D629" s="217" t="s">
        <v>192</v>
      </c>
      <c r="E629" s="218" t="s">
        <v>22</v>
      </c>
      <c r="F629" s="219" t="s">
        <v>994</v>
      </c>
      <c r="G629" s="216"/>
      <c r="H629" s="220" t="s">
        <v>22</v>
      </c>
      <c r="I629" s="221"/>
      <c r="J629" s="216"/>
      <c r="K629" s="216"/>
      <c r="L629" s="222"/>
      <c r="M629" s="223"/>
      <c r="N629" s="224"/>
      <c r="O629" s="224"/>
      <c r="P629" s="224"/>
      <c r="Q629" s="224"/>
      <c r="R629" s="224"/>
      <c r="S629" s="224"/>
      <c r="T629" s="225"/>
      <c r="AT629" s="226" t="s">
        <v>192</v>
      </c>
      <c r="AU629" s="226" t="s">
        <v>86</v>
      </c>
      <c r="AV629" s="12" t="s">
        <v>24</v>
      </c>
      <c r="AW629" s="12" t="s">
        <v>41</v>
      </c>
      <c r="AX629" s="12" t="s">
        <v>78</v>
      </c>
      <c r="AY629" s="226" t="s">
        <v>183</v>
      </c>
    </row>
    <row r="630" spans="2:51" s="13" customFormat="1" ht="13.5">
      <c r="B630" s="227"/>
      <c r="C630" s="228"/>
      <c r="D630" s="217" t="s">
        <v>192</v>
      </c>
      <c r="E630" s="229" t="s">
        <v>22</v>
      </c>
      <c r="F630" s="230" t="s">
        <v>385</v>
      </c>
      <c r="G630" s="228"/>
      <c r="H630" s="231">
        <v>25.08</v>
      </c>
      <c r="I630" s="232"/>
      <c r="J630" s="228"/>
      <c r="K630" s="228"/>
      <c r="L630" s="233"/>
      <c r="M630" s="234"/>
      <c r="N630" s="235"/>
      <c r="O630" s="235"/>
      <c r="P630" s="235"/>
      <c r="Q630" s="235"/>
      <c r="R630" s="235"/>
      <c r="S630" s="235"/>
      <c r="T630" s="236"/>
      <c r="AT630" s="237" t="s">
        <v>192</v>
      </c>
      <c r="AU630" s="237" t="s">
        <v>86</v>
      </c>
      <c r="AV630" s="13" t="s">
        <v>86</v>
      </c>
      <c r="AW630" s="13" t="s">
        <v>41</v>
      </c>
      <c r="AX630" s="13" t="s">
        <v>78</v>
      </c>
      <c r="AY630" s="237" t="s">
        <v>183</v>
      </c>
    </row>
    <row r="631" spans="2:51" s="12" customFormat="1" ht="13.5">
      <c r="B631" s="215"/>
      <c r="C631" s="216"/>
      <c r="D631" s="217" t="s">
        <v>192</v>
      </c>
      <c r="E631" s="218" t="s">
        <v>22</v>
      </c>
      <c r="F631" s="219" t="s">
        <v>995</v>
      </c>
      <c r="G631" s="216"/>
      <c r="H631" s="220" t="s">
        <v>22</v>
      </c>
      <c r="I631" s="221"/>
      <c r="J631" s="216"/>
      <c r="K631" s="216"/>
      <c r="L631" s="222"/>
      <c r="M631" s="223"/>
      <c r="N631" s="224"/>
      <c r="O631" s="224"/>
      <c r="P631" s="224"/>
      <c r="Q631" s="224"/>
      <c r="R631" s="224"/>
      <c r="S631" s="224"/>
      <c r="T631" s="225"/>
      <c r="AT631" s="226" t="s">
        <v>192</v>
      </c>
      <c r="AU631" s="226" t="s">
        <v>86</v>
      </c>
      <c r="AV631" s="12" t="s">
        <v>24</v>
      </c>
      <c r="AW631" s="12" t="s">
        <v>41</v>
      </c>
      <c r="AX631" s="12" t="s">
        <v>78</v>
      </c>
      <c r="AY631" s="226" t="s">
        <v>183</v>
      </c>
    </row>
    <row r="632" spans="2:51" s="13" customFormat="1" ht="13.5">
      <c r="B632" s="227"/>
      <c r="C632" s="228"/>
      <c r="D632" s="217" t="s">
        <v>192</v>
      </c>
      <c r="E632" s="229" t="s">
        <v>22</v>
      </c>
      <c r="F632" s="230" t="s">
        <v>996</v>
      </c>
      <c r="G632" s="228"/>
      <c r="H632" s="231">
        <v>3.37</v>
      </c>
      <c r="I632" s="232"/>
      <c r="J632" s="228"/>
      <c r="K632" s="228"/>
      <c r="L632" s="233"/>
      <c r="M632" s="234"/>
      <c r="N632" s="235"/>
      <c r="O632" s="235"/>
      <c r="P632" s="235"/>
      <c r="Q632" s="235"/>
      <c r="R632" s="235"/>
      <c r="S632" s="235"/>
      <c r="T632" s="236"/>
      <c r="AT632" s="237" t="s">
        <v>192</v>
      </c>
      <c r="AU632" s="237" t="s">
        <v>86</v>
      </c>
      <c r="AV632" s="13" t="s">
        <v>86</v>
      </c>
      <c r="AW632" s="13" t="s">
        <v>41</v>
      </c>
      <c r="AX632" s="13" t="s">
        <v>78</v>
      </c>
      <c r="AY632" s="237" t="s">
        <v>183</v>
      </c>
    </row>
    <row r="633" spans="2:51" s="12" customFormat="1" ht="13.5">
      <c r="B633" s="215"/>
      <c r="C633" s="216"/>
      <c r="D633" s="217" t="s">
        <v>192</v>
      </c>
      <c r="E633" s="218" t="s">
        <v>22</v>
      </c>
      <c r="F633" s="219" t="s">
        <v>997</v>
      </c>
      <c r="G633" s="216"/>
      <c r="H633" s="220" t="s">
        <v>22</v>
      </c>
      <c r="I633" s="221"/>
      <c r="J633" s="216"/>
      <c r="K633" s="216"/>
      <c r="L633" s="222"/>
      <c r="M633" s="223"/>
      <c r="N633" s="224"/>
      <c r="O633" s="224"/>
      <c r="P633" s="224"/>
      <c r="Q633" s="224"/>
      <c r="R633" s="224"/>
      <c r="S633" s="224"/>
      <c r="T633" s="225"/>
      <c r="AT633" s="226" t="s">
        <v>192</v>
      </c>
      <c r="AU633" s="226" t="s">
        <v>86</v>
      </c>
      <c r="AV633" s="12" t="s">
        <v>24</v>
      </c>
      <c r="AW633" s="12" t="s">
        <v>41</v>
      </c>
      <c r="AX633" s="12" t="s">
        <v>78</v>
      </c>
      <c r="AY633" s="226" t="s">
        <v>183</v>
      </c>
    </row>
    <row r="634" spans="2:51" s="13" customFormat="1" ht="13.5">
      <c r="B634" s="227"/>
      <c r="C634" s="228"/>
      <c r="D634" s="217" t="s">
        <v>192</v>
      </c>
      <c r="E634" s="229" t="s">
        <v>22</v>
      </c>
      <c r="F634" s="230" t="s">
        <v>998</v>
      </c>
      <c r="G634" s="228"/>
      <c r="H634" s="231">
        <v>7.95</v>
      </c>
      <c r="I634" s="232"/>
      <c r="J634" s="228"/>
      <c r="K634" s="228"/>
      <c r="L634" s="233"/>
      <c r="M634" s="234"/>
      <c r="N634" s="235"/>
      <c r="O634" s="235"/>
      <c r="P634" s="235"/>
      <c r="Q634" s="235"/>
      <c r="R634" s="235"/>
      <c r="S634" s="235"/>
      <c r="T634" s="236"/>
      <c r="AT634" s="237" t="s">
        <v>192</v>
      </c>
      <c r="AU634" s="237" t="s">
        <v>86</v>
      </c>
      <c r="AV634" s="13" t="s">
        <v>86</v>
      </c>
      <c r="AW634" s="13" t="s">
        <v>41</v>
      </c>
      <c r="AX634" s="13" t="s">
        <v>78</v>
      </c>
      <c r="AY634" s="237" t="s">
        <v>183</v>
      </c>
    </row>
    <row r="635" spans="2:51" s="12" customFormat="1" ht="13.5">
      <c r="B635" s="215"/>
      <c r="C635" s="216"/>
      <c r="D635" s="238" t="s">
        <v>192</v>
      </c>
      <c r="E635" s="242" t="s">
        <v>22</v>
      </c>
      <c r="F635" s="243" t="s">
        <v>207</v>
      </c>
      <c r="G635" s="216"/>
      <c r="H635" s="244" t="s">
        <v>22</v>
      </c>
      <c r="I635" s="221"/>
      <c r="J635" s="216"/>
      <c r="K635" s="216"/>
      <c r="L635" s="222"/>
      <c r="M635" s="223"/>
      <c r="N635" s="224"/>
      <c r="O635" s="224"/>
      <c r="P635" s="224"/>
      <c r="Q635" s="224"/>
      <c r="R635" s="224"/>
      <c r="S635" s="224"/>
      <c r="T635" s="225"/>
      <c r="AT635" s="226" t="s">
        <v>192</v>
      </c>
      <c r="AU635" s="226" t="s">
        <v>86</v>
      </c>
      <c r="AV635" s="12" t="s">
        <v>24</v>
      </c>
      <c r="AW635" s="12" t="s">
        <v>41</v>
      </c>
      <c r="AX635" s="12" t="s">
        <v>78</v>
      </c>
      <c r="AY635" s="226" t="s">
        <v>183</v>
      </c>
    </row>
    <row r="636" spans="2:65" s="1" customFormat="1" ht="44.25" customHeight="1">
      <c r="B636" s="40"/>
      <c r="C636" s="203" t="s">
        <v>999</v>
      </c>
      <c r="D636" s="203" t="s">
        <v>185</v>
      </c>
      <c r="E636" s="204" t="s">
        <v>1000</v>
      </c>
      <c r="F636" s="205" t="s">
        <v>1001</v>
      </c>
      <c r="G636" s="206" t="s">
        <v>288</v>
      </c>
      <c r="H636" s="207">
        <v>43.35</v>
      </c>
      <c r="I636" s="208"/>
      <c r="J636" s="209">
        <f>ROUND(I636*H636,2)</f>
        <v>0</v>
      </c>
      <c r="K636" s="205" t="s">
        <v>189</v>
      </c>
      <c r="L636" s="60"/>
      <c r="M636" s="210" t="s">
        <v>22</v>
      </c>
      <c r="N636" s="211" t="s">
        <v>49</v>
      </c>
      <c r="O636" s="41"/>
      <c r="P636" s="212">
        <f>O636*H636</f>
        <v>0</v>
      </c>
      <c r="Q636" s="212">
        <v>0</v>
      </c>
      <c r="R636" s="212">
        <f>Q636*H636</f>
        <v>0</v>
      </c>
      <c r="S636" s="212">
        <v>0.316</v>
      </c>
      <c r="T636" s="213">
        <f>S636*H636</f>
        <v>13.6986</v>
      </c>
      <c r="AR636" s="23" t="s">
        <v>190</v>
      </c>
      <c r="AT636" s="23" t="s">
        <v>185</v>
      </c>
      <c r="AU636" s="23" t="s">
        <v>86</v>
      </c>
      <c r="AY636" s="23" t="s">
        <v>183</v>
      </c>
      <c r="BE636" s="214">
        <f>IF(N636="základní",J636,0)</f>
        <v>0</v>
      </c>
      <c r="BF636" s="214">
        <f>IF(N636="snížená",J636,0)</f>
        <v>0</v>
      </c>
      <c r="BG636" s="214">
        <f>IF(N636="zákl. přenesená",J636,0)</f>
        <v>0</v>
      </c>
      <c r="BH636" s="214">
        <f>IF(N636="sníž. přenesená",J636,0)</f>
        <v>0</v>
      </c>
      <c r="BI636" s="214">
        <f>IF(N636="nulová",J636,0)</f>
        <v>0</v>
      </c>
      <c r="BJ636" s="23" t="s">
        <v>24</v>
      </c>
      <c r="BK636" s="214">
        <f>ROUND(I636*H636,2)</f>
        <v>0</v>
      </c>
      <c r="BL636" s="23" t="s">
        <v>190</v>
      </c>
      <c r="BM636" s="23" t="s">
        <v>1002</v>
      </c>
    </row>
    <row r="637" spans="2:51" s="12" customFormat="1" ht="13.5">
      <c r="B637" s="215"/>
      <c r="C637" s="216"/>
      <c r="D637" s="217" t="s">
        <v>192</v>
      </c>
      <c r="E637" s="218" t="s">
        <v>22</v>
      </c>
      <c r="F637" s="219" t="s">
        <v>1003</v>
      </c>
      <c r="G637" s="216"/>
      <c r="H637" s="220" t="s">
        <v>22</v>
      </c>
      <c r="I637" s="221"/>
      <c r="J637" s="216"/>
      <c r="K637" s="216"/>
      <c r="L637" s="222"/>
      <c r="M637" s="223"/>
      <c r="N637" s="224"/>
      <c r="O637" s="224"/>
      <c r="P637" s="224"/>
      <c r="Q637" s="224"/>
      <c r="R637" s="224"/>
      <c r="S637" s="224"/>
      <c r="T637" s="225"/>
      <c r="AT637" s="226" t="s">
        <v>192</v>
      </c>
      <c r="AU637" s="226" t="s">
        <v>86</v>
      </c>
      <c r="AV637" s="12" t="s">
        <v>24</v>
      </c>
      <c r="AW637" s="12" t="s">
        <v>41</v>
      </c>
      <c r="AX637" s="12" t="s">
        <v>78</v>
      </c>
      <c r="AY637" s="226" t="s">
        <v>183</v>
      </c>
    </row>
    <row r="638" spans="2:51" s="13" customFormat="1" ht="13.5">
      <c r="B638" s="227"/>
      <c r="C638" s="228"/>
      <c r="D638" s="217" t="s">
        <v>192</v>
      </c>
      <c r="E638" s="229" t="s">
        <v>22</v>
      </c>
      <c r="F638" s="230" t="s">
        <v>1004</v>
      </c>
      <c r="G638" s="228"/>
      <c r="H638" s="231">
        <v>30.39</v>
      </c>
      <c r="I638" s="232"/>
      <c r="J638" s="228"/>
      <c r="K638" s="228"/>
      <c r="L638" s="233"/>
      <c r="M638" s="234"/>
      <c r="N638" s="235"/>
      <c r="O638" s="235"/>
      <c r="P638" s="235"/>
      <c r="Q638" s="235"/>
      <c r="R638" s="235"/>
      <c r="S638" s="235"/>
      <c r="T638" s="236"/>
      <c r="AT638" s="237" t="s">
        <v>192</v>
      </c>
      <c r="AU638" s="237" t="s">
        <v>86</v>
      </c>
      <c r="AV638" s="13" t="s">
        <v>86</v>
      </c>
      <c r="AW638" s="13" t="s">
        <v>41</v>
      </c>
      <c r="AX638" s="13" t="s">
        <v>78</v>
      </c>
      <c r="AY638" s="237" t="s">
        <v>183</v>
      </c>
    </row>
    <row r="639" spans="2:51" s="13" customFormat="1" ht="13.5">
      <c r="B639" s="227"/>
      <c r="C639" s="228"/>
      <c r="D639" s="217" t="s">
        <v>192</v>
      </c>
      <c r="E639" s="229" t="s">
        <v>22</v>
      </c>
      <c r="F639" s="230" t="s">
        <v>1005</v>
      </c>
      <c r="G639" s="228"/>
      <c r="H639" s="231">
        <v>12.96</v>
      </c>
      <c r="I639" s="232"/>
      <c r="J639" s="228"/>
      <c r="K639" s="228"/>
      <c r="L639" s="233"/>
      <c r="M639" s="234"/>
      <c r="N639" s="235"/>
      <c r="O639" s="235"/>
      <c r="P639" s="235"/>
      <c r="Q639" s="235"/>
      <c r="R639" s="235"/>
      <c r="S639" s="235"/>
      <c r="T639" s="236"/>
      <c r="AT639" s="237" t="s">
        <v>192</v>
      </c>
      <c r="AU639" s="237" t="s">
        <v>86</v>
      </c>
      <c r="AV639" s="13" t="s">
        <v>86</v>
      </c>
      <c r="AW639" s="13" t="s">
        <v>41</v>
      </c>
      <c r="AX639" s="13" t="s">
        <v>78</v>
      </c>
      <c r="AY639" s="237" t="s">
        <v>183</v>
      </c>
    </row>
    <row r="640" spans="2:51" s="12" customFormat="1" ht="13.5">
      <c r="B640" s="215"/>
      <c r="C640" s="216"/>
      <c r="D640" s="238" t="s">
        <v>192</v>
      </c>
      <c r="E640" s="242" t="s">
        <v>22</v>
      </c>
      <c r="F640" s="243" t="s">
        <v>207</v>
      </c>
      <c r="G640" s="216"/>
      <c r="H640" s="244" t="s">
        <v>22</v>
      </c>
      <c r="I640" s="221"/>
      <c r="J640" s="216"/>
      <c r="K640" s="216"/>
      <c r="L640" s="222"/>
      <c r="M640" s="223"/>
      <c r="N640" s="224"/>
      <c r="O640" s="224"/>
      <c r="P640" s="224"/>
      <c r="Q640" s="224"/>
      <c r="R640" s="224"/>
      <c r="S640" s="224"/>
      <c r="T640" s="225"/>
      <c r="AT640" s="226" t="s">
        <v>192</v>
      </c>
      <c r="AU640" s="226" t="s">
        <v>86</v>
      </c>
      <c r="AV640" s="12" t="s">
        <v>24</v>
      </c>
      <c r="AW640" s="12" t="s">
        <v>41</v>
      </c>
      <c r="AX640" s="12" t="s">
        <v>78</v>
      </c>
      <c r="AY640" s="226" t="s">
        <v>183</v>
      </c>
    </row>
    <row r="641" spans="2:65" s="1" customFormat="1" ht="44.25" customHeight="1">
      <c r="B641" s="40"/>
      <c r="C641" s="203" t="s">
        <v>1006</v>
      </c>
      <c r="D641" s="203" t="s">
        <v>185</v>
      </c>
      <c r="E641" s="204" t="s">
        <v>1007</v>
      </c>
      <c r="F641" s="205" t="s">
        <v>1008</v>
      </c>
      <c r="G641" s="206" t="s">
        <v>288</v>
      </c>
      <c r="H641" s="207">
        <v>79.75</v>
      </c>
      <c r="I641" s="208"/>
      <c r="J641" s="209">
        <f>ROUND(I641*H641,2)</f>
        <v>0</v>
      </c>
      <c r="K641" s="205" t="s">
        <v>189</v>
      </c>
      <c r="L641" s="60"/>
      <c r="M641" s="210" t="s">
        <v>22</v>
      </c>
      <c r="N641" s="211" t="s">
        <v>49</v>
      </c>
      <c r="O641" s="41"/>
      <c r="P641" s="212">
        <f>O641*H641</f>
        <v>0</v>
      </c>
      <c r="Q641" s="212">
        <v>0</v>
      </c>
      <c r="R641" s="212">
        <f>Q641*H641</f>
        <v>0</v>
      </c>
      <c r="S641" s="212">
        <v>0.24</v>
      </c>
      <c r="T641" s="213">
        <f>S641*H641</f>
        <v>19.14</v>
      </c>
      <c r="AR641" s="23" t="s">
        <v>190</v>
      </c>
      <c r="AT641" s="23" t="s">
        <v>185</v>
      </c>
      <c r="AU641" s="23" t="s">
        <v>86</v>
      </c>
      <c r="AY641" s="23" t="s">
        <v>183</v>
      </c>
      <c r="BE641" s="214">
        <f>IF(N641="základní",J641,0)</f>
        <v>0</v>
      </c>
      <c r="BF641" s="214">
        <f>IF(N641="snížená",J641,0)</f>
        <v>0</v>
      </c>
      <c r="BG641" s="214">
        <f>IF(N641="zákl. přenesená",J641,0)</f>
        <v>0</v>
      </c>
      <c r="BH641" s="214">
        <f>IF(N641="sníž. přenesená",J641,0)</f>
        <v>0</v>
      </c>
      <c r="BI641" s="214">
        <f>IF(N641="nulová",J641,0)</f>
        <v>0</v>
      </c>
      <c r="BJ641" s="23" t="s">
        <v>24</v>
      </c>
      <c r="BK641" s="214">
        <f>ROUND(I641*H641,2)</f>
        <v>0</v>
      </c>
      <c r="BL641" s="23" t="s">
        <v>190</v>
      </c>
      <c r="BM641" s="23" t="s">
        <v>1009</v>
      </c>
    </row>
    <row r="642" spans="2:51" s="13" customFormat="1" ht="13.5">
      <c r="B642" s="227"/>
      <c r="C642" s="228"/>
      <c r="D642" s="217" t="s">
        <v>192</v>
      </c>
      <c r="E642" s="229" t="s">
        <v>22</v>
      </c>
      <c r="F642" s="230" t="s">
        <v>1010</v>
      </c>
      <c r="G642" s="228"/>
      <c r="H642" s="231">
        <v>79.75</v>
      </c>
      <c r="I642" s="232"/>
      <c r="J642" s="228"/>
      <c r="K642" s="228"/>
      <c r="L642" s="233"/>
      <c r="M642" s="234"/>
      <c r="N642" s="235"/>
      <c r="O642" s="235"/>
      <c r="P642" s="235"/>
      <c r="Q642" s="235"/>
      <c r="R642" s="235"/>
      <c r="S642" s="235"/>
      <c r="T642" s="236"/>
      <c r="AT642" s="237" t="s">
        <v>192</v>
      </c>
      <c r="AU642" s="237" t="s">
        <v>86</v>
      </c>
      <c r="AV642" s="13" t="s">
        <v>86</v>
      </c>
      <c r="AW642" s="13" t="s">
        <v>41</v>
      </c>
      <c r="AX642" s="13" t="s">
        <v>78</v>
      </c>
      <c r="AY642" s="237" t="s">
        <v>183</v>
      </c>
    </row>
    <row r="643" spans="2:51" s="12" customFormat="1" ht="13.5">
      <c r="B643" s="215"/>
      <c r="C643" s="216"/>
      <c r="D643" s="238" t="s">
        <v>192</v>
      </c>
      <c r="E643" s="242" t="s">
        <v>22</v>
      </c>
      <c r="F643" s="243" t="s">
        <v>207</v>
      </c>
      <c r="G643" s="216"/>
      <c r="H643" s="244" t="s">
        <v>22</v>
      </c>
      <c r="I643" s="221"/>
      <c r="J643" s="216"/>
      <c r="K643" s="216"/>
      <c r="L643" s="222"/>
      <c r="M643" s="223"/>
      <c r="N643" s="224"/>
      <c r="O643" s="224"/>
      <c r="P643" s="224"/>
      <c r="Q643" s="224"/>
      <c r="R643" s="224"/>
      <c r="S643" s="224"/>
      <c r="T643" s="225"/>
      <c r="AT643" s="226" t="s">
        <v>192</v>
      </c>
      <c r="AU643" s="226" t="s">
        <v>86</v>
      </c>
      <c r="AV643" s="12" t="s">
        <v>24</v>
      </c>
      <c r="AW643" s="12" t="s">
        <v>41</v>
      </c>
      <c r="AX643" s="12" t="s">
        <v>78</v>
      </c>
      <c r="AY643" s="226" t="s">
        <v>183</v>
      </c>
    </row>
    <row r="644" spans="2:65" s="1" customFormat="1" ht="44.25" customHeight="1">
      <c r="B644" s="40"/>
      <c r="C644" s="203" t="s">
        <v>1011</v>
      </c>
      <c r="D644" s="203" t="s">
        <v>185</v>
      </c>
      <c r="E644" s="204" t="s">
        <v>1012</v>
      </c>
      <c r="F644" s="205" t="s">
        <v>1013</v>
      </c>
      <c r="G644" s="206" t="s">
        <v>288</v>
      </c>
      <c r="H644" s="207">
        <v>79.75</v>
      </c>
      <c r="I644" s="208"/>
      <c r="J644" s="209">
        <f>ROUND(I644*H644,2)</f>
        <v>0</v>
      </c>
      <c r="K644" s="205" t="s">
        <v>189</v>
      </c>
      <c r="L644" s="60"/>
      <c r="M644" s="210" t="s">
        <v>22</v>
      </c>
      <c r="N644" s="211" t="s">
        <v>49</v>
      </c>
      <c r="O644" s="41"/>
      <c r="P644" s="212">
        <f>O644*H644</f>
        <v>0</v>
      </c>
      <c r="Q644" s="212">
        <v>0</v>
      </c>
      <c r="R644" s="212">
        <f>Q644*H644</f>
        <v>0</v>
      </c>
      <c r="S644" s="212">
        <v>0.235</v>
      </c>
      <c r="T644" s="213">
        <f>S644*H644</f>
        <v>18.741249999999997</v>
      </c>
      <c r="AR644" s="23" t="s">
        <v>190</v>
      </c>
      <c r="AT644" s="23" t="s">
        <v>185</v>
      </c>
      <c r="AU644" s="23" t="s">
        <v>86</v>
      </c>
      <c r="AY644" s="23" t="s">
        <v>183</v>
      </c>
      <c r="BE644" s="214">
        <f>IF(N644="základní",J644,0)</f>
        <v>0</v>
      </c>
      <c r="BF644" s="214">
        <f>IF(N644="snížená",J644,0)</f>
        <v>0</v>
      </c>
      <c r="BG644" s="214">
        <f>IF(N644="zákl. přenesená",J644,0)</f>
        <v>0</v>
      </c>
      <c r="BH644" s="214">
        <f>IF(N644="sníž. přenesená",J644,0)</f>
        <v>0</v>
      </c>
      <c r="BI644" s="214">
        <f>IF(N644="nulová",J644,0)</f>
        <v>0</v>
      </c>
      <c r="BJ644" s="23" t="s">
        <v>24</v>
      </c>
      <c r="BK644" s="214">
        <f>ROUND(I644*H644,2)</f>
        <v>0</v>
      </c>
      <c r="BL644" s="23" t="s">
        <v>190</v>
      </c>
      <c r="BM644" s="23" t="s">
        <v>1014</v>
      </c>
    </row>
    <row r="645" spans="2:65" s="1" customFormat="1" ht="22.5" customHeight="1">
      <c r="B645" s="40"/>
      <c r="C645" s="203" t="s">
        <v>1015</v>
      </c>
      <c r="D645" s="203" t="s">
        <v>185</v>
      </c>
      <c r="E645" s="204" t="s">
        <v>1016</v>
      </c>
      <c r="F645" s="205" t="s">
        <v>1017</v>
      </c>
      <c r="G645" s="206" t="s">
        <v>312</v>
      </c>
      <c r="H645" s="207">
        <v>74.65</v>
      </c>
      <c r="I645" s="208"/>
      <c r="J645" s="209">
        <f>ROUND(I645*H645,2)</f>
        <v>0</v>
      </c>
      <c r="K645" s="205" t="s">
        <v>189</v>
      </c>
      <c r="L645" s="60"/>
      <c r="M645" s="210" t="s">
        <v>22</v>
      </c>
      <c r="N645" s="211" t="s">
        <v>49</v>
      </c>
      <c r="O645" s="41"/>
      <c r="P645" s="212">
        <f>O645*H645</f>
        <v>0</v>
      </c>
      <c r="Q645" s="212">
        <v>0</v>
      </c>
      <c r="R645" s="212">
        <f>Q645*H645</f>
        <v>0</v>
      </c>
      <c r="S645" s="212">
        <v>0</v>
      </c>
      <c r="T645" s="213">
        <f>S645*H645</f>
        <v>0</v>
      </c>
      <c r="AR645" s="23" t="s">
        <v>190</v>
      </c>
      <c r="AT645" s="23" t="s">
        <v>185</v>
      </c>
      <c r="AU645" s="23" t="s">
        <v>86</v>
      </c>
      <c r="AY645" s="23" t="s">
        <v>183</v>
      </c>
      <c r="BE645" s="214">
        <f>IF(N645="základní",J645,0)</f>
        <v>0</v>
      </c>
      <c r="BF645" s="214">
        <f>IF(N645="snížená",J645,0)</f>
        <v>0</v>
      </c>
      <c r="BG645" s="214">
        <f>IF(N645="zákl. přenesená",J645,0)</f>
        <v>0</v>
      </c>
      <c r="BH645" s="214">
        <f>IF(N645="sníž. přenesená",J645,0)</f>
        <v>0</v>
      </c>
      <c r="BI645" s="214">
        <f>IF(N645="nulová",J645,0)</f>
        <v>0</v>
      </c>
      <c r="BJ645" s="23" t="s">
        <v>24</v>
      </c>
      <c r="BK645" s="214">
        <f>ROUND(I645*H645,2)</f>
        <v>0</v>
      </c>
      <c r="BL645" s="23" t="s">
        <v>190</v>
      </c>
      <c r="BM645" s="23" t="s">
        <v>1018</v>
      </c>
    </row>
    <row r="646" spans="2:51" s="12" customFormat="1" ht="13.5">
      <c r="B646" s="215"/>
      <c r="C646" s="216"/>
      <c r="D646" s="217" t="s">
        <v>192</v>
      </c>
      <c r="E646" s="218" t="s">
        <v>22</v>
      </c>
      <c r="F646" s="219" t="s">
        <v>1003</v>
      </c>
      <c r="G646" s="216"/>
      <c r="H646" s="220" t="s">
        <v>22</v>
      </c>
      <c r="I646" s="221"/>
      <c r="J646" s="216"/>
      <c r="K646" s="216"/>
      <c r="L646" s="222"/>
      <c r="M646" s="223"/>
      <c r="N646" s="224"/>
      <c r="O646" s="224"/>
      <c r="P646" s="224"/>
      <c r="Q646" s="224"/>
      <c r="R646" s="224"/>
      <c r="S646" s="224"/>
      <c r="T646" s="225"/>
      <c r="AT646" s="226" t="s">
        <v>192</v>
      </c>
      <c r="AU646" s="226" t="s">
        <v>86</v>
      </c>
      <c r="AV646" s="12" t="s">
        <v>24</v>
      </c>
      <c r="AW646" s="12" t="s">
        <v>41</v>
      </c>
      <c r="AX646" s="12" t="s">
        <v>78</v>
      </c>
      <c r="AY646" s="226" t="s">
        <v>183</v>
      </c>
    </row>
    <row r="647" spans="2:51" s="13" customFormat="1" ht="13.5">
      <c r="B647" s="227"/>
      <c r="C647" s="228"/>
      <c r="D647" s="217" t="s">
        <v>192</v>
      </c>
      <c r="E647" s="229" t="s">
        <v>22</v>
      </c>
      <c r="F647" s="230" t="s">
        <v>1019</v>
      </c>
      <c r="G647" s="228"/>
      <c r="H647" s="231">
        <v>51.85</v>
      </c>
      <c r="I647" s="232"/>
      <c r="J647" s="228"/>
      <c r="K647" s="228"/>
      <c r="L647" s="233"/>
      <c r="M647" s="234"/>
      <c r="N647" s="235"/>
      <c r="O647" s="235"/>
      <c r="P647" s="235"/>
      <c r="Q647" s="235"/>
      <c r="R647" s="235"/>
      <c r="S647" s="235"/>
      <c r="T647" s="236"/>
      <c r="AT647" s="237" t="s">
        <v>192</v>
      </c>
      <c r="AU647" s="237" t="s">
        <v>86</v>
      </c>
      <c r="AV647" s="13" t="s">
        <v>86</v>
      </c>
      <c r="AW647" s="13" t="s">
        <v>41</v>
      </c>
      <c r="AX647" s="13" t="s">
        <v>78</v>
      </c>
      <c r="AY647" s="237" t="s">
        <v>183</v>
      </c>
    </row>
    <row r="648" spans="2:51" s="13" customFormat="1" ht="13.5">
      <c r="B648" s="227"/>
      <c r="C648" s="228"/>
      <c r="D648" s="217" t="s">
        <v>192</v>
      </c>
      <c r="E648" s="229" t="s">
        <v>22</v>
      </c>
      <c r="F648" s="230" t="s">
        <v>1020</v>
      </c>
      <c r="G648" s="228"/>
      <c r="H648" s="231">
        <v>22.8</v>
      </c>
      <c r="I648" s="232"/>
      <c r="J648" s="228"/>
      <c r="K648" s="228"/>
      <c r="L648" s="233"/>
      <c r="M648" s="234"/>
      <c r="N648" s="235"/>
      <c r="O648" s="235"/>
      <c r="P648" s="235"/>
      <c r="Q648" s="235"/>
      <c r="R648" s="235"/>
      <c r="S648" s="235"/>
      <c r="T648" s="236"/>
      <c r="AT648" s="237" t="s">
        <v>192</v>
      </c>
      <c r="AU648" s="237" t="s">
        <v>86</v>
      </c>
      <c r="AV648" s="13" t="s">
        <v>86</v>
      </c>
      <c r="AW648" s="13" t="s">
        <v>41</v>
      </c>
      <c r="AX648" s="13" t="s">
        <v>78</v>
      </c>
      <c r="AY648" s="237" t="s">
        <v>183</v>
      </c>
    </row>
    <row r="649" spans="2:51" s="12" customFormat="1" ht="13.5">
      <c r="B649" s="215"/>
      <c r="C649" s="216"/>
      <c r="D649" s="238" t="s">
        <v>192</v>
      </c>
      <c r="E649" s="242" t="s">
        <v>22</v>
      </c>
      <c r="F649" s="243" t="s">
        <v>207</v>
      </c>
      <c r="G649" s="216"/>
      <c r="H649" s="244" t="s">
        <v>22</v>
      </c>
      <c r="I649" s="221"/>
      <c r="J649" s="216"/>
      <c r="K649" s="216"/>
      <c r="L649" s="222"/>
      <c r="M649" s="223"/>
      <c r="N649" s="224"/>
      <c r="O649" s="224"/>
      <c r="P649" s="224"/>
      <c r="Q649" s="224"/>
      <c r="R649" s="224"/>
      <c r="S649" s="224"/>
      <c r="T649" s="225"/>
      <c r="AT649" s="226" t="s">
        <v>192</v>
      </c>
      <c r="AU649" s="226" t="s">
        <v>86</v>
      </c>
      <c r="AV649" s="12" t="s">
        <v>24</v>
      </c>
      <c r="AW649" s="12" t="s">
        <v>41</v>
      </c>
      <c r="AX649" s="12" t="s">
        <v>78</v>
      </c>
      <c r="AY649" s="226" t="s">
        <v>183</v>
      </c>
    </row>
    <row r="650" spans="2:65" s="1" customFormat="1" ht="22.5" customHeight="1">
      <c r="B650" s="40"/>
      <c r="C650" s="203" t="s">
        <v>1021</v>
      </c>
      <c r="D650" s="203" t="s">
        <v>185</v>
      </c>
      <c r="E650" s="204" t="s">
        <v>1022</v>
      </c>
      <c r="F650" s="205" t="s">
        <v>1023</v>
      </c>
      <c r="G650" s="206" t="s">
        <v>188</v>
      </c>
      <c r="H650" s="207">
        <v>10.11</v>
      </c>
      <c r="I650" s="208"/>
      <c r="J650" s="209">
        <f>ROUND(I650*H650,2)</f>
        <v>0</v>
      </c>
      <c r="K650" s="205" t="s">
        <v>189</v>
      </c>
      <c r="L650" s="60"/>
      <c r="M650" s="210" t="s">
        <v>22</v>
      </c>
      <c r="N650" s="211" t="s">
        <v>49</v>
      </c>
      <c r="O650" s="41"/>
      <c r="P650" s="212">
        <f>O650*H650</f>
        <v>0</v>
      </c>
      <c r="Q650" s="212">
        <v>0</v>
      </c>
      <c r="R650" s="212">
        <f>Q650*H650</f>
        <v>0</v>
      </c>
      <c r="S650" s="212">
        <v>2</v>
      </c>
      <c r="T650" s="213">
        <f>S650*H650</f>
        <v>20.22</v>
      </c>
      <c r="AR650" s="23" t="s">
        <v>190</v>
      </c>
      <c r="AT650" s="23" t="s">
        <v>185</v>
      </c>
      <c r="AU650" s="23" t="s">
        <v>86</v>
      </c>
      <c r="AY650" s="23" t="s">
        <v>183</v>
      </c>
      <c r="BE650" s="214">
        <f>IF(N650="základní",J650,0)</f>
        <v>0</v>
      </c>
      <c r="BF650" s="214">
        <f>IF(N650="snížená",J650,0)</f>
        <v>0</v>
      </c>
      <c r="BG650" s="214">
        <f>IF(N650="zákl. přenesená",J650,0)</f>
        <v>0</v>
      </c>
      <c r="BH650" s="214">
        <f>IF(N650="sníž. přenesená",J650,0)</f>
        <v>0</v>
      </c>
      <c r="BI650" s="214">
        <f>IF(N650="nulová",J650,0)</f>
        <v>0</v>
      </c>
      <c r="BJ650" s="23" t="s">
        <v>24</v>
      </c>
      <c r="BK650" s="214">
        <f>ROUND(I650*H650,2)</f>
        <v>0</v>
      </c>
      <c r="BL650" s="23" t="s">
        <v>190</v>
      </c>
      <c r="BM650" s="23" t="s">
        <v>1024</v>
      </c>
    </row>
    <row r="651" spans="2:51" s="13" customFormat="1" ht="13.5">
      <c r="B651" s="227"/>
      <c r="C651" s="228"/>
      <c r="D651" s="217" t="s">
        <v>192</v>
      </c>
      <c r="E651" s="229" t="s">
        <v>22</v>
      </c>
      <c r="F651" s="230" t="s">
        <v>1025</v>
      </c>
      <c r="G651" s="228"/>
      <c r="H651" s="231">
        <v>10.11</v>
      </c>
      <c r="I651" s="232"/>
      <c r="J651" s="228"/>
      <c r="K651" s="228"/>
      <c r="L651" s="233"/>
      <c r="M651" s="234"/>
      <c r="N651" s="235"/>
      <c r="O651" s="235"/>
      <c r="P651" s="235"/>
      <c r="Q651" s="235"/>
      <c r="R651" s="235"/>
      <c r="S651" s="235"/>
      <c r="T651" s="236"/>
      <c r="AT651" s="237" t="s">
        <v>192</v>
      </c>
      <c r="AU651" s="237" t="s">
        <v>86</v>
      </c>
      <c r="AV651" s="13" t="s">
        <v>86</v>
      </c>
      <c r="AW651" s="13" t="s">
        <v>41</v>
      </c>
      <c r="AX651" s="13" t="s">
        <v>78</v>
      </c>
      <c r="AY651" s="237" t="s">
        <v>183</v>
      </c>
    </row>
    <row r="652" spans="2:51" s="12" customFormat="1" ht="13.5">
      <c r="B652" s="215"/>
      <c r="C652" s="216"/>
      <c r="D652" s="238" t="s">
        <v>192</v>
      </c>
      <c r="E652" s="242" t="s">
        <v>22</v>
      </c>
      <c r="F652" s="243" t="s">
        <v>207</v>
      </c>
      <c r="G652" s="216"/>
      <c r="H652" s="244" t="s">
        <v>22</v>
      </c>
      <c r="I652" s="221"/>
      <c r="J652" s="216"/>
      <c r="K652" s="216"/>
      <c r="L652" s="222"/>
      <c r="M652" s="223"/>
      <c r="N652" s="224"/>
      <c r="O652" s="224"/>
      <c r="P652" s="224"/>
      <c r="Q652" s="224"/>
      <c r="R652" s="224"/>
      <c r="S652" s="224"/>
      <c r="T652" s="225"/>
      <c r="AT652" s="226" t="s">
        <v>192</v>
      </c>
      <c r="AU652" s="226" t="s">
        <v>86</v>
      </c>
      <c r="AV652" s="12" t="s">
        <v>24</v>
      </c>
      <c r="AW652" s="12" t="s">
        <v>41</v>
      </c>
      <c r="AX652" s="12" t="s">
        <v>78</v>
      </c>
      <c r="AY652" s="226" t="s">
        <v>183</v>
      </c>
    </row>
    <row r="653" spans="2:65" s="1" customFormat="1" ht="31.5" customHeight="1">
      <c r="B653" s="40"/>
      <c r="C653" s="203" t="s">
        <v>1026</v>
      </c>
      <c r="D653" s="203" t="s">
        <v>185</v>
      </c>
      <c r="E653" s="204" t="s">
        <v>1027</v>
      </c>
      <c r="F653" s="205" t="s">
        <v>1028</v>
      </c>
      <c r="G653" s="206" t="s">
        <v>246</v>
      </c>
      <c r="H653" s="207">
        <v>31</v>
      </c>
      <c r="I653" s="208"/>
      <c r="J653" s="209">
        <f aca="true" t="shared" si="20" ref="J653:J658">ROUND(I653*H653,2)</f>
        <v>0</v>
      </c>
      <c r="K653" s="205" t="s">
        <v>22</v>
      </c>
      <c r="L653" s="60"/>
      <c r="M653" s="210" t="s">
        <v>22</v>
      </c>
      <c r="N653" s="211" t="s">
        <v>49</v>
      </c>
      <c r="O653" s="41"/>
      <c r="P653" s="212">
        <f aca="true" t="shared" si="21" ref="P653:P658">O653*H653</f>
        <v>0</v>
      </c>
      <c r="Q653" s="212">
        <v>0</v>
      </c>
      <c r="R653" s="212">
        <f aca="true" t="shared" si="22" ref="R653:R658">Q653*H653</f>
        <v>0</v>
      </c>
      <c r="S653" s="212">
        <v>0.01946</v>
      </c>
      <c r="T653" s="213">
        <f aca="true" t="shared" si="23" ref="T653:T658">S653*H653</f>
        <v>0.60326</v>
      </c>
      <c r="AR653" s="23" t="s">
        <v>190</v>
      </c>
      <c r="AT653" s="23" t="s">
        <v>185</v>
      </c>
      <c r="AU653" s="23" t="s">
        <v>86</v>
      </c>
      <c r="AY653" s="23" t="s">
        <v>183</v>
      </c>
      <c r="BE653" s="214">
        <f aca="true" t="shared" si="24" ref="BE653:BE658">IF(N653="základní",J653,0)</f>
        <v>0</v>
      </c>
      <c r="BF653" s="214">
        <f aca="true" t="shared" si="25" ref="BF653:BF658">IF(N653="snížená",J653,0)</f>
        <v>0</v>
      </c>
      <c r="BG653" s="214">
        <f aca="true" t="shared" si="26" ref="BG653:BG658">IF(N653="zákl. přenesená",J653,0)</f>
        <v>0</v>
      </c>
      <c r="BH653" s="214">
        <f aca="true" t="shared" si="27" ref="BH653:BH658">IF(N653="sníž. přenesená",J653,0)</f>
        <v>0</v>
      </c>
      <c r="BI653" s="214">
        <f aca="true" t="shared" si="28" ref="BI653:BI658">IF(N653="nulová",J653,0)</f>
        <v>0</v>
      </c>
      <c r="BJ653" s="23" t="s">
        <v>24</v>
      </c>
      <c r="BK653" s="214">
        <f aca="true" t="shared" si="29" ref="BK653:BK658">ROUND(I653*H653,2)</f>
        <v>0</v>
      </c>
      <c r="BL653" s="23" t="s">
        <v>190</v>
      </c>
      <c r="BM653" s="23" t="s">
        <v>1029</v>
      </c>
    </row>
    <row r="654" spans="2:65" s="1" customFormat="1" ht="22.5" customHeight="1">
      <c r="B654" s="40"/>
      <c r="C654" s="203" t="s">
        <v>1030</v>
      </c>
      <c r="D654" s="203" t="s">
        <v>185</v>
      </c>
      <c r="E654" s="204" t="s">
        <v>1031</v>
      </c>
      <c r="F654" s="205" t="s">
        <v>1032</v>
      </c>
      <c r="G654" s="206" t="s">
        <v>246</v>
      </c>
      <c r="H654" s="207">
        <v>8</v>
      </c>
      <c r="I654" s="208"/>
      <c r="J654" s="209">
        <f t="shared" si="20"/>
        <v>0</v>
      </c>
      <c r="K654" s="205" t="s">
        <v>1033</v>
      </c>
      <c r="L654" s="60"/>
      <c r="M654" s="210" t="s">
        <v>22</v>
      </c>
      <c r="N654" s="211" t="s">
        <v>49</v>
      </c>
      <c r="O654" s="41"/>
      <c r="P654" s="212">
        <f t="shared" si="21"/>
        <v>0</v>
      </c>
      <c r="Q654" s="212">
        <v>0</v>
      </c>
      <c r="R654" s="212">
        <f t="shared" si="22"/>
        <v>0</v>
      </c>
      <c r="S654" s="212">
        <v>0.0951</v>
      </c>
      <c r="T654" s="213">
        <f t="shared" si="23"/>
        <v>0.7608</v>
      </c>
      <c r="AR654" s="23" t="s">
        <v>190</v>
      </c>
      <c r="AT654" s="23" t="s">
        <v>185</v>
      </c>
      <c r="AU654" s="23" t="s">
        <v>86</v>
      </c>
      <c r="AY654" s="23" t="s">
        <v>183</v>
      </c>
      <c r="BE654" s="214">
        <f t="shared" si="24"/>
        <v>0</v>
      </c>
      <c r="BF654" s="214">
        <f t="shared" si="25"/>
        <v>0</v>
      </c>
      <c r="BG654" s="214">
        <f t="shared" si="26"/>
        <v>0</v>
      </c>
      <c r="BH654" s="214">
        <f t="shared" si="27"/>
        <v>0</v>
      </c>
      <c r="BI654" s="214">
        <f t="shared" si="28"/>
        <v>0</v>
      </c>
      <c r="BJ654" s="23" t="s">
        <v>24</v>
      </c>
      <c r="BK654" s="214">
        <f t="shared" si="29"/>
        <v>0</v>
      </c>
      <c r="BL654" s="23" t="s">
        <v>190</v>
      </c>
      <c r="BM654" s="23" t="s">
        <v>1034</v>
      </c>
    </row>
    <row r="655" spans="2:65" s="1" customFormat="1" ht="22.5" customHeight="1">
      <c r="B655" s="40"/>
      <c r="C655" s="203" t="s">
        <v>1035</v>
      </c>
      <c r="D655" s="203" t="s">
        <v>185</v>
      </c>
      <c r="E655" s="204" t="s">
        <v>1036</v>
      </c>
      <c r="F655" s="205" t="s">
        <v>1037</v>
      </c>
      <c r="G655" s="206" t="s">
        <v>246</v>
      </c>
      <c r="H655" s="207">
        <v>10</v>
      </c>
      <c r="I655" s="208"/>
      <c r="J655" s="209">
        <f t="shared" si="20"/>
        <v>0</v>
      </c>
      <c r="K655" s="205" t="s">
        <v>22</v>
      </c>
      <c r="L655" s="60"/>
      <c r="M655" s="210" t="s">
        <v>22</v>
      </c>
      <c r="N655" s="211" t="s">
        <v>49</v>
      </c>
      <c r="O655" s="41"/>
      <c r="P655" s="212">
        <f t="shared" si="21"/>
        <v>0</v>
      </c>
      <c r="Q655" s="212">
        <v>0</v>
      </c>
      <c r="R655" s="212">
        <f t="shared" si="22"/>
        <v>0</v>
      </c>
      <c r="S655" s="212">
        <v>0.019</v>
      </c>
      <c r="T655" s="213">
        <f t="shared" si="23"/>
        <v>0.19</v>
      </c>
      <c r="AR655" s="23" t="s">
        <v>190</v>
      </c>
      <c r="AT655" s="23" t="s">
        <v>185</v>
      </c>
      <c r="AU655" s="23" t="s">
        <v>86</v>
      </c>
      <c r="AY655" s="23" t="s">
        <v>183</v>
      </c>
      <c r="BE655" s="214">
        <f t="shared" si="24"/>
        <v>0</v>
      </c>
      <c r="BF655" s="214">
        <f t="shared" si="25"/>
        <v>0</v>
      </c>
      <c r="BG655" s="214">
        <f t="shared" si="26"/>
        <v>0</v>
      </c>
      <c r="BH655" s="214">
        <f t="shared" si="27"/>
        <v>0</v>
      </c>
      <c r="BI655" s="214">
        <f t="shared" si="28"/>
        <v>0</v>
      </c>
      <c r="BJ655" s="23" t="s">
        <v>24</v>
      </c>
      <c r="BK655" s="214">
        <f t="shared" si="29"/>
        <v>0</v>
      </c>
      <c r="BL655" s="23" t="s">
        <v>190</v>
      </c>
      <c r="BM655" s="23" t="s">
        <v>1038</v>
      </c>
    </row>
    <row r="656" spans="2:65" s="1" customFormat="1" ht="22.5" customHeight="1">
      <c r="B656" s="40"/>
      <c r="C656" s="203" t="s">
        <v>1039</v>
      </c>
      <c r="D656" s="203" t="s">
        <v>185</v>
      </c>
      <c r="E656" s="204" t="s">
        <v>1040</v>
      </c>
      <c r="F656" s="205" t="s">
        <v>1041</v>
      </c>
      <c r="G656" s="206" t="s">
        <v>312</v>
      </c>
      <c r="H656" s="207">
        <v>33</v>
      </c>
      <c r="I656" s="208"/>
      <c r="J656" s="209">
        <f t="shared" si="20"/>
        <v>0</v>
      </c>
      <c r="K656" s="205" t="s">
        <v>189</v>
      </c>
      <c r="L656" s="60"/>
      <c r="M656" s="210" t="s">
        <v>22</v>
      </c>
      <c r="N656" s="211" t="s">
        <v>49</v>
      </c>
      <c r="O656" s="41"/>
      <c r="P656" s="212">
        <f t="shared" si="21"/>
        <v>0</v>
      </c>
      <c r="Q656" s="212">
        <v>0</v>
      </c>
      <c r="R656" s="212">
        <f t="shared" si="22"/>
        <v>0</v>
      </c>
      <c r="S656" s="212">
        <v>0.00167</v>
      </c>
      <c r="T656" s="213">
        <f t="shared" si="23"/>
        <v>0.05511</v>
      </c>
      <c r="AR656" s="23" t="s">
        <v>299</v>
      </c>
      <c r="AT656" s="23" t="s">
        <v>185</v>
      </c>
      <c r="AU656" s="23" t="s">
        <v>86</v>
      </c>
      <c r="AY656" s="23" t="s">
        <v>183</v>
      </c>
      <c r="BE656" s="214">
        <f t="shared" si="24"/>
        <v>0</v>
      </c>
      <c r="BF656" s="214">
        <f t="shared" si="25"/>
        <v>0</v>
      </c>
      <c r="BG656" s="214">
        <f t="shared" si="26"/>
        <v>0</v>
      </c>
      <c r="BH656" s="214">
        <f t="shared" si="27"/>
        <v>0</v>
      </c>
      <c r="BI656" s="214">
        <f t="shared" si="28"/>
        <v>0</v>
      </c>
      <c r="BJ656" s="23" t="s">
        <v>24</v>
      </c>
      <c r="BK656" s="214">
        <f t="shared" si="29"/>
        <v>0</v>
      </c>
      <c r="BL656" s="23" t="s">
        <v>299</v>
      </c>
      <c r="BM656" s="23" t="s">
        <v>1042</v>
      </c>
    </row>
    <row r="657" spans="2:65" s="1" customFormat="1" ht="22.5" customHeight="1">
      <c r="B657" s="40"/>
      <c r="C657" s="203" t="s">
        <v>1043</v>
      </c>
      <c r="D657" s="203" t="s">
        <v>185</v>
      </c>
      <c r="E657" s="204" t="s">
        <v>1044</v>
      </c>
      <c r="F657" s="205" t="s">
        <v>1045</v>
      </c>
      <c r="G657" s="206" t="s">
        <v>246</v>
      </c>
      <c r="H657" s="207">
        <v>31</v>
      </c>
      <c r="I657" s="208"/>
      <c r="J657" s="209">
        <f t="shared" si="20"/>
        <v>0</v>
      </c>
      <c r="K657" s="205" t="s">
        <v>22</v>
      </c>
      <c r="L657" s="60"/>
      <c r="M657" s="210" t="s">
        <v>22</v>
      </c>
      <c r="N657" s="211" t="s">
        <v>49</v>
      </c>
      <c r="O657" s="41"/>
      <c r="P657" s="212">
        <f t="shared" si="21"/>
        <v>0</v>
      </c>
      <c r="Q657" s="212">
        <v>0</v>
      </c>
      <c r="R657" s="212">
        <f t="shared" si="22"/>
        <v>0</v>
      </c>
      <c r="S657" s="212">
        <v>0.00156</v>
      </c>
      <c r="T657" s="213">
        <f t="shared" si="23"/>
        <v>0.04836</v>
      </c>
      <c r="AR657" s="23" t="s">
        <v>299</v>
      </c>
      <c r="AT657" s="23" t="s">
        <v>185</v>
      </c>
      <c r="AU657" s="23" t="s">
        <v>86</v>
      </c>
      <c r="AY657" s="23" t="s">
        <v>183</v>
      </c>
      <c r="BE657" s="214">
        <f t="shared" si="24"/>
        <v>0</v>
      </c>
      <c r="BF657" s="214">
        <f t="shared" si="25"/>
        <v>0</v>
      </c>
      <c r="BG657" s="214">
        <f t="shared" si="26"/>
        <v>0</v>
      </c>
      <c r="BH657" s="214">
        <f t="shared" si="27"/>
        <v>0</v>
      </c>
      <c r="BI657" s="214">
        <f t="shared" si="28"/>
        <v>0</v>
      </c>
      <c r="BJ657" s="23" t="s">
        <v>24</v>
      </c>
      <c r="BK657" s="214">
        <f t="shared" si="29"/>
        <v>0</v>
      </c>
      <c r="BL657" s="23" t="s">
        <v>299</v>
      </c>
      <c r="BM657" s="23" t="s">
        <v>1046</v>
      </c>
    </row>
    <row r="658" spans="2:65" s="1" customFormat="1" ht="22.5" customHeight="1">
      <c r="B658" s="40"/>
      <c r="C658" s="203" t="s">
        <v>1047</v>
      </c>
      <c r="D658" s="203" t="s">
        <v>185</v>
      </c>
      <c r="E658" s="204" t="s">
        <v>1048</v>
      </c>
      <c r="F658" s="205" t="s">
        <v>1049</v>
      </c>
      <c r="G658" s="206" t="s">
        <v>312</v>
      </c>
      <c r="H658" s="207">
        <v>92</v>
      </c>
      <c r="I658" s="208"/>
      <c r="J658" s="209">
        <f t="shared" si="20"/>
        <v>0</v>
      </c>
      <c r="K658" s="205" t="s">
        <v>189</v>
      </c>
      <c r="L658" s="60"/>
      <c r="M658" s="210" t="s">
        <v>22</v>
      </c>
      <c r="N658" s="211" t="s">
        <v>49</v>
      </c>
      <c r="O658" s="41"/>
      <c r="P658" s="212">
        <f t="shared" si="21"/>
        <v>0</v>
      </c>
      <c r="Q658" s="212">
        <v>0</v>
      </c>
      <c r="R658" s="212">
        <f t="shared" si="22"/>
        <v>0</v>
      </c>
      <c r="S658" s="212">
        <v>0.00394</v>
      </c>
      <c r="T658" s="213">
        <f t="shared" si="23"/>
        <v>0.36247999999999997</v>
      </c>
      <c r="AR658" s="23" t="s">
        <v>299</v>
      </c>
      <c r="AT658" s="23" t="s">
        <v>185</v>
      </c>
      <c r="AU658" s="23" t="s">
        <v>86</v>
      </c>
      <c r="AY658" s="23" t="s">
        <v>183</v>
      </c>
      <c r="BE658" s="214">
        <f t="shared" si="24"/>
        <v>0</v>
      </c>
      <c r="BF658" s="214">
        <f t="shared" si="25"/>
        <v>0</v>
      </c>
      <c r="BG658" s="214">
        <f t="shared" si="26"/>
        <v>0</v>
      </c>
      <c r="BH658" s="214">
        <f t="shared" si="27"/>
        <v>0</v>
      </c>
      <c r="BI658" s="214">
        <f t="shared" si="28"/>
        <v>0</v>
      </c>
      <c r="BJ658" s="23" t="s">
        <v>24</v>
      </c>
      <c r="BK658" s="214">
        <f t="shared" si="29"/>
        <v>0</v>
      </c>
      <c r="BL658" s="23" t="s">
        <v>299</v>
      </c>
      <c r="BM658" s="23" t="s">
        <v>1050</v>
      </c>
    </row>
    <row r="659" spans="2:51" s="13" customFormat="1" ht="13.5">
      <c r="B659" s="227"/>
      <c r="C659" s="228"/>
      <c r="D659" s="217" t="s">
        <v>192</v>
      </c>
      <c r="E659" s="229" t="s">
        <v>22</v>
      </c>
      <c r="F659" s="230" t="s">
        <v>1051</v>
      </c>
      <c r="G659" s="228"/>
      <c r="H659" s="231">
        <v>92</v>
      </c>
      <c r="I659" s="232"/>
      <c r="J659" s="228"/>
      <c r="K659" s="228"/>
      <c r="L659" s="233"/>
      <c r="M659" s="234"/>
      <c r="N659" s="235"/>
      <c r="O659" s="235"/>
      <c r="P659" s="235"/>
      <c r="Q659" s="235"/>
      <c r="R659" s="235"/>
      <c r="S659" s="235"/>
      <c r="T659" s="236"/>
      <c r="AT659" s="237" t="s">
        <v>192</v>
      </c>
      <c r="AU659" s="237" t="s">
        <v>86</v>
      </c>
      <c r="AV659" s="13" t="s">
        <v>86</v>
      </c>
      <c r="AW659" s="13" t="s">
        <v>41</v>
      </c>
      <c r="AX659" s="13" t="s">
        <v>78</v>
      </c>
      <c r="AY659" s="237" t="s">
        <v>183</v>
      </c>
    </row>
    <row r="660" spans="2:51" s="12" customFormat="1" ht="13.5">
      <c r="B660" s="215"/>
      <c r="C660" s="216"/>
      <c r="D660" s="238" t="s">
        <v>192</v>
      </c>
      <c r="E660" s="242" t="s">
        <v>22</v>
      </c>
      <c r="F660" s="243" t="s">
        <v>207</v>
      </c>
      <c r="G660" s="216"/>
      <c r="H660" s="244" t="s">
        <v>22</v>
      </c>
      <c r="I660" s="221"/>
      <c r="J660" s="216"/>
      <c r="K660" s="216"/>
      <c r="L660" s="222"/>
      <c r="M660" s="223"/>
      <c r="N660" s="224"/>
      <c r="O660" s="224"/>
      <c r="P660" s="224"/>
      <c r="Q660" s="224"/>
      <c r="R660" s="224"/>
      <c r="S660" s="224"/>
      <c r="T660" s="225"/>
      <c r="AT660" s="226" t="s">
        <v>192</v>
      </c>
      <c r="AU660" s="226" t="s">
        <v>86</v>
      </c>
      <c r="AV660" s="12" t="s">
        <v>24</v>
      </c>
      <c r="AW660" s="12" t="s">
        <v>41</v>
      </c>
      <c r="AX660" s="12" t="s">
        <v>78</v>
      </c>
      <c r="AY660" s="226" t="s">
        <v>183</v>
      </c>
    </row>
    <row r="661" spans="2:65" s="1" customFormat="1" ht="22.5" customHeight="1">
      <c r="B661" s="40"/>
      <c r="C661" s="203" t="s">
        <v>1052</v>
      </c>
      <c r="D661" s="203" t="s">
        <v>185</v>
      </c>
      <c r="E661" s="204" t="s">
        <v>1053</v>
      </c>
      <c r="F661" s="205" t="s">
        <v>1054</v>
      </c>
      <c r="G661" s="206" t="s">
        <v>288</v>
      </c>
      <c r="H661" s="207">
        <v>8.5</v>
      </c>
      <c r="I661" s="208"/>
      <c r="J661" s="209">
        <f>ROUND(I661*H661,2)</f>
        <v>0</v>
      </c>
      <c r="K661" s="205" t="s">
        <v>189</v>
      </c>
      <c r="L661" s="60"/>
      <c r="M661" s="210" t="s">
        <v>22</v>
      </c>
      <c r="N661" s="211" t="s">
        <v>49</v>
      </c>
      <c r="O661" s="41"/>
      <c r="P661" s="212">
        <f>O661*H661</f>
        <v>0</v>
      </c>
      <c r="Q661" s="212">
        <v>0</v>
      </c>
      <c r="R661" s="212">
        <f>Q661*H661</f>
        <v>0</v>
      </c>
      <c r="S661" s="212">
        <v>0.0445</v>
      </c>
      <c r="T661" s="213">
        <f>S661*H661</f>
        <v>0.37825</v>
      </c>
      <c r="AR661" s="23" t="s">
        <v>299</v>
      </c>
      <c r="AT661" s="23" t="s">
        <v>185</v>
      </c>
      <c r="AU661" s="23" t="s">
        <v>86</v>
      </c>
      <c r="AY661" s="23" t="s">
        <v>183</v>
      </c>
      <c r="BE661" s="214">
        <f>IF(N661="základní",J661,0)</f>
        <v>0</v>
      </c>
      <c r="BF661" s="214">
        <f>IF(N661="snížená",J661,0)</f>
        <v>0</v>
      </c>
      <c r="BG661" s="214">
        <f>IF(N661="zákl. přenesená",J661,0)</f>
        <v>0</v>
      </c>
      <c r="BH661" s="214">
        <f>IF(N661="sníž. přenesená",J661,0)</f>
        <v>0</v>
      </c>
      <c r="BI661" s="214">
        <f>IF(N661="nulová",J661,0)</f>
        <v>0</v>
      </c>
      <c r="BJ661" s="23" t="s">
        <v>24</v>
      </c>
      <c r="BK661" s="214">
        <f>ROUND(I661*H661,2)</f>
        <v>0</v>
      </c>
      <c r="BL661" s="23" t="s">
        <v>299</v>
      </c>
      <c r="BM661" s="23" t="s">
        <v>1055</v>
      </c>
    </row>
    <row r="662" spans="2:51" s="13" customFormat="1" ht="13.5">
      <c r="B662" s="227"/>
      <c r="C662" s="228"/>
      <c r="D662" s="217" t="s">
        <v>192</v>
      </c>
      <c r="E662" s="229" t="s">
        <v>22</v>
      </c>
      <c r="F662" s="230" t="s">
        <v>1056</v>
      </c>
      <c r="G662" s="228"/>
      <c r="H662" s="231">
        <v>8.5</v>
      </c>
      <c r="I662" s="232"/>
      <c r="J662" s="228"/>
      <c r="K662" s="228"/>
      <c r="L662" s="233"/>
      <c r="M662" s="234"/>
      <c r="N662" s="235"/>
      <c r="O662" s="235"/>
      <c r="P662" s="235"/>
      <c r="Q662" s="235"/>
      <c r="R662" s="235"/>
      <c r="S662" s="235"/>
      <c r="T662" s="236"/>
      <c r="AT662" s="237" t="s">
        <v>192</v>
      </c>
      <c r="AU662" s="237" t="s">
        <v>86</v>
      </c>
      <c r="AV662" s="13" t="s">
        <v>86</v>
      </c>
      <c r="AW662" s="13" t="s">
        <v>41</v>
      </c>
      <c r="AX662" s="13" t="s">
        <v>78</v>
      </c>
      <c r="AY662" s="237" t="s">
        <v>183</v>
      </c>
    </row>
    <row r="663" spans="2:51" s="12" customFormat="1" ht="13.5">
      <c r="B663" s="215"/>
      <c r="C663" s="216"/>
      <c r="D663" s="238" t="s">
        <v>192</v>
      </c>
      <c r="E663" s="242" t="s">
        <v>22</v>
      </c>
      <c r="F663" s="243" t="s">
        <v>207</v>
      </c>
      <c r="G663" s="216"/>
      <c r="H663" s="244" t="s">
        <v>22</v>
      </c>
      <c r="I663" s="221"/>
      <c r="J663" s="216"/>
      <c r="K663" s="216"/>
      <c r="L663" s="222"/>
      <c r="M663" s="223"/>
      <c r="N663" s="224"/>
      <c r="O663" s="224"/>
      <c r="P663" s="224"/>
      <c r="Q663" s="224"/>
      <c r="R663" s="224"/>
      <c r="S663" s="224"/>
      <c r="T663" s="225"/>
      <c r="AT663" s="226" t="s">
        <v>192</v>
      </c>
      <c r="AU663" s="226" t="s">
        <v>86</v>
      </c>
      <c r="AV663" s="12" t="s">
        <v>24</v>
      </c>
      <c r="AW663" s="12" t="s">
        <v>41</v>
      </c>
      <c r="AX663" s="12" t="s">
        <v>78</v>
      </c>
      <c r="AY663" s="226" t="s">
        <v>183</v>
      </c>
    </row>
    <row r="664" spans="2:65" s="1" customFormat="1" ht="22.5" customHeight="1">
      <c r="B664" s="40"/>
      <c r="C664" s="203" t="s">
        <v>1057</v>
      </c>
      <c r="D664" s="203" t="s">
        <v>185</v>
      </c>
      <c r="E664" s="204" t="s">
        <v>1058</v>
      </c>
      <c r="F664" s="205" t="s">
        <v>1059</v>
      </c>
      <c r="G664" s="206" t="s">
        <v>288</v>
      </c>
      <c r="H664" s="207">
        <v>737.475</v>
      </c>
      <c r="I664" s="208"/>
      <c r="J664" s="209">
        <f>ROUND(I664*H664,2)</f>
        <v>0</v>
      </c>
      <c r="K664" s="205" t="s">
        <v>189</v>
      </c>
      <c r="L664" s="60"/>
      <c r="M664" s="210" t="s">
        <v>22</v>
      </c>
      <c r="N664" s="211" t="s">
        <v>49</v>
      </c>
      <c r="O664" s="41"/>
      <c r="P664" s="212">
        <f>O664*H664</f>
        <v>0</v>
      </c>
      <c r="Q664" s="212">
        <v>0</v>
      </c>
      <c r="R664" s="212">
        <f>Q664*H664</f>
        <v>0</v>
      </c>
      <c r="S664" s="212">
        <v>0.008</v>
      </c>
      <c r="T664" s="213">
        <f>S664*H664</f>
        <v>5.8998</v>
      </c>
      <c r="AR664" s="23" t="s">
        <v>299</v>
      </c>
      <c r="AT664" s="23" t="s">
        <v>185</v>
      </c>
      <c r="AU664" s="23" t="s">
        <v>86</v>
      </c>
      <c r="AY664" s="23" t="s">
        <v>183</v>
      </c>
      <c r="BE664" s="214">
        <f>IF(N664="základní",J664,0)</f>
        <v>0</v>
      </c>
      <c r="BF664" s="214">
        <f>IF(N664="snížená",J664,0)</f>
        <v>0</v>
      </c>
      <c r="BG664" s="214">
        <f>IF(N664="zákl. přenesená",J664,0)</f>
        <v>0</v>
      </c>
      <c r="BH664" s="214">
        <f>IF(N664="sníž. přenesená",J664,0)</f>
        <v>0</v>
      </c>
      <c r="BI664" s="214">
        <f>IF(N664="nulová",J664,0)</f>
        <v>0</v>
      </c>
      <c r="BJ664" s="23" t="s">
        <v>24</v>
      </c>
      <c r="BK664" s="214">
        <f>ROUND(I664*H664,2)</f>
        <v>0</v>
      </c>
      <c r="BL664" s="23" t="s">
        <v>299</v>
      </c>
      <c r="BM664" s="23" t="s">
        <v>1060</v>
      </c>
    </row>
    <row r="665" spans="2:65" s="1" customFormat="1" ht="22.5" customHeight="1">
      <c r="B665" s="40"/>
      <c r="C665" s="203" t="s">
        <v>1061</v>
      </c>
      <c r="D665" s="203" t="s">
        <v>185</v>
      </c>
      <c r="E665" s="204" t="s">
        <v>1062</v>
      </c>
      <c r="F665" s="205" t="s">
        <v>1063</v>
      </c>
      <c r="G665" s="206" t="s">
        <v>288</v>
      </c>
      <c r="H665" s="207">
        <v>737.475</v>
      </c>
      <c r="I665" s="208"/>
      <c r="J665" s="209">
        <f>ROUND(I665*H665,2)</f>
        <v>0</v>
      </c>
      <c r="K665" s="205" t="s">
        <v>189</v>
      </c>
      <c r="L665" s="60"/>
      <c r="M665" s="210" t="s">
        <v>22</v>
      </c>
      <c r="N665" s="211" t="s">
        <v>49</v>
      </c>
      <c r="O665" s="41"/>
      <c r="P665" s="212">
        <f>O665*H665</f>
        <v>0</v>
      </c>
      <c r="Q665" s="212">
        <v>0</v>
      </c>
      <c r="R665" s="212">
        <f>Q665*H665</f>
        <v>0</v>
      </c>
      <c r="S665" s="212">
        <v>0.02465</v>
      </c>
      <c r="T665" s="213">
        <f>S665*H665</f>
        <v>18.17875875</v>
      </c>
      <c r="AR665" s="23" t="s">
        <v>299</v>
      </c>
      <c r="AT665" s="23" t="s">
        <v>185</v>
      </c>
      <c r="AU665" s="23" t="s">
        <v>86</v>
      </c>
      <c r="AY665" s="23" t="s">
        <v>183</v>
      </c>
      <c r="BE665" s="214">
        <f>IF(N665="základní",J665,0)</f>
        <v>0</v>
      </c>
      <c r="BF665" s="214">
        <f>IF(N665="snížená",J665,0)</f>
        <v>0</v>
      </c>
      <c r="BG665" s="214">
        <f>IF(N665="zákl. přenesená",J665,0)</f>
        <v>0</v>
      </c>
      <c r="BH665" s="214">
        <f>IF(N665="sníž. přenesená",J665,0)</f>
        <v>0</v>
      </c>
      <c r="BI665" s="214">
        <f>IF(N665="nulová",J665,0)</f>
        <v>0</v>
      </c>
      <c r="BJ665" s="23" t="s">
        <v>24</v>
      </c>
      <c r="BK665" s="214">
        <f>ROUND(I665*H665,2)</f>
        <v>0</v>
      </c>
      <c r="BL665" s="23" t="s">
        <v>299</v>
      </c>
      <c r="BM665" s="23" t="s">
        <v>1064</v>
      </c>
    </row>
    <row r="666" spans="2:51" s="12" customFormat="1" ht="13.5">
      <c r="B666" s="215"/>
      <c r="C666" s="216"/>
      <c r="D666" s="217" t="s">
        <v>192</v>
      </c>
      <c r="E666" s="218" t="s">
        <v>22</v>
      </c>
      <c r="F666" s="219" t="s">
        <v>303</v>
      </c>
      <c r="G666" s="216"/>
      <c r="H666" s="220" t="s">
        <v>22</v>
      </c>
      <c r="I666" s="221"/>
      <c r="J666" s="216"/>
      <c r="K666" s="216"/>
      <c r="L666" s="222"/>
      <c r="M666" s="223"/>
      <c r="N666" s="224"/>
      <c r="O666" s="224"/>
      <c r="P666" s="224"/>
      <c r="Q666" s="224"/>
      <c r="R666" s="224"/>
      <c r="S666" s="224"/>
      <c r="T666" s="225"/>
      <c r="AT666" s="226" t="s">
        <v>192</v>
      </c>
      <c r="AU666" s="226" t="s">
        <v>86</v>
      </c>
      <c r="AV666" s="12" t="s">
        <v>24</v>
      </c>
      <c r="AW666" s="12" t="s">
        <v>41</v>
      </c>
      <c r="AX666" s="12" t="s">
        <v>78</v>
      </c>
      <c r="AY666" s="226" t="s">
        <v>183</v>
      </c>
    </row>
    <row r="667" spans="2:51" s="12" customFormat="1" ht="13.5">
      <c r="B667" s="215"/>
      <c r="C667" s="216"/>
      <c r="D667" s="217" t="s">
        <v>192</v>
      </c>
      <c r="E667" s="218" t="s">
        <v>22</v>
      </c>
      <c r="F667" s="219" t="s">
        <v>1065</v>
      </c>
      <c r="G667" s="216"/>
      <c r="H667" s="220" t="s">
        <v>22</v>
      </c>
      <c r="I667" s="221"/>
      <c r="J667" s="216"/>
      <c r="K667" s="216"/>
      <c r="L667" s="222"/>
      <c r="M667" s="223"/>
      <c r="N667" s="224"/>
      <c r="O667" s="224"/>
      <c r="P667" s="224"/>
      <c r="Q667" s="224"/>
      <c r="R667" s="224"/>
      <c r="S667" s="224"/>
      <c r="T667" s="225"/>
      <c r="AT667" s="226" t="s">
        <v>192</v>
      </c>
      <c r="AU667" s="226" t="s">
        <v>86</v>
      </c>
      <c r="AV667" s="12" t="s">
        <v>24</v>
      </c>
      <c r="AW667" s="12" t="s">
        <v>41</v>
      </c>
      <c r="AX667" s="12" t="s">
        <v>78</v>
      </c>
      <c r="AY667" s="226" t="s">
        <v>183</v>
      </c>
    </row>
    <row r="668" spans="2:51" s="13" customFormat="1" ht="13.5">
      <c r="B668" s="227"/>
      <c r="C668" s="228"/>
      <c r="D668" s="217" t="s">
        <v>192</v>
      </c>
      <c r="E668" s="229" t="s">
        <v>22</v>
      </c>
      <c r="F668" s="230" t="s">
        <v>1066</v>
      </c>
      <c r="G668" s="228"/>
      <c r="H668" s="231">
        <v>130.35</v>
      </c>
      <c r="I668" s="232"/>
      <c r="J668" s="228"/>
      <c r="K668" s="228"/>
      <c r="L668" s="233"/>
      <c r="M668" s="234"/>
      <c r="N668" s="235"/>
      <c r="O668" s="235"/>
      <c r="P668" s="235"/>
      <c r="Q668" s="235"/>
      <c r="R668" s="235"/>
      <c r="S668" s="235"/>
      <c r="T668" s="236"/>
      <c r="AT668" s="237" t="s">
        <v>192</v>
      </c>
      <c r="AU668" s="237" t="s">
        <v>86</v>
      </c>
      <c r="AV668" s="13" t="s">
        <v>86</v>
      </c>
      <c r="AW668" s="13" t="s">
        <v>41</v>
      </c>
      <c r="AX668" s="13" t="s">
        <v>78</v>
      </c>
      <c r="AY668" s="237" t="s">
        <v>183</v>
      </c>
    </row>
    <row r="669" spans="2:51" s="13" customFormat="1" ht="13.5">
      <c r="B669" s="227"/>
      <c r="C669" s="228"/>
      <c r="D669" s="217" t="s">
        <v>192</v>
      </c>
      <c r="E669" s="229" t="s">
        <v>22</v>
      </c>
      <c r="F669" s="230" t="s">
        <v>1067</v>
      </c>
      <c r="G669" s="228"/>
      <c r="H669" s="231">
        <v>-16.2</v>
      </c>
      <c r="I669" s="232"/>
      <c r="J669" s="228"/>
      <c r="K669" s="228"/>
      <c r="L669" s="233"/>
      <c r="M669" s="234"/>
      <c r="N669" s="235"/>
      <c r="O669" s="235"/>
      <c r="P669" s="235"/>
      <c r="Q669" s="235"/>
      <c r="R669" s="235"/>
      <c r="S669" s="235"/>
      <c r="T669" s="236"/>
      <c r="AT669" s="237" t="s">
        <v>192</v>
      </c>
      <c r="AU669" s="237" t="s">
        <v>86</v>
      </c>
      <c r="AV669" s="13" t="s">
        <v>86</v>
      </c>
      <c r="AW669" s="13" t="s">
        <v>41</v>
      </c>
      <c r="AX669" s="13" t="s">
        <v>78</v>
      </c>
      <c r="AY669" s="237" t="s">
        <v>183</v>
      </c>
    </row>
    <row r="670" spans="2:51" s="12" customFormat="1" ht="13.5">
      <c r="B670" s="215"/>
      <c r="C670" s="216"/>
      <c r="D670" s="217" t="s">
        <v>192</v>
      </c>
      <c r="E670" s="218" t="s">
        <v>22</v>
      </c>
      <c r="F670" s="219" t="s">
        <v>1068</v>
      </c>
      <c r="G670" s="216"/>
      <c r="H670" s="220" t="s">
        <v>22</v>
      </c>
      <c r="I670" s="221"/>
      <c r="J670" s="216"/>
      <c r="K670" s="216"/>
      <c r="L670" s="222"/>
      <c r="M670" s="223"/>
      <c r="N670" s="224"/>
      <c r="O670" s="224"/>
      <c r="P670" s="224"/>
      <c r="Q670" s="224"/>
      <c r="R670" s="224"/>
      <c r="S670" s="224"/>
      <c r="T670" s="225"/>
      <c r="AT670" s="226" t="s">
        <v>192</v>
      </c>
      <c r="AU670" s="226" t="s">
        <v>86</v>
      </c>
      <c r="AV670" s="12" t="s">
        <v>24</v>
      </c>
      <c r="AW670" s="12" t="s">
        <v>41</v>
      </c>
      <c r="AX670" s="12" t="s">
        <v>78</v>
      </c>
      <c r="AY670" s="226" t="s">
        <v>183</v>
      </c>
    </row>
    <row r="671" spans="2:51" s="13" customFormat="1" ht="13.5">
      <c r="B671" s="227"/>
      <c r="C671" s="228"/>
      <c r="D671" s="217" t="s">
        <v>192</v>
      </c>
      <c r="E671" s="229" t="s">
        <v>22</v>
      </c>
      <c r="F671" s="230" t="s">
        <v>1069</v>
      </c>
      <c r="G671" s="228"/>
      <c r="H671" s="231">
        <v>20.85</v>
      </c>
      <c r="I671" s="232"/>
      <c r="J671" s="228"/>
      <c r="K671" s="228"/>
      <c r="L671" s="233"/>
      <c r="M671" s="234"/>
      <c r="N671" s="235"/>
      <c r="O671" s="235"/>
      <c r="P671" s="235"/>
      <c r="Q671" s="235"/>
      <c r="R671" s="235"/>
      <c r="S671" s="235"/>
      <c r="T671" s="236"/>
      <c r="AT671" s="237" t="s">
        <v>192</v>
      </c>
      <c r="AU671" s="237" t="s">
        <v>86</v>
      </c>
      <c r="AV671" s="13" t="s">
        <v>86</v>
      </c>
      <c r="AW671" s="13" t="s">
        <v>41</v>
      </c>
      <c r="AX671" s="13" t="s">
        <v>78</v>
      </c>
      <c r="AY671" s="237" t="s">
        <v>183</v>
      </c>
    </row>
    <row r="672" spans="2:51" s="12" customFormat="1" ht="13.5">
      <c r="B672" s="215"/>
      <c r="C672" s="216"/>
      <c r="D672" s="217" t="s">
        <v>192</v>
      </c>
      <c r="E672" s="218" t="s">
        <v>22</v>
      </c>
      <c r="F672" s="219" t="s">
        <v>1070</v>
      </c>
      <c r="G672" s="216"/>
      <c r="H672" s="220" t="s">
        <v>22</v>
      </c>
      <c r="I672" s="221"/>
      <c r="J672" s="216"/>
      <c r="K672" s="216"/>
      <c r="L672" s="222"/>
      <c r="M672" s="223"/>
      <c r="N672" s="224"/>
      <c r="O672" s="224"/>
      <c r="P672" s="224"/>
      <c r="Q672" s="224"/>
      <c r="R672" s="224"/>
      <c r="S672" s="224"/>
      <c r="T672" s="225"/>
      <c r="AT672" s="226" t="s">
        <v>192</v>
      </c>
      <c r="AU672" s="226" t="s">
        <v>86</v>
      </c>
      <c r="AV672" s="12" t="s">
        <v>24</v>
      </c>
      <c r="AW672" s="12" t="s">
        <v>41</v>
      </c>
      <c r="AX672" s="12" t="s">
        <v>78</v>
      </c>
      <c r="AY672" s="226" t="s">
        <v>183</v>
      </c>
    </row>
    <row r="673" spans="2:51" s="13" customFormat="1" ht="13.5">
      <c r="B673" s="227"/>
      <c r="C673" s="228"/>
      <c r="D673" s="217" t="s">
        <v>192</v>
      </c>
      <c r="E673" s="229" t="s">
        <v>22</v>
      </c>
      <c r="F673" s="230" t="s">
        <v>1071</v>
      </c>
      <c r="G673" s="228"/>
      <c r="H673" s="231">
        <v>44.325</v>
      </c>
      <c r="I673" s="232"/>
      <c r="J673" s="228"/>
      <c r="K673" s="228"/>
      <c r="L673" s="233"/>
      <c r="M673" s="234"/>
      <c r="N673" s="235"/>
      <c r="O673" s="235"/>
      <c r="P673" s="235"/>
      <c r="Q673" s="235"/>
      <c r="R673" s="235"/>
      <c r="S673" s="235"/>
      <c r="T673" s="236"/>
      <c r="AT673" s="237" t="s">
        <v>192</v>
      </c>
      <c r="AU673" s="237" t="s">
        <v>86</v>
      </c>
      <c r="AV673" s="13" t="s">
        <v>86</v>
      </c>
      <c r="AW673" s="13" t="s">
        <v>41</v>
      </c>
      <c r="AX673" s="13" t="s">
        <v>78</v>
      </c>
      <c r="AY673" s="237" t="s">
        <v>183</v>
      </c>
    </row>
    <row r="674" spans="2:51" s="12" customFormat="1" ht="13.5">
      <c r="B674" s="215"/>
      <c r="C674" s="216"/>
      <c r="D674" s="217" t="s">
        <v>192</v>
      </c>
      <c r="E674" s="218" t="s">
        <v>22</v>
      </c>
      <c r="F674" s="219" t="s">
        <v>1072</v>
      </c>
      <c r="G674" s="216"/>
      <c r="H674" s="220" t="s">
        <v>22</v>
      </c>
      <c r="I674" s="221"/>
      <c r="J674" s="216"/>
      <c r="K674" s="216"/>
      <c r="L674" s="222"/>
      <c r="M674" s="223"/>
      <c r="N674" s="224"/>
      <c r="O674" s="224"/>
      <c r="P674" s="224"/>
      <c r="Q674" s="224"/>
      <c r="R674" s="224"/>
      <c r="S674" s="224"/>
      <c r="T674" s="225"/>
      <c r="AT674" s="226" t="s">
        <v>192</v>
      </c>
      <c r="AU674" s="226" t="s">
        <v>86</v>
      </c>
      <c r="AV674" s="12" t="s">
        <v>24</v>
      </c>
      <c r="AW674" s="12" t="s">
        <v>41</v>
      </c>
      <c r="AX674" s="12" t="s">
        <v>78</v>
      </c>
      <c r="AY674" s="226" t="s">
        <v>183</v>
      </c>
    </row>
    <row r="675" spans="2:51" s="13" customFormat="1" ht="13.5">
      <c r="B675" s="227"/>
      <c r="C675" s="228"/>
      <c r="D675" s="217" t="s">
        <v>192</v>
      </c>
      <c r="E675" s="229" t="s">
        <v>22</v>
      </c>
      <c r="F675" s="230" t="s">
        <v>1073</v>
      </c>
      <c r="G675" s="228"/>
      <c r="H675" s="231">
        <v>26.25</v>
      </c>
      <c r="I675" s="232"/>
      <c r="J675" s="228"/>
      <c r="K675" s="228"/>
      <c r="L675" s="233"/>
      <c r="M675" s="234"/>
      <c r="N675" s="235"/>
      <c r="O675" s="235"/>
      <c r="P675" s="235"/>
      <c r="Q675" s="235"/>
      <c r="R675" s="235"/>
      <c r="S675" s="235"/>
      <c r="T675" s="236"/>
      <c r="AT675" s="237" t="s">
        <v>192</v>
      </c>
      <c r="AU675" s="237" t="s">
        <v>86</v>
      </c>
      <c r="AV675" s="13" t="s">
        <v>86</v>
      </c>
      <c r="AW675" s="13" t="s">
        <v>41</v>
      </c>
      <c r="AX675" s="13" t="s">
        <v>78</v>
      </c>
      <c r="AY675" s="237" t="s">
        <v>183</v>
      </c>
    </row>
    <row r="676" spans="2:51" s="12" customFormat="1" ht="13.5">
      <c r="B676" s="215"/>
      <c r="C676" s="216"/>
      <c r="D676" s="217" t="s">
        <v>192</v>
      </c>
      <c r="E676" s="218" t="s">
        <v>22</v>
      </c>
      <c r="F676" s="219" t="s">
        <v>1074</v>
      </c>
      <c r="G676" s="216"/>
      <c r="H676" s="220" t="s">
        <v>22</v>
      </c>
      <c r="I676" s="221"/>
      <c r="J676" s="216"/>
      <c r="K676" s="216"/>
      <c r="L676" s="222"/>
      <c r="M676" s="223"/>
      <c r="N676" s="224"/>
      <c r="O676" s="224"/>
      <c r="P676" s="224"/>
      <c r="Q676" s="224"/>
      <c r="R676" s="224"/>
      <c r="S676" s="224"/>
      <c r="T676" s="225"/>
      <c r="AT676" s="226" t="s">
        <v>192</v>
      </c>
      <c r="AU676" s="226" t="s">
        <v>86</v>
      </c>
      <c r="AV676" s="12" t="s">
        <v>24</v>
      </c>
      <c r="AW676" s="12" t="s">
        <v>41</v>
      </c>
      <c r="AX676" s="12" t="s">
        <v>78</v>
      </c>
      <c r="AY676" s="226" t="s">
        <v>183</v>
      </c>
    </row>
    <row r="677" spans="2:51" s="13" customFormat="1" ht="13.5">
      <c r="B677" s="227"/>
      <c r="C677" s="228"/>
      <c r="D677" s="217" t="s">
        <v>192</v>
      </c>
      <c r="E677" s="229" t="s">
        <v>22</v>
      </c>
      <c r="F677" s="230" t="s">
        <v>1075</v>
      </c>
      <c r="G677" s="228"/>
      <c r="H677" s="231">
        <v>21.6</v>
      </c>
      <c r="I677" s="232"/>
      <c r="J677" s="228"/>
      <c r="K677" s="228"/>
      <c r="L677" s="233"/>
      <c r="M677" s="234"/>
      <c r="N677" s="235"/>
      <c r="O677" s="235"/>
      <c r="P677" s="235"/>
      <c r="Q677" s="235"/>
      <c r="R677" s="235"/>
      <c r="S677" s="235"/>
      <c r="T677" s="236"/>
      <c r="AT677" s="237" t="s">
        <v>192</v>
      </c>
      <c r="AU677" s="237" t="s">
        <v>86</v>
      </c>
      <c r="AV677" s="13" t="s">
        <v>86</v>
      </c>
      <c r="AW677" s="13" t="s">
        <v>41</v>
      </c>
      <c r="AX677" s="13" t="s">
        <v>78</v>
      </c>
      <c r="AY677" s="237" t="s">
        <v>183</v>
      </c>
    </row>
    <row r="678" spans="2:51" s="12" customFormat="1" ht="13.5">
      <c r="B678" s="215"/>
      <c r="C678" s="216"/>
      <c r="D678" s="217" t="s">
        <v>192</v>
      </c>
      <c r="E678" s="218" t="s">
        <v>22</v>
      </c>
      <c r="F678" s="219" t="s">
        <v>1076</v>
      </c>
      <c r="G678" s="216"/>
      <c r="H678" s="220" t="s">
        <v>22</v>
      </c>
      <c r="I678" s="221"/>
      <c r="J678" s="216"/>
      <c r="K678" s="216"/>
      <c r="L678" s="222"/>
      <c r="M678" s="223"/>
      <c r="N678" s="224"/>
      <c r="O678" s="224"/>
      <c r="P678" s="224"/>
      <c r="Q678" s="224"/>
      <c r="R678" s="224"/>
      <c r="S678" s="224"/>
      <c r="T678" s="225"/>
      <c r="AT678" s="226" t="s">
        <v>192</v>
      </c>
      <c r="AU678" s="226" t="s">
        <v>86</v>
      </c>
      <c r="AV678" s="12" t="s">
        <v>24</v>
      </c>
      <c r="AW678" s="12" t="s">
        <v>41</v>
      </c>
      <c r="AX678" s="12" t="s">
        <v>78</v>
      </c>
      <c r="AY678" s="226" t="s">
        <v>183</v>
      </c>
    </row>
    <row r="679" spans="2:51" s="13" customFormat="1" ht="13.5">
      <c r="B679" s="227"/>
      <c r="C679" s="228"/>
      <c r="D679" s="217" t="s">
        <v>192</v>
      </c>
      <c r="E679" s="229" t="s">
        <v>22</v>
      </c>
      <c r="F679" s="230" t="s">
        <v>1077</v>
      </c>
      <c r="G679" s="228"/>
      <c r="H679" s="231">
        <v>21.45</v>
      </c>
      <c r="I679" s="232"/>
      <c r="J679" s="228"/>
      <c r="K679" s="228"/>
      <c r="L679" s="233"/>
      <c r="M679" s="234"/>
      <c r="N679" s="235"/>
      <c r="O679" s="235"/>
      <c r="P679" s="235"/>
      <c r="Q679" s="235"/>
      <c r="R679" s="235"/>
      <c r="S679" s="235"/>
      <c r="T679" s="236"/>
      <c r="AT679" s="237" t="s">
        <v>192</v>
      </c>
      <c r="AU679" s="237" t="s">
        <v>86</v>
      </c>
      <c r="AV679" s="13" t="s">
        <v>86</v>
      </c>
      <c r="AW679" s="13" t="s">
        <v>41</v>
      </c>
      <c r="AX679" s="13" t="s">
        <v>78</v>
      </c>
      <c r="AY679" s="237" t="s">
        <v>183</v>
      </c>
    </row>
    <row r="680" spans="2:51" s="12" customFormat="1" ht="13.5">
      <c r="B680" s="215"/>
      <c r="C680" s="216"/>
      <c r="D680" s="217" t="s">
        <v>192</v>
      </c>
      <c r="E680" s="218" t="s">
        <v>22</v>
      </c>
      <c r="F680" s="219" t="s">
        <v>1078</v>
      </c>
      <c r="G680" s="216"/>
      <c r="H680" s="220" t="s">
        <v>22</v>
      </c>
      <c r="I680" s="221"/>
      <c r="J680" s="216"/>
      <c r="K680" s="216"/>
      <c r="L680" s="222"/>
      <c r="M680" s="223"/>
      <c r="N680" s="224"/>
      <c r="O680" s="224"/>
      <c r="P680" s="224"/>
      <c r="Q680" s="224"/>
      <c r="R680" s="224"/>
      <c r="S680" s="224"/>
      <c r="T680" s="225"/>
      <c r="AT680" s="226" t="s">
        <v>192</v>
      </c>
      <c r="AU680" s="226" t="s">
        <v>86</v>
      </c>
      <c r="AV680" s="12" t="s">
        <v>24</v>
      </c>
      <c r="AW680" s="12" t="s">
        <v>41</v>
      </c>
      <c r="AX680" s="12" t="s">
        <v>78</v>
      </c>
      <c r="AY680" s="226" t="s">
        <v>183</v>
      </c>
    </row>
    <row r="681" spans="2:51" s="13" customFormat="1" ht="13.5">
      <c r="B681" s="227"/>
      <c r="C681" s="228"/>
      <c r="D681" s="217" t="s">
        <v>192</v>
      </c>
      <c r="E681" s="229" t="s">
        <v>22</v>
      </c>
      <c r="F681" s="230" t="s">
        <v>1079</v>
      </c>
      <c r="G681" s="228"/>
      <c r="H681" s="231">
        <v>30.45</v>
      </c>
      <c r="I681" s="232"/>
      <c r="J681" s="228"/>
      <c r="K681" s="228"/>
      <c r="L681" s="233"/>
      <c r="M681" s="234"/>
      <c r="N681" s="235"/>
      <c r="O681" s="235"/>
      <c r="P681" s="235"/>
      <c r="Q681" s="235"/>
      <c r="R681" s="235"/>
      <c r="S681" s="235"/>
      <c r="T681" s="236"/>
      <c r="AT681" s="237" t="s">
        <v>192</v>
      </c>
      <c r="AU681" s="237" t="s">
        <v>86</v>
      </c>
      <c r="AV681" s="13" t="s">
        <v>86</v>
      </c>
      <c r="AW681" s="13" t="s">
        <v>41</v>
      </c>
      <c r="AX681" s="13" t="s">
        <v>78</v>
      </c>
      <c r="AY681" s="237" t="s">
        <v>183</v>
      </c>
    </row>
    <row r="682" spans="2:51" s="12" customFormat="1" ht="13.5">
      <c r="B682" s="215"/>
      <c r="C682" s="216"/>
      <c r="D682" s="217" t="s">
        <v>192</v>
      </c>
      <c r="E682" s="218" t="s">
        <v>22</v>
      </c>
      <c r="F682" s="219" t="s">
        <v>1080</v>
      </c>
      <c r="G682" s="216"/>
      <c r="H682" s="220" t="s">
        <v>22</v>
      </c>
      <c r="I682" s="221"/>
      <c r="J682" s="216"/>
      <c r="K682" s="216"/>
      <c r="L682" s="222"/>
      <c r="M682" s="223"/>
      <c r="N682" s="224"/>
      <c r="O682" s="224"/>
      <c r="P682" s="224"/>
      <c r="Q682" s="224"/>
      <c r="R682" s="224"/>
      <c r="S682" s="224"/>
      <c r="T682" s="225"/>
      <c r="AT682" s="226" t="s">
        <v>192</v>
      </c>
      <c r="AU682" s="226" t="s">
        <v>86</v>
      </c>
      <c r="AV682" s="12" t="s">
        <v>24</v>
      </c>
      <c r="AW682" s="12" t="s">
        <v>41</v>
      </c>
      <c r="AX682" s="12" t="s">
        <v>78</v>
      </c>
      <c r="AY682" s="226" t="s">
        <v>183</v>
      </c>
    </row>
    <row r="683" spans="2:51" s="13" customFormat="1" ht="13.5">
      <c r="B683" s="227"/>
      <c r="C683" s="228"/>
      <c r="D683" s="217" t="s">
        <v>192</v>
      </c>
      <c r="E683" s="229" t="s">
        <v>22</v>
      </c>
      <c r="F683" s="230" t="s">
        <v>1081</v>
      </c>
      <c r="G683" s="228"/>
      <c r="H683" s="231">
        <v>45</v>
      </c>
      <c r="I683" s="232"/>
      <c r="J683" s="228"/>
      <c r="K683" s="228"/>
      <c r="L683" s="233"/>
      <c r="M683" s="234"/>
      <c r="N683" s="235"/>
      <c r="O683" s="235"/>
      <c r="P683" s="235"/>
      <c r="Q683" s="235"/>
      <c r="R683" s="235"/>
      <c r="S683" s="235"/>
      <c r="T683" s="236"/>
      <c r="AT683" s="237" t="s">
        <v>192</v>
      </c>
      <c r="AU683" s="237" t="s">
        <v>86</v>
      </c>
      <c r="AV683" s="13" t="s">
        <v>86</v>
      </c>
      <c r="AW683" s="13" t="s">
        <v>41</v>
      </c>
      <c r="AX683" s="13" t="s">
        <v>78</v>
      </c>
      <c r="AY683" s="237" t="s">
        <v>183</v>
      </c>
    </row>
    <row r="684" spans="2:51" s="12" customFormat="1" ht="13.5">
      <c r="B684" s="215"/>
      <c r="C684" s="216"/>
      <c r="D684" s="217" t="s">
        <v>192</v>
      </c>
      <c r="E684" s="218" t="s">
        <v>22</v>
      </c>
      <c r="F684" s="219" t="s">
        <v>1082</v>
      </c>
      <c r="G684" s="216"/>
      <c r="H684" s="220" t="s">
        <v>22</v>
      </c>
      <c r="I684" s="221"/>
      <c r="J684" s="216"/>
      <c r="K684" s="216"/>
      <c r="L684" s="222"/>
      <c r="M684" s="223"/>
      <c r="N684" s="224"/>
      <c r="O684" s="224"/>
      <c r="P684" s="224"/>
      <c r="Q684" s="224"/>
      <c r="R684" s="224"/>
      <c r="S684" s="224"/>
      <c r="T684" s="225"/>
      <c r="AT684" s="226" t="s">
        <v>192</v>
      </c>
      <c r="AU684" s="226" t="s">
        <v>86</v>
      </c>
      <c r="AV684" s="12" t="s">
        <v>24</v>
      </c>
      <c r="AW684" s="12" t="s">
        <v>41</v>
      </c>
      <c r="AX684" s="12" t="s">
        <v>78</v>
      </c>
      <c r="AY684" s="226" t="s">
        <v>183</v>
      </c>
    </row>
    <row r="685" spans="2:51" s="13" customFormat="1" ht="13.5">
      <c r="B685" s="227"/>
      <c r="C685" s="228"/>
      <c r="D685" s="217" t="s">
        <v>192</v>
      </c>
      <c r="E685" s="229" t="s">
        <v>22</v>
      </c>
      <c r="F685" s="230" t="s">
        <v>1083</v>
      </c>
      <c r="G685" s="228"/>
      <c r="H685" s="231">
        <v>38.25</v>
      </c>
      <c r="I685" s="232"/>
      <c r="J685" s="228"/>
      <c r="K685" s="228"/>
      <c r="L685" s="233"/>
      <c r="M685" s="234"/>
      <c r="N685" s="235"/>
      <c r="O685" s="235"/>
      <c r="P685" s="235"/>
      <c r="Q685" s="235"/>
      <c r="R685" s="235"/>
      <c r="S685" s="235"/>
      <c r="T685" s="236"/>
      <c r="AT685" s="237" t="s">
        <v>192</v>
      </c>
      <c r="AU685" s="237" t="s">
        <v>86</v>
      </c>
      <c r="AV685" s="13" t="s">
        <v>86</v>
      </c>
      <c r="AW685" s="13" t="s">
        <v>41</v>
      </c>
      <c r="AX685" s="13" t="s">
        <v>78</v>
      </c>
      <c r="AY685" s="237" t="s">
        <v>183</v>
      </c>
    </row>
    <row r="686" spans="2:51" s="12" customFormat="1" ht="13.5">
      <c r="B686" s="215"/>
      <c r="C686" s="216"/>
      <c r="D686" s="217" t="s">
        <v>192</v>
      </c>
      <c r="E686" s="218" t="s">
        <v>22</v>
      </c>
      <c r="F686" s="219" t="s">
        <v>307</v>
      </c>
      <c r="G686" s="216"/>
      <c r="H686" s="220" t="s">
        <v>22</v>
      </c>
      <c r="I686" s="221"/>
      <c r="J686" s="216"/>
      <c r="K686" s="216"/>
      <c r="L686" s="222"/>
      <c r="M686" s="223"/>
      <c r="N686" s="224"/>
      <c r="O686" s="224"/>
      <c r="P686" s="224"/>
      <c r="Q686" s="224"/>
      <c r="R686" s="224"/>
      <c r="S686" s="224"/>
      <c r="T686" s="225"/>
      <c r="AT686" s="226" t="s">
        <v>192</v>
      </c>
      <c r="AU686" s="226" t="s">
        <v>86</v>
      </c>
      <c r="AV686" s="12" t="s">
        <v>24</v>
      </c>
      <c r="AW686" s="12" t="s">
        <v>41</v>
      </c>
      <c r="AX686" s="12" t="s">
        <v>78</v>
      </c>
      <c r="AY686" s="226" t="s">
        <v>183</v>
      </c>
    </row>
    <row r="687" spans="2:51" s="12" customFormat="1" ht="13.5">
      <c r="B687" s="215"/>
      <c r="C687" s="216"/>
      <c r="D687" s="217" t="s">
        <v>192</v>
      </c>
      <c r="E687" s="218" t="s">
        <v>22</v>
      </c>
      <c r="F687" s="219" t="s">
        <v>1084</v>
      </c>
      <c r="G687" s="216"/>
      <c r="H687" s="220" t="s">
        <v>22</v>
      </c>
      <c r="I687" s="221"/>
      <c r="J687" s="216"/>
      <c r="K687" s="216"/>
      <c r="L687" s="222"/>
      <c r="M687" s="223"/>
      <c r="N687" s="224"/>
      <c r="O687" s="224"/>
      <c r="P687" s="224"/>
      <c r="Q687" s="224"/>
      <c r="R687" s="224"/>
      <c r="S687" s="224"/>
      <c r="T687" s="225"/>
      <c r="AT687" s="226" t="s">
        <v>192</v>
      </c>
      <c r="AU687" s="226" t="s">
        <v>86</v>
      </c>
      <c r="AV687" s="12" t="s">
        <v>24</v>
      </c>
      <c r="AW687" s="12" t="s">
        <v>41</v>
      </c>
      <c r="AX687" s="12" t="s">
        <v>78</v>
      </c>
      <c r="AY687" s="226" t="s">
        <v>183</v>
      </c>
    </row>
    <row r="688" spans="2:51" s="13" customFormat="1" ht="13.5">
      <c r="B688" s="227"/>
      <c r="C688" s="228"/>
      <c r="D688" s="217" t="s">
        <v>192</v>
      </c>
      <c r="E688" s="229" t="s">
        <v>22</v>
      </c>
      <c r="F688" s="230" t="s">
        <v>1085</v>
      </c>
      <c r="G688" s="228"/>
      <c r="H688" s="231">
        <v>90.9</v>
      </c>
      <c r="I688" s="232"/>
      <c r="J688" s="228"/>
      <c r="K688" s="228"/>
      <c r="L688" s="233"/>
      <c r="M688" s="234"/>
      <c r="N688" s="235"/>
      <c r="O688" s="235"/>
      <c r="P688" s="235"/>
      <c r="Q688" s="235"/>
      <c r="R688" s="235"/>
      <c r="S688" s="235"/>
      <c r="T688" s="236"/>
      <c r="AT688" s="237" t="s">
        <v>192</v>
      </c>
      <c r="AU688" s="237" t="s">
        <v>86</v>
      </c>
      <c r="AV688" s="13" t="s">
        <v>86</v>
      </c>
      <c r="AW688" s="13" t="s">
        <v>41</v>
      </c>
      <c r="AX688" s="13" t="s">
        <v>78</v>
      </c>
      <c r="AY688" s="237" t="s">
        <v>183</v>
      </c>
    </row>
    <row r="689" spans="2:51" s="12" customFormat="1" ht="13.5">
      <c r="B689" s="215"/>
      <c r="C689" s="216"/>
      <c r="D689" s="217" t="s">
        <v>192</v>
      </c>
      <c r="E689" s="218" t="s">
        <v>22</v>
      </c>
      <c r="F689" s="219" t="s">
        <v>1086</v>
      </c>
      <c r="G689" s="216"/>
      <c r="H689" s="220" t="s">
        <v>22</v>
      </c>
      <c r="I689" s="221"/>
      <c r="J689" s="216"/>
      <c r="K689" s="216"/>
      <c r="L689" s="222"/>
      <c r="M689" s="223"/>
      <c r="N689" s="224"/>
      <c r="O689" s="224"/>
      <c r="P689" s="224"/>
      <c r="Q689" s="224"/>
      <c r="R689" s="224"/>
      <c r="S689" s="224"/>
      <c r="T689" s="225"/>
      <c r="AT689" s="226" t="s">
        <v>192</v>
      </c>
      <c r="AU689" s="226" t="s">
        <v>86</v>
      </c>
      <c r="AV689" s="12" t="s">
        <v>24</v>
      </c>
      <c r="AW689" s="12" t="s">
        <v>41</v>
      </c>
      <c r="AX689" s="12" t="s">
        <v>78</v>
      </c>
      <c r="AY689" s="226" t="s">
        <v>183</v>
      </c>
    </row>
    <row r="690" spans="2:51" s="13" customFormat="1" ht="13.5">
      <c r="B690" s="227"/>
      <c r="C690" s="228"/>
      <c r="D690" s="217" t="s">
        <v>192</v>
      </c>
      <c r="E690" s="229" t="s">
        <v>22</v>
      </c>
      <c r="F690" s="230" t="s">
        <v>1087</v>
      </c>
      <c r="G690" s="228"/>
      <c r="H690" s="231">
        <v>14.25</v>
      </c>
      <c r="I690" s="232"/>
      <c r="J690" s="228"/>
      <c r="K690" s="228"/>
      <c r="L690" s="233"/>
      <c r="M690" s="234"/>
      <c r="N690" s="235"/>
      <c r="O690" s="235"/>
      <c r="P690" s="235"/>
      <c r="Q690" s="235"/>
      <c r="R690" s="235"/>
      <c r="S690" s="235"/>
      <c r="T690" s="236"/>
      <c r="AT690" s="237" t="s">
        <v>192</v>
      </c>
      <c r="AU690" s="237" t="s">
        <v>86</v>
      </c>
      <c r="AV690" s="13" t="s">
        <v>86</v>
      </c>
      <c r="AW690" s="13" t="s">
        <v>41</v>
      </c>
      <c r="AX690" s="13" t="s">
        <v>78</v>
      </c>
      <c r="AY690" s="237" t="s">
        <v>183</v>
      </c>
    </row>
    <row r="691" spans="2:51" s="12" customFormat="1" ht="13.5">
      <c r="B691" s="215"/>
      <c r="C691" s="216"/>
      <c r="D691" s="217" t="s">
        <v>192</v>
      </c>
      <c r="E691" s="218" t="s">
        <v>22</v>
      </c>
      <c r="F691" s="219" t="s">
        <v>1088</v>
      </c>
      <c r="G691" s="216"/>
      <c r="H691" s="220" t="s">
        <v>22</v>
      </c>
      <c r="I691" s="221"/>
      <c r="J691" s="216"/>
      <c r="K691" s="216"/>
      <c r="L691" s="222"/>
      <c r="M691" s="223"/>
      <c r="N691" s="224"/>
      <c r="O691" s="224"/>
      <c r="P691" s="224"/>
      <c r="Q691" s="224"/>
      <c r="R691" s="224"/>
      <c r="S691" s="224"/>
      <c r="T691" s="225"/>
      <c r="AT691" s="226" t="s">
        <v>192</v>
      </c>
      <c r="AU691" s="226" t="s">
        <v>86</v>
      </c>
      <c r="AV691" s="12" t="s">
        <v>24</v>
      </c>
      <c r="AW691" s="12" t="s">
        <v>41</v>
      </c>
      <c r="AX691" s="12" t="s">
        <v>78</v>
      </c>
      <c r="AY691" s="226" t="s">
        <v>183</v>
      </c>
    </row>
    <row r="692" spans="2:51" s="13" customFormat="1" ht="13.5">
      <c r="B692" s="227"/>
      <c r="C692" s="228"/>
      <c r="D692" s="217" t="s">
        <v>192</v>
      </c>
      <c r="E692" s="229" t="s">
        <v>22</v>
      </c>
      <c r="F692" s="230" t="s">
        <v>1089</v>
      </c>
      <c r="G692" s="228"/>
      <c r="H692" s="231">
        <v>33.9</v>
      </c>
      <c r="I692" s="232"/>
      <c r="J692" s="228"/>
      <c r="K692" s="228"/>
      <c r="L692" s="233"/>
      <c r="M692" s="234"/>
      <c r="N692" s="235"/>
      <c r="O692" s="235"/>
      <c r="P692" s="235"/>
      <c r="Q692" s="235"/>
      <c r="R692" s="235"/>
      <c r="S692" s="235"/>
      <c r="T692" s="236"/>
      <c r="AT692" s="237" t="s">
        <v>192</v>
      </c>
      <c r="AU692" s="237" t="s">
        <v>86</v>
      </c>
      <c r="AV692" s="13" t="s">
        <v>86</v>
      </c>
      <c r="AW692" s="13" t="s">
        <v>41</v>
      </c>
      <c r="AX692" s="13" t="s">
        <v>78</v>
      </c>
      <c r="AY692" s="237" t="s">
        <v>183</v>
      </c>
    </row>
    <row r="693" spans="2:51" s="12" customFormat="1" ht="13.5">
      <c r="B693" s="215"/>
      <c r="C693" s="216"/>
      <c r="D693" s="217" t="s">
        <v>192</v>
      </c>
      <c r="E693" s="218" t="s">
        <v>22</v>
      </c>
      <c r="F693" s="219" t="s">
        <v>1090</v>
      </c>
      <c r="G693" s="216"/>
      <c r="H693" s="220" t="s">
        <v>22</v>
      </c>
      <c r="I693" s="221"/>
      <c r="J693" s="216"/>
      <c r="K693" s="216"/>
      <c r="L693" s="222"/>
      <c r="M693" s="223"/>
      <c r="N693" s="224"/>
      <c r="O693" s="224"/>
      <c r="P693" s="224"/>
      <c r="Q693" s="224"/>
      <c r="R693" s="224"/>
      <c r="S693" s="224"/>
      <c r="T693" s="225"/>
      <c r="AT693" s="226" t="s">
        <v>192</v>
      </c>
      <c r="AU693" s="226" t="s">
        <v>86</v>
      </c>
      <c r="AV693" s="12" t="s">
        <v>24</v>
      </c>
      <c r="AW693" s="12" t="s">
        <v>41</v>
      </c>
      <c r="AX693" s="12" t="s">
        <v>78</v>
      </c>
      <c r="AY693" s="226" t="s">
        <v>183</v>
      </c>
    </row>
    <row r="694" spans="2:51" s="13" customFormat="1" ht="13.5">
      <c r="B694" s="227"/>
      <c r="C694" s="228"/>
      <c r="D694" s="217" t="s">
        <v>192</v>
      </c>
      <c r="E694" s="229" t="s">
        <v>22</v>
      </c>
      <c r="F694" s="230" t="s">
        <v>1091</v>
      </c>
      <c r="G694" s="228"/>
      <c r="H694" s="231">
        <v>20.85</v>
      </c>
      <c r="I694" s="232"/>
      <c r="J694" s="228"/>
      <c r="K694" s="228"/>
      <c r="L694" s="233"/>
      <c r="M694" s="234"/>
      <c r="N694" s="235"/>
      <c r="O694" s="235"/>
      <c r="P694" s="235"/>
      <c r="Q694" s="235"/>
      <c r="R694" s="235"/>
      <c r="S694" s="235"/>
      <c r="T694" s="236"/>
      <c r="AT694" s="237" t="s">
        <v>192</v>
      </c>
      <c r="AU694" s="237" t="s">
        <v>86</v>
      </c>
      <c r="AV694" s="13" t="s">
        <v>86</v>
      </c>
      <c r="AW694" s="13" t="s">
        <v>41</v>
      </c>
      <c r="AX694" s="13" t="s">
        <v>78</v>
      </c>
      <c r="AY694" s="237" t="s">
        <v>183</v>
      </c>
    </row>
    <row r="695" spans="2:51" s="12" customFormat="1" ht="13.5">
      <c r="B695" s="215"/>
      <c r="C695" s="216"/>
      <c r="D695" s="217" t="s">
        <v>192</v>
      </c>
      <c r="E695" s="218" t="s">
        <v>22</v>
      </c>
      <c r="F695" s="219" t="s">
        <v>1092</v>
      </c>
      <c r="G695" s="216"/>
      <c r="H695" s="220" t="s">
        <v>22</v>
      </c>
      <c r="I695" s="221"/>
      <c r="J695" s="216"/>
      <c r="K695" s="216"/>
      <c r="L695" s="222"/>
      <c r="M695" s="223"/>
      <c r="N695" s="224"/>
      <c r="O695" s="224"/>
      <c r="P695" s="224"/>
      <c r="Q695" s="224"/>
      <c r="R695" s="224"/>
      <c r="S695" s="224"/>
      <c r="T695" s="225"/>
      <c r="AT695" s="226" t="s">
        <v>192</v>
      </c>
      <c r="AU695" s="226" t="s">
        <v>86</v>
      </c>
      <c r="AV695" s="12" t="s">
        <v>24</v>
      </c>
      <c r="AW695" s="12" t="s">
        <v>41</v>
      </c>
      <c r="AX695" s="12" t="s">
        <v>78</v>
      </c>
      <c r="AY695" s="226" t="s">
        <v>183</v>
      </c>
    </row>
    <row r="696" spans="2:51" s="13" customFormat="1" ht="13.5">
      <c r="B696" s="227"/>
      <c r="C696" s="228"/>
      <c r="D696" s="217" t="s">
        <v>192</v>
      </c>
      <c r="E696" s="229" t="s">
        <v>22</v>
      </c>
      <c r="F696" s="230" t="s">
        <v>1093</v>
      </c>
      <c r="G696" s="228"/>
      <c r="H696" s="231">
        <v>41.25</v>
      </c>
      <c r="I696" s="232"/>
      <c r="J696" s="228"/>
      <c r="K696" s="228"/>
      <c r="L696" s="233"/>
      <c r="M696" s="234"/>
      <c r="N696" s="235"/>
      <c r="O696" s="235"/>
      <c r="P696" s="235"/>
      <c r="Q696" s="235"/>
      <c r="R696" s="235"/>
      <c r="S696" s="235"/>
      <c r="T696" s="236"/>
      <c r="AT696" s="237" t="s">
        <v>192</v>
      </c>
      <c r="AU696" s="237" t="s">
        <v>86</v>
      </c>
      <c r="AV696" s="13" t="s">
        <v>86</v>
      </c>
      <c r="AW696" s="13" t="s">
        <v>41</v>
      </c>
      <c r="AX696" s="13" t="s">
        <v>78</v>
      </c>
      <c r="AY696" s="237" t="s">
        <v>183</v>
      </c>
    </row>
    <row r="697" spans="2:51" s="12" customFormat="1" ht="13.5">
      <c r="B697" s="215"/>
      <c r="C697" s="216"/>
      <c r="D697" s="217" t="s">
        <v>192</v>
      </c>
      <c r="E697" s="218" t="s">
        <v>22</v>
      </c>
      <c r="F697" s="219" t="s">
        <v>1094</v>
      </c>
      <c r="G697" s="216"/>
      <c r="H697" s="220" t="s">
        <v>22</v>
      </c>
      <c r="I697" s="221"/>
      <c r="J697" s="216"/>
      <c r="K697" s="216"/>
      <c r="L697" s="222"/>
      <c r="M697" s="223"/>
      <c r="N697" s="224"/>
      <c r="O697" s="224"/>
      <c r="P697" s="224"/>
      <c r="Q697" s="224"/>
      <c r="R697" s="224"/>
      <c r="S697" s="224"/>
      <c r="T697" s="225"/>
      <c r="AT697" s="226" t="s">
        <v>192</v>
      </c>
      <c r="AU697" s="226" t="s">
        <v>86</v>
      </c>
      <c r="AV697" s="12" t="s">
        <v>24</v>
      </c>
      <c r="AW697" s="12" t="s">
        <v>41</v>
      </c>
      <c r="AX697" s="12" t="s">
        <v>78</v>
      </c>
      <c r="AY697" s="226" t="s">
        <v>183</v>
      </c>
    </row>
    <row r="698" spans="2:51" s="13" customFormat="1" ht="13.5">
      <c r="B698" s="227"/>
      <c r="C698" s="228"/>
      <c r="D698" s="217" t="s">
        <v>192</v>
      </c>
      <c r="E698" s="229" t="s">
        <v>22</v>
      </c>
      <c r="F698" s="230" t="s">
        <v>1095</v>
      </c>
      <c r="G698" s="228"/>
      <c r="H698" s="231">
        <v>31.05</v>
      </c>
      <c r="I698" s="232"/>
      <c r="J698" s="228"/>
      <c r="K698" s="228"/>
      <c r="L698" s="233"/>
      <c r="M698" s="234"/>
      <c r="N698" s="235"/>
      <c r="O698" s="235"/>
      <c r="P698" s="235"/>
      <c r="Q698" s="235"/>
      <c r="R698" s="235"/>
      <c r="S698" s="235"/>
      <c r="T698" s="236"/>
      <c r="AT698" s="237" t="s">
        <v>192</v>
      </c>
      <c r="AU698" s="237" t="s">
        <v>86</v>
      </c>
      <c r="AV698" s="13" t="s">
        <v>86</v>
      </c>
      <c r="AW698" s="13" t="s">
        <v>41</v>
      </c>
      <c r="AX698" s="13" t="s">
        <v>78</v>
      </c>
      <c r="AY698" s="237" t="s">
        <v>183</v>
      </c>
    </row>
    <row r="699" spans="2:51" s="12" customFormat="1" ht="13.5">
      <c r="B699" s="215"/>
      <c r="C699" s="216"/>
      <c r="D699" s="217" t="s">
        <v>192</v>
      </c>
      <c r="E699" s="218" t="s">
        <v>22</v>
      </c>
      <c r="F699" s="219" t="s">
        <v>1096</v>
      </c>
      <c r="G699" s="216"/>
      <c r="H699" s="220" t="s">
        <v>22</v>
      </c>
      <c r="I699" s="221"/>
      <c r="J699" s="216"/>
      <c r="K699" s="216"/>
      <c r="L699" s="222"/>
      <c r="M699" s="223"/>
      <c r="N699" s="224"/>
      <c r="O699" s="224"/>
      <c r="P699" s="224"/>
      <c r="Q699" s="224"/>
      <c r="R699" s="224"/>
      <c r="S699" s="224"/>
      <c r="T699" s="225"/>
      <c r="AT699" s="226" t="s">
        <v>192</v>
      </c>
      <c r="AU699" s="226" t="s">
        <v>86</v>
      </c>
      <c r="AV699" s="12" t="s">
        <v>24</v>
      </c>
      <c r="AW699" s="12" t="s">
        <v>41</v>
      </c>
      <c r="AX699" s="12" t="s">
        <v>78</v>
      </c>
      <c r="AY699" s="226" t="s">
        <v>183</v>
      </c>
    </row>
    <row r="700" spans="2:51" s="13" customFormat="1" ht="13.5">
      <c r="B700" s="227"/>
      <c r="C700" s="228"/>
      <c r="D700" s="217" t="s">
        <v>192</v>
      </c>
      <c r="E700" s="229" t="s">
        <v>22</v>
      </c>
      <c r="F700" s="230" t="s">
        <v>1097</v>
      </c>
      <c r="G700" s="228"/>
      <c r="H700" s="231">
        <v>41.7</v>
      </c>
      <c r="I700" s="232"/>
      <c r="J700" s="228"/>
      <c r="K700" s="228"/>
      <c r="L700" s="233"/>
      <c r="M700" s="234"/>
      <c r="N700" s="235"/>
      <c r="O700" s="235"/>
      <c r="P700" s="235"/>
      <c r="Q700" s="235"/>
      <c r="R700" s="235"/>
      <c r="S700" s="235"/>
      <c r="T700" s="236"/>
      <c r="AT700" s="237" t="s">
        <v>192</v>
      </c>
      <c r="AU700" s="237" t="s">
        <v>86</v>
      </c>
      <c r="AV700" s="13" t="s">
        <v>86</v>
      </c>
      <c r="AW700" s="13" t="s">
        <v>41</v>
      </c>
      <c r="AX700" s="13" t="s">
        <v>78</v>
      </c>
      <c r="AY700" s="237" t="s">
        <v>183</v>
      </c>
    </row>
    <row r="701" spans="2:51" s="12" customFormat="1" ht="13.5">
      <c r="B701" s="215"/>
      <c r="C701" s="216"/>
      <c r="D701" s="217" t="s">
        <v>192</v>
      </c>
      <c r="E701" s="218" t="s">
        <v>22</v>
      </c>
      <c r="F701" s="219" t="s">
        <v>1098</v>
      </c>
      <c r="G701" s="216"/>
      <c r="H701" s="220" t="s">
        <v>22</v>
      </c>
      <c r="I701" s="221"/>
      <c r="J701" s="216"/>
      <c r="K701" s="216"/>
      <c r="L701" s="222"/>
      <c r="M701" s="223"/>
      <c r="N701" s="224"/>
      <c r="O701" s="224"/>
      <c r="P701" s="224"/>
      <c r="Q701" s="224"/>
      <c r="R701" s="224"/>
      <c r="S701" s="224"/>
      <c r="T701" s="225"/>
      <c r="AT701" s="226" t="s">
        <v>192</v>
      </c>
      <c r="AU701" s="226" t="s">
        <v>86</v>
      </c>
      <c r="AV701" s="12" t="s">
        <v>24</v>
      </c>
      <c r="AW701" s="12" t="s">
        <v>41</v>
      </c>
      <c r="AX701" s="12" t="s">
        <v>78</v>
      </c>
      <c r="AY701" s="226" t="s">
        <v>183</v>
      </c>
    </row>
    <row r="702" spans="2:51" s="13" customFormat="1" ht="13.5">
      <c r="B702" s="227"/>
      <c r="C702" s="228"/>
      <c r="D702" s="217" t="s">
        <v>192</v>
      </c>
      <c r="E702" s="229" t="s">
        <v>22</v>
      </c>
      <c r="F702" s="230" t="s">
        <v>1099</v>
      </c>
      <c r="G702" s="228"/>
      <c r="H702" s="231">
        <v>26.55</v>
      </c>
      <c r="I702" s="232"/>
      <c r="J702" s="228"/>
      <c r="K702" s="228"/>
      <c r="L702" s="233"/>
      <c r="M702" s="234"/>
      <c r="N702" s="235"/>
      <c r="O702" s="235"/>
      <c r="P702" s="235"/>
      <c r="Q702" s="235"/>
      <c r="R702" s="235"/>
      <c r="S702" s="235"/>
      <c r="T702" s="236"/>
      <c r="AT702" s="237" t="s">
        <v>192</v>
      </c>
      <c r="AU702" s="237" t="s">
        <v>86</v>
      </c>
      <c r="AV702" s="13" t="s">
        <v>86</v>
      </c>
      <c r="AW702" s="13" t="s">
        <v>41</v>
      </c>
      <c r="AX702" s="13" t="s">
        <v>78</v>
      </c>
      <c r="AY702" s="237" t="s">
        <v>183</v>
      </c>
    </row>
    <row r="703" spans="2:51" s="12" customFormat="1" ht="13.5">
      <c r="B703" s="215"/>
      <c r="C703" s="216"/>
      <c r="D703" s="217" t="s">
        <v>192</v>
      </c>
      <c r="E703" s="218" t="s">
        <v>22</v>
      </c>
      <c r="F703" s="219" t="s">
        <v>1100</v>
      </c>
      <c r="G703" s="216"/>
      <c r="H703" s="220" t="s">
        <v>22</v>
      </c>
      <c r="I703" s="221"/>
      <c r="J703" s="216"/>
      <c r="K703" s="216"/>
      <c r="L703" s="222"/>
      <c r="M703" s="223"/>
      <c r="N703" s="224"/>
      <c r="O703" s="224"/>
      <c r="P703" s="224"/>
      <c r="Q703" s="224"/>
      <c r="R703" s="224"/>
      <c r="S703" s="224"/>
      <c r="T703" s="225"/>
      <c r="AT703" s="226" t="s">
        <v>192</v>
      </c>
      <c r="AU703" s="226" t="s">
        <v>86</v>
      </c>
      <c r="AV703" s="12" t="s">
        <v>24</v>
      </c>
      <c r="AW703" s="12" t="s">
        <v>41</v>
      </c>
      <c r="AX703" s="12" t="s">
        <v>78</v>
      </c>
      <c r="AY703" s="226" t="s">
        <v>183</v>
      </c>
    </row>
    <row r="704" spans="2:51" s="13" customFormat="1" ht="13.5">
      <c r="B704" s="227"/>
      <c r="C704" s="228"/>
      <c r="D704" s="217" t="s">
        <v>192</v>
      </c>
      <c r="E704" s="229" t="s">
        <v>22</v>
      </c>
      <c r="F704" s="230" t="s">
        <v>1101</v>
      </c>
      <c r="G704" s="228"/>
      <c r="H704" s="231">
        <v>40.95</v>
      </c>
      <c r="I704" s="232"/>
      <c r="J704" s="228"/>
      <c r="K704" s="228"/>
      <c r="L704" s="233"/>
      <c r="M704" s="234"/>
      <c r="N704" s="235"/>
      <c r="O704" s="235"/>
      <c r="P704" s="235"/>
      <c r="Q704" s="235"/>
      <c r="R704" s="235"/>
      <c r="S704" s="235"/>
      <c r="T704" s="236"/>
      <c r="AT704" s="237" t="s">
        <v>192</v>
      </c>
      <c r="AU704" s="237" t="s">
        <v>86</v>
      </c>
      <c r="AV704" s="13" t="s">
        <v>86</v>
      </c>
      <c r="AW704" s="13" t="s">
        <v>41</v>
      </c>
      <c r="AX704" s="13" t="s">
        <v>78</v>
      </c>
      <c r="AY704" s="237" t="s">
        <v>183</v>
      </c>
    </row>
    <row r="705" spans="2:51" s="12" customFormat="1" ht="13.5">
      <c r="B705" s="215"/>
      <c r="C705" s="216"/>
      <c r="D705" s="217" t="s">
        <v>192</v>
      </c>
      <c r="E705" s="218" t="s">
        <v>22</v>
      </c>
      <c r="F705" s="219" t="s">
        <v>1102</v>
      </c>
      <c r="G705" s="216"/>
      <c r="H705" s="220" t="s">
        <v>22</v>
      </c>
      <c r="I705" s="221"/>
      <c r="J705" s="216"/>
      <c r="K705" s="216"/>
      <c r="L705" s="222"/>
      <c r="M705" s="223"/>
      <c r="N705" s="224"/>
      <c r="O705" s="224"/>
      <c r="P705" s="224"/>
      <c r="Q705" s="224"/>
      <c r="R705" s="224"/>
      <c r="S705" s="224"/>
      <c r="T705" s="225"/>
      <c r="AT705" s="226" t="s">
        <v>192</v>
      </c>
      <c r="AU705" s="226" t="s">
        <v>86</v>
      </c>
      <c r="AV705" s="12" t="s">
        <v>24</v>
      </c>
      <c r="AW705" s="12" t="s">
        <v>41</v>
      </c>
      <c r="AX705" s="12" t="s">
        <v>78</v>
      </c>
      <c r="AY705" s="226" t="s">
        <v>183</v>
      </c>
    </row>
    <row r="706" spans="2:51" s="13" customFormat="1" ht="13.5">
      <c r="B706" s="227"/>
      <c r="C706" s="228"/>
      <c r="D706" s="217" t="s">
        <v>192</v>
      </c>
      <c r="E706" s="229" t="s">
        <v>22</v>
      </c>
      <c r="F706" s="230" t="s">
        <v>1103</v>
      </c>
      <c r="G706" s="228"/>
      <c r="H706" s="231">
        <v>33.75</v>
      </c>
      <c r="I706" s="232"/>
      <c r="J706" s="228"/>
      <c r="K706" s="228"/>
      <c r="L706" s="233"/>
      <c r="M706" s="234"/>
      <c r="N706" s="235"/>
      <c r="O706" s="235"/>
      <c r="P706" s="235"/>
      <c r="Q706" s="235"/>
      <c r="R706" s="235"/>
      <c r="S706" s="235"/>
      <c r="T706" s="236"/>
      <c r="AT706" s="237" t="s">
        <v>192</v>
      </c>
      <c r="AU706" s="237" t="s">
        <v>86</v>
      </c>
      <c r="AV706" s="13" t="s">
        <v>86</v>
      </c>
      <c r="AW706" s="13" t="s">
        <v>41</v>
      </c>
      <c r="AX706" s="13" t="s">
        <v>78</v>
      </c>
      <c r="AY706" s="237" t="s">
        <v>183</v>
      </c>
    </row>
    <row r="707" spans="2:51" s="12" customFormat="1" ht="13.5">
      <c r="B707" s="215"/>
      <c r="C707" s="216"/>
      <c r="D707" s="238" t="s">
        <v>192</v>
      </c>
      <c r="E707" s="242" t="s">
        <v>22</v>
      </c>
      <c r="F707" s="243" t="s">
        <v>207</v>
      </c>
      <c r="G707" s="216"/>
      <c r="H707" s="244" t="s">
        <v>22</v>
      </c>
      <c r="I707" s="221"/>
      <c r="J707" s="216"/>
      <c r="K707" s="216"/>
      <c r="L707" s="222"/>
      <c r="M707" s="223"/>
      <c r="N707" s="224"/>
      <c r="O707" s="224"/>
      <c r="P707" s="224"/>
      <c r="Q707" s="224"/>
      <c r="R707" s="224"/>
      <c r="S707" s="224"/>
      <c r="T707" s="225"/>
      <c r="AT707" s="226" t="s">
        <v>192</v>
      </c>
      <c r="AU707" s="226" t="s">
        <v>86</v>
      </c>
      <c r="AV707" s="12" t="s">
        <v>24</v>
      </c>
      <c r="AW707" s="12" t="s">
        <v>41</v>
      </c>
      <c r="AX707" s="12" t="s">
        <v>78</v>
      </c>
      <c r="AY707" s="226" t="s">
        <v>183</v>
      </c>
    </row>
    <row r="708" spans="2:65" s="1" customFormat="1" ht="22.5" customHeight="1">
      <c r="B708" s="40"/>
      <c r="C708" s="203" t="s">
        <v>1104</v>
      </c>
      <c r="D708" s="203" t="s">
        <v>185</v>
      </c>
      <c r="E708" s="204" t="s">
        <v>1105</v>
      </c>
      <c r="F708" s="205" t="s">
        <v>1106</v>
      </c>
      <c r="G708" s="206" t="s">
        <v>288</v>
      </c>
      <c r="H708" s="207">
        <v>737.475</v>
      </c>
      <c r="I708" s="208"/>
      <c r="J708" s="209">
        <f>ROUND(I708*H708,2)</f>
        <v>0</v>
      </c>
      <c r="K708" s="205" t="s">
        <v>189</v>
      </c>
      <c r="L708" s="60"/>
      <c r="M708" s="210" t="s">
        <v>22</v>
      </c>
      <c r="N708" s="211" t="s">
        <v>49</v>
      </c>
      <c r="O708" s="41"/>
      <c r="P708" s="212">
        <f>O708*H708</f>
        <v>0</v>
      </c>
      <c r="Q708" s="212">
        <v>0</v>
      </c>
      <c r="R708" s="212">
        <f>Q708*H708</f>
        <v>0</v>
      </c>
      <c r="S708" s="212">
        <v>0</v>
      </c>
      <c r="T708" s="213">
        <f>S708*H708</f>
        <v>0</v>
      </c>
      <c r="AR708" s="23" t="s">
        <v>299</v>
      </c>
      <c r="AT708" s="23" t="s">
        <v>185</v>
      </c>
      <c r="AU708" s="23" t="s">
        <v>86</v>
      </c>
      <c r="AY708" s="23" t="s">
        <v>183</v>
      </c>
      <c r="BE708" s="214">
        <f>IF(N708="základní",J708,0)</f>
        <v>0</v>
      </c>
      <c r="BF708" s="214">
        <f>IF(N708="snížená",J708,0)</f>
        <v>0</v>
      </c>
      <c r="BG708" s="214">
        <f>IF(N708="zákl. přenesená",J708,0)</f>
        <v>0</v>
      </c>
      <c r="BH708" s="214">
        <f>IF(N708="sníž. přenesená",J708,0)</f>
        <v>0</v>
      </c>
      <c r="BI708" s="214">
        <f>IF(N708="nulová",J708,0)</f>
        <v>0</v>
      </c>
      <c r="BJ708" s="23" t="s">
        <v>24</v>
      </c>
      <c r="BK708" s="214">
        <f>ROUND(I708*H708,2)</f>
        <v>0</v>
      </c>
      <c r="BL708" s="23" t="s">
        <v>299</v>
      </c>
      <c r="BM708" s="23" t="s">
        <v>1107</v>
      </c>
    </row>
    <row r="709" spans="2:65" s="1" customFormat="1" ht="22.5" customHeight="1">
      <c r="B709" s="40"/>
      <c r="C709" s="203" t="s">
        <v>1108</v>
      </c>
      <c r="D709" s="203" t="s">
        <v>185</v>
      </c>
      <c r="E709" s="204" t="s">
        <v>1109</v>
      </c>
      <c r="F709" s="205" t="s">
        <v>1110</v>
      </c>
      <c r="G709" s="206" t="s">
        <v>246</v>
      </c>
      <c r="H709" s="207">
        <v>56</v>
      </c>
      <c r="I709" s="208"/>
      <c r="J709" s="209">
        <f>ROUND(I709*H709,2)</f>
        <v>0</v>
      </c>
      <c r="K709" s="205" t="s">
        <v>189</v>
      </c>
      <c r="L709" s="60"/>
      <c r="M709" s="210" t="s">
        <v>22</v>
      </c>
      <c r="N709" s="211" t="s">
        <v>49</v>
      </c>
      <c r="O709" s="41"/>
      <c r="P709" s="212">
        <f>O709*H709</f>
        <v>0</v>
      </c>
      <c r="Q709" s="212">
        <v>0</v>
      </c>
      <c r="R709" s="212">
        <f>Q709*H709</f>
        <v>0</v>
      </c>
      <c r="S709" s="212">
        <v>0.005</v>
      </c>
      <c r="T709" s="213">
        <f>S709*H709</f>
        <v>0.28</v>
      </c>
      <c r="AR709" s="23" t="s">
        <v>190</v>
      </c>
      <c r="AT709" s="23" t="s">
        <v>185</v>
      </c>
      <c r="AU709" s="23" t="s">
        <v>86</v>
      </c>
      <c r="AY709" s="23" t="s">
        <v>183</v>
      </c>
      <c r="BE709" s="214">
        <f>IF(N709="základní",J709,0)</f>
        <v>0</v>
      </c>
      <c r="BF709" s="214">
        <f>IF(N709="snížená",J709,0)</f>
        <v>0</v>
      </c>
      <c r="BG709" s="214">
        <f>IF(N709="zákl. přenesená",J709,0)</f>
        <v>0</v>
      </c>
      <c r="BH709" s="214">
        <f>IF(N709="sníž. přenesená",J709,0)</f>
        <v>0</v>
      </c>
      <c r="BI709" s="214">
        <f>IF(N709="nulová",J709,0)</f>
        <v>0</v>
      </c>
      <c r="BJ709" s="23" t="s">
        <v>24</v>
      </c>
      <c r="BK709" s="214">
        <f>ROUND(I709*H709,2)</f>
        <v>0</v>
      </c>
      <c r="BL709" s="23" t="s">
        <v>190</v>
      </c>
      <c r="BM709" s="23" t="s">
        <v>1111</v>
      </c>
    </row>
    <row r="710" spans="2:51" s="13" customFormat="1" ht="13.5">
      <c r="B710" s="227"/>
      <c r="C710" s="228"/>
      <c r="D710" s="217" t="s">
        <v>192</v>
      </c>
      <c r="E710" s="229" t="s">
        <v>22</v>
      </c>
      <c r="F710" s="230" t="s">
        <v>1112</v>
      </c>
      <c r="G710" s="228"/>
      <c r="H710" s="231">
        <v>56</v>
      </c>
      <c r="I710" s="232"/>
      <c r="J710" s="228"/>
      <c r="K710" s="228"/>
      <c r="L710" s="233"/>
      <c r="M710" s="234"/>
      <c r="N710" s="235"/>
      <c r="O710" s="235"/>
      <c r="P710" s="235"/>
      <c r="Q710" s="235"/>
      <c r="R710" s="235"/>
      <c r="S710" s="235"/>
      <c r="T710" s="236"/>
      <c r="AT710" s="237" t="s">
        <v>192</v>
      </c>
      <c r="AU710" s="237" t="s">
        <v>86</v>
      </c>
      <c r="AV710" s="13" t="s">
        <v>86</v>
      </c>
      <c r="AW710" s="13" t="s">
        <v>41</v>
      </c>
      <c r="AX710" s="13" t="s">
        <v>78</v>
      </c>
      <c r="AY710" s="237" t="s">
        <v>183</v>
      </c>
    </row>
    <row r="711" spans="2:51" s="12" customFormat="1" ht="13.5">
      <c r="B711" s="215"/>
      <c r="C711" s="216"/>
      <c r="D711" s="238" t="s">
        <v>192</v>
      </c>
      <c r="E711" s="242" t="s">
        <v>22</v>
      </c>
      <c r="F711" s="243" t="s">
        <v>207</v>
      </c>
      <c r="G711" s="216"/>
      <c r="H711" s="244" t="s">
        <v>22</v>
      </c>
      <c r="I711" s="221"/>
      <c r="J711" s="216"/>
      <c r="K711" s="216"/>
      <c r="L711" s="222"/>
      <c r="M711" s="223"/>
      <c r="N711" s="224"/>
      <c r="O711" s="224"/>
      <c r="P711" s="224"/>
      <c r="Q711" s="224"/>
      <c r="R711" s="224"/>
      <c r="S711" s="224"/>
      <c r="T711" s="225"/>
      <c r="AT711" s="226" t="s">
        <v>192</v>
      </c>
      <c r="AU711" s="226" t="s">
        <v>86</v>
      </c>
      <c r="AV711" s="12" t="s">
        <v>24</v>
      </c>
      <c r="AW711" s="12" t="s">
        <v>41</v>
      </c>
      <c r="AX711" s="12" t="s">
        <v>78</v>
      </c>
      <c r="AY711" s="226" t="s">
        <v>183</v>
      </c>
    </row>
    <row r="712" spans="2:65" s="1" customFormat="1" ht="31.5" customHeight="1">
      <c r="B712" s="40"/>
      <c r="C712" s="203" t="s">
        <v>1113</v>
      </c>
      <c r="D712" s="203" t="s">
        <v>185</v>
      </c>
      <c r="E712" s="204" t="s">
        <v>1114</v>
      </c>
      <c r="F712" s="205" t="s">
        <v>1115</v>
      </c>
      <c r="G712" s="206" t="s">
        <v>246</v>
      </c>
      <c r="H712" s="207">
        <v>59</v>
      </c>
      <c r="I712" s="208"/>
      <c r="J712" s="209">
        <f>ROUND(I712*H712,2)</f>
        <v>0</v>
      </c>
      <c r="K712" s="205" t="s">
        <v>189</v>
      </c>
      <c r="L712" s="60"/>
      <c r="M712" s="210" t="s">
        <v>22</v>
      </c>
      <c r="N712" s="211" t="s">
        <v>49</v>
      </c>
      <c r="O712" s="41"/>
      <c r="P712" s="212">
        <f>O712*H712</f>
        <v>0</v>
      </c>
      <c r="Q712" s="212">
        <v>0</v>
      </c>
      <c r="R712" s="212">
        <f>Q712*H712</f>
        <v>0</v>
      </c>
      <c r="S712" s="212">
        <v>0.024</v>
      </c>
      <c r="T712" s="213">
        <f>S712*H712</f>
        <v>1.416</v>
      </c>
      <c r="AR712" s="23" t="s">
        <v>190</v>
      </c>
      <c r="AT712" s="23" t="s">
        <v>185</v>
      </c>
      <c r="AU712" s="23" t="s">
        <v>86</v>
      </c>
      <c r="AY712" s="23" t="s">
        <v>183</v>
      </c>
      <c r="BE712" s="214">
        <f>IF(N712="základní",J712,0)</f>
        <v>0</v>
      </c>
      <c r="BF712" s="214">
        <f>IF(N712="snížená",J712,0)</f>
        <v>0</v>
      </c>
      <c r="BG712" s="214">
        <f>IF(N712="zákl. přenesená",J712,0)</f>
        <v>0</v>
      </c>
      <c r="BH712" s="214">
        <f>IF(N712="sníž. přenesená",J712,0)</f>
        <v>0</v>
      </c>
      <c r="BI712" s="214">
        <f>IF(N712="nulová",J712,0)</f>
        <v>0</v>
      </c>
      <c r="BJ712" s="23" t="s">
        <v>24</v>
      </c>
      <c r="BK712" s="214">
        <f>ROUND(I712*H712,2)</f>
        <v>0</v>
      </c>
      <c r="BL712" s="23" t="s">
        <v>190</v>
      </c>
      <c r="BM712" s="23" t="s">
        <v>1116</v>
      </c>
    </row>
    <row r="713" spans="2:51" s="13" customFormat="1" ht="13.5">
      <c r="B713" s="227"/>
      <c r="C713" s="228"/>
      <c r="D713" s="238" t="s">
        <v>192</v>
      </c>
      <c r="E713" s="239" t="s">
        <v>22</v>
      </c>
      <c r="F713" s="240" t="s">
        <v>1117</v>
      </c>
      <c r="G713" s="228"/>
      <c r="H713" s="241">
        <v>59</v>
      </c>
      <c r="I713" s="232"/>
      <c r="J713" s="228"/>
      <c r="K713" s="228"/>
      <c r="L713" s="233"/>
      <c r="M713" s="234"/>
      <c r="N713" s="235"/>
      <c r="O713" s="235"/>
      <c r="P713" s="235"/>
      <c r="Q713" s="235"/>
      <c r="R713" s="235"/>
      <c r="S713" s="235"/>
      <c r="T713" s="236"/>
      <c r="AT713" s="237" t="s">
        <v>192</v>
      </c>
      <c r="AU713" s="237" t="s">
        <v>86</v>
      </c>
      <c r="AV713" s="13" t="s">
        <v>86</v>
      </c>
      <c r="AW713" s="13" t="s">
        <v>41</v>
      </c>
      <c r="AX713" s="13" t="s">
        <v>78</v>
      </c>
      <c r="AY713" s="237" t="s">
        <v>183</v>
      </c>
    </row>
    <row r="714" spans="2:65" s="1" customFormat="1" ht="31.5" customHeight="1">
      <c r="B714" s="40"/>
      <c r="C714" s="203" t="s">
        <v>1118</v>
      </c>
      <c r="D714" s="203" t="s">
        <v>185</v>
      </c>
      <c r="E714" s="204" t="s">
        <v>1119</v>
      </c>
      <c r="F714" s="205" t="s">
        <v>1120</v>
      </c>
      <c r="G714" s="206" t="s">
        <v>1121</v>
      </c>
      <c r="H714" s="207">
        <v>20</v>
      </c>
      <c r="I714" s="208"/>
      <c r="J714" s="209">
        <f>ROUND(I714*H714,2)</f>
        <v>0</v>
      </c>
      <c r="K714" s="205" t="s">
        <v>189</v>
      </c>
      <c r="L714" s="60"/>
      <c r="M714" s="210" t="s">
        <v>22</v>
      </c>
      <c r="N714" s="211" t="s">
        <v>49</v>
      </c>
      <c r="O714" s="41"/>
      <c r="P714" s="212">
        <f>O714*H714</f>
        <v>0</v>
      </c>
      <c r="Q714" s="212">
        <v>0</v>
      </c>
      <c r="R714" s="212">
        <f>Q714*H714</f>
        <v>0</v>
      </c>
      <c r="S714" s="212">
        <v>0.001</v>
      </c>
      <c r="T714" s="213">
        <f>S714*H714</f>
        <v>0.02</v>
      </c>
      <c r="AR714" s="23" t="s">
        <v>190</v>
      </c>
      <c r="AT714" s="23" t="s">
        <v>185</v>
      </c>
      <c r="AU714" s="23" t="s">
        <v>86</v>
      </c>
      <c r="AY714" s="23" t="s">
        <v>183</v>
      </c>
      <c r="BE714" s="214">
        <f>IF(N714="základní",J714,0)</f>
        <v>0</v>
      </c>
      <c r="BF714" s="214">
        <f>IF(N714="snížená",J714,0)</f>
        <v>0</v>
      </c>
      <c r="BG714" s="214">
        <f>IF(N714="zákl. přenesená",J714,0)</f>
        <v>0</v>
      </c>
      <c r="BH714" s="214">
        <f>IF(N714="sníž. přenesená",J714,0)</f>
        <v>0</v>
      </c>
      <c r="BI714" s="214">
        <f>IF(N714="nulová",J714,0)</f>
        <v>0</v>
      </c>
      <c r="BJ714" s="23" t="s">
        <v>24</v>
      </c>
      <c r="BK714" s="214">
        <f>ROUND(I714*H714,2)</f>
        <v>0</v>
      </c>
      <c r="BL714" s="23" t="s">
        <v>190</v>
      </c>
      <c r="BM714" s="23" t="s">
        <v>1122</v>
      </c>
    </row>
    <row r="715" spans="2:51" s="12" customFormat="1" ht="13.5">
      <c r="B715" s="215"/>
      <c r="C715" s="216"/>
      <c r="D715" s="217" t="s">
        <v>192</v>
      </c>
      <c r="E715" s="218" t="s">
        <v>22</v>
      </c>
      <c r="F715" s="219" t="s">
        <v>1123</v>
      </c>
      <c r="G715" s="216"/>
      <c r="H715" s="220" t="s">
        <v>22</v>
      </c>
      <c r="I715" s="221"/>
      <c r="J715" s="216"/>
      <c r="K715" s="216"/>
      <c r="L715" s="222"/>
      <c r="M715" s="223"/>
      <c r="N715" s="224"/>
      <c r="O715" s="224"/>
      <c r="P715" s="224"/>
      <c r="Q715" s="224"/>
      <c r="R715" s="224"/>
      <c r="S715" s="224"/>
      <c r="T715" s="225"/>
      <c r="AT715" s="226" t="s">
        <v>192</v>
      </c>
      <c r="AU715" s="226" t="s">
        <v>86</v>
      </c>
      <c r="AV715" s="12" t="s">
        <v>24</v>
      </c>
      <c r="AW715" s="12" t="s">
        <v>41</v>
      </c>
      <c r="AX715" s="12" t="s">
        <v>78</v>
      </c>
      <c r="AY715" s="226" t="s">
        <v>183</v>
      </c>
    </row>
    <row r="716" spans="2:51" s="13" customFormat="1" ht="13.5">
      <c r="B716" s="227"/>
      <c r="C716" s="228"/>
      <c r="D716" s="217" t="s">
        <v>192</v>
      </c>
      <c r="E716" s="229" t="s">
        <v>22</v>
      </c>
      <c r="F716" s="230" t="s">
        <v>1124</v>
      </c>
      <c r="G716" s="228"/>
      <c r="H716" s="231">
        <v>20</v>
      </c>
      <c r="I716" s="232"/>
      <c r="J716" s="228"/>
      <c r="K716" s="228"/>
      <c r="L716" s="233"/>
      <c r="M716" s="234"/>
      <c r="N716" s="235"/>
      <c r="O716" s="235"/>
      <c r="P716" s="235"/>
      <c r="Q716" s="235"/>
      <c r="R716" s="235"/>
      <c r="S716" s="235"/>
      <c r="T716" s="236"/>
      <c r="AT716" s="237" t="s">
        <v>192</v>
      </c>
      <c r="AU716" s="237" t="s">
        <v>86</v>
      </c>
      <c r="AV716" s="13" t="s">
        <v>86</v>
      </c>
      <c r="AW716" s="13" t="s">
        <v>41</v>
      </c>
      <c r="AX716" s="13" t="s">
        <v>78</v>
      </c>
      <c r="AY716" s="237" t="s">
        <v>183</v>
      </c>
    </row>
    <row r="717" spans="2:51" s="12" customFormat="1" ht="13.5">
      <c r="B717" s="215"/>
      <c r="C717" s="216"/>
      <c r="D717" s="238" t="s">
        <v>192</v>
      </c>
      <c r="E717" s="242" t="s">
        <v>22</v>
      </c>
      <c r="F717" s="243" t="s">
        <v>207</v>
      </c>
      <c r="G717" s="216"/>
      <c r="H717" s="244" t="s">
        <v>22</v>
      </c>
      <c r="I717" s="221"/>
      <c r="J717" s="216"/>
      <c r="K717" s="216"/>
      <c r="L717" s="222"/>
      <c r="M717" s="223"/>
      <c r="N717" s="224"/>
      <c r="O717" s="224"/>
      <c r="P717" s="224"/>
      <c r="Q717" s="224"/>
      <c r="R717" s="224"/>
      <c r="S717" s="224"/>
      <c r="T717" s="225"/>
      <c r="AT717" s="226" t="s">
        <v>192</v>
      </c>
      <c r="AU717" s="226" t="s">
        <v>86</v>
      </c>
      <c r="AV717" s="12" t="s">
        <v>24</v>
      </c>
      <c r="AW717" s="12" t="s">
        <v>41</v>
      </c>
      <c r="AX717" s="12" t="s">
        <v>78</v>
      </c>
      <c r="AY717" s="226" t="s">
        <v>183</v>
      </c>
    </row>
    <row r="718" spans="2:65" s="1" customFormat="1" ht="22.5" customHeight="1">
      <c r="B718" s="40"/>
      <c r="C718" s="203" t="s">
        <v>1125</v>
      </c>
      <c r="D718" s="203" t="s">
        <v>185</v>
      </c>
      <c r="E718" s="204" t="s">
        <v>1126</v>
      </c>
      <c r="F718" s="205" t="s">
        <v>1127</v>
      </c>
      <c r="G718" s="206" t="s">
        <v>312</v>
      </c>
      <c r="H718" s="207">
        <v>368.45</v>
      </c>
      <c r="I718" s="208"/>
      <c r="J718" s="209">
        <f>ROUND(I718*H718,2)</f>
        <v>0</v>
      </c>
      <c r="K718" s="205" t="s">
        <v>1033</v>
      </c>
      <c r="L718" s="60"/>
      <c r="M718" s="210" t="s">
        <v>22</v>
      </c>
      <c r="N718" s="211" t="s">
        <v>49</v>
      </c>
      <c r="O718" s="41"/>
      <c r="P718" s="212">
        <f>O718*H718</f>
        <v>0</v>
      </c>
      <c r="Q718" s="212">
        <v>0</v>
      </c>
      <c r="R718" s="212">
        <f>Q718*H718</f>
        <v>0</v>
      </c>
      <c r="S718" s="212">
        <v>0</v>
      </c>
      <c r="T718" s="213">
        <f>S718*H718</f>
        <v>0</v>
      </c>
      <c r="AR718" s="23" t="s">
        <v>190</v>
      </c>
      <c r="AT718" s="23" t="s">
        <v>185</v>
      </c>
      <c r="AU718" s="23" t="s">
        <v>86</v>
      </c>
      <c r="AY718" s="23" t="s">
        <v>183</v>
      </c>
      <c r="BE718" s="214">
        <f>IF(N718="základní",J718,0)</f>
        <v>0</v>
      </c>
      <c r="BF718" s="214">
        <f>IF(N718="snížená",J718,0)</f>
        <v>0</v>
      </c>
      <c r="BG718" s="214">
        <f>IF(N718="zákl. přenesená",J718,0)</f>
        <v>0</v>
      </c>
      <c r="BH718" s="214">
        <f>IF(N718="sníž. přenesená",J718,0)</f>
        <v>0</v>
      </c>
      <c r="BI718" s="214">
        <f>IF(N718="nulová",J718,0)</f>
        <v>0</v>
      </c>
      <c r="BJ718" s="23" t="s">
        <v>24</v>
      </c>
      <c r="BK718" s="214">
        <f>ROUND(I718*H718,2)</f>
        <v>0</v>
      </c>
      <c r="BL718" s="23" t="s">
        <v>190</v>
      </c>
      <c r="BM718" s="23" t="s">
        <v>1128</v>
      </c>
    </row>
    <row r="719" spans="2:51" s="12" customFormat="1" ht="13.5">
      <c r="B719" s="215"/>
      <c r="C719" s="216"/>
      <c r="D719" s="217" t="s">
        <v>192</v>
      </c>
      <c r="E719" s="218" t="s">
        <v>22</v>
      </c>
      <c r="F719" s="219" t="s">
        <v>303</v>
      </c>
      <c r="G719" s="216"/>
      <c r="H719" s="220" t="s">
        <v>22</v>
      </c>
      <c r="I719" s="221"/>
      <c r="J719" s="216"/>
      <c r="K719" s="216"/>
      <c r="L719" s="222"/>
      <c r="M719" s="223"/>
      <c r="N719" s="224"/>
      <c r="O719" s="224"/>
      <c r="P719" s="224"/>
      <c r="Q719" s="224"/>
      <c r="R719" s="224"/>
      <c r="S719" s="224"/>
      <c r="T719" s="225"/>
      <c r="AT719" s="226" t="s">
        <v>192</v>
      </c>
      <c r="AU719" s="226" t="s">
        <v>86</v>
      </c>
      <c r="AV719" s="12" t="s">
        <v>24</v>
      </c>
      <c r="AW719" s="12" t="s">
        <v>41</v>
      </c>
      <c r="AX719" s="12" t="s">
        <v>78</v>
      </c>
      <c r="AY719" s="226" t="s">
        <v>183</v>
      </c>
    </row>
    <row r="720" spans="2:51" s="12" customFormat="1" ht="13.5">
      <c r="B720" s="215"/>
      <c r="C720" s="216"/>
      <c r="D720" s="217" t="s">
        <v>192</v>
      </c>
      <c r="E720" s="218" t="s">
        <v>22</v>
      </c>
      <c r="F720" s="219" t="s">
        <v>1068</v>
      </c>
      <c r="G720" s="216"/>
      <c r="H720" s="220" t="s">
        <v>22</v>
      </c>
      <c r="I720" s="221"/>
      <c r="J720" s="216"/>
      <c r="K720" s="216"/>
      <c r="L720" s="222"/>
      <c r="M720" s="223"/>
      <c r="N720" s="224"/>
      <c r="O720" s="224"/>
      <c r="P720" s="224"/>
      <c r="Q720" s="224"/>
      <c r="R720" s="224"/>
      <c r="S720" s="224"/>
      <c r="T720" s="225"/>
      <c r="AT720" s="226" t="s">
        <v>192</v>
      </c>
      <c r="AU720" s="226" t="s">
        <v>86</v>
      </c>
      <c r="AV720" s="12" t="s">
        <v>24</v>
      </c>
      <c r="AW720" s="12" t="s">
        <v>41</v>
      </c>
      <c r="AX720" s="12" t="s">
        <v>78</v>
      </c>
      <c r="AY720" s="226" t="s">
        <v>183</v>
      </c>
    </row>
    <row r="721" spans="2:51" s="13" customFormat="1" ht="13.5">
      <c r="B721" s="227"/>
      <c r="C721" s="228"/>
      <c r="D721" s="217" t="s">
        <v>192</v>
      </c>
      <c r="E721" s="229" t="s">
        <v>22</v>
      </c>
      <c r="F721" s="230" t="s">
        <v>1129</v>
      </c>
      <c r="G721" s="228"/>
      <c r="H721" s="231">
        <v>13.9</v>
      </c>
      <c r="I721" s="232"/>
      <c r="J721" s="228"/>
      <c r="K721" s="228"/>
      <c r="L721" s="233"/>
      <c r="M721" s="234"/>
      <c r="N721" s="235"/>
      <c r="O721" s="235"/>
      <c r="P721" s="235"/>
      <c r="Q721" s="235"/>
      <c r="R721" s="235"/>
      <c r="S721" s="235"/>
      <c r="T721" s="236"/>
      <c r="AT721" s="237" t="s">
        <v>192</v>
      </c>
      <c r="AU721" s="237" t="s">
        <v>86</v>
      </c>
      <c r="AV721" s="13" t="s">
        <v>86</v>
      </c>
      <c r="AW721" s="13" t="s">
        <v>41</v>
      </c>
      <c r="AX721" s="13" t="s">
        <v>78</v>
      </c>
      <c r="AY721" s="237" t="s">
        <v>183</v>
      </c>
    </row>
    <row r="722" spans="2:51" s="12" customFormat="1" ht="13.5">
      <c r="B722" s="215"/>
      <c r="C722" s="216"/>
      <c r="D722" s="217" t="s">
        <v>192</v>
      </c>
      <c r="E722" s="218" t="s">
        <v>22</v>
      </c>
      <c r="F722" s="219" t="s">
        <v>1070</v>
      </c>
      <c r="G722" s="216"/>
      <c r="H722" s="220" t="s">
        <v>22</v>
      </c>
      <c r="I722" s="221"/>
      <c r="J722" s="216"/>
      <c r="K722" s="216"/>
      <c r="L722" s="222"/>
      <c r="M722" s="223"/>
      <c r="N722" s="224"/>
      <c r="O722" s="224"/>
      <c r="P722" s="224"/>
      <c r="Q722" s="224"/>
      <c r="R722" s="224"/>
      <c r="S722" s="224"/>
      <c r="T722" s="225"/>
      <c r="AT722" s="226" t="s">
        <v>192</v>
      </c>
      <c r="AU722" s="226" t="s">
        <v>86</v>
      </c>
      <c r="AV722" s="12" t="s">
        <v>24</v>
      </c>
      <c r="AW722" s="12" t="s">
        <v>41</v>
      </c>
      <c r="AX722" s="12" t="s">
        <v>78</v>
      </c>
      <c r="AY722" s="226" t="s">
        <v>183</v>
      </c>
    </row>
    <row r="723" spans="2:51" s="13" customFormat="1" ht="13.5">
      <c r="B723" s="227"/>
      <c r="C723" s="228"/>
      <c r="D723" s="217" t="s">
        <v>192</v>
      </c>
      <c r="E723" s="229" t="s">
        <v>22</v>
      </c>
      <c r="F723" s="230" t="s">
        <v>1130</v>
      </c>
      <c r="G723" s="228"/>
      <c r="H723" s="231">
        <v>29.55</v>
      </c>
      <c r="I723" s="232"/>
      <c r="J723" s="228"/>
      <c r="K723" s="228"/>
      <c r="L723" s="233"/>
      <c r="M723" s="234"/>
      <c r="N723" s="235"/>
      <c r="O723" s="235"/>
      <c r="P723" s="235"/>
      <c r="Q723" s="235"/>
      <c r="R723" s="235"/>
      <c r="S723" s="235"/>
      <c r="T723" s="236"/>
      <c r="AT723" s="237" t="s">
        <v>192</v>
      </c>
      <c r="AU723" s="237" t="s">
        <v>86</v>
      </c>
      <c r="AV723" s="13" t="s">
        <v>86</v>
      </c>
      <c r="AW723" s="13" t="s">
        <v>41</v>
      </c>
      <c r="AX723" s="13" t="s">
        <v>78</v>
      </c>
      <c r="AY723" s="237" t="s">
        <v>183</v>
      </c>
    </row>
    <row r="724" spans="2:51" s="12" customFormat="1" ht="13.5">
      <c r="B724" s="215"/>
      <c r="C724" s="216"/>
      <c r="D724" s="217" t="s">
        <v>192</v>
      </c>
      <c r="E724" s="218" t="s">
        <v>22</v>
      </c>
      <c r="F724" s="219" t="s">
        <v>1072</v>
      </c>
      <c r="G724" s="216"/>
      <c r="H724" s="220" t="s">
        <v>22</v>
      </c>
      <c r="I724" s="221"/>
      <c r="J724" s="216"/>
      <c r="K724" s="216"/>
      <c r="L724" s="222"/>
      <c r="M724" s="223"/>
      <c r="N724" s="224"/>
      <c r="O724" s="224"/>
      <c r="P724" s="224"/>
      <c r="Q724" s="224"/>
      <c r="R724" s="224"/>
      <c r="S724" s="224"/>
      <c r="T724" s="225"/>
      <c r="AT724" s="226" t="s">
        <v>192</v>
      </c>
      <c r="AU724" s="226" t="s">
        <v>86</v>
      </c>
      <c r="AV724" s="12" t="s">
        <v>24</v>
      </c>
      <c r="AW724" s="12" t="s">
        <v>41</v>
      </c>
      <c r="AX724" s="12" t="s">
        <v>78</v>
      </c>
      <c r="AY724" s="226" t="s">
        <v>183</v>
      </c>
    </row>
    <row r="725" spans="2:51" s="13" customFormat="1" ht="13.5">
      <c r="B725" s="227"/>
      <c r="C725" s="228"/>
      <c r="D725" s="217" t="s">
        <v>192</v>
      </c>
      <c r="E725" s="229" t="s">
        <v>22</v>
      </c>
      <c r="F725" s="230" t="s">
        <v>1131</v>
      </c>
      <c r="G725" s="228"/>
      <c r="H725" s="231">
        <v>20.5</v>
      </c>
      <c r="I725" s="232"/>
      <c r="J725" s="228"/>
      <c r="K725" s="228"/>
      <c r="L725" s="233"/>
      <c r="M725" s="234"/>
      <c r="N725" s="235"/>
      <c r="O725" s="235"/>
      <c r="P725" s="235"/>
      <c r="Q725" s="235"/>
      <c r="R725" s="235"/>
      <c r="S725" s="235"/>
      <c r="T725" s="236"/>
      <c r="AT725" s="237" t="s">
        <v>192</v>
      </c>
      <c r="AU725" s="237" t="s">
        <v>86</v>
      </c>
      <c r="AV725" s="13" t="s">
        <v>86</v>
      </c>
      <c r="AW725" s="13" t="s">
        <v>41</v>
      </c>
      <c r="AX725" s="13" t="s">
        <v>78</v>
      </c>
      <c r="AY725" s="237" t="s">
        <v>183</v>
      </c>
    </row>
    <row r="726" spans="2:51" s="12" customFormat="1" ht="13.5">
      <c r="B726" s="215"/>
      <c r="C726" s="216"/>
      <c r="D726" s="217" t="s">
        <v>192</v>
      </c>
      <c r="E726" s="218" t="s">
        <v>22</v>
      </c>
      <c r="F726" s="219" t="s">
        <v>1074</v>
      </c>
      <c r="G726" s="216"/>
      <c r="H726" s="220" t="s">
        <v>22</v>
      </c>
      <c r="I726" s="221"/>
      <c r="J726" s="216"/>
      <c r="K726" s="216"/>
      <c r="L726" s="222"/>
      <c r="M726" s="223"/>
      <c r="N726" s="224"/>
      <c r="O726" s="224"/>
      <c r="P726" s="224"/>
      <c r="Q726" s="224"/>
      <c r="R726" s="224"/>
      <c r="S726" s="224"/>
      <c r="T726" s="225"/>
      <c r="AT726" s="226" t="s">
        <v>192</v>
      </c>
      <c r="AU726" s="226" t="s">
        <v>86</v>
      </c>
      <c r="AV726" s="12" t="s">
        <v>24</v>
      </c>
      <c r="AW726" s="12" t="s">
        <v>41</v>
      </c>
      <c r="AX726" s="12" t="s">
        <v>78</v>
      </c>
      <c r="AY726" s="226" t="s">
        <v>183</v>
      </c>
    </row>
    <row r="727" spans="2:51" s="12" customFormat="1" ht="13.5">
      <c r="B727" s="215"/>
      <c r="C727" s="216"/>
      <c r="D727" s="217" t="s">
        <v>192</v>
      </c>
      <c r="E727" s="218" t="s">
        <v>22</v>
      </c>
      <c r="F727" s="219" t="s">
        <v>1132</v>
      </c>
      <c r="G727" s="216"/>
      <c r="H727" s="220" t="s">
        <v>22</v>
      </c>
      <c r="I727" s="221"/>
      <c r="J727" s="216"/>
      <c r="K727" s="216"/>
      <c r="L727" s="222"/>
      <c r="M727" s="223"/>
      <c r="N727" s="224"/>
      <c r="O727" s="224"/>
      <c r="P727" s="224"/>
      <c r="Q727" s="224"/>
      <c r="R727" s="224"/>
      <c r="S727" s="224"/>
      <c r="T727" s="225"/>
      <c r="AT727" s="226" t="s">
        <v>192</v>
      </c>
      <c r="AU727" s="226" t="s">
        <v>86</v>
      </c>
      <c r="AV727" s="12" t="s">
        <v>24</v>
      </c>
      <c r="AW727" s="12" t="s">
        <v>41</v>
      </c>
      <c r="AX727" s="12" t="s">
        <v>78</v>
      </c>
      <c r="AY727" s="226" t="s">
        <v>183</v>
      </c>
    </row>
    <row r="728" spans="2:51" s="12" customFormat="1" ht="13.5">
      <c r="B728" s="215"/>
      <c r="C728" s="216"/>
      <c r="D728" s="217" t="s">
        <v>192</v>
      </c>
      <c r="E728" s="218" t="s">
        <v>22</v>
      </c>
      <c r="F728" s="219" t="s">
        <v>1076</v>
      </c>
      <c r="G728" s="216"/>
      <c r="H728" s="220" t="s">
        <v>22</v>
      </c>
      <c r="I728" s="221"/>
      <c r="J728" s="216"/>
      <c r="K728" s="216"/>
      <c r="L728" s="222"/>
      <c r="M728" s="223"/>
      <c r="N728" s="224"/>
      <c r="O728" s="224"/>
      <c r="P728" s="224"/>
      <c r="Q728" s="224"/>
      <c r="R728" s="224"/>
      <c r="S728" s="224"/>
      <c r="T728" s="225"/>
      <c r="AT728" s="226" t="s">
        <v>192</v>
      </c>
      <c r="AU728" s="226" t="s">
        <v>86</v>
      </c>
      <c r="AV728" s="12" t="s">
        <v>24</v>
      </c>
      <c r="AW728" s="12" t="s">
        <v>41</v>
      </c>
      <c r="AX728" s="12" t="s">
        <v>78</v>
      </c>
      <c r="AY728" s="226" t="s">
        <v>183</v>
      </c>
    </row>
    <row r="729" spans="2:51" s="13" customFormat="1" ht="13.5">
      <c r="B729" s="227"/>
      <c r="C729" s="228"/>
      <c r="D729" s="217" t="s">
        <v>192</v>
      </c>
      <c r="E729" s="229" t="s">
        <v>22</v>
      </c>
      <c r="F729" s="230" t="s">
        <v>1133</v>
      </c>
      <c r="G729" s="228"/>
      <c r="H729" s="231">
        <v>17.4</v>
      </c>
      <c r="I729" s="232"/>
      <c r="J729" s="228"/>
      <c r="K729" s="228"/>
      <c r="L729" s="233"/>
      <c r="M729" s="234"/>
      <c r="N729" s="235"/>
      <c r="O729" s="235"/>
      <c r="P729" s="235"/>
      <c r="Q729" s="235"/>
      <c r="R729" s="235"/>
      <c r="S729" s="235"/>
      <c r="T729" s="236"/>
      <c r="AT729" s="237" t="s">
        <v>192</v>
      </c>
      <c r="AU729" s="237" t="s">
        <v>86</v>
      </c>
      <c r="AV729" s="13" t="s">
        <v>86</v>
      </c>
      <c r="AW729" s="13" t="s">
        <v>41</v>
      </c>
      <c r="AX729" s="13" t="s">
        <v>78</v>
      </c>
      <c r="AY729" s="237" t="s">
        <v>183</v>
      </c>
    </row>
    <row r="730" spans="2:51" s="12" customFormat="1" ht="13.5">
      <c r="B730" s="215"/>
      <c r="C730" s="216"/>
      <c r="D730" s="217" t="s">
        <v>192</v>
      </c>
      <c r="E730" s="218" t="s">
        <v>22</v>
      </c>
      <c r="F730" s="219" t="s">
        <v>1078</v>
      </c>
      <c r="G730" s="216"/>
      <c r="H730" s="220" t="s">
        <v>22</v>
      </c>
      <c r="I730" s="221"/>
      <c r="J730" s="216"/>
      <c r="K730" s="216"/>
      <c r="L730" s="222"/>
      <c r="M730" s="223"/>
      <c r="N730" s="224"/>
      <c r="O730" s="224"/>
      <c r="P730" s="224"/>
      <c r="Q730" s="224"/>
      <c r="R730" s="224"/>
      <c r="S730" s="224"/>
      <c r="T730" s="225"/>
      <c r="AT730" s="226" t="s">
        <v>192</v>
      </c>
      <c r="AU730" s="226" t="s">
        <v>86</v>
      </c>
      <c r="AV730" s="12" t="s">
        <v>24</v>
      </c>
      <c r="AW730" s="12" t="s">
        <v>41</v>
      </c>
      <c r="AX730" s="12" t="s">
        <v>78</v>
      </c>
      <c r="AY730" s="226" t="s">
        <v>183</v>
      </c>
    </row>
    <row r="731" spans="2:51" s="13" customFormat="1" ht="13.5">
      <c r="B731" s="227"/>
      <c r="C731" s="228"/>
      <c r="D731" s="217" t="s">
        <v>192</v>
      </c>
      <c r="E731" s="229" t="s">
        <v>22</v>
      </c>
      <c r="F731" s="230" t="s">
        <v>1134</v>
      </c>
      <c r="G731" s="228"/>
      <c r="H731" s="231">
        <v>20.3</v>
      </c>
      <c r="I731" s="232"/>
      <c r="J731" s="228"/>
      <c r="K731" s="228"/>
      <c r="L731" s="233"/>
      <c r="M731" s="234"/>
      <c r="N731" s="235"/>
      <c r="O731" s="235"/>
      <c r="P731" s="235"/>
      <c r="Q731" s="235"/>
      <c r="R731" s="235"/>
      <c r="S731" s="235"/>
      <c r="T731" s="236"/>
      <c r="AT731" s="237" t="s">
        <v>192</v>
      </c>
      <c r="AU731" s="237" t="s">
        <v>86</v>
      </c>
      <c r="AV731" s="13" t="s">
        <v>86</v>
      </c>
      <c r="AW731" s="13" t="s">
        <v>41</v>
      </c>
      <c r="AX731" s="13" t="s">
        <v>78</v>
      </c>
      <c r="AY731" s="237" t="s">
        <v>183</v>
      </c>
    </row>
    <row r="732" spans="2:51" s="12" customFormat="1" ht="13.5">
      <c r="B732" s="215"/>
      <c r="C732" s="216"/>
      <c r="D732" s="217" t="s">
        <v>192</v>
      </c>
      <c r="E732" s="218" t="s">
        <v>22</v>
      </c>
      <c r="F732" s="219" t="s">
        <v>1080</v>
      </c>
      <c r="G732" s="216"/>
      <c r="H732" s="220" t="s">
        <v>22</v>
      </c>
      <c r="I732" s="221"/>
      <c r="J732" s="216"/>
      <c r="K732" s="216"/>
      <c r="L732" s="222"/>
      <c r="M732" s="223"/>
      <c r="N732" s="224"/>
      <c r="O732" s="224"/>
      <c r="P732" s="224"/>
      <c r="Q732" s="224"/>
      <c r="R732" s="224"/>
      <c r="S732" s="224"/>
      <c r="T732" s="225"/>
      <c r="AT732" s="226" t="s">
        <v>192</v>
      </c>
      <c r="AU732" s="226" t="s">
        <v>86</v>
      </c>
      <c r="AV732" s="12" t="s">
        <v>24</v>
      </c>
      <c r="AW732" s="12" t="s">
        <v>41</v>
      </c>
      <c r="AX732" s="12" t="s">
        <v>78</v>
      </c>
      <c r="AY732" s="226" t="s">
        <v>183</v>
      </c>
    </row>
    <row r="733" spans="2:51" s="13" customFormat="1" ht="13.5">
      <c r="B733" s="227"/>
      <c r="C733" s="228"/>
      <c r="D733" s="217" t="s">
        <v>192</v>
      </c>
      <c r="E733" s="229" t="s">
        <v>22</v>
      </c>
      <c r="F733" s="230" t="s">
        <v>1135</v>
      </c>
      <c r="G733" s="228"/>
      <c r="H733" s="231">
        <v>30</v>
      </c>
      <c r="I733" s="232"/>
      <c r="J733" s="228"/>
      <c r="K733" s="228"/>
      <c r="L733" s="233"/>
      <c r="M733" s="234"/>
      <c r="N733" s="235"/>
      <c r="O733" s="235"/>
      <c r="P733" s="235"/>
      <c r="Q733" s="235"/>
      <c r="R733" s="235"/>
      <c r="S733" s="235"/>
      <c r="T733" s="236"/>
      <c r="AT733" s="237" t="s">
        <v>192</v>
      </c>
      <c r="AU733" s="237" t="s">
        <v>86</v>
      </c>
      <c r="AV733" s="13" t="s">
        <v>86</v>
      </c>
      <c r="AW733" s="13" t="s">
        <v>41</v>
      </c>
      <c r="AX733" s="13" t="s">
        <v>78</v>
      </c>
      <c r="AY733" s="237" t="s">
        <v>183</v>
      </c>
    </row>
    <row r="734" spans="2:51" s="12" customFormat="1" ht="13.5">
      <c r="B734" s="215"/>
      <c r="C734" s="216"/>
      <c r="D734" s="217" t="s">
        <v>192</v>
      </c>
      <c r="E734" s="218" t="s">
        <v>22</v>
      </c>
      <c r="F734" s="219" t="s">
        <v>1082</v>
      </c>
      <c r="G734" s="216"/>
      <c r="H734" s="220" t="s">
        <v>22</v>
      </c>
      <c r="I734" s="221"/>
      <c r="J734" s="216"/>
      <c r="K734" s="216"/>
      <c r="L734" s="222"/>
      <c r="M734" s="223"/>
      <c r="N734" s="224"/>
      <c r="O734" s="224"/>
      <c r="P734" s="224"/>
      <c r="Q734" s="224"/>
      <c r="R734" s="224"/>
      <c r="S734" s="224"/>
      <c r="T734" s="225"/>
      <c r="AT734" s="226" t="s">
        <v>192</v>
      </c>
      <c r="AU734" s="226" t="s">
        <v>86</v>
      </c>
      <c r="AV734" s="12" t="s">
        <v>24</v>
      </c>
      <c r="AW734" s="12" t="s">
        <v>41</v>
      </c>
      <c r="AX734" s="12" t="s">
        <v>78</v>
      </c>
      <c r="AY734" s="226" t="s">
        <v>183</v>
      </c>
    </row>
    <row r="735" spans="2:51" s="13" customFormat="1" ht="13.5">
      <c r="B735" s="227"/>
      <c r="C735" s="228"/>
      <c r="D735" s="217" t="s">
        <v>192</v>
      </c>
      <c r="E735" s="229" t="s">
        <v>22</v>
      </c>
      <c r="F735" s="230" t="s">
        <v>1136</v>
      </c>
      <c r="G735" s="228"/>
      <c r="H735" s="231">
        <v>24.3</v>
      </c>
      <c r="I735" s="232"/>
      <c r="J735" s="228"/>
      <c r="K735" s="228"/>
      <c r="L735" s="233"/>
      <c r="M735" s="234"/>
      <c r="N735" s="235"/>
      <c r="O735" s="235"/>
      <c r="P735" s="235"/>
      <c r="Q735" s="235"/>
      <c r="R735" s="235"/>
      <c r="S735" s="235"/>
      <c r="T735" s="236"/>
      <c r="AT735" s="237" t="s">
        <v>192</v>
      </c>
      <c r="AU735" s="237" t="s">
        <v>86</v>
      </c>
      <c r="AV735" s="13" t="s">
        <v>86</v>
      </c>
      <c r="AW735" s="13" t="s">
        <v>41</v>
      </c>
      <c r="AX735" s="13" t="s">
        <v>78</v>
      </c>
      <c r="AY735" s="237" t="s">
        <v>183</v>
      </c>
    </row>
    <row r="736" spans="2:51" s="12" customFormat="1" ht="13.5">
      <c r="B736" s="215"/>
      <c r="C736" s="216"/>
      <c r="D736" s="217" t="s">
        <v>192</v>
      </c>
      <c r="E736" s="218" t="s">
        <v>22</v>
      </c>
      <c r="F736" s="219" t="s">
        <v>239</v>
      </c>
      <c r="G736" s="216"/>
      <c r="H736" s="220" t="s">
        <v>22</v>
      </c>
      <c r="I736" s="221"/>
      <c r="J736" s="216"/>
      <c r="K736" s="216"/>
      <c r="L736" s="222"/>
      <c r="M736" s="223"/>
      <c r="N736" s="224"/>
      <c r="O736" s="224"/>
      <c r="P736" s="224"/>
      <c r="Q736" s="224"/>
      <c r="R736" s="224"/>
      <c r="S736" s="224"/>
      <c r="T736" s="225"/>
      <c r="AT736" s="226" t="s">
        <v>192</v>
      </c>
      <c r="AU736" s="226" t="s">
        <v>86</v>
      </c>
      <c r="AV736" s="12" t="s">
        <v>24</v>
      </c>
      <c r="AW736" s="12" t="s">
        <v>41</v>
      </c>
      <c r="AX736" s="12" t="s">
        <v>78</v>
      </c>
      <c r="AY736" s="226" t="s">
        <v>183</v>
      </c>
    </row>
    <row r="737" spans="2:51" s="12" customFormat="1" ht="13.5">
      <c r="B737" s="215"/>
      <c r="C737" s="216"/>
      <c r="D737" s="217" t="s">
        <v>192</v>
      </c>
      <c r="E737" s="218" t="s">
        <v>22</v>
      </c>
      <c r="F737" s="219" t="s">
        <v>1086</v>
      </c>
      <c r="G737" s="216"/>
      <c r="H737" s="220" t="s">
        <v>22</v>
      </c>
      <c r="I737" s="221"/>
      <c r="J737" s="216"/>
      <c r="K737" s="216"/>
      <c r="L737" s="222"/>
      <c r="M737" s="223"/>
      <c r="N737" s="224"/>
      <c r="O737" s="224"/>
      <c r="P737" s="224"/>
      <c r="Q737" s="224"/>
      <c r="R737" s="224"/>
      <c r="S737" s="224"/>
      <c r="T737" s="225"/>
      <c r="AT737" s="226" t="s">
        <v>192</v>
      </c>
      <c r="AU737" s="226" t="s">
        <v>86</v>
      </c>
      <c r="AV737" s="12" t="s">
        <v>24</v>
      </c>
      <c r="AW737" s="12" t="s">
        <v>41</v>
      </c>
      <c r="AX737" s="12" t="s">
        <v>78</v>
      </c>
      <c r="AY737" s="226" t="s">
        <v>183</v>
      </c>
    </row>
    <row r="738" spans="2:51" s="13" customFormat="1" ht="13.5">
      <c r="B738" s="227"/>
      <c r="C738" s="228"/>
      <c r="D738" s="217" t="s">
        <v>192</v>
      </c>
      <c r="E738" s="229" t="s">
        <v>22</v>
      </c>
      <c r="F738" s="230" t="s">
        <v>1137</v>
      </c>
      <c r="G738" s="228"/>
      <c r="H738" s="231">
        <v>15.9</v>
      </c>
      <c r="I738" s="232"/>
      <c r="J738" s="228"/>
      <c r="K738" s="228"/>
      <c r="L738" s="233"/>
      <c r="M738" s="234"/>
      <c r="N738" s="235"/>
      <c r="O738" s="235"/>
      <c r="P738" s="235"/>
      <c r="Q738" s="235"/>
      <c r="R738" s="235"/>
      <c r="S738" s="235"/>
      <c r="T738" s="236"/>
      <c r="AT738" s="237" t="s">
        <v>192</v>
      </c>
      <c r="AU738" s="237" t="s">
        <v>86</v>
      </c>
      <c r="AV738" s="13" t="s">
        <v>86</v>
      </c>
      <c r="AW738" s="13" t="s">
        <v>41</v>
      </c>
      <c r="AX738" s="13" t="s">
        <v>78</v>
      </c>
      <c r="AY738" s="237" t="s">
        <v>183</v>
      </c>
    </row>
    <row r="739" spans="2:51" s="12" customFormat="1" ht="13.5">
      <c r="B739" s="215"/>
      <c r="C739" s="216"/>
      <c r="D739" s="217" t="s">
        <v>192</v>
      </c>
      <c r="E739" s="218" t="s">
        <v>22</v>
      </c>
      <c r="F739" s="219" t="s">
        <v>1088</v>
      </c>
      <c r="G739" s="216"/>
      <c r="H739" s="220" t="s">
        <v>22</v>
      </c>
      <c r="I739" s="221"/>
      <c r="J739" s="216"/>
      <c r="K739" s="216"/>
      <c r="L739" s="222"/>
      <c r="M739" s="223"/>
      <c r="N739" s="224"/>
      <c r="O739" s="224"/>
      <c r="P739" s="224"/>
      <c r="Q739" s="224"/>
      <c r="R739" s="224"/>
      <c r="S739" s="224"/>
      <c r="T739" s="225"/>
      <c r="AT739" s="226" t="s">
        <v>192</v>
      </c>
      <c r="AU739" s="226" t="s">
        <v>86</v>
      </c>
      <c r="AV739" s="12" t="s">
        <v>24</v>
      </c>
      <c r="AW739" s="12" t="s">
        <v>41</v>
      </c>
      <c r="AX739" s="12" t="s">
        <v>78</v>
      </c>
      <c r="AY739" s="226" t="s">
        <v>183</v>
      </c>
    </row>
    <row r="740" spans="2:51" s="13" customFormat="1" ht="13.5">
      <c r="B740" s="227"/>
      <c r="C740" s="228"/>
      <c r="D740" s="217" t="s">
        <v>192</v>
      </c>
      <c r="E740" s="229" t="s">
        <v>22</v>
      </c>
      <c r="F740" s="230" t="s">
        <v>1138</v>
      </c>
      <c r="G740" s="228"/>
      <c r="H740" s="231">
        <v>25.5</v>
      </c>
      <c r="I740" s="232"/>
      <c r="J740" s="228"/>
      <c r="K740" s="228"/>
      <c r="L740" s="233"/>
      <c r="M740" s="234"/>
      <c r="N740" s="235"/>
      <c r="O740" s="235"/>
      <c r="P740" s="235"/>
      <c r="Q740" s="235"/>
      <c r="R740" s="235"/>
      <c r="S740" s="235"/>
      <c r="T740" s="236"/>
      <c r="AT740" s="237" t="s">
        <v>192</v>
      </c>
      <c r="AU740" s="237" t="s">
        <v>86</v>
      </c>
      <c r="AV740" s="13" t="s">
        <v>86</v>
      </c>
      <c r="AW740" s="13" t="s">
        <v>41</v>
      </c>
      <c r="AX740" s="13" t="s">
        <v>78</v>
      </c>
      <c r="AY740" s="237" t="s">
        <v>183</v>
      </c>
    </row>
    <row r="741" spans="2:51" s="12" customFormat="1" ht="13.5">
      <c r="B741" s="215"/>
      <c r="C741" s="216"/>
      <c r="D741" s="217" t="s">
        <v>192</v>
      </c>
      <c r="E741" s="218" t="s">
        <v>22</v>
      </c>
      <c r="F741" s="219" t="s">
        <v>1092</v>
      </c>
      <c r="G741" s="216"/>
      <c r="H741" s="220" t="s">
        <v>22</v>
      </c>
      <c r="I741" s="221"/>
      <c r="J741" s="216"/>
      <c r="K741" s="216"/>
      <c r="L741" s="222"/>
      <c r="M741" s="223"/>
      <c r="N741" s="224"/>
      <c r="O741" s="224"/>
      <c r="P741" s="224"/>
      <c r="Q741" s="224"/>
      <c r="R741" s="224"/>
      <c r="S741" s="224"/>
      <c r="T741" s="225"/>
      <c r="AT741" s="226" t="s">
        <v>192</v>
      </c>
      <c r="AU741" s="226" t="s">
        <v>86</v>
      </c>
      <c r="AV741" s="12" t="s">
        <v>24</v>
      </c>
      <c r="AW741" s="12" t="s">
        <v>41</v>
      </c>
      <c r="AX741" s="12" t="s">
        <v>78</v>
      </c>
      <c r="AY741" s="226" t="s">
        <v>183</v>
      </c>
    </row>
    <row r="742" spans="2:51" s="13" customFormat="1" ht="13.5">
      <c r="B742" s="227"/>
      <c r="C742" s="228"/>
      <c r="D742" s="217" t="s">
        <v>192</v>
      </c>
      <c r="E742" s="229" t="s">
        <v>22</v>
      </c>
      <c r="F742" s="230" t="s">
        <v>1139</v>
      </c>
      <c r="G742" s="228"/>
      <c r="H742" s="231">
        <v>29.9</v>
      </c>
      <c r="I742" s="232"/>
      <c r="J742" s="228"/>
      <c r="K742" s="228"/>
      <c r="L742" s="233"/>
      <c r="M742" s="234"/>
      <c r="N742" s="235"/>
      <c r="O742" s="235"/>
      <c r="P742" s="235"/>
      <c r="Q742" s="235"/>
      <c r="R742" s="235"/>
      <c r="S742" s="235"/>
      <c r="T742" s="236"/>
      <c r="AT742" s="237" t="s">
        <v>192</v>
      </c>
      <c r="AU742" s="237" t="s">
        <v>86</v>
      </c>
      <c r="AV742" s="13" t="s">
        <v>86</v>
      </c>
      <c r="AW742" s="13" t="s">
        <v>41</v>
      </c>
      <c r="AX742" s="13" t="s">
        <v>78</v>
      </c>
      <c r="AY742" s="237" t="s">
        <v>183</v>
      </c>
    </row>
    <row r="743" spans="2:51" s="12" customFormat="1" ht="13.5">
      <c r="B743" s="215"/>
      <c r="C743" s="216"/>
      <c r="D743" s="217" t="s">
        <v>192</v>
      </c>
      <c r="E743" s="218" t="s">
        <v>22</v>
      </c>
      <c r="F743" s="219" t="s">
        <v>1094</v>
      </c>
      <c r="G743" s="216"/>
      <c r="H743" s="220" t="s">
        <v>22</v>
      </c>
      <c r="I743" s="221"/>
      <c r="J743" s="216"/>
      <c r="K743" s="216"/>
      <c r="L743" s="222"/>
      <c r="M743" s="223"/>
      <c r="N743" s="224"/>
      <c r="O743" s="224"/>
      <c r="P743" s="224"/>
      <c r="Q743" s="224"/>
      <c r="R743" s="224"/>
      <c r="S743" s="224"/>
      <c r="T743" s="225"/>
      <c r="AT743" s="226" t="s">
        <v>192</v>
      </c>
      <c r="AU743" s="226" t="s">
        <v>86</v>
      </c>
      <c r="AV743" s="12" t="s">
        <v>24</v>
      </c>
      <c r="AW743" s="12" t="s">
        <v>41</v>
      </c>
      <c r="AX743" s="12" t="s">
        <v>78</v>
      </c>
      <c r="AY743" s="226" t="s">
        <v>183</v>
      </c>
    </row>
    <row r="744" spans="2:51" s="13" customFormat="1" ht="13.5">
      <c r="B744" s="227"/>
      <c r="C744" s="228"/>
      <c r="D744" s="217" t="s">
        <v>192</v>
      </c>
      <c r="E744" s="229" t="s">
        <v>22</v>
      </c>
      <c r="F744" s="230" t="s">
        <v>1140</v>
      </c>
      <c r="G744" s="228"/>
      <c r="H744" s="231">
        <v>20.7</v>
      </c>
      <c r="I744" s="232"/>
      <c r="J744" s="228"/>
      <c r="K744" s="228"/>
      <c r="L744" s="233"/>
      <c r="M744" s="234"/>
      <c r="N744" s="235"/>
      <c r="O744" s="235"/>
      <c r="P744" s="235"/>
      <c r="Q744" s="235"/>
      <c r="R744" s="235"/>
      <c r="S744" s="235"/>
      <c r="T744" s="236"/>
      <c r="AT744" s="237" t="s">
        <v>192</v>
      </c>
      <c r="AU744" s="237" t="s">
        <v>86</v>
      </c>
      <c r="AV744" s="13" t="s">
        <v>86</v>
      </c>
      <c r="AW744" s="13" t="s">
        <v>41</v>
      </c>
      <c r="AX744" s="13" t="s">
        <v>78</v>
      </c>
      <c r="AY744" s="237" t="s">
        <v>183</v>
      </c>
    </row>
    <row r="745" spans="2:51" s="12" customFormat="1" ht="13.5">
      <c r="B745" s="215"/>
      <c r="C745" s="216"/>
      <c r="D745" s="217" t="s">
        <v>192</v>
      </c>
      <c r="E745" s="218" t="s">
        <v>22</v>
      </c>
      <c r="F745" s="219" t="s">
        <v>1096</v>
      </c>
      <c r="G745" s="216"/>
      <c r="H745" s="220" t="s">
        <v>22</v>
      </c>
      <c r="I745" s="221"/>
      <c r="J745" s="216"/>
      <c r="K745" s="216"/>
      <c r="L745" s="222"/>
      <c r="M745" s="223"/>
      <c r="N745" s="224"/>
      <c r="O745" s="224"/>
      <c r="P745" s="224"/>
      <c r="Q745" s="224"/>
      <c r="R745" s="224"/>
      <c r="S745" s="224"/>
      <c r="T745" s="225"/>
      <c r="AT745" s="226" t="s">
        <v>192</v>
      </c>
      <c r="AU745" s="226" t="s">
        <v>86</v>
      </c>
      <c r="AV745" s="12" t="s">
        <v>24</v>
      </c>
      <c r="AW745" s="12" t="s">
        <v>41</v>
      </c>
      <c r="AX745" s="12" t="s">
        <v>78</v>
      </c>
      <c r="AY745" s="226" t="s">
        <v>183</v>
      </c>
    </row>
    <row r="746" spans="2:51" s="13" customFormat="1" ht="13.5">
      <c r="B746" s="227"/>
      <c r="C746" s="228"/>
      <c r="D746" s="217" t="s">
        <v>192</v>
      </c>
      <c r="E746" s="229" t="s">
        <v>22</v>
      </c>
      <c r="F746" s="230" t="s">
        <v>1141</v>
      </c>
      <c r="G746" s="228"/>
      <c r="H746" s="231">
        <v>30.5</v>
      </c>
      <c r="I746" s="232"/>
      <c r="J746" s="228"/>
      <c r="K746" s="228"/>
      <c r="L746" s="233"/>
      <c r="M746" s="234"/>
      <c r="N746" s="235"/>
      <c r="O746" s="235"/>
      <c r="P746" s="235"/>
      <c r="Q746" s="235"/>
      <c r="R746" s="235"/>
      <c r="S746" s="235"/>
      <c r="T746" s="236"/>
      <c r="AT746" s="237" t="s">
        <v>192</v>
      </c>
      <c r="AU746" s="237" t="s">
        <v>86</v>
      </c>
      <c r="AV746" s="13" t="s">
        <v>86</v>
      </c>
      <c r="AW746" s="13" t="s">
        <v>41</v>
      </c>
      <c r="AX746" s="13" t="s">
        <v>78</v>
      </c>
      <c r="AY746" s="237" t="s">
        <v>183</v>
      </c>
    </row>
    <row r="747" spans="2:51" s="12" customFormat="1" ht="13.5">
      <c r="B747" s="215"/>
      <c r="C747" s="216"/>
      <c r="D747" s="217" t="s">
        <v>192</v>
      </c>
      <c r="E747" s="218" t="s">
        <v>22</v>
      </c>
      <c r="F747" s="219" t="s">
        <v>1098</v>
      </c>
      <c r="G747" s="216"/>
      <c r="H747" s="220" t="s">
        <v>22</v>
      </c>
      <c r="I747" s="221"/>
      <c r="J747" s="216"/>
      <c r="K747" s="216"/>
      <c r="L747" s="222"/>
      <c r="M747" s="223"/>
      <c r="N747" s="224"/>
      <c r="O747" s="224"/>
      <c r="P747" s="224"/>
      <c r="Q747" s="224"/>
      <c r="R747" s="224"/>
      <c r="S747" s="224"/>
      <c r="T747" s="225"/>
      <c r="AT747" s="226" t="s">
        <v>192</v>
      </c>
      <c r="AU747" s="226" t="s">
        <v>86</v>
      </c>
      <c r="AV747" s="12" t="s">
        <v>24</v>
      </c>
      <c r="AW747" s="12" t="s">
        <v>41</v>
      </c>
      <c r="AX747" s="12" t="s">
        <v>78</v>
      </c>
      <c r="AY747" s="226" t="s">
        <v>183</v>
      </c>
    </row>
    <row r="748" spans="2:51" s="13" customFormat="1" ht="13.5">
      <c r="B748" s="227"/>
      <c r="C748" s="228"/>
      <c r="D748" s="217" t="s">
        <v>192</v>
      </c>
      <c r="E748" s="229" t="s">
        <v>22</v>
      </c>
      <c r="F748" s="230" t="s">
        <v>1140</v>
      </c>
      <c r="G748" s="228"/>
      <c r="H748" s="231">
        <v>20.7</v>
      </c>
      <c r="I748" s="232"/>
      <c r="J748" s="228"/>
      <c r="K748" s="228"/>
      <c r="L748" s="233"/>
      <c r="M748" s="234"/>
      <c r="N748" s="235"/>
      <c r="O748" s="235"/>
      <c r="P748" s="235"/>
      <c r="Q748" s="235"/>
      <c r="R748" s="235"/>
      <c r="S748" s="235"/>
      <c r="T748" s="236"/>
      <c r="AT748" s="237" t="s">
        <v>192</v>
      </c>
      <c r="AU748" s="237" t="s">
        <v>86</v>
      </c>
      <c r="AV748" s="13" t="s">
        <v>86</v>
      </c>
      <c r="AW748" s="13" t="s">
        <v>41</v>
      </c>
      <c r="AX748" s="13" t="s">
        <v>78</v>
      </c>
      <c r="AY748" s="237" t="s">
        <v>183</v>
      </c>
    </row>
    <row r="749" spans="2:51" s="12" customFormat="1" ht="13.5">
      <c r="B749" s="215"/>
      <c r="C749" s="216"/>
      <c r="D749" s="217" t="s">
        <v>192</v>
      </c>
      <c r="E749" s="218" t="s">
        <v>22</v>
      </c>
      <c r="F749" s="219" t="s">
        <v>1100</v>
      </c>
      <c r="G749" s="216"/>
      <c r="H749" s="220" t="s">
        <v>22</v>
      </c>
      <c r="I749" s="221"/>
      <c r="J749" s="216"/>
      <c r="K749" s="216"/>
      <c r="L749" s="222"/>
      <c r="M749" s="223"/>
      <c r="N749" s="224"/>
      <c r="O749" s="224"/>
      <c r="P749" s="224"/>
      <c r="Q749" s="224"/>
      <c r="R749" s="224"/>
      <c r="S749" s="224"/>
      <c r="T749" s="225"/>
      <c r="AT749" s="226" t="s">
        <v>192</v>
      </c>
      <c r="AU749" s="226" t="s">
        <v>86</v>
      </c>
      <c r="AV749" s="12" t="s">
        <v>24</v>
      </c>
      <c r="AW749" s="12" t="s">
        <v>41</v>
      </c>
      <c r="AX749" s="12" t="s">
        <v>78</v>
      </c>
      <c r="AY749" s="226" t="s">
        <v>183</v>
      </c>
    </row>
    <row r="750" spans="2:51" s="13" customFormat="1" ht="13.5">
      <c r="B750" s="227"/>
      <c r="C750" s="228"/>
      <c r="D750" s="217" t="s">
        <v>192</v>
      </c>
      <c r="E750" s="229" t="s">
        <v>22</v>
      </c>
      <c r="F750" s="230" t="s">
        <v>1142</v>
      </c>
      <c r="G750" s="228"/>
      <c r="H750" s="231">
        <v>30.1</v>
      </c>
      <c r="I750" s="232"/>
      <c r="J750" s="228"/>
      <c r="K750" s="228"/>
      <c r="L750" s="233"/>
      <c r="M750" s="234"/>
      <c r="N750" s="235"/>
      <c r="O750" s="235"/>
      <c r="P750" s="235"/>
      <c r="Q750" s="235"/>
      <c r="R750" s="235"/>
      <c r="S750" s="235"/>
      <c r="T750" s="236"/>
      <c r="AT750" s="237" t="s">
        <v>192</v>
      </c>
      <c r="AU750" s="237" t="s">
        <v>86</v>
      </c>
      <c r="AV750" s="13" t="s">
        <v>86</v>
      </c>
      <c r="AW750" s="13" t="s">
        <v>41</v>
      </c>
      <c r="AX750" s="13" t="s">
        <v>78</v>
      </c>
      <c r="AY750" s="237" t="s">
        <v>183</v>
      </c>
    </row>
    <row r="751" spans="2:51" s="12" customFormat="1" ht="13.5">
      <c r="B751" s="215"/>
      <c r="C751" s="216"/>
      <c r="D751" s="217" t="s">
        <v>192</v>
      </c>
      <c r="E751" s="218" t="s">
        <v>22</v>
      </c>
      <c r="F751" s="219" t="s">
        <v>1143</v>
      </c>
      <c r="G751" s="216"/>
      <c r="H751" s="220" t="s">
        <v>22</v>
      </c>
      <c r="I751" s="221"/>
      <c r="J751" s="216"/>
      <c r="K751" s="216"/>
      <c r="L751" s="222"/>
      <c r="M751" s="223"/>
      <c r="N751" s="224"/>
      <c r="O751" s="224"/>
      <c r="P751" s="224"/>
      <c r="Q751" s="224"/>
      <c r="R751" s="224"/>
      <c r="S751" s="224"/>
      <c r="T751" s="225"/>
      <c r="AT751" s="226" t="s">
        <v>192</v>
      </c>
      <c r="AU751" s="226" t="s">
        <v>86</v>
      </c>
      <c r="AV751" s="12" t="s">
        <v>24</v>
      </c>
      <c r="AW751" s="12" t="s">
        <v>41</v>
      </c>
      <c r="AX751" s="12" t="s">
        <v>78</v>
      </c>
      <c r="AY751" s="226" t="s">
        <v>183</v>
      </c>
    </row>
    <row r="752" spans="2:51" s="13" customFormat="1" ht="13.5">
      <c r="B752" s="227"/>
      <c r="C752" s="228"/>
      <c r="D752" s="217" t="s">
        <v>192</v>
      </c>
      <c r="E752" s="229" t="s">
        <v>22</v>
      </c>
      <c r="F752" s="230" t="s">
        <v>1144</v>
      </c>
      <c r="G752" s="228"/>
      <c r="H752" s="231">
        <v>13.7</v>
      </c>
      <c r="I752" s="232"/>
      <c r="J752" s="228"/>
      <c r="K752" s="228"/>
      <c r="L752" s="233"/>
      <c r="M752" s="234"/>
      <c r="N752" s="235"/>
      <c r="O752" s="235"/>
      <c r="P752" s="235"/>
      <c r="Q752" s="235"/>
      <c r="R752" s="235"/>
      <c r="S752" s="235"/>
      <c r="T752" s="236"/>
      <c r="AT752" s="237" t="s">
        <v>192</v>
      </c>
      <c r="AU752" s="237" t="s">
        <v>86</v>
      </c>
      <c r="AV752" s="13" t="s">
        <v>86</v>
      </c>
      <c r="AW752" s="13" t="s">
        <v>41</v>
      </c>
      <c r="AX752" s="13" t="s">
        <v>78</v>
      </c>
      <c r="AY752" s="237" t="s">
        <v>183</v>
      </c>
    </row>
    <row r="753" spans="2:51" s="12" customFormat="1" ht="13.5">
      <c r="B753" s="215"/>
      <c r="C753" s="216"/>
      <c r="D753" s="217" t="s">
        <v>192</v>
      </c>
      <c r="E753" s="218" t="s">
        <v>22</v>
      </c>
      <c r="F753" s="219" t="s">
        <v>1102</v>
      </c>
      <c r="G753" s="216"/>
      <c r="H753" s="220" t="s">
        <v>22</v>
      </c>
      <c r="I753" s="221"/>
      <c r="J753" s="216"/>
      <c r="K753" s="216"/>
      <c r="L753" s="222"/>
      <c r="M753" s="223"/>
      <c r="N753" s="224"/>
      <c r="O753" s="224"/>
      <c r="P753" s="224"/>
      <c r="Q753" s="224"/>
      <c r="R753" s="224"/>
      <c r="S753" s="224"/>
      <c r="T753" s="225"/>
      <c r="AT753" s="226" t="s">
        <v>192</v>
      </c>
      <c r="AU753" s="226" t="s">
        <v>86</v>
      </c>
      <c r="AV753" s="12" t="s">
        <v>24</v>
      </c>
      <c r="AW753" s="12" t="s">
        <v>41</v>
      </c>
      <c r="AX753" s="12" t="s">
        <v>78</v>
      </c>
      <c r="AY753" s="226" t="s">
        <v>183</v>
      </c>
    </row>
    <row r="754" spans="2:51" s="13" customFormat="1" ht="13.5">
      <c r="B754" s="227"/>
      <c r="C754" s="228"/>
      <c r="D754" s="217" t="s">
        <v>192</v>
      </c>
      <c r="E754" s="229" t="s">
        <v>22</v>
      </c>
      <c r="F754" s="230" t="s">
        <v>1145</v>
      </c>
      <c r="G754" s="228"/>
      <c r="H754" s="231">
        <v>25.5</v>
      </c>
      <c r="I754" s="232"/>
      <c r="J754" s="228"/>
      <c r="K754" s="228"/>
      <c r="L754" s="233"/>
      <c r="M754" s="234"/>
      <c r="N754" s="235"/>
      <c r="O754" s="235"/>
      <c r="P754" s="235"/>
      <c r="Q754" s="235"/>
      <c r="R754" s="235"/>
      <c r="S754" s="235"/>
      <c r="T754" s="236"/>
      <c r="AT754" s="237" t="s">
        <v>192</v>
      </c>
      <c r="AU754" s="237" t="s">
        <v>86</v>
      </c>
      <c r="AV754" s="13" t="s">
        <v>86</v>
      </c>
      <c r="AW754" s="13" t="s">
        <v>41</v>
      </c>
      <c r="AX754" s="13" t="s">
        <v>78</v>
      </c>
      <c r="AY754" s="237" t="s">
        <v>183</v>
      </c>
    </row>
    <row r="755" spans="2:51" s="12" customFormat="1" ht="13.5">
      <c r="B755" s="215"/>
      <c r="C755" s="216"/>
      <c r="D755" s="238" t="s">
        <v>192</v>
      </c>
      <c r="E755" s="242" t="s">
        <v>22</v>
      </c>
      <c r="F755" s="243" t="s">
        <v>207</v>
      </c>
      <c r="G755" s="216"/>
      <c r="H755" s="244" t="s">
        <v>22</v>
      </c>
      <c r="I755" s="221"/>
      <c r="J755" s="216"/>
      <c r="K755" s="216"/>
      <c r="L755" s="222"/>
      <c r="M755" s="223"/>
      <c r="N755" s="224"/>
      <c r="O755" s="224"/>
      <c r="P755" s="224"/>
      <c r="Q755" s="224"/>
      <c r="R755" s="224"/>
      <c r="S755" s="224"/>
      <c r="T755" s="225"/>
      <c r="AT755" s="226" t="s">
        <v>192</v>
      </c>
      <c r="AU755" s="226" t="s">
        <v>86</v>
      </c>
      <c r="AV755" s="12" t="s">
        <v>24</v>
      </c>
      <c r="AW755" s="12" t="s">
        <v>41</v>
      </c>
      <c r="AX755" s="12" t="s">
        <v>78</v>
      </c>
      <c r="AY755" s="226" t="s">
        <v>183</v>
      </c>
    </row>
    <row r="756" spans="2:65" s="1" customFormat="1" ht="22.5" customHeight="1">
      <c r="B756" s="40"/>
      <c r="C756" s="203" t="s">
        <v>1146</v>
      </c>
      <c r="D756" s="203" t="s">
        <v>185</v>
      </c>
      <c r="E756" s="204" t="s">
        <v>1147</v>
      </c>
      <c r="F756" s="205" t="s">
        <v>1148</v>
      </c>
      <c r="G756" s="206" t="s">
        <v>288</v>
      </c>
      <c r="H756" s="207">
        <v>611.08</v>
      </c>
      <c r="I756" s="208"/>
      <c r="J756" s="209">
        <f>ROUND(I756*H756,2)</f>
        <v>0</v>
      </c>
      <c r="K756" s="205" t="s">
        <v>544</v>
      </c>
      <c r="L756" s="60"/>
      <c r="M756" s="210" t="s">
        <v>22</v>
      </c>
      <c r="N756" s="211" t="s">
        <v>49</v>
      </c>
      <c r="O756" s="41"/>
      <c r="P756" s="212">
        <f>O756*H756</f>
        <v>0</v>
      </c>
      <c r="Q756" s="212">
        <v>0</v>
      </c>
      <c r="R756" s="212">
        <f>Q756*H756</f>
        <v>0</v>
      </c>
      <c r="S756" s="212">
        <v>0.003</v>
      </c>
      <c r="T756" s="213">
        <f>S756*H756</f>
        <v>1.8332400000000002</v>
      </c>
      <c r="AR756" s="23" t="s">
        <v>190</v>
      </c>
      <c r="AT756" s="23" t="s">
        <v>185</v>
      </c>
      <c r="AU756" s="23" t="s">
        <v>86</v>
      </c>
      <c r="AY756" s="23" t="s">
        <v>183</v>
      </c>
      <c r="BE756" s="214">
        <f>IF(N756="základní",J756,0)</f>
        <v>0</v>
      </c>
      <c r="BF756" s="214">
        <f>IF(N756="snížená",J756,0)</f>
        <v>0</v>
      </c>
      <c r="BG756" s="214">
        <f>IF(N756="zákl. přenesená",J756,0)</f>
        <v>0</v>
      </c>
      <c r="BH756" s="214">
        <f>IF(N756="sníž. přenesená",J756,0)</f>
        <v>0</v>
      </c>
      <c r="BI756" s="214">
        <f>IF(N756="nulová",J756,0)</f>
        <v>0</v>
      </c>
      <c r="BJ756" s="23" t="s">
        <v>24</v>
      </c>
      <c r="BK756" s="214">
        <f>ROUND(I756*H756,2)</f>
        <v>0</v>
      </c>
      <c r="BL756" s="23" t="s">
        <v>190</v>
      </c>
      <c r="BM756" s="23" t="s">
        <v>1149</v>
      </c>
    </row>
    <row r="757" spans="2:51" s="12" customFormat="1" ht="13.5">
      <c r="B757" s="215"/>
      <c r="C757" s="216"/>
      <c r="D757" s="217" t="s">
        <v>192</v>
      </c>
      <c r="E757" s="218" t="s">
        <v>22</v>
      </c>
      <c r="F757" s="219" t="s">
        <v>1150</v>
      </c>
      <c r="G757" s="216"/>
      <c r="H757" s="220" t="s">
        <v>22</v>
      </c>
      <c r="I757" s="221"/>
      <c r="J757" s="216"/>
      <c r="K757" s="216"/>
      <c r="L757" s="222"/>
      <c r="M757" s="223"/>
      <c r="N757" s="224"/>
      <c r="O757" s="224"/>
      <c r="P757" s="224"/>
      <c r="Q757" s="224"/>
      <c r="R757" s="224"/>
      <c r="S757" s="224"/>
      <c r="T757" s="225"/>
      <c r="AT757" s="226" t="s">
        <v>192</v>
      </c>
      <c r="AU757" s="226" t="s">
        <v>86</v>
      </c>
      <c r="AV757" s="12" t="s">
        <v>24</v>
      </c>
      <c r="AW757" s="12" t="s">
        <v>41</v>
      </c>
      <c r="AX757" s="12" t="s">
        <v>78</v>
      </c>
      <c r="AY757" s="226" t="s">
        <v>183</v>
      </c>
    </row>
    <row r="758" spans="2:51" s="13" customFormat="1" ht="13.5">
      <c r="B758" s="227"/>
      <c r="C758" s="228"/>
      <c r="D758" s="217" t="s">
        <v>192</v>
      </c>
      <c r="E758" s="229" t="s">
        <v>22</v>
      </c>
      <c r="F758" s="230" t="s">
        <v>1151</v>
      </c>
      <c r="G758" s="228"/>
      <c r="H758" s="231">
        <v>169.29</v>
      </c>
      <c r="I758" s="232"/>
      <c r="J758" s="228"/>
      <c r="K758" s="228"/>
      <c r="L758" s="233"/>
      <c r="M758" s="234"/>
      <c r="N758" s="235"/>
      <c r="O758" s="235"/>
      <c r="P758" s="235"/>
      <c r="Q758" s="235"/>
      <c r="R758" s="235"/>
      <c r="S758" s="235"/>
      <c r="T758" s="236"/>
      <c r="AT758" s="237" t="s">
        <v>192</v>
      </c>
      <c r="AU758" s="237" t="s">
        <v>86</v>
      </c>
      <c r="AV758" s="13" t="s">
        <v>86</v>
      </c>
      <c r="AW758" s="13" t="s">
        <v>41</v>
      </c>
      <c r="AX758" s="13" t="s">
        <v>78</v>
      </c>
      <c r="AY758" s="237" t="s">
        <v>183</v>
      </c>
    </row>
    <row r="759" spans="2:51" s="13" customFormat="1" ht="13.5">
      <c r="B759" s="227"/>
      <c r="C759" s="228"/>
      <c r="D759" s="217" t="s">
        <v>192</v>
      </c>
      <c r="E759" s="229" t="s">
        <v>22</v>
      </c>
      <c r="F759" s="230" t="s">
        <v>1152</v>
      </c>
      <c r="G759" s="228"/>
      <c r="H759" s="231">
        <v>101.4</v>
      </c>
      <c r="I759" s="232"/>
      <c r="J759" s="228"/>
      <c r="K759" s="228"/>
      <c r="L759" s="233"/>
      <c r="M759" s="234"/>
      <c r="N759" s="235"/>
      <c r="O759" s="235"/>
      <c r="P759" s="235"/>
      <c r="Q759" s="235"/>
      <c r="R759" s="235"/>
      <c r="S759" s="235"/>
      <c r="T759" s="236"/>
      <c r="AT759" s="237" t="s">
        <v>192</v>
      </c>
      <c r="AU759" s="237" t="s">
        <v>86</v>
      </c>
      <c r="AV759" s="13" t="s">
        <v>86</v>
      </c>
      <c r="AW759" s="13" t="s">
        <v>41</v>
      </c>
      <c r="AX759" s="13" t="s">
        <v>78</v>
      </c>
      <c r="AY759" s="237" t="s">
        <v>183</v>
      </c>
    </row>
    <row r="760" spans="2:51" s="12" customFormat="1" ht="13.5">
      <c r="B760" s="215"/>
      <c r="C760" s="216"/>
      <c r="D760" s="217" t="s">
        <v>192</v>
      </c>
      <c r="E760" s="218" t="s">
        <v>22</v>
      </c>
      <c r="F760" s="219" t="s">
        <v>239</v>
      </c>
      <c r="G760" s="216"/>
      <c r="H760" s="220" t="s">
        <v>22</v>
      </c>
      <c r="I760" s="221"/>
      <c r="J760" s="216"/>
      <c r="K760" s="216"/>
      <c r="L760" s="222"/>
      <c r="M760" s="223"/>
      <c r="N760" s="224"/>
      <c r="O760" s="224"/>
      <c r="P760" s="224"/>
      <c r="Q760" s="224"/>
      <c r="R760" s="224"/>
      <c r="S760" s="224"/>
      <c r="T760" s="225"/>
      <c r="AT760" s="226" t="s">
        <v>192</v>
      </c>
      <c r="AU760" s="226" t="s">
        <v>86</v>
      </c>
      <c r="AV760" s="12" t="s">
        <v>24</v>
      </c>
      <c r="AW760" s="12" t="s">
        <v>41</v>
      </c>
      <c r="AX760" s="12" t="s">
        <v>78</v>
      </c>
      <c r="AY760" s="226" t="s">
        <v>183</v>
      </c>
    </row>
    <row r="761" spans="2:51" s="13" customFormat="1" ht="13.5">
      <c r="B761" s="227"/>
      <c r="C761" s="228"/>
      <c r="D761" s="217" t="s">
        <v>192</v>
      </c>
      <c r="E761" s="229" t="s">
        <v>22</v>
      </c>
      <c r="F761" s="230" t="s">
        <v>1153</v>
      </c>
      <c r="G761" s="228"/>
      <c r="H761" s="231">
        <v>226.9</v>
      </c>
      <c r="I761" s="232"/>
      <c r="J761" s="228"/>
      <c r="K761" s="228"/>
      <c r="L761" s="233"/>
      <c r="M761" s="234"/>
      <c r="N761" s="235"/>
      <c r="O761" s="235"/>
      <c r="P761" s="235"/>
      <c r="Q761" s="235"/>
      <c r="R761" s="235"/>
      <c r="S761" s="235"/>
      <c r="T761" s="236"/>
      <c r="AT761" s="237" t="s">
        <v>192</v>
      </c>
      <c r="AU761" s="237" t="s">
        <v>86</v>
      </c>
      <c r="AV761" s="13" t="s">
        <v>86</v>
      </c>
      <c r="AW761" s="13" t="s">
        <v>41</v>
      </c>
      <c r="AX761" s="13" t="s">
        <v>78</v>
      </c>
      <c r="AY761" s="237" t="s">
        <v>183</v>
      </c>
    </row>
    <row r="762" spans="2:51" s="13" customFormat="1" ht="13.5">
      <c r="B762" s="227"/>
      <c r="C762" s="228"/>
      <c r="D762" s="217" t="s">
        <v>192</v>
      </c>
      <c r="E762" s="229" t="s">
        <v>22</v>
      </c>
      <c r="F762" s="230" t="s">
        <v>1154</v>
      </c>
      <c r="G762" s="228"/>
      <c r="H762" s="231">
        <v>113.49</v>
      </c>
      <c r="I762" s="232"/>
      <c r="J762" s="228"/>
      <c r="K762" s="228"/>
      <c r="L762" s="233"/>
      <c r="M762" s="234"/>
      <c r="N762" s="235"/>
      <c r="O762" s="235"/>
      <c r="P762" s="235"/>
      <c r="Q762" s="235"/>
      <c r="R762" s="235"/>
      <c r="S762" s="235"/>
      <c r="T762" s="236"/>
      <c r="AT762" s="237" t="s">
        <v>192</v>
      </c>
      <c r="AU762" s="237" t="s">
        <v>86</v>
      </c>
      <c r="AV762" s="13" t="s">
        <v>86</v>
      </c>
      <c r="AW762" s="13" t="s">
        <v>41</v>
      </c>
      <c r="AX762" s="13" t="s">
        <v>78</v>
      </c>
      <c r="AY762" s="237" t="s">
        <v>183</v>
      </c>
    </row>
    <row r="763" spans="2:51" s="12" customFormat="1" ht="13.5">
      <c r="B763" s="215"/>
      <c r="C763" s="216"/>
      <c r="D763" s="238" t="s">
        <v>192</v>
      </c>
      <c r="E763" s="242" t="s">
        <v>22</v>
      </c>
      <c r="F763" s="243" t="s">
        <v>207</v>
      </c>
      <c r="G763" s="216"/>
      <c r="H763" s="244" t="s">
        <v>22</v>
      </c>
      <c r="I763" s="221"/>
      <c r="J763" s="216"/>
      <c r="K763" s="216"/>
      <c r="L763" s="222"/>
      <c r="M763" s="223"/>
      <c r="N763" s="224"/>
      <c r="O763" s="224"/>
      <c r="P763" s="224"/>
      <c r="Q763" s="224"/>
      <c r="R763" s="224"/>
      <c r="S763" s="224"/>
      <c r="T763" s="225"/>
      <c r="AT763" s="226" t="s">
        <v>192</v>
      </c>
      <c r="AU763" s="226" t="s">
        <v>86</v>
      </c>
      <c r="AV763" s="12" t="s">
        <v>24</v>
      </c>
      <c r="AW763" s="12" t="s">
        <v>41</v>
      </c>
      <c r="AX763" s="12" t="s">
        <v>78</v>
      </c>
      <c r="AY763" s="226" t="s">
        <v>183</v>
      </c>
    </row>
    <row r="764" spans="2:65" s="1" customFormat="1" ht="22.5" customHeight="1">
      <c r="B764" s="40"/>
      <c r="C764" s="203" t="s">
        <v>1155</v>
      </c>
      <c r="D764" s="203" t="s">
        <v>185</v>
      </c>
      <c r="E764" s="204" t="s">
        <v>1156</v>
      </c>
      <c r="F764" s="205" t="s">
        <v>1157</v>
      </c>
      <c r="G764" s="206" t="s">
        <v>288</v>
      </c>
      <c r="H764" s="207">
        <v>12.55</v>
      </c>
      <c r="I764" s="208"/>
      <c r="J764" s="209">
        <f>ROUND(I764*H764,2)</f>
        <v>0</v>
      </c>
      <c r="K764" s="205" t="s">
        <v>189</v>
      </c>
      <c r="L764" s="60"/>
      <c r="M764" s="210" t="s">
        <v>22</v>
      </c>
      <c r="N764" s="211" t="s">
        <v>49</v>
      </c>
      <c r="O764" s="41"/>
      <c r="P764" s="212">
        <f>O764*H764</f>
        <v>0</v>
      </c>
      <c r="Q764" s="212">
        <v>0</v>
      </c>
      <c r="R764" s="212">
        <f>Q764*H764</f>
        <v>0</v>
      </c>
      <c r="S764" s="212">
        <v>0.025</v>
      </c>
      <c r="T764" s="213">
        <f>S764*H764</f>
        <v>0.31375000000000003</v>
      </c>
      <c r="AR764" s="23" t="s">
        <v>190</v>
      </c>
      <c r="AT764" s="23" t="s">
        <v>185</v>
      </c>
      <c r="AU764" s="23" t="s">
        <v>86</v>
      </c>
      <c r="AY764" s="23" t="s">
        <v>183</v>
      </c>
      <c r="BE764" s="214">
        <f>IF(N764="základní",J764,0)</f>
        <v>0</v>
      </c>
      <c r="BF764" s="214">
        <f>IF(N764="snížená",J764,0)</f>
        <v>0</v>
      </c>
      <c r="BG764" s="214">
        <f>IF(N764="zákl. přenesená",J764,0)</f>
        <v>0</v>
      </c>
      <c r="BH764" s="214">
        <f>IF(N764="sníž. přenesená",J764,0)</f>
        <v>0</v>
      </c>
      <c r="BI764" s="214">
        <f>IF(N764="nulová",J764,0)</f>
        <v>0</v>
      </c>
      <c r="BJ764" s="23" t="s">
        <v>24</v>
      </c>
      <c r="BK764" s="214">
        <f>ROUND(I764*H764,2)</f>
        <v>0</v>
      </c>
      <c r="BL764" s="23" t="s">
        <v>190</v>
      </c>
      <c r="BM764" s="23" t="s">
        <v>1158</v>
      </c>
    </row>
    <row r="765" spans="2:51" s="12" customFormat="1" ht="13.5">
      <c r="B765" s="215"/>
      <c r="C765" s="216"/>
      <c r="D765" s="217" t="s">
        <v>192</v>
      </c>
      <c r="E765" s="218" t="s">
        <v>22</v>
      </c>
      <c r="F765" s="219" t="s">
        <v>1159</v>
      </c>
      <c r="G765" s="216"/>
      <c r="H765" s="220" t="s">
        <v>22</v>
      </c>
      <c r="I765" s="221"/>
      <c r="J765" s="216"/>
      <c r="K765" s="216"/>
      <c r="L765" s="222"/>
      <c r="M765" s="223"/>
      <c r="N765" s="224"/>
      <c r="O765" s="224"/>
      <c r="P765" s="224"/>
      <c r="Q765" s="224"/>
      <c r="R765" s="224"/>
      <c r="S765" s="224"/>
      <c r="T765" s="225"/>
      <c r="AT765" s="226" t="s">
        <v>192</v>
      </c>
      <c r="AU765" s="226" t="s">
        <v>86</v>
      </c>
      <c r="AV765" s="12" t="s">
        <v>24</v>
      </c>
      <c r="AW765" s="12" t="s">
        <v>41</v>
      </c>
      <c r="AX765" s="12" t="s">
        <v>78</v>
      </c>
      <c r="AY765" s="226" t="s">
        <v>183</v>
      </c>
    </row>
    <row r="766" spans="2:51" s="13" customFormat="1" ht="13.5">
      <c r="B766" s="227"/>
      <c r="C766" s="228"/>
      <c r="D766" s="217" t="s">
        <v>192</v>
      </c>
      <c r="E766" s="229" t="s">
        <v>22</v>
      </c>
      <c r="F766" s="230" t="s">
        <v>1160</v>
      </c>
      <c r="G766" s="228"/>
      <c r="H766" s="231">
        <v>12.55</v>
      </c>
      <c r="I766" s="232"/>
      <c r="J766" s="228"/>
      <c r="K766" s="228"/>
      <c r="L766" s="233"/>
      <c r="M766" s="234"/>
      <c r="N766" s="235"/>
      <c r="O766" s="235"/>
      <c r="P766" s="235"/>
      <c r="Q766" s="235"/>
      <c r="R766" s="235"/>
      <c r="S766" s="235"/>
      <c r="T766" s="236"/>
      <c r="AT766" s="237" t="s">
        <v>192</v>
      </c>
      <c r="AU766" s="237" t="s">
        <v>86</v>
      </c>
      <c r="AV766" s="13" t="s">
        <v>86</v>
      </c>
      <c r="AW766" s="13" t="s">
        <v>41</v>
      </c>
      <c r="AX766" s="13" t="s">
        <v>78</v>
      </c>
      <c r="AY766" s="237" t="s">
        <v>183</v>
      </c>
    </row>
    <row r="767" spans="2:51" s="12" customFormat="1" ht="13.5">
      <c r="B767" s="215"/>
      <c r="C767" s="216"/>
      <c r="D767" s="238" t="s">
        <v>192</v>
      </c>
      <c r="E767" s="242" t="s">
        <v>22</v>
      </c>
      <c r="F767" s="243" t="s">
        <v>207</v>
      </c>
      <c r="G767" s="216"/>
      <c r="H767" s="244" t="s">
        <v>22</v>
      </c>
      <c r="I767" s="221"/>
      <c r="J767" s="216"/>
      <c r="K767" s="216"/>
      <c r="L767" s="222"/>
      <c r="M767" s="223"/>
      <c r="N767" s="224"/>
      <c r="O767" s="224"/>
      <c r="P767" s="224"/>
      <c r="Q767" s="224"/>
      <c r="R767" s="224"/>
      <c r="S767" s="224"/>
      <c r="T767" s="225"/>
      <c r="AT767" s="226" t="s">
        <v>192</v>
      </c>
      <c r="AU767" s="226" t="s">
        <v>86</v>
      </c>
      <c r="AV767" s="12" t="s">
        <v>24</v>
      </c>
      <c r="AW767" s="12" t="s">
        <v>41</v>
      </c>
      <c r="AX767" s="12" t="s">
        <v>78</v>
      </c>
      <c r="AY767" s="226" t="s">
        <v>183</v>
      </c>
    </row>
    <row r="768" spans="2:65" s="1" customFormat="1" ht="22.5" customHeight="1">
      <c r="B768" s="40"/>
      <c r="C768" s="203" t="s">
        <v>1161</v>
      </c>
      <c r="D768" s="203" t="s">
        <v>185</v>
      </c>
      <c r="E768" s="204" t="s">
        <v>1162</v>
      </c>
      <c r="F768" s="205" t="s">
        <v>1163</v>
      </c>
      <c r="G768" s="206" t="s">
        <v>312</v>
      </c>
      <c r="H768" s="207">
        <v>220</v>
      </c>
      <c r="I768" s="208"/>
      <c r="J768" s="209">
        <f>ROUND(I768*H768,2)</f>
        <v>0</v>
      </c>
      <c r="K768" s="205" t="s">
        <v>189</v>
      </c>
      <c r="L768" s="60"/>
      <c r="M768" s="210" t="s">
        <v>22</v>
      </c>
      <c r="N768" s="211" t="s">
        <v>49</v>
      </c>
      <c r="O768" s="41"/>
      <c r="P768" s="212">
        <f>O768*H768</f>
        <v>0</v>
      </c>
      <c r="Q768" s="212">
        <v>0</v>
      </c>
      <c r="R768" s="212">
        <f>Q768*H768</f>
        <v>0</v>
      </c>
      <c r="S768" s="212">
        <v>0.00884</v>
      </c>
      <c r="T768" s="213">
        <f>S768*H768</f>
        <v>1.9448</v>
      </c>
      <c r="AR768" s="23" t="s">
        <v>190</v>
      </c>
      <c r="AT768" s="23" t="s">
        <v>185</v>
      </c>
      <c r="AU768" s="23" t="s">
        <v>86</v>
      </c>
      <c r="AY768" s="23" t="s">
        <v>183</v>
      </c>
      <c r="BE768" s="214">
        <f>IF(N768="základní",J768,0)</f>
        <v>0</v>
      </c>
      <c r="BF768" s="214">
        <f>IF(N768="snížená",J768,0)</f>
        <v>0</v>
      </c>
      <c r="BG768" s="214">
        <f>IF(N768="zákl. přenesená",J768,0)</f>
        <v>0</v>
      </c>
      <c r="BH768" s="214">
        <f>IF(N768="sníž. přenesená",J768,0)</f>
        <v>0</v>
      </c>
      <c r="BI768" s="214">
        <f>IF(N768="nulová",J768,0)</f>
        <v>0</v>
      </c>
      <c r="BJ768" s="23" t="s">
        <v>24</v>
      </c>
      <c r="BK768" s="214">
        <f>ROUND(I768*H768,2)</f>
        <v>0</v>
      </c>
      <c r="BL768" s="23" t="s">
        <v>190</v>
      </c>
      <c r="BM768" s="23" t="s">
        <v>1164</v>
      </c>
    </row>
    <row r="769" spans="2:65" s="1" customFormat="1" ht="22.5" customHeight="1">
      <c r="B769" s="40"/>
      <c r="C769" s="203" t="s">
        <v>1165</v>
      </c>
      <c r="D769" s="203" t="s">
        <v>185</v>
      </c>
      <c r="E769" s="204" t="s">
        <v>1166</v>
      </c>
      <c r="F769" s="205" t="s">
        <v>1167</v>
      </c>
      <c r="G769" s="206" t="s">
        <v>288</v>
      </c>
      <c r="H769" s="207">
        <v>687.71</v>
      </c>
      <c r="I769" s="208"/>
      <c r="J769" s="209">
        <f>ROUND(I769*H769,2)</f>
        <v>0</v>
      </c>
      <c r="K769" s="205" t="s">
        <v>189</v>
      </c>
      <c r="L769" s="60"/>
      <c r="M769" s="210" t="s">
        <v>22</v>
      </c>
      <c r="N769" s="211" t="s">
        <v>49</v>
      </c>
      <c r="O769" s="41"/>
      <c r="P769" s="212">
        <f>O769*H769</f>
        <v>0</v>
      </c>
      <c r="Q769" s="212">
        <v>0</v>
      </c>
      <c r="R769" s="212">
        <f>Q769*H769</f>
        <v>0</v>
      </c>
      <c r="S769" s="212">
        <v>0.08317</v>
      </c>
      <c r="T769" s="213">
        <f>S769*H769</f>
        <v>57.196840699999996</v>
      </c>
      <c r="AR769" s="23" t="s">
        <v>190</v>
      </c>
      <c r="AT769" s="23" t="s">
        <v>185</v>
      </c>
      <c r="AU769" s="23" t="s">
        <v>86</v>
      </c>
      <c r="AY769" s="23" t="s">
        <v>183</v>
      </c>
      <c r="BE769" s="214">
        <f>IF(N769="základní",J769,0)</f>
        <v>0</v>
      </c>
      <c r="BF769" s="214">
        <f>IF(N769="snížená",J769,0)</f>
        <v>0</v>
      </c>
      <c r="BG769" s="214">
        <f>IF(N769="zákl. přenesená",J769,0)</f>
        <v>0</v>
      </c>
      <c r="BH769" s="214">
        <f>IF(N769="sníž. přenesená",J769,0)</f>
        <v>0</v>
      </c>
      <c r="BI769" s="214">
        <f>IF(N769="nulová",J769,0)</f>
        <v>0</v>
      </c>
      <c r="BJ769" s="23" t="s">
        <v>24</v>
      </c>
      <c r="BK769" s="214">
        <f>ROUND(I769*H769,2)</f>
        <v>0</v>
      </c>
      <c r="BL769" s="23" t="s">
        <v>190</v>
      </c>
      <c r="BM769" s="23" t="s">
        <v>1168</v>
      </c>
    </row>
    <row r="770" spans="2:51" s="12" customFormat="1" ht="13.5">
      <c r="B770" s="215"/>
      <c r="C770" s="216"/>
      <c r="D770" s="217" t="s">
        <v>192</v>
      </c>
      <c r="E770" s="218" t="s">
        <v>22</v>
      </c>
      <c r="F770" s="219" t="s">
        <v>224</v>
      </c>
      <c r="G770" s="216"/>
      <c r="H770" s="220" t="s">
        <v>22</v>
      </c>
      <c r="I770" s="221"/>
      <c r="J770" s="216"/>
      <c r="K770" s="216"/>
      <c r="L770" s="222"/>
      <c r="M770" s="223"/>
      <c r="N770" s="224"/>
      <c r="O770" s="224"/>
      <c r="P770" s="224"/>
      <c r="Q770" s="224"/>
      <c r="R770" s="224"/>
      <c r="S770" s="224"/>
      <c r="T770" s="225"/>
      <c r="AT770" s="226" t="s">
        <v>192</v>
      </c>
      <c r="AU770" s="226" t="s">
        <v>86</v>
      </c>
      <c r="AV770" s="12" t="s">
        <v>24</v>
      </c>
      <c r="AW770" s="12" t="s">
        <v>41</v>
      </c>
      <c r="AX770" s="12" t="s">
        <v>78</v>
      </c>
      <c r="AY770" s="226" t="s">
        <v>183</v>
      </c>
    </row>
    <row r="771" spans="2:51" s="13" customFormat="1" ht="13.5">
      <c r="B771" s="227"/>
      <c r="C771" s="228"/>
      <c r="D771" s="217" t="s">
        <v>192</v>
      </c>
      <c r="E771" s="229" t="s">
        <v>22</v>
      </c>
      <c r="F771" s="230" t="s">
        <v>1169</v>
      </c>
      <c r="G771" s="228"/>
      <c r="H771" s="231">
        <v>210.79</v>
      </c>
      <c r="I771" s="232"/>
      <c r="J771" s="228"/>
      <c r="K771" s="228"/>
      <c r="L771" s="233"/>
      <c r="M771" s="234"/>
      <c r="N771" s="235"/>
      <c r="O771" s="235"/>
      <c r="P771" s="235"/>
      <c r="Q771" s="235"/>
      <c r="R771" s="235"/>
      <c r="S771" s="235"/>
      <c r="T771" s="236"/>
      <c r="AT771" s="237" t="s">
        <v>192</v>
      </c>
      <c r="AU771" s="237" t="s">
        <v>86</v>
      </c>
      <c r="AV771" s="13" t="s">
        <v>86</v>
      </c>
      <c r="AW771" s="13" t="s">
        <v>41</v>
      </c>
      <c r="AX771" s="13" t="s">
        <v>78</v>
      </c>
      <c r="AY771" s="237" t="s">
        <v>183</v>
      </c>
    </row>
    <row r="772" spans="2:51" s="13" customFormat="1" ht="13.5">
      <c r="B772" s="227"/>
      <c r="C772" s="228"/>
      <c r="D772" s="217" t="s">
        <v>192</v>
      </c>
      <c r="E772" s="229" t="s">
        <v>22</v>
      </c>
      <c r="F772" s="230" t="s">
        <v>1170</v>
      </c>
      <c r="G772" s="228"/>
      <c r="H772" s="231">
        <v>126.81</v>
      </c>
      <c r="I772" s="232"/>
      <c r="J772" s="228"/>
      <c r="K772" s="228"/>
      <c r="L772" s="233"/>
      <c r="M772" s="234"/>
      <c r="N772" s="235"/>
      <c r="O772" s="235"/>
      <c r="P772" s="235"/>
      <c r="Q772" s="235"/>
      <c r="R772" s="235"/>
      <c r="S772" s="235"/>
      <c r="T772" s="236"/>
      <c r="AT772" s="237" t="s">
        <v>192</v>
      </c>
      <c r="AU772" s="237" t="s">
        <v>86</v>
      </c>
      <c r="AV772" s="13" t="s">
        <v>86</v>
      </c>
      <c r="AW772" s="13" t="s">
        <v>41</v>
      </c>
      <c r="AX772" s="13" t="s">
        <v>78</v>
      </c>
      <c r="AY772" s="237" t="s">
        <v>183</v>
      </c>
    </row>
    <row r="773" spans="2:51" s="13" customFormat="1" ht="13.5">
      <c r="B773" s="227"/>
      <c r="C773" s="228"/>
      <c r="D773" s="217" t="s">
        <v>192</v>
      </c>
      <c r="E773" s="229" t="s">
        <v>22</v>
      </c>
      <c r="F773" s="230" t="s">
        <v>1171</v>
      </c>
      <c r="G773" s="228"/>
      <c r="H773" s="231">
        <v>47.29</v>
      </c>
      <c r="I773" s="232"/>
      <c r="J773" s="228"/>
      <c r="K773" s="228"/>
      <c r="L773" s="233"/>
      <c r="M773" s="234"/>
      <c r="N773" s="235"/>
      <c r="O773" s="235"/>
      <c r="P773" s="235"/>
      <c r="Q773" s="235"/>
      <c r="R773" s="235"/>
      <c r="S773" s="235"/>
      <c r="T773" s="236"/>
      <c r="AT773" s="237" t="s">
        <v>192</v>
      </c>
      <c r="AU773" s="237" t="s">
        <v>86</v>
      </c>
      <c r="AV773" s="13" t="s">
        <v>86</v>
      </c>
      <c r="AW773" s="13" t="s">
        <v>41</v>
      </c>
      <c r="AX773" s="13" t="s">
        <v>78</v>
      </c>
      <c r="AY773" s="237" t="s">
        <v>183</v>
      </c>
    </row>
    <row r="774" spans="2:51" s="12" customFormat="1" ht="13.5">
      <c r="B774" s="215"/>
      <c r="C774" s="216"/>
      <c r="D774" s="217" t="s">
        <v>192</v>
      </c>
      <c r="E774" s="218" t="s">
        <v>22</v>
      </c>
      <c r="F774" s="219" t="s">
        <v>230</v>
      </c>
      <c r="G774" s="216"/>
      <c r="H774" s="220" t="s">
        <v>22</v>
      </c>
      <c r="I774" s="221"/>
      <c r="J774" s="216"/>
      <c r="K774" s="216"/>
      <c r="L774" s="222"/>
      <c r="M774" s="223"/>
      <c r="N774" s="224"/>
      <c r="O774" s="224"/>
      <c r="P774" s="224"/>
      <c r="Q774" s="224"/>
      <c r="R774" s="224"/>
      <c r="S774" s="224"/>
      <c r="T774" s="225"/>
      <c r="AT774" s="226" t="s">
        <v>192</v>
      </c>
      <c r="AU774" s="226" t="s">
        <v>86</v>
      </c>
      <c r="AV774" s="12" t="s">
        <v>24</v>
      </c>
      <c r="AW774" s="12" t="s">
        <v>41</v>
      </c>
      <c r="AX774" s="12" t="s">
        <v>78</v>
      </c>
      <c r="AY774" s="226" t="s">
        <v>183</v>
      </c>
    </row>
    <row r="775" spans="2:51" s="13" customFormat="1" ht="13.5">
      <c r="B775" s="227"/>
      <c r="C775" s="228"/>
      <c r="D775" s="217" t="s">
        <v>192</v>
      </c>
      <c r="E775" s="229" t="s">
        <v>22</v>
      </c>
      <c r="F775" s="230" t="s">
        <v>1172</v>
      </c>
      <c r="G775" s="228"/>
      <c r="H775" s="231">
        <v>195.81</v>
      </c>
      <c r="I775" s="232"/>
      <c r="J775" s="228"/>
      <c r="K775" s="228"/>
      <c r="L775" s="233"/>
      <c r="M775" s="234"/>
      <c r="N775" s="235"/>
      <c r="O775" s="235"/>
      <c r="P775" s="235"/>
      <c r="Q775" s="235"/>
      <c r="R775" s="235"/>
      <c r="S775" s="235"/>
      <c r="T775" s="236"/>
      <c r="AT775" s="237" t="s">
        <v>192</v>
      </c>
      <c r="AU775" s="237" t="s">
        <v>86</v>
      </c>
      <c r="AV775" s="13" t="s">
        <v>86</v>
      </c>
      <c r="AW775" s="13" t="s">
        <v>41</v>
      </c>
      <c r="AX775" s="13" t="s">
        <v>78</v>
      </c>
      <c r="AY775" s="237" t="s">
        <v>183</v>
      </c>
    </row>
    <row r="776" spans="2:51" s="12" customFormat="1" ht="13.5">
      <c r="B776" s="215"/>
      <c r="C776" s="216"/>
      <c r="D776" s="217" t="s">
        <v>192</v>
      </c>
      <c r="E776" s="218" t="s">
        <v>22</v>
      </c>
      <c r="F776" s="219" t="s">
        <v>239</v>
      </c>
      <c r="G776" s="216"/>
      <c r="H776" s="220" t="s">
        <v>22</v>
      </c>
      <c r="I776" s="221"/>
      <c r="J776" s="216"/>
      <c r="K776" s="216"/>
      <c r="L776" s="222"/>
      <c r="M776" s="223"/>
      <c r="N776" s="224"/>
      <c r="O776" s="224"/>
      <c r="P776" s="224"/>
      <c r="Q776" s="224"/>
      <c r="R776" s="224"/>
      <c r="S776" s="224"/>
      <c r="T776" s="225"/>
      <c r="AT776" s="226" t="s">
        <v>192</v>
      </c>
      <c r="AU776" s="226" t="s">
        <v>86</v>
      </c>
      <c r="AV776" s="12" t="s">
        <v>24</v>
      </c>
      <c r="AW776" s="12" t="s">
        <v>41</v>
      </c>
      <c r="AX776" s="12" t="s">
        <v>78</v>
      </c>
      <c r="AY776" s="226" t="s">
        <v>183</v>
      </c>
    </row>
    <row r="777" spans="2:51" s="13" customFormat="1" ht="13.5">
      <c r="B777" s="227"/>
      <c r="C777" s="228"/>
      <c r="D777" s="217" t="s">
        <v>192</v>
      </c>
      <c r="E777" s="229" t="s">
        <v>22</v>
      </c>
      <c r="F777" s="230" t="s">
        <v>1173</v>
      </c>
      <c r="G777" s="228"/>
      <c r="H777" s="231">
        <v>107.01</v>
      </c>
      <c r="I777" s="232"/>
      <c r="J777" s="228"/>
      <c r="K777" s="228"/>
      <c r="L777" s="233"/>
      <c r="M777" s="234"/>
      <c r="N777" s="235"/>
      <c r="O777" s="235"/>
      <c r="P777" s="235"/>
      <c r="Q777" s="235"/>
      <c r="R777" s="235"/>
      <c r="S777" s="235"/>
      <c r="T777" s="236"/>
      <c r="AT777" s="237" t="s">
        <v>192</v>
      </c>
      <c r="AU777" s="237" t="s">
        <v>86</v>
      </c>
      <c r="AV777" s="13" t="s">
        <v>86</v>
      </c>
      <c r="AW777" s="13" t="s">
        <v>41</v>
      </c>
      <c r="AX777" s="13" t="s">
        <v>78</v>
      </c>
      <c r="AY777" s="237" t="s">
        <v>183</v>
      </c>
    </row>
    <row r="778" spans="2:51" s="12" customFormat="1" ht="13.5">
      <c r="B778" s="215"/>
      <c r="C778" s="216"/>
      <c r="D778" s="238" t="s">
        <v>192</v>
      </c>
      <c r="E778" s="242" t="s">
        <v>22</v>
      </c>
      <c r="F778" s="243" t="s">
        <v>207</v>
      </c>
      <c r="G778" s="216"/>
      <c r="H778" s="244" t="s">
        <v>22</v>
      </c>
      <c r="I778" s="221"/>
      <c r="J778" s="216"/>
      <c r="K778" s="216"/>
      <c r="L778" s="222"/>
      <c r="M778" s="223"/>
      <c r="N778" s="224"/>
      <c r="O778" s="224"/>
      <c r="P778" s="224"/>
      <c r="Q778" s="224"/>
      <c r="R778" s="224"/>
      <c r="S778" s="224"/>
      <c r="T778" s="225"/>
      <c r="AT778" s="226" t="s">
        <v>192</v>
      </c>
      <c r="AU778" s="226" t="s">
        <v>86</v>
      </c>
      <c r="AV778" s="12" t="s">
        <v>24</v>
      </c>
      <c r="AW778" s="12" t="s">
        <v>41</v>
      </c>
      <c r="AX778" s="12" t="s">
        <v>78</v>
      </c>
      <c r="AY778" s="226" t="s">
        <v>183</v>
      </c>
    </row>
    <row r="779" spans="2:65" s="1" customFormat="1" ht="31.5" customHeight="1">
      <c r="B779" s="40"/>
      <c r="C779" s="203" t="s">
        <v>1174</v>
      </c>
      <c r="D779" s="203" t="s">
        <v>185</v>
      </c>
      <c r="E779" s="204" t="s">
        <v>1175</v>
      </c>
      <c r="F779" s="205" t="s">
        <v>1176</v>
      </c>
      <c r="G779" s="206" t="s">
        <v>188</v>
      </c>
      <c r="H779" s="207">
        <v>0.325</v>
      </c>
      <c r="I779" s="208"/>
      <c r="J779" s="209">
        <f>ROUND(I779*H779,2)</f>
        <v>0</v>
      </c>
      <c r="K779" s="205" t="s">
        <v>189</v>
      </c>
      <c r="L779" s="60"/>
      <c r="M779" s="210" t="s">
        <v>22</v>
      </c>
      <c r="N779" s="211" t="s">
        <v>49</v>
      </c>
      <c r="O779" s="41"/>
      <c r="P779" s="212">
        <f>O779*H779</f>
        <v>0</v>
      </c>
      <c r="Q779" s="212">
        <v>0</v>
      </c>
      <c r="R779" s="212">
        <f>Q779*H779</f>
        <v>0</v>
      </c>
      <c r="S779" s="212">
        <v>2.2</v>
      </c>
      <c r="T779" s="213">
        <f>S779*H779</f>
        <v>0.7150000000000001</v>
      </c>
      <c r="AR779" s="23" t="s">
        <v>190</v>
      </c>
      <c r="AT779" s="23" t="s">
        <v>185</v>
      </c>
      <c r="AU779" s="23" t="s">
        <v>86</v>
      </c>
      <c r="AY779" s="23" t="s">
        <v>183</v>
      </c>
      <c r="BE779" s="214">
        <f>IF(N779="základní",J779,0)</f>
        <v>0</v>
      </c>
      <c r="BF779" s="214">
        <f>IF(N779="snížená",J779,0)</f>
        <v>0</v>
      </c>
      <c r="BG779" s="214">
        <f>IF(N779="zákl. přenesená",J779,0)</f>
        <v>0</v>
      </c>
      <c r="BH779" s="214">
        <f>IF(N779="sníž. přenesená",J779,0)</f>
        <v>0</v>
      </c>
      <c r="BI779" s="214">
        <f>IF(N779="nulová",J779,0)</f>
        <v>0</v>
      </c>
      <c r="BJ779" s="23" t="s">
        <v>24</v>
      </c>
      <c r="BK779" s="214">
        <f>ROUND(I779*H779,2)</f>
        <v>0</v>
      </c>
      <c r="BL779" s="23" t="s">
        <v>190</v>
      </c>
      <c r="BM779" s="23" t="s">
        <v>1177</v>
      </c>
    </row>
    <row r="780" spans="2:51" s="12" customFormat="1" ht="13.5">
      <c r="B780" s="215"/>
      <c r="C780" s="216"/>
      <c r="D780" s="217" t="s">
        <v>192</v>
      </c>
      <c r="E780" s="218" t="s">
        <v>22</v>
      </c>
      <c r="F780" s="219" t="s">
        <v>1178</v>
      </c>
      <c r="G780" s="216"/>
      <c r="H780" s="220" t="s">
        <v>22</v>
      </c>
      <c r="I780" s="221"/>
      <c r="J780" s="216"/>
      <c r="K780" s="216"/>
      <c r="L780" s="222"/>
      <c r="M780" s="223"/>
      <c r="N780" s="224"/>
      <c r="O780" s="224"/>
      <c r="P780" s="224"/>
      <c r="Q780" s="224"/>
      <c r="R780" s="224"/>
      <c r="S780" s="224"/>
      <c r="T780" s="225"/>
      <c r="AT780" s="226" t="s">
        <v>192</v>
      </c>
      <c r="AU780" s="226" t="s">
        <v>86</v>
      </c>
      <c r="AV780" s="12" t="s">
        <v>24</v>
      </c>
      <c r="AW780" s="12" t="s">
        <v>41</v>
      </c>
      <c r="AX780" s="12" t="s">
        <v>78</v>
      </c>
      <c r="AY780" s="226" t="s">
        <v>183</v>
      </c>
    </row>
    <row r="781" spans="2:51" s="13" customFormat="1" ht="13.5">
      <c r="B781" s="227"/>
      <c r="C781" s="228"/>
      <c r="D781" s="217" t="s">
        <v>192</v>
      </c>
      <c r="E781" s="229" t="s">
        <v>22</v>
      </c>
      <c r="F781" s="230" t="s">
        <v>1179</v>
      </c>
      <c r="G781" s="228"/>
      <c r="H781" s="231">
        <v>0.225</v>
      </c>
      <c r="I781" s="232"/>
      <c r="J781" s="228"/>
      <c r="K781" s="228"/>
      <c r="L781" s="233"/>
      <c r="M781" s="234"/>
      <c r="N781" s="235"/>
      <c r="O781" s="235"/>
      <c r="P781" s="235"/>
      <c r="Q781" s="235"/>
      <c r="R781" s="235"/>
      <c r="S781" s="235"/>
      <c r="T781" s="236"/>
      <c r="AT781" s="237" t="s">
        <v>192</v>
      </c>
      <c r="AU781" s="237" t="s">
        <v>86</v>
      </c>
      <c r="AV781" s="13" t="s">
        <v>86</v>
      </c>
      <c r="AW781" s="13" t="s">
        <v>41</v>
      </c>
      <c r="AX781" s="13" t="s">
        <v>78</v>
      </c>
      <c r="AY781" s="237" t="s">
        <v>183</v>
      </c>
    </row>
    <row r="782" spans="2:51" s="12" customFormat="1" ht="13.5">
      <c r="B782" s="215"/>
      <c r="C782" s="216"/>
      <c r="D782" s="217" t="s">
        <v>192</v>
      </c>
      <c r="E782" s="218" t="s">
        <v>22</v>
      </c>
      <c r="F782" s="219" t="s">
        <v>1180</v>
      </c>
      <c r="G782" s="216"/>
      <c r="H782" s="220" t="s">
        <v>22</v>
      </c>
      <c r="I782" s="221"/>
      <c r="J782" s="216"/>
      <c r="K782" s="216"/>
      <c r="L782" s="222"/>
      <c r="M782" s="223"/>
      <c r="N782" s="224"/>
      <c r="O782" s="224"/>
      <c r="P782" s="224"/>
      <c r="Q782" s="224"/>
      <c r="R782" s="224"/>
      <c r="S782" s="224"/>
      <c r="T782" s="225"/>
      <c r="AT782" s="226" t="s">
        <v>192</v>
      </c>
      <c r="AU782" s="226" t="s">
        <v>86</v>
      </c>
      <c r="AV782" s="12" t="s">
        <v>24</v>
      </c>
      <c r="AW782" s="12" t="s">
        <v>41</v>
      </c>
      <c r="AX782" s="12" t="s">
        <v>78</v>
      </c>
      <c r="AY782" s="226" t="s">
        <v>183</v>
      </c>
    </row>
    <row r="783" spans="2:51" s="13" customFormat="1" ht="13.5">
      <c r="B783" s="227"/>
      <c r="C783" s="228"/>
      <c r="D783" s="217" t="s">
        <v>192</v>
      </c>
      <c r="E783" s="229" t="s">
        <v>22</v>
      </c>
      <c r="F783" s="230" t="s">
        <v>1181</v>
      </c>
      <c r="G783" s="228"/>
      <c r="H783" s="231">
        <v>0.1</v>
      </c>
      <c r="I783" s="232"/>
      <c r="J783" s="228"/>
      <c r="K783" s="228"/>
      <c r="L783" s="233"/>
      <c r="M783" s="234"/>
      <c r="N783" s="235"/>
      <c r="O783" s="235"/>
      <c r="P783" s="235"/>
      <c r="Q783" s="235"/>
      <c r="R783" s="235"/>
      <c r="S783" s="235"/>
      <c r="T783" s="236"/>
      <c r="AT783" s="237" t="s">
        <v>192</v>
      </c>
      <c r="AU783" s="237" t="s">
        <v>86</v>
      </c>
      <c r="AV783" s="13" t="s">
        <v>86</v>
      </c>
      <c r="AW783" s="13" t="s">
        <v>41</v>
      </c>
      <c r="AX783" s="13" t="s">
        <v>78</v>
      </c>
      <c r="AY783" s="237" t="s">
        <v>183</v>
      </c>
    </row>
    <row r="784" spans="2:51" s="12" customFormat="1" ht="13.5">
      <c r="B784" s="215"/>
      <c r="C784" s="216"/>
      <c r="D784" s="238" t="s">
        <v>192</v>
      </c>
      <c r="E784" s="242" t="s">
        <v>22</v>
      </c>
      <c r="F784" s="243" t="s">
        <v>207</v>
      </c>
      <c r="G784" s="216"/>
      <c r="H784" s="244" t="s">
        <v>22</v>
      </c>
      <c r="I784" s="221"/>
      <c r="J784" s="216"/>
      <c r="K784" s="216"/>
      <c r="L784" s="222"/>
      <c r="M784" s="223"/>
      <c r="N784" s="224"/>
      <c r="O784" s="224"/>
      <c r="P784" s="224"/>
      <c r="Q784" s="224"/>
      <c r="R784" s="224"/>
      <c r="S784" s="224"/>
      <c r="T784" s="225"/>
      <c r="AT784" s="226" t="s">
        <v>192</v>
      </c>
      <c r="AU784" s="226" t="s">
        <v>86</v>
      </c>
      <c r="AV784" s="12" t="s">
        <v>24</v>
      </c>
      <c r="AW784" s="12" t="s">
        <v>41</v>
      </c>
      <c r="AX784" s="12" t="s">
        <v>78</v>
      </c>
      <c r="AY784" s="226" t="s">
        <v>183</v>
      </c>
    </row>
    <row r="785" spans="2:65" s="1" customFormat="1" ht="31.5" customHeight="1">
      <c r="B785" s="40"/>
      <c r="C785" s="203" t="s">
        <v>1182</v>
      </c>
      <c r="D785" s="203" t="s">
        <v>185</v>
      </c>
      <c r="E785" s="204" t="s">
        <v>1183</v>
      </c>
      <c r="F785" s="205" t="s">
        <v>1184</v>
      </c>
      <c r="G785" s="206" t="s">
        <v>188</v>
      </c>
      <c r="H785" s="207">
        <v>29.758</v>
      </c>
      <c r="I785" s="208"/>
      <c r="J785" s="209">
        <f>ROUND(I785*H785,2)</f>
        <v>0</v>
      </c>
      <c r="K785" s="205" t="s">
        <v>189</v>
      </c>
      <c r="L785" s="60"/>
      <c r="M785" s="210" t="s">
        <v>22</v>
      </c>
      <c r="N785" s="211" t="s">
        <v>49</v>
      </c>
      <c r="O785" s="41"/>
      <c r="P785" s="212">
        <f>O785*H785</f>
        <v>0</v>
      </c>
      <c r="Q785" s="212">
        <v>0</v>
      </c>
      <c r="R785" s="212">
        <f>Q785*H785</f>
        <v>0</v>
      </c>
      <c r="S785" s="212">
        <v>2.2</v>
      </c>
      <c r="T785" s="213">
        <f>S785*H785</f>
        <v>65.4676</v>
      </c>
      <c r="AR785" s="23" t="s">
        <v>190</v>
      </c>
      <c r="AT785" s="23" t="s">
        <v>185</v>
      </c>
      <c r="AU785" s="23" t="s">
        <v>86</v>
      </c>
      <c r="AY785" s="23" t="s">
        <v>183</v>
      </c>
      <c r="BE785" s="214">
        <f>IF(N785="základní",J785,0)</f>
        <v>0</v>
      </c>
      <c r="BF785" s="214">
        <f>IF(N785="snížená",J785,0)</f>
        <v>0</v>
      </c>
      <c r="BG785" s="214">
        <f>IF(N785="zákl. přenesená",J785,0)</f>
        <v>0</v>
      </c>
      <c r="BH785" s="214">
        <f>IF(N785="sníž. přenesená",J785,0)</f>
        <v>0</v>
      </c>
      <c r="BI785" s="214">
        <f>IF(N785="nulová",J785,0)</f>
        <v>0</v>
      </c>
      <c r="BJ785" s="23" t="s">
        <v>24</v>
      </c>
      <c r="BK785" s="214">
        <f>ROUND(I785*H785,2)</f>
        <v>0</v>
      </c>
      <c r="BL785" s="23" t="s">
        <v>190</v>
      </c>
      <c r="BM785" s="23" t="s">
        <v>1185</v>
      </c>
    </row>
    <row r="786" spans="2:51" s="12" customFormat="1" ht="13.5">
      <c r="B786" s="215"/>
      <c r="C786" s="216"/>
      <c r="D786" s="217" t="s">
        <v>192</v>
      </c>
      <c r="E786" s="218" t="s">
        <v>22</v>
      </c>
      <c r="F786" s="219" t="s">
        <v>1186</v>
      </c>
      <c r="G786" s="216"/>
      <c r="H786" s="220" t="s">
        <v>22</v>
      </c>
      <c r="I786" s="221"/>
      <c r="J786" s="216"/>
      <c r="K786" s="216"/>
      <c r="L786" s="222"/>
      <c r="M786" s="223"/>
      <c r="N786" s="224"/>
      <c r="O786" s="224"/>
      <c r="P786" s="224"/>
      <c r="Q786" s="224"/>
      <c r="R786" s="224"/>
      <c r="S786" s="224"/>
      <c r="T786" s="225"/>
      <c r="AT786" s="226" t="s">
        <v>192</v>
      </c>
      <c r="AU786" s="226" t="s">
        <v>86</v>
      </c>
      <c r="AV786" s="12" t="s">
        <v>24</v>
      </c>
      <c r="AW786" s="12" t="s">
        <v>41</v>
      </c>
      <c r="AX786" s="12" t="s">
        <v>78</v>
      </c>
      <c r="AY786" s="226" t="s">
        <v>183</v>
      </c>
    </row>
    <row r="787" spans="2:51" s="13" customFormat="1" ht="13.5">
      <c r="B787" s="227"/>
      <c r="C787" s="228"/>
      <c r="D787" s="217" t="s">
        <v>192</v>
      </c>
      <c r="E787" s="229" t="s">
        <v>22</v>
      </c>
      <c r="F787" s="230" t="s">
        <v>1187</v>
      </c>
      <c r="G787" s="228"/>
      <c r="H787" s="231">
        <v>23.093</v>
      </c>
      <c r="I787" s="232"/>
      <c r="J787" s="228"/>
      <c r="K787" s="228"/>
      <c r="L787" s="233"/>
      <c r="M787" s="234"/>
      <c r="N787" s="235"/>
      <c r="O787" s="235"/>
      <c r="P787" s="235"/>
      <c r="Q787" s="235"/>
      <c r="R787" s="235"/>
      <c r="S787" s="235"/>
      <c r="T787" s="236"/>
      <c r="AT787" s="237" t="s">
        <v>192</v>
      </c>
      <c r="AU787" s="237" t="s">
        <v>86</v>
      </c>
      <c r="AV787" s="13" t="s">
        <v>86</v>
      </c>
      <c r="AW787" s="13" t="s">
        <v>41</v>
      </c>
      <c r="AX787" s="13" t="s">
        <v>78</v>
      </c>
      <c r="AY787" s="237" t="s">
        <v>183</v>
      </c>
    </row>
    <row r="788" spans="2:51" s="12" customFormat="1" ht="13.5">
      <c r="B788" s="215"/>
      <c r="C788" s="216"/>
      <c r="D788" s="217" t="s">
        <v>192</v>
      </c>
      <c r="E788" s="218" t="s">
        <v>22</v>
      </c>
      <c r="F788" s="219" t="s">
        <v>230</v>
      </c>
      <c r="G788" s="216"/>
      <c r="H788" s="220" t="s">
        <v>22</v>
      </c>
      <c r="I788" s="221"/>
      <c r="J788" s="216"/>
      <c r="K788" s="216"/>
      <c r="L788" s="222"/>
      <c r="M788" s="223"/>
      <c r="N788" s="224"/>
      <c r="O788" s="224"/>
      <c r="P788" s="224"/>
      <c r="Q788" s="224"/>
      <c r="R788" s="224"/>
      <c r="S788" s="224"/>
      <c r="T788" s="225"/>
      <c r="AT788" s="226" t="s">
        <v>192</v>
      </c>
      <c r="AU788" s="226" t="s">
        <v>86</v>
      </c>
      <c r="AV788" s="12" t="s">
        <v>24</v>
      </c>
      <c r="AW788" s="12" t="s">
        <v>41</v>
      </c>
      <c r="AX788" s="12" t="s">
        <v>78</v>
      </c>
      <c r="AY788" s="226" t="s">
        <v>183</v>
      </c>
    </row>
    <row r="789" spans="2:51" s="12" customFormat="1" ht="13.5">
      <c r="B789" s="215"/>
      <c r="C789" s="216"/>
      <c r="D789" s="217" t="s">
        <v>192</v>
      </c>
      <c r="E789" s="218" t="s">
        <v>22</v>
      </c>
      <c r="F789" s="219" t="s">
        <v>1065</v>
      </c>
      <c r="G789" s="216"/>
      <c r="H789" s="220" t="s">
        <v>22</v>
      </c>
      <c r="I789" s="221"/>
      <c r="J789" s="216"/>
      <c r="K789" s="216"/>
      <c r="L789" s="222"/>
      <c r="M789" s="223"/>
      <c r="N789" s="224"/>
      <c r="O789" s="224"/>
      <c r="P789" s="224"/>
      <c r="Q789" s="224"/>
      <c r="R789" s="224"/>
      <c r="S789" s="224"/>
      <c r="T789" s="225"/>
      <c r="AT789" s="226" t="s">
        <v>192</v>
      </c>
      <c r="AU789" s="226" t="s">
        <v>86</v>
      </c>
      <c r="AV789" s="12" t="s">
        <v>24</v>
      </c>
      <c r="AW789" s="12" t="s">
        <v>41</v>
      </c>
      <c r="AX789" s="12" t="s">
        <v>78</v>
      </c>
      <c r="AY789" s="226" t="s">
        <v>183</v>
      </c>
    </row>
    <row r="790" spans="2:51" s="13" customFormat="1" ht="13.5">
      <c r="B790" s="227"/>
      <c r="C790" s="228"/>
      <c r="D790" s="217" t="s">
        <v>192</v>
      </c>
      <c r="E790" s="229" t="s">
        <v>22</v>
      </c>
      <c r="F790" s="230" t="s">
        <v>1188</v>
      </c>
      <c r="G790" s="228"/>
      <c r="H790" s="231">
        <v>0.65</v>
      </c>
      <c r="I790" s="232"/>
      <c r="J790" s="228"/>
      <c r="K790" s="228"/>
      <c r="L790" s="233"/>
      <c r="M790" s="234"/>
      <c r="N790" s="235"/>
      <c r="O790" s="235"/>
      <c r="P790" s="235"/>
      <c r="Q790" s="235"/>
      <c r="R790" s="235"/>
      <c r="S790" s="235"/>
      <c r="T790" s="236"/>
      <c r="AT790" s="237" t="s">
        <v>192</v>
      </c>
      <c r="AU790" s="237" t="s">
        <v>86</v>
      </c>
      <c r="AV790" s="13" t="s">
        <v>86</v>
      </c>
      <c r="AW790" s="13" t="s">
        <v>41</v>
      </c>
      <c r="AX790" s="13" t="s">
        <v>78</v>
      </c>
      <c r="AY790" s="237" t="s">
        <v>183</v>
      </c>
    </row>
    <row r="791" spans="2:51" s="12" customFormat="1" ht="13.5">
      <c r="B791" s="215"/>
      <c r="C791" s="216"/>
      <c r="D791" s="217" t="s">
        <v>192</v>
      </c>
      <c r="E791" s="218" t="s">
        <v>22</v>
      </c>
      <c r="F791" s="219" t="s">
        <v>1189</v>
      </c>
      <c r="G791" s="216"/>
      <c r="H791" s="220" t="s">
        <v>22</v>
      </c>
      <c r="I791" s="221"/>
      <c r="J791" s="216"/>
      <c r="K791" s="216"/>
      <c r="L791" s="222"/>
      <c r="M791" s="223"/>
      <c r="N791" s="224"/>
      <c r="O791" s="224"/>
      <c r="P791" s="224"/>
      <c r="Q791" s="224"/>
      <c r="R791" s="224"/>
      <c r="S791" s="224"/>
      <c r="T791" s="225"/>
      <c r="AT791" s="226" t="s">
        <v>192</v>
      </c>
      <c r="AU791" s="226" t="s">
        <v>86</v>
      </c>
      <c r="AV791" s="12" t="s">
        <v>24</v>
      </c>
      <c r="AW791" s="12" t="s">
        <v>41</v>
      </c>
      <c r="AX791" s="12" t="s">
        <v>78</v>
      </c>
      <c r="AY791" s="226" t="s">
        <v>183</v>
      </c>
    </row>
    <row r="792" spans="2:51" s="13" customFormat="1" ht="13.5">
      <c r="B792" s="227"/>
      <c r="C792" s="228"/>
      <c r="D792" s="217" t="s">
        <v>192</v>
      </c>
      <c r="E792" s="229" t="s">
        <v>22</v>
      </c>
      <c r="F792" s="230" t="s">
        <v>1190</v>
      </c>
      <c r="G792" s="228"/>
      <c r="H792" s="231">
        <v>0.703</v>
      </c>
      <c r="I792" s="232"/>
      <c r="J792" s="228"/>
      <c r="K792" s="228"/>
      <c r="L792" s="233"/>
      <c r="M792" s="234"/>
      <c r="N792" s="235"/>
      <c r="O792" s="235"/>
      <c r="P792" s="235"/>
      <c r="Q792" s="235"/>
      <c r="R792" s="235"/>
      <c r="S792" s="235"/>
      <c r="T792" s="236"/>
      <c r="AT792" s="237" t="s">
        <v>192</v>
      </c>
      <c r="AU792" s="237" t="s">
        <v>86</v>
      </c>
      <c r="AV792" s="13" t="s">
        <v>86</v>
      </c>
      <c r="AW792" s="13" t="s">
        <v>41</v>
      </c>
      <c r="AX792" s="13" t="s">
        <v>78</v>
      </c>
      <c r="AY792" s="237" t="s">
        <v>183</v>
      </c>
    </row>
    <row r="793" spans="2:51" s="12" customFormat="1" ht="13.5">
      <c r="B793" s="215"/>
      <c r="C793" s="216"/>
      <c r="D793" s="217" t="s">
        <v>192</v>
      </c>
      <c r="E793" s="218" t="s">
        <v>22</v>
      </c>
      <c r="F793" s="219" t="s">
        <v>1082</v>
      </c>
      <c r="G793" s="216"/>
      <c r="H793" s="220" t="s">
        <v>22</v>
      </c>
      <c r="I793" s="221"/>
      <c r="J793" s="216"/>
      <c r="K793" s="216"/>
      <c r="L793" s="222"/>
      <c r="M793" s="223"/>
      <c r="N793" s="224"/>
      <c r="O793" s="224"/>
      <c r="P793" s="224"/>
      <c r="Q793" s="224"/>
      <c r="R793" s="224"/>
      <c r="S793" s="224"/>
      <c r="T793" s="225"/>
      <c r="AT793" s="226" t="s">
        <v>192</v>
      </c>
      <c r="AU793" s="226" t="s">
        <v>86</v>
      </c>
      <c r="AV793" s="12" t="s">
        <v>24</v>
      </c>
      <c r="AW793" s="12" t="s">
        <v>41</v>
      </c>
      <c r="AX793" s="12" t="s">
        <v>78</v>
      </c>
      <c r="AY793" s="226" t="s">
        <v>183</v>
      </c>
    </row>
    <row r="794" spans="2:51" s="13" customFormat="1" ht="13.5">
      <c r="B794" s="227"/>
      <c r="C794" s="228"/>
      <c r="D794" s="217" t="s">
        <v>192</v>
      </c>
      <c r="E794" s="229" t="s">
        <v>22</v>
      </c>
      <c r="F794" s="230" t="s">
        <v>747</v>
      </c>
      <c r="G794" s="228"/>
      <c r="H794" s="231">
        <v>1</v>
      </c>
      <c r="I794" s="232"/>
      <c r="J794" s="228"/>
      <c r="K794" s="228"/>
      <c r="L794" s="233"/>
      <c r="M794" s="234"/>
      <c r="N794" s="235"/>
      <c r="O794" s="235"/>
      <c r="P794" s="235"/>
      <c r="Q794" s="235"/>
      <c r="R794" s="235"/>
      <c r="S794" s="235"/>
      <c r="T794" s="236"/>
      <c r="AT794" s="237" t="s">
        <v>192</v>
      </c>
      <c r="AU794" s="237" t="s">
        <v>86</v>
      </c>
      <c r="AV794" s="13" t="s">
        <v>86</v>
      </c>
      <c r="AW794" s="13" t="s">
        <v>41</v>
      </c>
      <c r="AX794" s="13" t="s">
        <v>78</v>
      </c>
      <c r="AY794" s="237" t="s">
        <v>183</v>
      </c>
    </row>
    <row r="795" spans="2:51" s="12" customFormat="1" ht="13.5">
      <c r="B795" s="215"/>
      <c r="C795" s="216"/>
      <c r="D795" s="217" t="s">
        <v>192</v>
      </c>
      <c r="E795" s="218" t="s">
        <v>22</v>
      </c>
      <c r="F795" s="219" t="s">
        <v>1191</v>
      </c>
      <c r="G795" s="216"/>
      <c r="H795" s="220" t="s">
        <v>22</v>
      </c>
      <c r="I795" s="221"/>
      <c r="J795" s="216"/>
      <c r="K795" s="216"/>
      <c r="L795" s="222"/>
      <c r="M795" s="223"/>
      <c r="N795" s="224"/>
      <c r="O795" s="224"/>
      <c r="P795" s="224"/>
      <c r="Q795" s="224"/>
      <c r="R795" s="224"/>
      <c r="S795" s="224"/>
      <c r="T795" s="225"/>
      <c r="AT795" s="226" t="s">
        <v>192</v>
      </c>
      <c r="AU795" s="226" t="s">
        <v>86</v>
      </c>
      <c r="AV795" s="12" t="s">
        <v>24</v>
      </c>
      <c r="AW795" s="12" t="s">
        <v>41</v>
      </c>
      <c r="AX795" s="12" t="s">
        <v>78</v>
      </c>
      <c r="AY795" s="226" t="s">
        <v>183</v>
      </c>
    </row>
    <row r="796" spans="2:51" s="13" customFormat="1" ht="13.5">
      <c r="B796" s="227"/>
      <c r="C796" s="228"/>
      <c r="D796" s="217" t="s">
        <v>192</v>
      </c>
      <c r="E796" s="229" t="s">
        <v>22</v>
      </c>
      <c r="F796" s="230" t="s">
        <v>1192</v>
      </c>
      <c r="G796" s="228"/>
      <c r="H796" s="231">
        <v>2.156</v>
      </c>
      <c r="I796" s="232"/>
      <c r="J796" s="228"/>
      <c r="K796" s="228"/>
      <c r="L796" s="233"/>
      <c r="M796" s="234"/>
      <c r="N796" s="235"/>
      <c r="O796" s="235"/>
      <c r="P796" s="235"/>
      <c r="Q796" s="235"/>
      <c r="R796" s="235"/>
      <c r="S796" s="235"/>
      <c r="T796" s="236"/>
      <c r="AT796" s="237" t="s">
        <v>192</v>
      </c>
      <c r="AU796" s="237" t="s">
        <v>86</v>
      </c>
      <c r="AV796" s="13" t="s">
        <v>86</v>
      </c>
      <c r="AW796" s="13" t="s">
        <v>41</v>
      </c>
      <c r="AX796" s="13" t="s">
        <v>78</v>
      </c>
      <c r="AY796" s="237" t="s">
        <v>183</v>
      </c>
    </row>
    <row r="797" spans="2:51" s="12" customFormat="1" ht="13.5">
      <c r="B797" s="215"/>
      <c r="C797" s="216"/>
      <c r="D797" s="217" t="s">
        <v>192</v>
      </c>
      <c r="E797" s="218" t="s">
        <v>22</v>
      </c>
      <c r="F797" s="219" t="s">
        <v>239</v>
      </c>
      <c r="G797" s="216"/>
      <c r="H797" s="220" t="s">
        <v>22</v>
      </c>
      <c r="I797" s="221"/>
      <c r="J797" s="216"/>
      <c r="K797" s="216"/>
      <c r="L797" s="222"/>
      <c r="M797" s="223"/>
      <c r="N797" s="224"/>
      <c r="O797" s="224"/>
      <c r="P797" s="224"/>
      <c r="Q797" s="224"/>
      <c r="R797" s="224"/>
      <c r="S797" s="224"/>
      <c r="T797" s="225"/>
      <c r="AT797" s="226" t="s">
        <v>192</v>
      </c>
      <c r="AU797" s="226" t="s">
        <v>86</v>
      </c>
      <c r="AV797" s="12" t="s">
        <v>24</v>
      </c>
      <c r="AW797" s="12" t="s">
        <v>41</v>
      </c>
      <c r="AX797" s="12" t="s">
        <v>78</v>
      </c>
      <c r="AY797" s="226" t="s">
        <v>183</v>
      </c>
    </row>
    <row r="798" spans="2:51" s="12" customFormat="1" ht="13.5">
      <c r="B798" s="215"/>
      <c r="C798" s="216"/>
      <c r="D798" s="217" t="s">
        <v>192</v>
      </c>
      <c r="E798" s="218" t="s">
        <v>22</v>
      </c>
      <c r="F798" s="219" t="s">
        <v>1193</v>
      </c>
      <c r="G798" s="216"/>
      <c r="H798" s="220" t="s">
        <v>22</v>
      </c>
      <c r="I798" s="221"/>
      <c r="J798" s="216"/>
      <c r="K798" s="216"/>
      <c r="L798" s="222"/>
      <c r="M798" s="223"/>
      <c r="N798" s="224"/>
      <c r="O798" s="224"/>
      <c r="P798" s="224"/>
      <c r="Q798" s="224"/>
      <c r="R798" s="224"/>
      <c r="S798" s="224"/>
      <c r="T798" s="225"/>
      <c r="AT798" s="226" t="s">
        <v>192</v>
      </c>
      <c r="AU798" s="226" t="s">
        <v>86</v>
      </c>
      <c r="AV798" s="12" t="s">
        <v>24</v>
      </c>
      <c r="AW798" s="12" t="s">
        <v>41</v>
      </c>
      <c r="AX798" s="12" t="s">
        <v>78</v>
      </c>
      <c r="AY798" s="226" t="s">
        <v>183</v>
      </c>
    </row>
    <row r="799" spans="2:51" s="13" customFormat="1" ht="13.5">
      <c r="B799" s="227"/>
      <c r="C799" s="228"/>
      <c r="D799" s="217" t="s">
        <v>192</v>
      </c>
      <c r="E799" s="229" t="s">
        <v>22</v>
      </c>
      <c r="F799" s="230" t="s">
        <v>1192</v>
      </c>
      <c r="G799" s="228"/>
      <c r="H799" s="231">
        <v>2.156</v>
      </c>
      <c r="I799" s="232"/>
      <c r="J799" s="228"/>
      <c r="K799" s="228"/>
      <c r="L799" s="233"/>
      <c r="M799" s="234"/>
      <c r="N799" s="235"/>
      <c r="O799" s="235"/>
      <c r="P799" s="235"/>
      <c r="Q799" s="235"/>
      <c r="R799" s="235"/>
      <c r="S799" s="235"/>
      <c r="T799" s="236"/>
      <c r="AT799" s="237" t="s">
        <v>192</v>
      </c>
      <c r="AU799" s="237" t="s">
        <v>86</v>
      </c>
      <c r="AV799" s="13" t="s">
        <v>86</v>
      </c>
      <c r="AW799" s="13" t="s">
        <v>41</v>
      </c>
      <c r="AX799" s="13" t="s">
        <v>78</v>
      </c>
      <c r="AY799" s="237" t="s">
        <v>183</v>
      </c>
    </row>
    <row r="800" spans="2:51" s="12" customFormat="1" ht="13.5">
      <c r="B800" s="215"/>
      <c r="C800" s="216"/>
      <c r="D800" s="238" t="s">
        <v>192</v>
      </c>
      <c r="E800" s="242" t="s">
        <v>22</v>
      </c>
      <c r="F800" s="243" t="s">
        <v>207</v>
      </c>
      <c r="G800" s="216"/>
      <c r="H800" s="244" t="s">
        <v>22</v>
      </c>
      <c r="I800" s="221"/>
      <c r="J800" s="216"/>
      <c r="K800" s="216"/>
      <c r="L800" s="222"/>
      <c r="M800" s="223"/>
      <c r="N800" s="224"/>
      <c r="O800" s="224"/>
      <c r="P800" s="224"/>
      <c r="Q800" s="224"/>
      <c r="R800" s="224"/>
      <c r="S800" s="224"/>
      <c r="T800" s="225"/>
      <c r="AT800" s="226" t="s">
        <v>192</v>
      </c>
      <c r="AU800" s="226" t="s">
        <v>86</v>
      </c>
      <c r="AV800" s="12" t="s">
        <v>24</v>
      </c>
      <c r="AW800" s="12" t="s">
        <v>41</v>
      </c>
      <c r="AX800" s="12" t="s">
        <v>78</v>
      </c>
      <c r="AY800" s="226" t="s">
        <v>183</v>
      </c>
    </row>
    <row r="801" spans="2:65" s="1" customFormat="1" ht="31.5" customHeight="1">
      <c r="B801" s="40"/>
      <c r="C801" s="203" t="s">
        <v>1194</v>
      </c>
      <c r="D801" s="203" t="s">
        <v>185</v>
      </c>
      <c r="E801" s="204" t="s">
        <v>1195</v>
      </c>
      <c r="F801" s="205" t="s">
        <v>1196</v>
      </c>
      <c r="G801" s="206" t="s">
        <v>188</v>
      </c>
      <c r="H801" s="207">
        <v>29.433</v>
      </c>
      <c r="I801" s="208"/>
      <c r="J801" s="209">
        <f>ROUND(I801*H801,2)</f>
        <v>0</v>
      </c>
      <c r="K801" s="205" t="s">
        <v>189</v>
      </c>
      <c r="L801" s="60"/>
      <c r="M801" s="210" t="s">
        <v>22</v>
      </c>
      <c r="N801" s="211" t="s">
        <v>49</v>
      </c>
      <c r="O801" s="41"/>
      <c r="P801" s="212">
        <f>O801*H801</f>
        <v>0</v>
      </c>
      <c r="Q801" s="212">
        <v>0</v>
      </c>
      <c r="R801" s="212">
        <f>Q801*H801</f>
        <v>0</v>
      </c>
      <c r="S801" s="212">
        <v>1.4</v>
      </c>
      <c r="T801" s="213">
        <f>S801*H801</f>
        <v>41.206199999999995</v>
      </c>
      <c r="AR801" s="23" t="s">
        <v>190</v>
      </c>
      <c r="AT801" s="23" t="s">
        <v>185</v>
      </c>
      <c r="AU801" s="23" t="s">
        <v>86</v>
      </c>
      <c r="AY801" s="23" t="s">
        <v>183</v>
      </c>
      <c r="BE801" s="214">
        <f>IF(N801="základní",J801,0)</f>
        <v>0</v>
      </c>
      <c r="BF801" s="214">
        <f>IF(N801="snížená",J801,0)</f>
        <v>0</v>
      </c>
      <c r="BG801" s="214">
        <f>IF(N801="zákl. přenesená",J801,0)</f>
        <v>0</v>
      </c>
      <c r="BH801" s="214">
        <f>IF(N801="sníž. přenesená",J801,0)</f>
        <v>0</v>
      </c>
      <c r="BI801" s="214">
        <f>IF(N801="nulová",J801,0)</f>
        <v>0</v>
      </c>
      <c r="BJ801" s="23" t="s">
        <v>24</v>
      </c>
      <c r="BK801" s="214">
        <f>ROUND(I801*H801,2)</f>
        <v>0</v>
      </c>
      <c r="BL801" s="23" t="s">
        <v>190</v>
      </c>
      <c r="BM801" s="23" t="s">
        <v>1197</v>
      </c>
    </row>
    <row r="802" spans="2:51" s="12" customFormat="1" ht="13.5">
      <c r="B802" s="215"/>
      <c r="C802" s="216"/>
      <c r="D802" s="217" t="s">
        <v>192</v>
      </c>
      <c r="E802" s="218" t="s">
        <v>22</v>
      </c>
      <c r="F802" s="219" t="s">
        <v>1186</v>
      </c>
      <c r="G802" s="216"/>
      <c r="H802" s="220" t="s">
        <v>22</v>
      </c>
      <c r="I802" s="221"/>
      <c r="J802" s="216"/>
      <c r="K802" s="216"/>
      <c r="L802" s="222"/>
      <c r="M802" s="223"/>
      <c r="N802" s="224"/>
      <c r="O802" s="224"/>
      <c r="P802" s="224"/>
      <c r="Q802" s="224"/>
      <c r="R802" s="224"/>
      <c r="S802" s="224"/>
      <c r="T802" s="225"/>
      <c r="AT802" s="226" t="s">
        <v>192</v>
      </c>
      <c r="AU802" s="226" t="s">
        <v>86</v>
      </c>
      <c r="AV802" s="12" t="s">
        <v>24</v>
      </c>
      <c r="AW802" s="12" t="s">
        <v>41</v>
      </c>
      <c r="AX802" s="12" t="s">
        <v>78</v>
      </c>
      <c r="AY802" s="226" t="s">
        <v>183</v>
      </c>
    </row>
    <row r="803" spans="2:51" s="13" customFormat="1" ht="13.5">
      <c r="B803" s="227"/>
      <c r="C803" s="228"/>
      <c r="D803" s="217" t="s">
        <v>192</v>
      </c>
      <c r="E803" s="229" t="s">
        <v>22</v>
      </c>
      <c r="F803" s="230" t="s">
        <v>1187</v>
      </c>
      <c r="G803" s="228"/>
      <c r="H803" s="231">
        <v>23.093</v>
      </c>
      <c r="I803" s="232"/>
      <c r="J803" s="228"/>
      <c r="K803" s="228"/>
      <c r="L803" s="233"/>
      <c r="M803" s="234"/>
      <c r="N803" s="235"/>
      <c r="O803" s="235"/>
      <c r="P803" s="235"/>
      <c r="Q803" s="235"/>
      <c r="R803" s="235"/>
      <c r="S803" s="235"/>
      <c r="T803" s="236"/>
      <c r="AT803" s="237" t="s">
        <v>192</v>
      </c>
      <c r="AU803" s="237" t="s">
        <v>86</v>
      </c>
      <c r="AV803" s="13" t="s">
        <v>86</v>
      </c>
      <c r="AW803" s="13" t="s">
        <v>41</v>
      </c>
      <c r="AX803" s="13" t="s">
        <v>78</v>
      </c>
      <c r="AY803" s="237" t="s">
        <v>183</v>
      </c>
    </row>
    <row r="804" spans="2:51" s="12" customFormat="1" ht="13.5">
      <c r="B804" s="215"/>
      <c r="C804" s="216"/>
      <c r="D804" s="217" t="s">
        <v>192</v>
      </c>
      <c r="E804" s="218" t="s">
        <v>22</v>
      </c>
      <c r="F804" s="219" t="s">
        <v>230</v>
      </c>
      <c r="G804" s="216"/>
      <c r="H804" s="220" t="s">
        <v>22</v>
      </c>
      <c r="I804" s="221"/>
      <c r="J804" s="216"/>
      <c r="K804" s="216"/>
      <c r="L804" s="222"/>
      <c r="M804" s="223"/>
      <c r="N804" s="224"/>
      <c r="O804" s="224"/>
      <c r="P804" s="224"/>
      <c r="Q804" s="224"/>
      <c r="R804" s="224"/>
      <c r="S804" s="224"/>
      <c r="T804" s="225"/>
      <c r="AT804" s="226" t="s">
        <v>192</v>
      </c>
      <c r="AU804" s="226" t="s">
        <v>86</v>
      </c>
      <c r="AV804" s="12" t="s">
        <v>24</v>
      </c>
      <c r="AW804" s="12" t="s">
        <v>41</v>
      </c>
      <c r="AX804" s="12" t="s">
        <v>78</v>
      </c>
      <c r="AY804" s="226" t="s">
        <v>183</v>
      </c>
    </row>
    <row r="805" spans="2:51" s="12" customFormat="1" ht="13.5">
      <c r="B805" s="215"/>
      <c r="C805" s="216"/>
      <c r="D805" s="217" t="s">
        <v>192</v>
      </c>
      <c r="E805" s="218" t="s">
        <v>22</v>
      </c>
      <c r="F805" s="219" t="s">
        <v>1065</v>
      </c>
      <c r="G805" s="216"/>
      <c r="H805" s="220" t="s">
        <v>22</v>
      </c>
      <c r="I805" s="221"/>
      <c r="J805" s="216"/>
      <c r="K805" s="216"/>
      <c r="L805" s="222"/>
      <c r="M805" s="223"/>
      <c r="N805" s="224"/>
      <c r="O805" s="224"/>
      <c r="P805" s="224"/>
      <c r="Q805" s="224"/>
      <c r="R805" s="224"/>
      <c r="S805" s="224"/>
      <c r="T805" s="225"/>
      <c r="AT805" s="226" t="s">
        <v>192</v>
      </c>
      <c r="AU805" s="226" t="s">
        <v>86</v>
      </c>
      <c r="AV805" s="12" t="s">
        <v>24</v>
      </c>
      <c r="AW805" s="12" t="s">
        <v>41</v>
      </c>
      <c r="AX805" s="12" t="s">
        <v>78</v>
      </c>
      <c r="AY805" s="226" t="s">
        <v>183</v>
      </c>
    </row>
    <row r="806" spans="2:51" s="13" customFormat="1" ht="13.5">
      <c r="B806" s="227"/>
      <c r="C806" s="228"/>
      <c r="D806" s="217" t="s">
        <v>192</v>
      </c>
      <c r="E806" s="229" t="s">
        <v>22</v>
      </c>
      <c r="F806" s="230" t="s">
        <v>1188</v>
      </c>
      <c r="G806" s="228"/>
      <c r="H806" s="231">
        <v>0.65</v>
      </c>
      <c r="I806" s="232"/>
      <c r="J806" s="228"/>
      <c r="K806" s="228"/>
      <c r="L806" s="233"/>
      <c r="M806" s="234"/>
      <c r="N806" s="235"/>
      <c r="O806" s="235"/>
      <c r="P806" s="235"/>
      <c r="Q806" s="235"/>
      <c r="R806" s="235"/>
      <c r="S806" s="235"/>
      <c r="T806" s="236"/>
      <c r="AT806" s="237" t="s">
        <v>192</v>
      </c>
      <c r="AU806" s="237" t="s">
        <v>86</v>
      </c>
      <c r="AV806" s="13" t="s">
        <v>86</v>
      </c>
      <c r="AW806" s="13" t="s">
        <v>41</v>
      </c>
      <c r="AX806" s="13" t="s">
        <v>78</v>
      </c>
      <c r="AY806" s="237" t="s">
        <v>183</v>
      </c>
    </row>
    <row r="807" spans="2:51" s="12" customFormat="1" ht="13.5">
      <c r="B807" s="215"/>
      <c r="C807" s="216"/>
      <c r="D807" s="217" t="s">
        <v>192</v>
      </c>
      <c r="E807" s="218" t="s">
        <v>22</v>
      </c>
      <c r="F807" s="219" t="s">
        <v>1189</v>
      </c>
      <c r="G807" s="216"/>
      <c r="H807" s="220" t="s">
        <v>22</v>
      </c>
      <c r="I807" s="221"/>
      <c r="J807" s="216"/>
      <c r="K807" s="216"/>
      <c r="L807" s="222"/>
      <c r="M807" s="223"/>
      <c r="N807" s="224"/>
      <c r="O807" s="224"/>
      <c r="P807" s="224"/>
      <c r="Q807" s="224"/>
      <c r="R807" s="224"/>
      <c r="S807" s="224"/>
      <c r="T807" s="225"/>
      <c r="AT807" s="226" t="s">
        <v>192</v>
      </c>
      <c r="AU807" s="226" t="s">
        <v>86</v>
      </c>
      <c r="AV807" s="12" t="s">
        <v>24</v>
      </c>
      <c r="AW807" s="12" t="s">
        <v>41</v>
      </c>
      <c r="AX807" s="12" t="s">
        <v>78</v>
      </c>
      <c r="AY807" s="226" t="s">
        <v>183</v>
      </c>
    </row>
    <row r="808" spans="2:51" s="13" customFormat="1" ht="13.5">
      <c r="B808" s="227"/>
      <c r="C808" s="228"/>
      <c r="D808" s="217" t="s">
        <v>192</v>
      </c>
      <c r="E808" s="229" t="s">
        <v>22</v>
      </c>
      <c r="F808" s="230" t="s">
        <v>1190</v>
      </c>
      <c r="G808" s="228"/>
      <c r="H808" s="231">
        <v>0.703</v>
      </c>
      <c r="I808" s="232"/>
      <c r="J808" s="228"/>
      <c r="K808" s="228"/>
      <c r="L808" s="233"/>
      <c r="M808" s="234"/>
      <c r="N808" s="235"/>
      <c r="O808" s="235"/>
      <c r="P808" s="235"/>
      <c r="Q808" s="235"/>
      <c r="R808" s="235"/>
      <c r="S808" s="235"/>
      <c r="T808" s="236"/>
      <c r="AT808" s="237" t="s">
        <v>192</v>
      </c>
      <c r="AU808" s="237" t="s">
        <v>86</v>
      </c>
      <c r="AV808" s="13" t="s">
        <v>86</v>
      </c>
      <c r="AW808" s="13" t="s">
        <v>41</v>
      </c>
      <c r="AX808" s="13" t="s">
        <v>78</v>
      </c>
      <c r="AY808" s="237" t="s">
        <v>183</v>
      </c>
    </row>
    <row r="809" spans="2:51" s="12" customFormat="1" ht="13.5">
      <c r="B809" s="215"/>
      <c r="C809" s="216"/>
      <c r="D809" s="217" t="s">
        <v>192</v>
      </c>
      <c r="E809" s="218" t="s">
        <v>22</v>
      </c>
      <c r="F809" s="219" t="s">
        <v>1068</v>
      </c>
      <c r="G809" s="216"/>
      <c r="H809" s="220" t="s">
        <v>22</v>
      </c>
      <c r="I809" s="221"/>
      <c r="J809" s="216"/>
      <c r="K809" s="216"/>
      <c r="L809" s="222"/>
      <c r="M809" s="223"/>
      <c r="N809" s="224"/>
      <c r="O809" s="224"/>
      <c r="P809" s="224"/>
      <c r="Q809" s="224"/>
      <c r="R809" s="224"/>
      <c r="S809" s="224"/>
      <c r="T809" s="225"/>
      <c r="AT809" s="226" t="s">
        <v>192</v>
      </c>
      <c r="AU809" s="226" t="s">
        <v>86</v>
      </c>
      <c r="AV809" s="12" t="s">
        <v>24</v>
      </c>
      <c r="AW809" s="12" t="s">
        <v>41</v>
      </c>
      <c r="AX809" s="12" t="s">
        <v>78</v>
      </c>
      <c r="AY809" s="226" t="s">
        <v>183</v>
      </c>
    </row>
    <row r="810" spans="2:51" s="13" customFormat="1" ht="13.5">
      <c r="B810" s="227"/>
      <c r="C810" s="228"/>
      <c r="D810" s="217" t="s">
        <v>192</v>
      </c>
      <c r="E810" s="229" t="s">
        <v>22</v>
      </c>
      <c r="F810" s="230" t="s">
        <v>1198</v>
      </c>
      <c r="G810" s="228"/>
      <c r="H810" s="231">
        <v>0.628</v>
      </c>
      <c r="I810" s="232"/>
      <c r="J810" s="228"/>
      <c r="K810" s="228"/>
      <c r="L810" s="233"/>
      <c r="M810" s="234"/>
      <c r="N810" s="235"/>
      <c r="O810" s="235"/>
      <c r="P810" s="235"/>
      <c r="Q810" s="235"/>
      <c r="R810" s="235"/>
      <c r="S810" s="235"/>
      <c r="T810" s="236"/>
      <c r="AT810" s="237" t="s">
        <v>192</v>
      </c>
      <c r="AU810" s="237" t="s">
        <v>86</v>
      </c>
      <c r="AV810" s="13" t="s">
        <v>86</v>
      </c>
      <c r="AW810" s="13" t="s">
        <v>41</v>
      </c>
      <c r="AX810" s="13" t="s">
        <v>78</v>
      </c>
      <c r="AY810" s="237" t="s">
        <v>183</v>
      </c>
    </row>
    <row r="811" spans="2:51" s="12" customFormat="1" ht="13.5">
      <c r="B811" s="215"/>
      <c r="C811" s="216"/>
      <c r="D811" s="217" t="s">
        <v>192</v>
      </c>
      <c r="E811" s="218" t="s">
        <v>22</v>
      </c>
      <c r="F811" s="219" t="s">
        <v>1082</v>
      </c>
      <c r="G811" s="216"/>
      <c r="H811" s="220" t="s">
        <v>22</v>
      </c>
      <c r="I811" s="221"/>
      <c r="J811" s="216"/>
      <c r="K811" s="216"/>
      <c r="L811" s="222"/>
      <c r="M811" s="223"/>
      <c r="N811" s="224"/>
      <c r="O811" s="224"/>
      <c r="P811" s="224"/>
      <c r="Q811" s="224"/>
      <c r="R811" s="224"/>
      <c r="S811" s="224"/>
      <c r="T811" s="225"/>
      <c r="AT811" s="226" t="s">
        <v>192</v>
      </c>
      <c r="AU811" s="226" t="s">
        <v>86</v>
      </c>
      <c r="AV811" s="12" t="s">
        <v>24</v>
      </c>
      <c r="AW811" s="12" t="s">
        <v>41</v>
      </c>
      <c r="AX811" s="12" t="s">
        <v>78</v>
      </c>
      <c r="AY811" s="226" t="s">
        <v>183</v>
      </c>
    </row>
    <row r="812" spans="2:51" s="13" customFormat="1" ht="13.5">
      <c r="B812" s="227"/>
      <c r="C812" s="228"/>
      <c r="D812" s="217" t="s">
        <v>192</v>
      </c>
      <c r="E812" s="229" t="s">
        <v>22</v>
      </c>
      <c r="F812" s="230" t="s">
        <v>1199</v>
      </c>
      <c r="G812" s="228"/>
      <c r="H812" s="231">
        <v>2.203</v>
      </c>
      <c r="I812" s="232"/>
      <c r="J812" s="228"/>
      <c r="K812" s="228"/>
      <c r="L812" s="233"/>
      <c r="M812" s="234"/>
      <c r="N812" s="235"/>
      <c r="O812" s="235"/>
      <c r="P812" s="235"/>
      <c r="Q812" s="235"/>
      <c r="R812" s="235"/>
      <c r="S812" s="235"/>
      <c r="T812" s="236"/>
      <c r="AT812" s="237" t="s">
        <v>192</v>
      </c>
      <c r="AU812" s="237" t="s">
        <v>86</v>
      </c>
      <c r="AV812" s="13" t="s">
        <v>86</v>
      </c>
      <c r="AW812" s="13" t="s">
        <v>41</v>
      </c>
      <c r="AX812" s="13" t="s">
        <v>78</v>
      </c>
      <c r="AY812" s="237" t="s">
        <v>183</v>
      </c>
    </row>
    <row r="813" spans="2:51" s="12" customFormat="1" ht="13.5">
      <c r="B813" s="215"/>
      <c r="C813" s="216"/>
      <c r="D813" s="217" t="s">
        <v>192</v>
      </c>
      <c r="E813" s="218" t="s">
        <v>22</v>
      </c>
      <c r="F813" s="219" t="s">
        <v>1191</v>
      </c>
      <c r="G813" s="216"/>
      <c r="H813" s="220" t="s">
        <v>22</v>
      </c>
      <c r="I813" s="221"/>
      <c r="J813" s="216"/>
      <c r="K813" s="216"/>
      <c r="L813" s="222"/>
      <c r="M813" s="223"/>
      <c r="N813" s="224"/>
      <c r="O813" s="224"/>
      <c r="P813" s="224"/>
      <c r="Q813" s="224"/>
      <c r="R813" s="224"/>
      <c r="S813" s="224"/>
      <c r="T813" s="225"/>
      <c r="AT813" s="226" t="s">
        <v>192</v>
      </c>
      <c r="AU813" s="226" t="s">
        <v>86</v>
      </c>
      <c r="AV813" s="12" t="s">
        <v>24</v>
      </c>
      <c r="AW813" s="12" t="s">
        <v>41</v>
      </c>
      <c r="AX813" s="12" t="s">
        <v>78</v>
      </c>
      <c r="AY813" s="226" t="s">
        <v>183</v>
      </c>
    </row>
    <row r="814" spans="2:51" s="13" customFormat="1" ht="13.5">
      <c r="B814" s="227"/>
      <c r="C814" s="228"/>
      <c r="D814" s="217" t="s">
        <v>192</v>
      </c>
      <c r="E814" s="229" t="s">
        <v>22</v>
      </c>
      <c r="F814" s="230" t="s">
        <v>1192</v>
      </c>
      <c r="G814" s="228"/>
      <c r="H814" s="231">
        <v>2.156</v>
      </c>
      <c r="I814" s="232"/>
      <c r="J814" s="228"/>
      <c r="K814" s="228"/>
      <c r="L814" s="233"/>
      <c r="M814" s="234"/>
      <c r="N814" s="235"/>
      <c r="O814" s="235"/>
      <c r="P814" s="235"/>
      <c r="Q814" s="235"/>
      <c r="R814" s="235"/>
      <c r="S814" s="235"/>
      <c r="T814" s="236"/>
      <c r="AT814" s="237" t="s">
        <v>192</v>
      </c>
      <c r="AU814" s="237" t="s">
        <v>86</v>
      </c>
      <c r="AV814" s="13" t="s">
        <v>86</v>
      </c>
      <c r="AW814" s="13" t="s">
        <v>41</v>
      </c>
      <c r="AX814" s="13" t="s">
        <v>78</v>
      </c>
      <c r="AY814" s="237" t="s">
        <v>183</v>
      </c>
    </row>
    <row r="815" spans="2:51" s="12" customFormat="1" ht="13.5">
      <c r="B815" s="215"/>
      <c r="C815" s="216"/>
      <c r="D815" s="238" t="s">
        <v>192</v>
      </c>
      <c r="E815" s="242" t="s">
        <v>22</v>
      </c>
      <c r="F815" s="243" t="s">
        <v>207</v>
      </c>
      <c r="G815" s="216"/>
      <c r="H815" s="244" t="s">
        <v>22</v>
      </c>
      <c r="I815" s="221"/>
      <c r="J815" s="216"/>
      <c r="K815" s="216"/>
      <c r="L815" s="222"/>
      <c r="M815" s="223"/>
      <c r="N815" s="224"/>
      <c r="O815" s="224"/>
      <c r="P815" s="224"/>
      <c r="Q815" s="224"/>
      <c r="R815" s="224"/>
      <c r="S815" s="224"/>
      <c r="T815" s="225"/>
      <c r="AT815" s="226" t="s">
        <v>192</v>
      </c>
      <c r="AU815" s="226" t="s">
        <v>86</v>
      </c>
      <c r="AV815" s="12" t="s">
        <v>24</v>
      </c>
      <c r="AW815" s="12" t="s">
        <v>41</v>
      </c>
      <c r="AX815" s="12" t="s">
        <v>78</v>
      </c>
      <c r="AY815" s="226" t="s">
        <v>183</v>
      </c>
    </row>
    <row r="816" spans="2:65" s="1" customFormat="1" ht="31.5" customHeight="1">
      <c r="B816" s="40"/>
      <c r="C816" s="203" t="s">
        <v>1200</v>
      </c>
      <c r="D816" s="203" t="s">
        <v>185</v>
      </c>
      <c r="E816" s="204" t="s">
        <v>1201</v>
      </c>
      <c r="F816" s="205" t="s">
        <v>1202</v>
      </c>
      <c r="G816" s="206" t="s">
        <v>288</v>
      </c>
      <c r="H816" s="207">
        <v>127.695</v>
      </c>
      <c r="I816" s="208"/>
      <c r="J816" s="209">
        <f>ROUND(I816*H816,2)</f>
        <v>0</v>
      </c>
      <c r="K816" s="205" t="s">
        <v>189</v>
      </c>
      <c r="L816" s="60"/>
      <c r="M816" s="210" t="s">
        <v>22</v>
      </c>
      <c r="N816" s="211" t="s">
        <v>49</v>
      </c>
      <c r="O816" s="41"/>
      <c r="P816" s="212">
        <f>O816*H816</f>
        <v>0</v>
      </c>
      <c r="Q816" s="212">
        <v>0</v>
      </c>
      <c r="R816" s="212">
        <f>Q816*H816</f>
        <v>0</v>
      </c>
      <c r="S816" s="212">
        <v>0.131</v>
      </c>
      <c r="T816" s="213">
        <f>S816*H816</f>
        <v>16.728044999999998</v>
      </c>
      <c r="AR816" s="23" t="s">
        <v>299</v>
      </c>
      <c r="AT816" s="23" t="s">
        <v>185</v>
      </c>
      <c r="AU816" s="23" t="s">
        <v>86</v>
      </c>
      <c r="AY816" s="23" t="s">
        <v>183</v>
      </c>
      <c r="BE816" s="214">
        <f>IF(N816="základní",J816,0)</f>
        <v>0</v>
      </c>
      <c r="BF816" s="214">
        <f>IF(N816="snížená",J816,0)</f>
        <v>0</v>
      </c>
      <c r="BG816" s="214">
        <f>IF(N816="zákl. přenesená",J816,0)</f>
        <v>0</v>
      </c>
      <c r="BH816" s="214">
        <f>IF(N816="sníž. přenesená",J816,0)</f>
        <v>0</v>
      </c>
      <c r="BI816" s="214">
        <f>IF(N816="nulová",J816,0)</f>
        <v>0</v>
      </c>
      <c r="BJ816" s="23" t="s">
        <v>24</v>
      </c>
      <c r="BK816" s="214">
        <f>ROUND(I816*H816,2)</f>
        <v>0</v>
      </c>
      <c r="BL816" s="23" t="s">
        <v>299</v>
      </c>
      <c r="BM816" s="23" t="s">
        <v>1203</v>
      </c>
    </row>
    <row r="817" spans="2:51" s="12" customFormat="1" ht="13.5">
      <c r="B817" s="215"/>
      <c r="C817" s="216"/>
      <c r="D817" s="217" t="s">
        <v>192</v>
      </c>
      <c r="E817" s="218" t="s">
        <v>22</v>
      </c>
      <c r="F817" s="219" t="s">
        <v>464</v>
      </c>
      <c r="G817" s="216"/>
      <c r="H817" s="220" t="s">
        <v>22</v>
      </c>
      <c r="I817" s="221"/>
      <c r="J817" s="216"/>
      <c r="K817" s="216"/>
      <c r="L817" s="222"/>
      <c r="M817" s="223"/>
      <c r="N817" s="224"/>
      <c r="O817" s="224"/>
      <c r="P817" s="224"/>
      <c r="Q817" s="224"/>
      <c r="R817" s="224"/>
      <c r="S817" s="224"/>
      <c r="T817" s="225"/>
      <c r="AT817" s="226" t="s">
        <v>192</v>
      </c>
      <c r="AU817" s="226" t="s">
        <v>86</v>
      </c>
      <c r="AV817" s="12" t="s">
        <v>24</v>
      </c>
      <c r="AW817" s="12" t="s">
        <v>41</v>
      </c>
      <c r="AX817" s="12" t="s">
        <v>78</v>
      </c>
      <c r="AY817" s="226" t="s">
        <v>183</v>
      </c>
    </row>
    <row r="818" spans="2:51" s="13" customFormat="1" ht="13.5">
      <c r="B818" s="227"/>
      <c r="C818" s="228"/>
      <c r="D818" s="217" t="s">
        <v>192</v>
      </c>
      <c r="E818" s="229" t="s">
        <v>22</v>
      </c>
      <c r="F818" s="230" t="s">
        <v>1204</v>
      </c>
      <c r="G818" s="228"/>
      <c r="H818" s="231">
        <v>19.665</v>
      </c>
      <c r="I818" s="232"/>
      <c r="J818" s="228"/>
      <c r="K818" s="228"/>
      <c r="L818" s="233"/>
      <c r="M818" s="234"/>
      <c r="N818" s="235"/>
      <c r="O818" s="235"/>
      <c r="P818" s="235"/>
      <c r="Q818" s="235"/>
      <c r="R818" s="235"/>
      <c r="S818" s="235"/>
      <c r="T818" s="236"/>
      <c r="AT818" s="237" t="s">
        <v>192</v>
      </c>
      <c r="AU818" s="237" t="s">
        <v>86</v>
      </c>
      <c r="AV818" s="13" t="s">
        <v>86</v>
      </c>
      <c r="AW818" s="13" t="s">
        <v>41</v>
      </c>
      <c r="AX818" s="13" t="s">
        <v>78</v>
      </c>
      <c r="AY818" s="237" t="s">
        <v>183</v>
      </c>
    </row>
    <row r="819" spans="2:51" s="12" customFormat="1" ht="13.5">
      <c r="B819" s="215"/>
      <c r="C819" s="216"/>
      <c r="D819" s="217" t="s">
        <v>192</v>
      </c>
      <c r="E819" s="218" t="s">
        <v>22</v>
      </c>
      <c r="F819" s="219" t="s">
        <v>303</v>
      </c>
      <c r="G819" s="216"/>
      <c r="H819" s="220" t="s">
        <v>22</v>
      </c>
      <c r="I819" s="221"/>
      <c r="J819" s="216"/>
      <c r="K819" s="216"/>
      <c r="L819" s="222"/>
      <c r="M819" s="223"/>
      <c r="N819" s="224"/>
      <c r="O819" s="224"/>
      <c r="P819" s="224"/>
      <c r="Q819" s="224"/>
      <c r="R819" s="224"/>
      <c r="S819" s="224"/>
      <c r="T819" s="225"/>
      <c r="AT819" s="226" t="s">
        <v>192</v>
      </c>
      <c r="AU819" s="226" t="s">
        <v>86</v>
      </c>
      <c r="AV819" s="12" t="s">
        <v>24</v>
      </c>
      <c r="AW819" s="12" t="s">
        <v>41</v>
      </c>
      <c r="AX819" s="12" t="s">
        <v>78</v>
      </c>
      <c r="AY819" s="226" t="s">
        <v>183</v>
      </c>
    </row>
    <row r="820" spans="2:51" s="13" customFormat="1" ht="13.5">
      <c r="B820" s="227"/>
      <c r="C820" s="228"/>
      <c r="D820" s="217" t="s">
        <v>192</v>
      </c>
      <c r="E820" s="229" t="s">
        <v>22</v>
      </c>
      <c r="F820" s="230" t="s">
        <v>1205</v>
      </c>
      <c r="G820" s="228"/>
      <c r="H820" s="231">
        <v>54.015</v>
      </c>
      <c r="I820" s="232"/>
      <c r="J820" s="228"/>
      <c r="K820" s="228"/>
      <c r="L820" s="233"/>
      <c r="M820" s="234"/>
      <c r="N820" s="235"/>
      <c r="O820" s="235"/>
      <c r="P820" s="235"/>
      <c r="Q820" s="235"/>
      <c r="R820" s="235"/>
      <c r="S820" s="235"/>
      <c r="T820" s="236"/>
      <c r="AT820" s="237" t="s">
        <v>192</v>
      </c>
      <c r="AU820" s="237" t="s">
        <v>86</v>
      </c>
      <c r="AV820" s="13" t="s">
        <v>86</v>
      </c>
      <c r="AW820" s="13" t="s">
        <v>41</v>
      </c>
      <c r="AX820" s="13" t="s">
        <v>78</v>
      </c>
      <c r="AY820" s="237" t="s">
        <v>183</v>
      </c>
    </row>
    <row r="821" spans="2:51" s="12" customFormat="1" ht="13.5">
      <c r="B821" s="215"/>
      <c r="C821" s="216"/>
      <c r="D821" s="217" t="s">
        <v>192</v>
      </c>
      <c r="E821" s="218" t="s">
        <v>22</v>
      </c>
      <c r="F821" s="219" t="s">
        <v>239</v>
      </c>
      <c r="G821" s="216"/>
      <c r="H821" s="220" t="s">
        <v>22</v>
      </c>
      <c r="I821" s="221"/>
      <c r="J821" s="216"/>
      <c r="K821" s="216"/>
      <c r="L821" s="222"/>
      <c r="M821" s="223"/>
      <c r="N821" s="224"/>
      <c r="O821" s="224"/>
      <c r="P821" s="224"/>
      <c r="Q821" s="224"/>
      <c r="R821" s="224"/>
      <c r="S821" s="224"/>
      <c r="T821" s="225"/>
      <c r="AT821" s="226" t="s">
        <v>192</v>
      </c>
      <c r="AU821" s="226" t="s">
        <v>86</v>
      </c>
      <c r="AV821" s="12" t="s">
        <v>24</v>
      </c>
      <c r="AW821" s="12" t="s">
        <v>41</v>
      </c>
      <c r="AX821" s="12" t="s">
        <v>78</v>
      </c>
      <c r="AY821" s="226" t="s">
        <v>183</v>
      </c>
    </row>
    <row r="822" spans="2:51" s="13" customFormat="1" ht="13.5">
      <c r="B822" s="227"/>
      <c r="C822" s="228"/>
      <c r="D822" s="217" t="s">
        <v>192</v>
      </c>
      <c r="E822" s="229" t="s">
        <v>22</v>
      </c>
      <c r="F822" s="230" t="s">
        <v>1206</v>
      </c>
      <c r="G822" s="228"/>
      <c r="H822" s="231">
        <v>54.015</v>
      </c>
      <c r="I822" s="232"/>
      <c r="J822" s="228"/>
      <c r="K822" s="228"/>
      <c r="L822" s="233"/>
      <c r="M822" s="234"/>
      <c r="N822" s="235"/>
      <c r="O822" s="235"/>
      <c r="P822" s="235"/>
      <c r="Q822" s="235"/>
      <c r="R822" s="235"/>
      <c r="S822" s="235"/>
      <c r="T822" s="236"/>
      <c r="AT822" s="237" t="s">
        <v>192</v>
      </c>
      <c r="AU822" s="237" t="s">
        <v>86</v>
      </c>
      <c r="AV822" s="13" t="s">
        <v>86</v>
      </c>
      <c r="AW822" s="13" t="s">
        <v>41</v>
      </c>
      <c r="AX822" s="13" t="s">
        <v>78</v>
      </c>
      <c r="AY822" s="237" t="s">
        <v>183</v>
      </c>
    </row>
    <row r="823" spans="2:51" s="12" customFormat="1" ht="13.5">
      <c r="B823" s="215"/>
      <c r="C823" s="216"/>
      <c r="D823" s="238" t="s">
        <v>192</v>
      </c>
      <c r="E823" s="242" t="s">
        <v>22</v>
      </c>
      <c r="F823" s="243" t="s">
        <v>207</v>
      </c>
      <c r="G823" s="216"/>
      <c r="H823" s="244" t="s">
        <v>22</v>
      </c>
      <c r="I823" s="221"/>
      <c r="J823" s="216"/>
      <c r="K823" s="216"/>
      <c r="L823" s="222"/>
      <c r="M823" s="223"/>
      <c r="N823" s="224"/>
      <c r="O823" s="224"/>
      <c r="P823" s="224"/>
      <c r="Q823" s="224"/>
      <c r="R823" s="224"/>
      <c r="S823" s="224"/>
      <c r="T823" s="225"/>
      <c r="AT823" s="226" t="s">
        <v>192</v>
      </c>
      <c r="AU823" s="226" t="s">
        <v>86</v>
      </c>
      <c r="AV823" s="12" t="s">
        <v>24</v>
      </c>
      <c r="AW823" s="12" t="s">
        <v>41</v>
      </c>
      <c r="AX823" s="12" t="s">
        <v>78</v>
      </c>
      <c r="AY823" s="226" t="s">
        <v>183</v>
      </c>
    </row>
    <row r="824" spans="2:65" s="1" customFormat="1" ht="31.5" customHeight="1">
      <c r="B824" s="40"/>
      <c r="C824" s="203" t="s">
        <v>1207</v>
      </c>
      <c r="D824" s="203" t="s">
        <v>185</v>
      </c>
      <c r="E824" s="204" t="s">
        <v>1208</v>
      </c>
      <c r="F824" s="205" t="s">
        <v>1209</v>
      </c>
      <c r="G824" s="206" t="s">
        <v>188</v>
      </c>
      <c r="H824" s="207">
        <v>1.035</v>
      </c>
      <c r="I824" s="208"/>
      <c r="J824" s="209">
        <f>ROUND(I824*H824,2)</f>
        <v>0</v>
      </c>
      <c r="K824" s="205" t="s">
        <v>189</v>
      </c>
      <c r="L824" s="60"/>
      <c r="M824" s="210" t="s">
        <v>22</v>
      </c>
      <c r="N824" s="211" t="s">
        <v>49</v>
      </c>
      <c r="O824" s="41"/>
      <c r="P824" s="212">
        <f>O824*H824</f>
        <v>0</v>
      </c>
      <c r="Q824" s="212">
        <v>0</v>
      </c>
      <c r="R824" s="212">
        <f>Q824*H824</f>
        <v>0</v>
      </c>
      <c r="S824" s="212">
        <v>1.8</v>
      </c>
      <c r="T824" s="213">
        <f>S824*H824</f>
        <v>1.863</v>
      </c>
      <c r="AR824" s="23" t="s">
        <v>190</v>
      </c>
      <c r="AT824" s="23" t="s">
        <v>185</v>
      </c>
      <c r="AU824" s="23" t="s">
        <v>86</v>
      </c>
      <c r="AY824" s="23" t="s">
        <v>183</v>
      </c>
      <c r="BE824" s="214">
        <f>IF(N824="základní",J824,0)</f>
        <v>0</v>
      </c>
      <c r="BF824" s="214">
        <f>IF(N824="snížená",J824,0)</f>
        <v>0</v>
      </c>
      <c r="BG824" s="214">
        <f>IF(N824="zákl. přenesená",J824,0)</f>
        <v>0</v>
      </c>
      <c r="BH824" s="214">
        <f>IF(N824="sníž. přenesená",J824,0)</f>
        <v>0</v>
      </c>
      <c r="BI824" s="214">
        <f>IF(N824="nulová",J824,0)</f>
        <v>0</v>
      </c>
      <c r="BJ824" s="23" t="s">
        <v>24</v>
      </c>
      <c r="BK824" s="214">
        <f>ROUND(I824*H824,2)</f>
        <v>0</v>
      </c>
      <c r="BL824" s="23" t="s">
        <v>190</v>
      </c>
      <c r="BM824" s="23" t="s">
        <v>1210</v>
      </c>
    </row>
    <row r="825" spans="2:51" s="13" customFormat="1" ht="13.5">
      <c r="B825" s="227"/>
      <c r="C825" s="228"/>
      <c r="D825" s="217" t="s">
        <v>192</v>
      </c>
      <c r="E825" s="229" t="s">
        <v>22</v>
      </c>
      <c r="F825" s="230" t="s">
        <v>1211</v>
      </c>
      <c r="G825" s="228"/>
      <c r="H825" s="231">
        <v>1.035</v>
      </c>
      <c r="I825" s="232"/>
      <c r="J825" s="228"/>
      <c r="K825" s="228"/>
      <c r="L825" s="233"/>
      <c r="M825" s="234"/>
      <c r="N825" s="235"/>
      <c r="O825" s="235"/>
      <c r="P825" s="235"/>
      <c r="Q825" s="235"/>
      <c r="R825" s="235"/>
      <c r="S825" s="235"/>
      <c r="T825" s="236"/>
      <c r="AT825" s="237" t="s">
        <v>192</v>
      </c>
      <c r="AU825" s="237" t="s">
        <v>86</v>
      </c>
      <c r="AV825" s="13" t="s">
        <v>86</v>
      </c>
      <c r="AW825" s="13" t="s">
        <v>41</v>
      </c>
      <c r="AX825" s="13" t="s">
        <v>78</v>
      </c>
      <c r="AY825" s="237" t="s">
        <v>183</v>
      </c>
    </row>
    <row r="826" spans="2:51" s="12" customFormat="1" ht="13.5">
      <c r="B826" s="215"/>
      <c r="C826" s="216"/>
      <c r="D826" s="238" t="s">
        <v>192</v>
      </c>
      <c r="E826" s="242" t="s">
        <v>22</v>
      </c>
      <c r="F826" s="243" t="s">
        <v>207</v>
      </c>
      <c r="G826" s="216"/>
      <c r="H826" s="244" t="s">
        <v>22</v>
      </c>
      <c r="I826" s="221"/>
      <c r="J826" s="216"/>
      <c r="K826" s="216"/>
      <c r="L826" s="222"/>
      <c r="M826" s="223"/>
      <c r="N826" s="224"/>
      <c r="O826" s="224"/>
      <c r="P826" s="224"/>
      <c r="Q826" s="224"/>
      <c r="R826" s="224"/>
      <c r="S826" s="224"/>
      <c r="T826" s="225"/>
      <c r="AT826" s="226" t="s">
        <v>192</v>
      </c>
      <c r="AU826" s="226" t="s">
        <v>86</v>
      </c>
      <c r="AV826" s="12" t="s">
        <v>24</v>
      </c>
      <c r="AW826" s="12" t="s">
        <v>41</v>
      </c>
      <c r="AX826" s="12" t="s">
        <v>78</v>
      </c>
      <c r="AY826" s="226" t="s">
        <v>183</v>
      </c>
    </row>
    <row r="827" spans="2:65" s="1" customFormat="1" ht="22.5" customHeight="1">
      <c r="B827" s="40"/>
      <c r="C827" s="203" t="s">
        <v>1212</v>
      </c>
      <c r="D827" s="203" t="s">
        <v>185</v>
      </c>
      <c r="E827" s="204" t="s">
        <v>1213</v>
      </c>
      <c r="F827" s="205" t="s">
        <v>1214</v>
      </c>
      <c r="G827" s="206" t="s">
        <v>312</v>
      </c>
      <c r="H827" s="207">
        <v>18</v>
      </c>
      <c r="I827" s="208"/>
      <c r="J827" s="209">
        <f>ROUND(I827*H827,2)</f>
        <v>0</v>
      </c>
      <c r="K827" s="205" t="s">
        <v>22</v>
      </c>
      <c r="L827" s="60"/>
      <c r="M827" s="210" t="s">
        <v>22</v>
      </c>
      <c r="N827" s="211" t="s">
        <v>49</v>
      </c>
      <c r="O827" s="41"/>
      <c r="P827" s="212">
        <f>O827*H827</f>
        <v>0</v>
      </c>
      <c r="Q827" s="212">
        <v>0</v>
      </c>
      <c r="R827" s="212">
        <f>Q827*H827</f>
        <v>0</v>
      </c>
      <c r="S827" s="212">
        <v>0.112</v>
      </c>
      <c r="T827" s="213">
        <f>S827*H827</f>
        <v>2.016</v>
      </c>
      <c r="AR827" s="23" t="s">
        <v>190</v>
      </c>
      <c r="AT827" s="23" t="s">
        <v>185</v>
      </c>
      <c r="AU827" s="23" t="s">
        <v>86</v>
      </c>
      <c r="AY827" s="23" t="s">
        <v>183</v>
      </c>
      <c r="BE827" s="214">
        <f>IF(N827="základní",J827,0)</f>
        <v>0</v>
      </c>
      <c r="BF827" s="214">
        <f>IF(N827="snížená",J827,0)</f>
        <v>0</v>
      </c>
      <c r="BG827" s="214">
        <f>IF(N827="zákl. přenesená",J827,0)</f>
        <v>0</v>
      </c>
      <c r="BH827" s="214">
        <f>IF(N827="sníž. přenesená",J827,0)</f>
        <v>0</v>
      </c>
      <c r="BI827" s="214">
        <f>IF(N827="nulová",J827,0)</f>
        <v>0</v>
      </c>
      <c r="BJ827" s="23" t="s">
        <v>24</v>
      </c>
      <c r="BK827" s="214">
        <f>ROUND(I827*H827,2)</f>
        <v>0</v>
      </c>
      <c r="BL827" s="23" t="s">
        <v>190</v>
      </c>
      <c r="BM827" s="23" t="s">
        <v>1215</v>
      </c>
    </row>
    <row r="828" spans="2:51" s="13" customFormat="1" ht="13.5">
      <c r="B828" s="227"/>
      <c r="C828" s="228"/>
      <c r="D828" s="217" t="s">
        <v>192</v>
      </c>
      <c r="E828" s="229" t="s">
        <v>22</v>
      </c>
      <c r="F828" s="230" t="s">
        <v>1216</v>
      </c>
      <c r="G828" s="228"/>
      <c r="H828" s="231">
        <v>18</v>
      </c>
      <c r="I828" s="232"/>
      <c r="J828" s="228"/>
      <c r="K828" s="228"/>
      <c r="L828" s="233"/>
      <c r="M828" s="234"/>
      <c r="N828" s="235"/>
      <c r="O828" s="235"/>
      <c r="P828" s="235"/>
      <c r="Q828" s="235"/>
      <c r="R828" s="235"/>
      <c r="S828" s="235"/>
      <c r="T828" s="236"/>
      <c r="AT828" s="237" t="s">
        <v>192</v>
      </c>
      <c r="AU828" s="237" t="s">
        <v>86</v>
      </c>
      <c r="AV828" s="13" t="s">
        <v>86</v>
      </c>
      <c r="AW828" s="13" t="s">
        <v>41</v>
      </c>
      <c r="AX828" s="13" t="s">
        <v>78</v>
      </c>
      <c r="AY828" s="237" t="s">
        <v>183</v>
      </c>
    </row>
    <row r="829" spans="2:51" s="12" customFormat="1" ht="13.5">
      <c r="B829" s="215"/>
      <c r="C829" s="216"/>
      <c r="D829" s="238" t="s">
        <v>192</v>
      </c>
      <c r="E829" s="242" t="s">
        <v>22</v>
      </c>
      <c r="F829" s="243" t="s">
        <v>207</v>
      </c>
      <c r="G829" s="216"/>
      <c r="H829" s="244" t="s">
        <v>22</v>
      </c>
      <c r="I829" s="221"/>
      <c r="J829" s="216"/>
      <c r="K829" s="216"/>
      <c r="L829" s="222"/>
      <c r="M829" s="223"/>
      <c r="N829" s="224"/>
      <c r="O829" s="224"/>
      <c r="P829" s="224"/>
      <c r="Q829" s="224"/>
      <c r="R829" s="224"/>
      <c r="S829" s="224"/>
      <c r="T829" s="225"/>
      <c r="AT829" s="226" t="s">
        <v>192</v>
      </c>
      <c r="AU829" s="226" t="s">
        <v>86</v>
      </c>
      <c r="AV829" s="12" t="s">
        <v>24</v>
      </c>
      <c r="AW829" s="12" t="s">
        <v>41</v>
      </c>
      <c r="AX829" s="12" t="s">
        <v>78</v>
      </c>
      <c r="AY829" s="226" t="s">
        <v>183</v>
      </c>
    </row>
    <row r="830" spans="2:65" s="1" customFormat="1" ht="44.25" customHeight="1">
      <c r="B830" s="40"/>
      <c r="C830" s="203" t="s">
        <v>1217</v>
      </c>
      <c r="D830" s="203" t="s">
        <v>185</v>
      </c>
      <c r="E830" s="204" t="s">
        <v>1218</v>
      </c>
      <c r="F830" s="205" t="s">
        <v>1219</v>
      </c>
      <c r="G830" s="206" t="s">
        <v>288</v>
      </c>
      <c r="H830" s="207">
        <v>16.8</v>
      </c>
      <c r="I830" s="208"/>
      <c r="J830" s="209">
        <f>ROUND(I830*H830,2)</f>
        <v>0</v>
      </c>
      <c r="K830" s="205" t="s">
        <v>189</v>
      </c>
      <c r="L830" s="60"/>
      <c r="M830" s="210" t="s">
        <v>22</v>
      </c>
      <c r="N830" s="211" t="s">
        <v>49</v>
      </c>
      <c r="O830" s="41"/>
      <c r="P830" s="212">
        <f>O830*H830</f>
        <v>0</v>
      </c>
      <c r="Q830" s="212">
        <v>0</v>
      </c>
      <c r="R830" s="212">
        <f>Q830*H830</f>
        <v>0</v>
      </c>
      <c r="S830" s="212">
        <v>0.545</v>
      </c>
      <c r="T830" s="213">
        <f>S830*H830</f>
        <v>9.156</v>
      </c>
      <c r="AR830" s="23" t="s">
        <v>299</v>
      </c>
      <c r="AT830" s="23" t="s">
        <v>185</v>
      </c>
      <c r="AU830" s="23" t="s">
        <v>86</v>
      </c>
      <c r="AY830" s="23" t="s">
        <v>183</v>
      </c>
      <c r="BE830" s="214">
        <f>IF(N830="základní",J830,0)</f>
        <v>0</v>
      </c>
      <c r="BF830" s="214">
        <f>IF(N830="snížená",J830,0)</f>
        <v>0</v>
      </c>
      <c r="BG830" s="214">
        <f>IF(N830="zákl. přenesená",J830,0)</f>
        <v>0</v>
      </c>
      <c r="BH830" s="214">
        <f>IF(N830="sníž. přenesená",J830,0)</f>
        <v>0</v>
      </c>
      <c r="BI830" s="214">
        <f>IF(N830="nulová",J830,0)</f>
        <v>0</v>
      </c>
      <c r="BJ830" s="23" t="s">
        <v>24</v>
      </c>
      <c r="BK830" s="214">
        <f>ROUND(I830*H830,2)</f>
        <v>0</v>
      </c>
      <c r="BL830" s="23" t="s">
        <v>299</v>
      </c>
      <c r="BM830" s="23" t="s">
        <v>1220</v>
      </c>
    </row>
    <row r="831" spans="2:51" s="13" customFormat="1" ht="13.5">
      <c r="B831" s="227"/>
      <c r="C831" s="228"/>
      <c r="D831" s="217" t="s">
        <v>192</v>
      </c>
      <c r="E831" s="229" t="s">
        <v>22</v>
      </c>
      <c r="F831" s="230" t="s">
        <v>1221</v>
      </c>
      <c r="G831" s="228"/>
      <c r="H831" s="231">
        <v>11.8</v>
      </c>
      <c r="I831" s="232"/>
      <c r="J831" s="228"/>
      <c r="K831" s="228"/>
      <c r="L831" s="233"/>
      <c r="M831" s="234"/>
      <c r="N831" s="235"/>
      <c r="O831" s="235"/>
      <c r="P831" s="235"/>
      <c r="Q831" s="235"/>
      <c r="R831" s="235"/>
      <c r="S831" s="235"/>
      <c r="T831" s="236"/>
      <c r="AT831" s="237" t="s">
        <v>192</v>
      </c>
      <c r="AU831" s="237" t="s">
        <v>86</v>
      </c>
      <c r="AV831" s="13" t="s">
        <v>86</v>
      </c>
      <c r="AW831" s="13" t="s">
        <v>41</v>
      </c>
      <c r="AX831" s="13" t="s">
        <v>78</v>
      </c>
      <c r="AY831" s="237" t="s">
        <v>183</v>
      </c>
    </row>
    <row r="832" spans="2:51" s="13" customFormat="1" ht="13.5">
      <c r="B832" s="227"/>
      <c r="C832" s="228"/>
      <c r="D832" s="217" t="s">
        <v>192</v>
      </c>
      <c r="E832" s="229" t="s">
        <v>22</v>
      </c>
      <c r="F832" s="230" t="s">
        <v>1222</v>
      </c>
      <c r="G832" s="228"/>
      <c r="H832" s="231">
        <v>5</v>
      </c>
      <c r="I832" s="232"/>
      <c r="J832" s="228"/>
      <c r="K832" s="228"/>
      <c r="L832" s="233"/>
      <c r="M832" s="234"/>
      <c r="N832" s="235"/>
      <c r="O832" s="235"/>
      <c r="P832" s="235"/>
      <c r="Q832" s="235"/>
      <c r="R832" s="235"/>
      <c r="S832" s="235"/>
      <c r="T832" s="236"/>
      <c r="AT832" s="237" t="s">
        <v>192</v>
      </c>
      <c r="AU832" s="237" t="s">
        <v>86</v>
      </c>
      <c r="AV832" s="13" t="s">
        <v>86</v>
      </c>
      <c r="AW832" s="13" t="s">
        <v>41</v>
      </c>
      <c r="AX832" s="13" t="s">
        <v>78</v>
      </c>
      <c r="AY832" s="237" t="s">
        <v>183</v>
      </c>
    </row>
    <row r="833" spans="2:51" s="12" customFormat="1" ht="13.5">
      <c r="B833" s="215"/>
      <c r="C833" s="216"/>
      <c r="D833" s="238" t="s">
        <v>192</v>
      </c>
      <c r="E833" s="242" t="s">
        <v>22</v>
      </c>
      <c r="F833" s="243" t="s">
        <v>207</v>
      </c>
      <c r="G833" s="216"/>
      <c r="H833" s="244" t="s">
        <v>22</v>
      </c>
      <c r="I833" s="221"/>
      <c r="J833" s="216"/>
      <c r="K833" s="216"/>
      <c r="L833" s="222"/>
      <c r="M833" s="223"/>
      <c r="N833" s="224"/>
      <c r="O833" s="224"/>
      <c r="P833" s="224"/>
      <c r="Q833" s="224"/>
      <c r="R833" s="224"/>
      <c r="S833" s="224"/>
      <c r="T833" s="225"/>
      <c r="AT833" s="226" t="s">
        <v>192</v>
      </c>
      <c r="AU833" s="226" t="s">
        <v>86</v>
      </c>
      <c r="AV833" s="12" t="s">
        <v>24</v>
      </c>
      <c r="AW833" s="12" t="s">
        <v>41</v>
      </c>
      <c r="AX833" s="12" t="s">
        <v>78</v>
      </c>
      <c r="AY833" s="226" t="s">
        <v>183</v>
      </c>
    </row>
    <row r="834" spans="2:65" s="1" customFormat="1" ht="31.5" customHeight="1">
      <c r="B834" s="40"/>
      <c r="C834" s="203" t="s">
        <v>1223</v>
      </c>
      <c r="D834" s="203" t="s">
        <v>185</v>
      </c>
      <c r="E834" s="204" t="s">
        <v>1224</v>
      </c>
      <c r="F834" s="205" t="s">
        <v>1225</v>
      </c>
      <c r="G834" s="206" t="s">
        <v>288</v>
      </c>
      <c r="H834" s="207">
        <v>40.32</v>
      </c>
      <c r="I834" s="208"/>
      <c r="J834" s="209">
        <f>ROUND(I834*H834,2)</f>
        <v>0</v>
      </c>
      <c r="K834" s="205" t="s">
        <v>189</v>
      </c>
      <c r="L834" s="60"/>
      <c r="M834" s="210" t="s">
        <v>22</v>
      </c>
      <c r="N834" s="211" t="s">
        <v>49</v>
      </c>
      <c r="O834" s="41"/>
      <c r="P834" s="212">
        <f>O834*H834</f>
        <v>0</v>
      </c>
      <c r="Q834" s="212">
        <v>0</v>
      </c>
      <c r="R834" s="212">
        <f>Q834*H834</f>
        <v>0</v>
      </c>
      <c r="S834" s="212">
        <v>0.031</v>
      </c>
      <c r="T834" s="213">
        <f>S834*H834</f>
        <v>1.24992</v>
      </c>
      <c r="AR834" s="23" t="s">
        <v>190</v>
      </c>
      <c r="AT834" s="23" t="s">
        <v>185</v>
      </c>
      <c r="AU834" s="23" t="s">
        <v>86</v>
      </c>
      <c r="AY834" s="23" t="s">
        <v>183</v>
      </c>
      <c r="BE834" s="214">
        <f>IF(N834="základní",J834,0)</f>
        <v>0</v>
      </c>
      <c r="BF834" s="214">
        <f>IF(N834="snížená",J834,0)</f>
        <v>0</v>
      </c>
      <c r="BG834" s="214">
        <f>IF(N834="zákl. přenesená",J834,0)</f>
        <v>0</v>
      </c>
      <c r="BH834" s="214">
        <f>IF(N834="sníž. přenesená",J834,0)</f>
        <v>0</v>
      </c>
      <c r="BI834" s="214">
        <f>IF(N834="nulová",J834,0)</f>
        <v>0</v>
      </c>
      <c r="BJ834" s="23" t="s">
        <v>24</v>
      </c>
      <c r="BK834" s="214">
        <f>ROUND(I834*H834,2)</f>
        <v>0</v>
      </c>
      <c r="BL834" s="23" t="s">
        <v>190</v>
      </c>
      <c r="BM834" s="23" t="s">
        <v>1226</v>
      </c>
    </row>
    <row r="835" spans="2:51" s="13" customFormat="1" ht="13.5">
      <c r="B835" s="227"/>
      <c r="C835" s="228"/>
      <c r="D835" s="217" t="s">
        <v>192</v>
      </c>
      <c r="E835" s="229" t="s">
        <v>22</v>
      </c>
      <c r="F835" s="230" t="s">
        <v>1227</v>
      </c>
      <c r="G835" s="228"/>
      <c r="H835" s="231">
        <v>34.56</v>
      </c>
      <c r="I835" s="232"/>
      <c r="J835" s="228"/>
      <c r="K835" s="228"/>
      <c r="L835" s="233"/>
      <c r="M835" s="234"/>
      <c r="N835" s="235"/>
      <c r="O835" s="235"/>
      <c r="P835" s="235"/>
      <c r="Q835" s="235"/>
      <c r="R835" s="235"/>
      <c r="S835" s="235"/>
      <c r="T835" s="236"/>
      <c r="AT835" s="237" t="s">
        <v>192</v>
      </c>
      <c r="AU835" s="237" t="s">
        <v>86</v>
      </c>
      <c r="AV835" s="13" t="s">
        <v>86</v>
      </c>
      <c r="AW835" s="13" t="s">
        <v>41</v>
      </c>
      <c r="AX835" s="13" t="s">
        <v>78</v>
      </c>
      <c r="AY835" s="237" t="s">
        <v>183</v>
      </c>
    </row>
    <row r="836" spans="2:51" s="13" customFormat="1" ht="13.5">
      <c r="B836" s="227"/>
      <c r="C836" s="228"/>
      <c r="D836" s="217" t="s">
        <v>192</v>
      </c>
      <c r="E836" s="229" t="s">
        <v>22</v>
      </c>
      <c r="F836" s="230" t="s">
        <v>1228</v>
      </c>
      <c r="G836" s="228"/>
      <c r="H836" s="231">
        <v>5.76</v>
      </c>
      <c r="I836" s="232"/>
      <c r="J836" s="228"/>
      <c r="K836" s="228"/>
      <c r="L836" s="233"/>
      <c r="M836" s="234"/>
      <c r="N836" s="235"/>
      <c r="O836" s="235"/>
      <c r="P836" s="235"/>
      <c r="Q836" s="235"/>
      <c r="R836" s="235"/>
      <c r="S836" s="235"/>
      <c r="T836" s="236"/>
      <c r="AT836" s="237" t="s">
        <v>192</v>
      </c>
      <c r="AU836" s="237" t="s">
        <v>86</v>
      </c>
      <c r="AV836" s="13" t="s">
        <v>86</v>
      </c>
      <c r="AW836" s="13" t="s">
        <v>41</v>
      </c>
      <c r="AX836" s="13" t="s">
        <v>78</v>
      </c>
      <c r="AY836" s="237" t="s">
        <v>183</v>
      </c>
    </row>
    <row r="837" spans="2:51" s="12" customFormat="1" ht="13.5">
      <c r="B837" s="215"/>
      <c r="C837" s="216"/>
      <c r="D837" s="238" t="s">
        <v>192</v>
      </c>
      <c r="E837" s="242" t="s">
        <v>22</v>
      </c>
      <c r="F837" s="243" t="s">
        <v>207</v>
      </c>
      <c r="G837" s="216"/>
      <c r="H837" s="244" t="s">
        <v>22</v>
      </c>
      <c r="I837" s="221"/>
      <c r="J837" s="216"/>
      <c r="K837" s="216"/>
      <c r="L837" s="222"/>
      <c r="M837" s="223"/>
      <c r="N837" s="224"/>
      <c r="O837" s="224"/>
      <c r="P837" s="224"/>
      <c r="Q837" s="224"/>
      <c r="R837" s="224"/>
      <c r="S837" s="224"/>
      <c r="T837" s="225"/>
      <c r="AT837" s="226" t="s">
        <v>192</v>
      </c>
      <c r="AU837" s="226" t="s">
        <v>86</v>
      </c>
      <c r="AV837" s="12" t="s">
        <v>24</v>
      </c>
      <c r="AW837" s="12" t="s">
        <v>41</v>
      </c>
      <c r="AX837" s="12" t="s">
        <v>78</v>
      </c>
      <c r="AY837" s="226" t="s">
        <v>183</v>
      </c>
    </row>
    <row r="838" spans="2:65" s="1" customFormat="1" ht="31.5" customHeight="1">
      <c r="B838" s="40"/>
      <c r="C838" s="203" t="s">
        <v>1229</v>
      </c>
      <c r="D838" s="203" t="s">
        <v>185</v>
      </c>
      <c r="E838" s="204" t="s">
        <v>1230</v>
      </c>
      <c r="F838" s="205" t="s">
        <v>1231</v>
      </c>
      <c r="G838" s="206" t="s">
        <v>288</v>
      </c>
      <c r="H838" s="207">
        <v>16.8</v>
      </c>
      <c r="I838" s="208"/>
      <c r="J838" s="209">
        <f>ROUND(I838*H838,2)</f>
        <v>0</v>
      </c>
      <c r="K838" s="205" t="s">
        <v>189</v>
      </c>
      <c r="L838" s="60"/>
      <c r="M838" s="210" t="s">
        <v>22</v>
      </c>
      <c r="N838" s="211" t="s">
        <v>49</v>
      </c>
      <c r="O838" s="41"/>
      <c r="P838" s="212">
        <f>O838*H838</f>
        <v>0</v>
      </c>
      <c r="Q838" s="212">
        <v>0</v>
      </c>
      <c r="R838" s="212">
        <f>Q838*H838</f>
        <v>0</v>
      </c>
      <c r="S838" s="212">
        <v>0.004</v>
      </c>
      <c r="T838" s="213">
        <f>S838*H838</f>
        <v>0.06720000000000001</v>
      </c>
      <c r="AR838" s="23" t="s">
        <v>190</v>
      </c>
      <c r="AT838" s="23" t="s">
        <v>185</v>
      </c>
      <c r="AU838" s="23" t="s">
        <v>86</v>
      </c>
      <c r="AY838" s="23" t="s">
        <v>183</v>
      </c>
      <c r="BE838" s="214">
        <f>IF(N838="základní",J838,0)</f>
        <v>0</v>
      </c>
      <c r="BF838" s="214">
        <f>IF(N838="snížená",J838,0)</f>
        <v>0</v>
      </c>
      <c r="BG838" s="214">
        <f>IF(N838="zákl. přenesená",J838,0)</f>
        <v>0</v>
      </c>
      <c r="BH838" s="214">
        <f>IF(N838="sníž. přenesená",J838,0)</f>
        <v>0</v>
      </c>
      <c r="BI838" s="214">
        <f>IF(N838="nulová",J838,0)</f>
        <v>0</v>
      </c>
      <c r="BJ838" s="23" t="s">
        <v>24</v>
      </c>
      <c r="BK838" s="214">
        <f>ROUND(I838*H838,2)</f>
        <v>0</v>
      </c>
      <c r="BL838" s="23" t="s">
        <v>190</v>
      </c>
      <c r="BM838" s="23" t="s">
        <v>1232</v>
      </c>
    </row>
    <row r="839" spans="2:51" s="13" customFormat="1" ht="13.5">
      <c r="B839" s="227"/>
      <c r="C839" s="228"/>
      <c r="D839" s="217" t="s">
        <v>192</v>
      </c>
      <c r="E839" s="229" t="s">
        <v>22</v>
      </c>
      <c r="F839" s="230" t="s">
        <v>1221</v>
      </c>
      <c r="G839" s="228"/>
      <c r="H839" s="231">
        <v>11.8</v>
      </c>
      <c r="I839" s="232"/>
      <c r="J839" s="228"/>
      <c r="K839" s="228"/>
      <c r="L839" s="233"/>
      <c r="M839" s="234"/>
      <c r="N839" s="235"/>
      <c r="O839" s="235"/>
      <c r="P839" s="235"/>
      <c r="Q839" s="235"/>
      <c r="R839" s="235"/>
      <c r="S839" s="235"/>
      <c r="T839" s="236"/>
      <c r="AT839" s="237" t="s">
        <v>192</v>
      </c>
      <c r="AU839" s="237" t="s">
        <v>86</v>
      </c>
      <c r="AV839" s="13" t="s">
        <v>86</v>
      </c>
      <c r="AW839" s="13" t="s">
        <v>41</v>
      </c>
      <c r="AX839" s="13" t="s">
        <v>78</v>
      </c>
      <c r="AY839" s="237" t="s">
        <v>183</v>
      </c>
    </row>
    <row r="840" spans="2:51" s="13" customFormat="1" ht="13.5">
      <c r="B840" s="227"/>
      <c r="C840" s="228"/>
      <c r="D840" s="217" t="s">
        <v>192</v>
      </c>
      <c r="E840" s="229" t="s">
        <v>22</v>
      </c>
      <c r="F840" s="230" t="s">
        <v>1222</v>
      </c>
      <c r="G840" s="228"/>
      <c r="H840" s="231">
        <v>5</v>
      </c>
      <c r="I840" s="232"/>
      <c r="J840" s="228"/>
      <c r="K840" s="228"/>
      <c r="L840" s="233"/>
      <c r="M840" s="234"/>
      <c r="N840" s="235"/>
      <c r="O840" s="235"/>
      <c r="P840" s="235"/>
      <c r="Q840" s="235"/>
      <c r="R840" s="235"/>
      <c r="S840" s="235"/>
      <c r="T840" s="236"/>
      <c r="AT840" s="237" t="s">
        <v>192</v>
      </c>
      <c r="AU840" s="237" t="s">
        <v>86</v>
      </c>
      <c r="AV840" s="13" t="s">
        <v>86</v>
      </c>
      <c r="AW840" s="13" t="s">
        <v>41</v>
      </c>
      <c r="AX840" s="13" t="s">
        <v>78</v>
      </c>
      <c r="AY840" s="237" t="s">
        <v>183</v>
      </c>
    </row>
    <row r="841" spans="2:51" s="12" customFormat="1" ht="13.5">
      <c r="B841" s="215"/>
      <c r="C841" s="216"/>
      <c r="D841" s="238" t="s">
        <v>192</v>
      </c>
      <c r="E841" s="242" t="s">
        <v>22</v>
      </c>
      <c r="F841" s="243" t="s">
        <v>207</v>
      </c>
      <c r="G841" s="216"/>
      <c r="H841" s="244" t="s">
        <v>22</v>
      </c>
      <c r="I841" s="221"/>
      <c r="J841" s="216"/>
      <c r="K841" s="216"/>
      <c r="L841" s="222"/>
      <c r="M841" s="223"/>
      <c r="N841" s="224"/>
      <c r="O841" s="224"/>
      <c r="P841" s="224"/>
      <c r="Q841" s="224"/>
      <c r="R841" s="224"/>
      <c r="S841" s="224"/>
      <c r="T841" s="225"/>
      <c r="AT841" s="226" t="s">
        <v>192</v>
      </c>
      <c r="AU841" s="226" t="s">
        <v>86</v>
      </c>
      <c r="AV841" s="12" t="s">
        <v>24</v>
      </c>
      <c r="AW841" s="12" t="s">
        <v>41</v>
      </c>
      <c r="AX841" s="12" t="s">
        <v>78</v>
      </c>
      <c r="AY841" s="226" t="s">
        <v>183</v>
      </c>
    </row>
    <row r="842" spans="2:65" s="1" customFormat="1" ht="31.5" customHeight="1">
      <c r="B842" s="40"/>
      <c r="C842" s="203" t="s">
        <v>1233</v>
      </c>
      <c r="D842" s="203" t="s">
        <v>185</v>
      </c>
      <c r="E842" s="204" t="s">
        <v>1234</v>
      </c>
      <c r="F842" s="205" t="s">
        <v>1235</v>
      </c>
      <c r="G842" s="206" t="s">
        <v>288</v>
      </c>
      <c r="H842" s="207">
        <v>383.6</v>
      </c>
      <c r="I842" s="208"/>
      <c r="J842" s="209">
        <f>ROUND(I842*H842,2)</f>
        <v>0</v>
      </c>
      <c r="K842" s="205" t="s">
        <v>189</v>
      </c>
      <c r="L842" s="60"/>
      <c r="M842" s="210" t="s">
        <v>22</v>
      </c>
      <c r="N842" s="211" t="s">
        <v>49</v>
      </c>
      <c r="O842" s="41"/>
      <c r="P842" s="212">
        <f>O842*H842</f>
        <v>0</v>
      </c>
      <c r="Q842" s="212">
        <v>0</v>
      </c>
      <c r="R842" s="212">
        <f>Q842*H842</f>
        <v>0</v>
      </c>
      <c r="S842" s="212">
        <v>0.088</v>
      </c>
      <c r="T842" s="213">
        <f>S842*H842</f>
        <v>33.7568</v>
      </c>
      <c r="AR842" s="23" t="s">
        <v>190</v>
      </c>
      <c r="AT842" s="23" t="s">
        <v>185</v>
      </c>
      <c r="AU842" s="23" t="s">
        <v>86</v>
      </c>
      <c r="AY842" s="23" t="s">
        <v>183</v>
      </c>
      <c r="BE842" s="214">
        <f>IF(N842="základní",J842,0)</f>
        <v>0</v>
      </c>
      <c r="BF842" s="214">
        <f>IF(N842="snížená",J842,0)</f>
        <v>0</v>
      </c>
      <c r="BG842" s="214">
        <f>IF(N842="zákl. přenesená",J842,0)</f>
        <v>0</v>
      </c>
      <c r="BH842" s="214">
        <f>IF(N842="sníž. přenesená",J842,0)</f>
        <v>0</v>
      </c>
      <c r="BI842" s="214">
        <f>IF(N842="nulová",J842,0)</f>
        <v>0</v>
      </c>
      <c r="BJ842" s="23" t="s">
        <v>24</v>
      </c>
      <c r="BK842" s="214">
        <f>ROUND(I842*H842,2)</f>
        <v>0</v>
      </c>
      <c r="BL842" s="23" t="s">
        <v>190</v>
      </c>
      <c r="BM842" s="23" t="s">
        <v>1236</v>
      </c>
    </row>
    <row r="843" spans="2:51" s="12" customFormat="1" ht="13.5">
      <c r="B843" s="215"/>
      <c r="C843" s="216"/>
      <c r="D843" s="217" t="s">
        <v>192</v>
      </c>
      <c r="E843" s="218" t="s">
        <v>22</v>
      </c>
      <c r="F843" s="219" t="s">
        <v>464</v>
      </c>
      <c r="G843" s="216"/>
      <c r="H843" s="220" t="s">
        <v>22</v>
      </c>
      <c r="I843" s="221"/>
      <c r="J843" s="216"/>
      <c r="K843" s="216"/>
      <c r="L843" s="222"/>
      <c r="M843" s="223"/>
      <c r="N843" s="224"/>
      <c r="O843" s="224"/>
      <c r="P843" s="224"/>
      <c r="Q843" s="224"/>
      <c r="R843" s="224"/>
      <c r="S843" s="224"/>
      <c r="T843" s="225"/>
      <c r="AT843" s="226" t="s">
        <v>192</v>
      </c>
      <c r="AU843" s="226" t="s">
        <v>86</v>
      </c>
      <c r="AV843" s="12" t="s">
        <v>24</v>
      </c>
      <c r="AW843" s="12" t="s">
        <v>41</v>
      </c>
      <c r="AX843" s="12" t="s">
        <v>78</v>
      </c>
      <c r="AY843" s="226" t="s">
        <v>183</v>
      </c>
    </row>
    <row r="844" spans="2:51" s="13" customFormat="1" ht="13.5">
      <c r="B844" s="227"/>
      <c r="C844" s="228"/>
      <c r="D844" s="217" t="s">
        <v>192</v>
      </c>
      <c r="E844" s="229" t="s">
        <v>22</v>
      </c>
      <c r="F844" s="230" t="s">
        <v>1237</v>
      </c>
      <c r="G844" s="228"/>
      <c r="H844" s="231">
        <v>192</v>
      </c>
      <c r="I844" s="232"/>
      <c r="J844" s="228"/>
      <c r="K844" s="228"/>
      <c r="L844" s="233"/>
      <c r="M844" s="234"/>
      <c r="N844" s="235"/>
      <c r="O844" s="235"/>
      <c r="P844" s="235"/>
      <c r="Q844" s="235"/>
      <c r="R844" s="235"/>
      <c r="S844" s="235"/>
      <c r="T844" s="236"/>
      <c r="AT844" s="237" t="s">
        <v>192</v>
      </c>
      <c r="AU844" s="237" t="s">
        <v>86</v>
      </c>
      <c r="AV844" s="13" t="s">
        <v>86</v>
      </c>
      <c r="AW844" s="13" t="s">
        <v>41</v>
      </c>
      <c r="AX844" s="13" t="s">
        <v>78</v>
      </c>
      <c r="AY844" s="237" t="s">
        <v>183</v>
      </c>
    </row>
    <row r="845" spans="2:51" s="13" customFormat="1" ht="13.5">
      <c r="B845" s="227"/>
      <c r="C845" s="228"/>
      <c r="D845" s="217" t="s">
        <v>192</v>
      </c>
      <c r="E845" s="229" t="s">
        <v>22</v>
      </c>
      <c r="F845" s="230" t="s">
        <v>1238</v>
      </c>
      <c r="G845" s="228"/>
      <c r="H845" s="231">
        <v>1.4</v>
      </c>
      <c r="I845" s="232"/>
      <c r="J845" s="228"/>
      <c r="K845" s="228"/>
      <c r="L845" s="233"/>
      <c r="M845" s="234"/>
      <c r="N845" s="235"/>
      <c r="O845" s="235"/>
      <c r="P845" s="235"/>
      <c r="Q845" s="235"/>
      <c r="R845" s="235"/>
      <c r="S845" s="235"/>
      <c r="T845" s="236"/>
      <c r="AT845" s="237" t="s">
        <v>192</v>
      </c>
      <c r="AU845" s="237" t="s">
        <v>86</v>
      </c>
      <c r="AV845" s="13" t="s">
        <v>86</v>
      </c>
      <c r="AW845" s="13" t="s">
        <v>41</v>
      </c>
      <c r="AX845" s="13" t="s">
        <v>78</v>
      </c>
      <c r="AY845" s="237" t="s">
        <v>183</v>
      </c>
    </row>
    <row r="846" spans="2:51" s="13" customFormat="1" ht="13.5">
      <c r="B846" s="227"/>
      <c r="C846" s="228"/>
      <c r="D846" s="217" t="s">
        <v>192</v>
      </c>
      <c r="E846" s="229" t="s">
        <v>22</v>
      </c>
      <c r="F846" s="230" t="s">
        <v>1239</v>
      </c>
      <c r="G846" s="228"/>
      <c r="H846" s="231">
        <v>1.8</v>
      </c>
      <c r="I846" s="232"/>
      <c r="J846" s="228"/>
      <c r="K846" s="228"/>
      <c r="L846" s="233"/>
      <c r="M846" s="234"/>
      <c r="N846" s="235"/>
      <c r="O846" s="235"/>
      <c r="P846" s="235"/>
      <c r="Q846" s="235"/>
      <c r="R846" s="235"/>
      <c r="S846" s="235"/>
      <c r="T846" s="236"/>
      <c r="AT846" s="237" t="s">
        <v>192</v>
      </c>
      <c r="AU846" s="237" t="s">
        <v>86</v>
      </c>
      <c r="AV846" s="13" t="s">
        <v>86</v>
      </c>
      <c r="AW846" s="13" t="s">
        <v>41</v>
      </c>
      <c r="AX846" s="13" t="s">
        <v>78</v>
      </c>
      <c r="AY846" s="237" t="s">
        <v>183</v>
      </c>
    </row>
    <row r="847" spans="2:51" s="12" customFormat="1" ht="13.5">
      <c r="B847" s="215"/>
      <c r="C847" s="216"/>
      <c r="D847" s="217" t="s">
        <v>192</v>
      </c>
      <c r="E847" s="218" t="s">
        <v>22</v>
      </c>
      <c r="F847" s="219" t="s">
        <v>230</v>
      </c>
      <c r="G847" s="216"/>
      <c r="H847" s="220" t="s">
        <v>22</v>
      </c>
      <c r="I847" s="221"/>
      <c r="J847" s="216"/>
      <c r="K847" s="216"/>
      <c r="L847" s="222"/>
      <c r="M847" s="223"/>
      <c r="N847" s="224"/>
      <c r="O847" s="224"/>
      <c r="P847" s="224"/>
      <c r="Q847" s="224"/>
      <c r="R847" s="224"/>
      <c r="S847" s="224"/>
      <c r="T847" s="225"/>
      <c r="AT847" s="226" t="s">
        <v>192</v>
      </c>
      <c r="AU847" s="226" t="s">
        <v>86</v>
      </c>
      <c r="AV847" s="12" t="s">
        <v>24</v>
      </c>
      <c r="AW847" s="12" t="s">
        <v>41</v>
      </c>
      <c r="AX847" s="12" t="s">
        <v>78</v>
      </c>
      <c r="AY847" s="226" t="s">
        <v>183</v>
      </c>
    </row>
    <row r="848" spans="2:51" s="13" customFormat="1" ht="13.5">
      <c r="B848" s="227"/>
      <c r="C848" s="228"/>
      <c r="D848" s="217" t="s">
        <v>192</v>
      </c>
      <c r="E848" s="229" t="s">
        <v>22</v>
      </c>
      <c r="F848" s="230" t="s">
        <v>1240</v>
      </c>
      <c r="G848" s="228"/>
      <c r="H848" s="231">
        <v>27.6</v>
      </c>
      <c r="I848" s="232"/>
      <c r="J848" s="228"/>
      <c r="K848" s="228"/>
      <c r="L848" s="233"/>
      <c r="M848" s="234"/>
      <c r="N848" s="235"/>
      <c r="O848" s="235"/>
      <c r="P848" s="235"/>
      <c r="Q848" s="235"/>
      <c r="R848" s="235"/>
      <c r="S848" s="235"/>
      <c r="T848" s="236"/>
      <c r="AT848" s="237" t="s">
        <v>192</v>
      </c>
      <c r="AU848" s="237" t="s">
        <v>86</v>
      </c>
      <c r="AV848" s="13" t="s">
        <v>86</v>
      </c>
      <c r="AW848" s="13" t="s">
        <v>41</v>
      </c>
      <c r="AX848" s="13" t="s">
        <v>78</v>
      </c>
      <c r="AY848" s="237" t="s">
        <v>183</v>
      </c>
    </row>
    <row r="849" spans="2:51" s="12" customFormat="1" ht="13.5">
      <c r="B849" s="215"/>
      <c r="C849" s="216"/>
      <c r="D849" s="217" t="s">
        <v>192</v>
      </c>
      <c r="E849" s="218" t="s">
        <v>22</v>
      </c>
      <c r="F849" s="219" t="s">
        <v>239</v>
      </c>
      <c r="G849" s="216"/>
      <c r="H849" s="220" t="s">
        <v>22</v>
      </c>
      <c r="I849" s="221"/>
      <c r="J849" s="216"/>
      <c r="K849" s="216"/>
      <c r="L849" s="222"/>
      <c r="M849" s="223"/>
      <c r="N849" s="224"/>
      <c r="O849" s="224"/>
      <c r="P849" s="224"/>
      <c r="Q849" s="224"/>
      <c r="R849" s="224"/>
      <c r="S849" s="224"/>
      <c r="T849" s="225"/>
      <c r="AT849" s="226" t="s">
        <v>192</v>
      </c>
      <c r="AU849" s="226" t="s">
        <v>86</v>
      </c>
      <c r="AV849" s="12" t="s">
        <v>24</v>
      </c>
      <c r="AW849" s="12" t="s">
        <v>41</v>
      </c>
      <c r="AX849" s="12" t="s">
        <v>78</v>
      </c>
      <c r="AY849" s="226" t="s">
        <v>183</v>
      </c>
    </row>
    <row r="850" spans="2:51" s="13" customFormat="1" ht="13.5">
      <c r="B850" s="227"/>
      <c r="C850" s="228"/>
      <c r="D850" s="217" t="s">
        <v>192</v>
      </c>
      <c r="E850" s="229" t="s">
        <v>22</v>
      </c>
      <c r="F850" s="230" t="s">
        <v>1241</v>
      </c>
      <c r="G850" s="228"/>
      <c r="H850" s="231">
        <v>160.8</v>
      </c>
      <c r="I850" s="232"/>
      <c r="J850" s="228"/>
      <c r="K850" s="228"/>
      <c r="L850" s="233"/>
      <c r="M850" s="234"/>
      <c r="N850" s="235"/>
      <c r="O850" s="235"/>
      <c r="P850" s="235"/>
      <c r="Q850" s="235"/>
      <c r="R850" s="235"/>
      <c r="S850" s="235"/>
      <c r="T850" s="236"/>
      <c r="AT850" s="237" t="s">
        <v>192</v>
      </c>
      <c r="AU850" s="237" t="s">
        <v>86</v>
      </c>
      <c r="AV850" s="13" t="s">
        <v>86</v>
      </c>
      <c r="AW850" s="13" t="s">
        <v>41</v>
      </c>
      <c r="AX850" s="13" t="s">
        <v>78</v>
      </c>
      <c r="AY850" s="237" t="s">
        <v>183</v>
      </c>
    </row>
    <row r="851" spans="2:51" s="12" customFormat="1" ht="13.5">
      <c r="B851" s="215"/>
      <c r="C851" s="216"/>
      <c r="D851" s="238" t="s">
        <v>192</v>
      </c>
      <c r="E851" s="242" t="s">
        <v>22</v>
      </c>
      <c r="F851" s="243" t="s">
        <v>207</v>
      </c>
      <c r="G851" s="216"/>
      <c r="H851" s="244" t="s">
        <v>22</v>
      </c>
      <c r="I851" s="221"/>
      <c r="J851" s="216"/>
      <c r="K851" s="216"/>
      <c r="L851" s="222"/>
      <c r="M851" s="223"/>
      <c r="N851" s="224"/>
      <c r="O851" s="224"/>
      <c r="P851" s="224"/>
      <c r="Q851" s="224"/>
      <c r="R851" s="224"/>
      <c r="S851" s="224"/>
      <c r="T851" s="225"/>
      <c r="AT851" s="226" t="s">
        <v>192</v>
      </c>
      <c r="AU851" s="226" t="s">
        <v>86</v>
      </c>
      <c r="AV851" s="12" t="s">
        <v>24</v>
      </c>
      <c r="AW851" s="12" t="s">
        <v>41</v>
      </c>
      <c r="AX851" s="12" t="s">
        <v>78</v>
      </c>
      <c r="AY851" s="226" t="s">
        <v>183</v>
      </c>
    </row>
    <row r="852" spans="2:65" s="1" customFormat="1" ht="31.5" customHeight="1">
      <c r="B852" s="40"/>
      <c r="C852" s="203" t="s">
        <v>1242</v>
      </c>
      <c r="D852" s="203" t="s">
        <v>185</v>
      </c>
      <c r="E852" s="204" t="s">
        <v>1243</v>
      </c>
      <c r="F852" s="205" t="s">
        <v>1244</v>
      </c>
      <c r="G852" s="206" t="s">
        <v>288</v>
      </c>
      <c r="H852" s="207">
        <v>5.6</v>
      </c>
      <c r="I852" s="208"/>
      <c r="J852" s="209">
        <f>ROUND(I852*H852,2)</f>
        <v>0</v>
      </c>
      <c r="K852" s="205" t="s">
        <v>189</v>
      </c>
      <c r="L852" s="60"/>
      <c r="M852" s="210" t="s">
        <v>22</v>
      </c>
      <c r="N852" s="211" t="s">
        <v>49</v>
      </c>
      <c r="O852" s="41"/>
      <c r="P852" s="212">
        <f>O852*H852</f>
        <v>0</v>
      </c>
      <c r="Q852" s="212">
        <v>0</v>
      </c>
      <c r="R852" s="212">
        <f>Q852*H852</f>
        <v>0</v>
      </c>
      <c r="S852" s="212">
        <v>0.067</v>
      </c>
      <c r="T852" s="213">
        <f>S852*H852</f>
        <v>0.3752</v>
      </c>
      <c r="AR852" s="23" t="s">
        <v>190</v>
      </c>
      <c r="AT852" s="23" t="s">
        <v>185</v>
      </c>
      <c r="AU852" s="23" t="s">
        <v>86</v>
      </c>
      <c r="AY852" s="23" t="s">
        <v>183</v>
      </c>
      <c r="BE852" s="214">
        <f>IF(N852="základní",J852,0)</f>
        <v>0</v>
      </c>
      <c r="BF852" s="214">
        <f>IF(N852="snížená",J852,0)</f>
        <v>0</v>
      </c>
      <c r="BG852" s="214">
        <f>IF(N852="zákl. přenesená",J852,0)</f>
        <v>0</v>
      </c>
      <c r="BH852" s="214">
        <f>IF(N852="sníž. přenesená",J852,0)</f>
        <v>0</v>
      </c>
      <c r="BI852" s="214">
        <f>IF(N852="nulová",J852,0)</f>
        <v>0</v>
      </c>
      <c r="BJ852" s="23" t="s">
        <v>24</v>
      </c>
      <c r="BK852" s="214">
        <f>ROUND(I852*H852,2)</f>
        <v>0</v>
      </c>
      <c r="BL852" s="23" t="s">
        <v>190</v>
      </c>
      <c r="BM852" s="23" t="s">
        <v>1245</v>
      </c>
    </row>
    <row r="853" spans="2:51" s="12" customFormat="1" ht="13.5">
      <c r="B853" s="215"/>
      <c r="C853" s="216"/>
      <c r="D853" s="217" t="s">
        <v>192</v>
      </c>
      <c r="E853" s="218" t="s">
        <v>22</v>
      </c>
      <c r="F853" s="219" t="s">
        <v>230</v>
      </c>
      <c r="G853" s="216"/>
      <c r="H853" s="220" t="s">
        <v>22</v>
      </c>
      <c r="I853" s="221"/>
      <c r="J853" s="216"/>
      <c r="K853" s="216"/>
      <c r="L853" s="222"/>
      <c r="M853" s="223"/>
      <c r="N853" s="224"/>
      <c r="O853" s="224"/>
      <c r="P853" s="224"/>
      <c r="Q853" s="224"/>
      <c r="R853" s="224"/>
      <c r="S853" s="224"/>
      <c r="T853" s="225"/>
      <c r="AT853" s="226" t="s">
        <v>192</v>
      </c>
      <c r="AU853" s="226" t="s">
        <v>86</v>
      </c>
      <c r="AV853" s="12" t="s">
        <v>24</v>
      </c>
      <c r="AW853" s="12" t="s">
        <v>41</v>
      </c>
      <c r="AX853" s="12" t="s">
        <v>78</v>
      </c>
      <c r="AY853" s="226" t="s">
        <v>183</v>
      </c>
    </row>
    <row r="854" spans="2:51" s="13" customFormat="1" ht="13.5">
      <c r="B854" s="227"/>
      <c r="C854" s="228"/>
      <c r="D854" s="217" t="s">
        <v>192</v>
      </c>
      <c r="E854" s="229" t="s">
        <v>22</v>
      </c>
      <c r="F854" s="230" t="s">
        <v>1246</v>
      </c>
      <c r="G854" s="228"/>
      <c r="H854" s="231">
        <v>5.6</v>
      </c>
      <c r="I854" s="232"/>
      <c r="J854" s="228"/>
      <c r="K854" s="228"/>
      <c r="L854" s="233"/>
      <c r="M854" s="234"/>
      <c r="N854" s="235"/>
      <c r="O854" s="235"/>
      <c r="P854" s="235"/>
      <c r="Q854" s="235"/>
      <c r="R854" s="235"/>
      <c r="S854" s="235"/>
      <c r="T854" s="236"/>
      <c r="AT854" s="237" t="s">
        <v>192</v>
      </c>
      <c r="AU854" s="237" t="s">
        <v>86</v>
      </c>
      <c r="AV854" s="13" t="s">
        <v>86</v>
      </c>
      <c r="AW854" s="13" t="s">
        <v>41</v>
      </c>
      <c r="AX854" s="13" t="s">
        <v>78</v>
      </c>
      <c r="AY854" s="237" t="s">
        <v>183</v>
      </c>
    </row>
    <row r="855" spans="2:51" s="12" customFormat="1" ht="13.5">
      <c r="B855" s="215"/>
      <c r="C855" s="216"/>
      <c r="D855" s="238" t="s">
        <v>192</v>
      </c>
      <c r="E855" s="242" t="s">
        <v>22</v>
      </c>
      <c r="F855" s="243" t="s">
        <v>207</v>
      </c>
      <c r="G855" s="216"/>
      <c r="H855" s="244" t="s">
        <v>22</v>
      </c>
      <c r="I855" s="221"/>
      <c r="J855" s="216"/>
      <c r="K855" s="216"/>
      <c r="L855" s="222"/>
      <c r="M855" s="223"/>
      <c r="N855" s="224"/>
      <c r="O855" s="224"/>
      <c r="P855" s="224"/>
      <c r="Q855" s="224"/>
      <c r="R855" s="224"/>
      <c r="S855" s="224"/>
      <c r="T855" s="225"/>
      <c r="AT855" s="226" t="s">
        <v>192</v>
      </c>
      <c r="AU855" s="226" t="s">
        <v>86</v>
      </c>
      <c r="AV855" s="12" t="s">
        <v>24</v>
      </c>
      <c r="AW855" s="12" t="s">
        <v>41</v>
      </c>
      <c r="AX855" s="12" t="s">
        <v>78</v>
      </c>
      <c r="AY855" s="226" t="s">
        <v>183</v>
      </c>
    </row>
    <row r="856" spans="2:65" s="1" customFormat="1" ht="31.5" customHeight="1">
      <c r="B856" s="40"/>
      <c r="C856" s="203" t="s">
        <v>1247</v>
      </c>
      <c r="D856" s="203" t="s">
        <v>185</v>
      </c>
      <c r="E856" s="204" t="s">
        <v>1248</v>
      </c>
      <c r="F856" s="205" t="s">
        <v>1249</v>
      </c>
      <c r="G856" s="206" t="s">
        <v>246</v>
      </c>
      <c r="H856" s="207">
        <v>20</v>
      </c>
      <c r="I856" s="208"/>
      <c r="J856" s="209">
        <f>ROUND(I856*H856,2)</f>
        <v>0</v>
      </c>
      <c r="K856" s="205" t="s">
        <v>189</v>
      </c>
      <c r="L856" s="60"/>
      <c r="M856" s="210" t="s">
        <v>22</v>
      </c>
      <c r="N856" s="211" t="s">
        <v>49</v>
      </c>
      <c r="O856" s="41"/>
      <c r="P856" s="212">
        <f>O856*H856</f>
        <v>0</v>
      </c>
      <c r="Q856" s="212">
        <v>0</v>
      </c>
      <c r="R856" s="212">
        <f>Q856*H856</f>
        <v>0</v>
      </c>
      <c r="S856" s="212">
        <v>0.009</v>
      </c>
      <c r="T856" s="213">
        <f>S856*H856</f>
        <v>0.18</v>
      </c>
      <c r="AR856" s="23" t="s">
        <v>190</v>
      </c>
      <c r="AT856" s="23" t="s">
        <v>185</v>
      </c>
      <c r="AU856" s="23" t="s">
        <v>86</v>
      </c>
      <c r="AY856" s="23" t="s">
        <v>183</v>
      </c>
      <c r="BE856" s="214">
        <f>IF(N856="základní",J856,0)</f>
        <v>0</v>
      </c>
      <c r="BF856" s="214">
        <f>IF(N856="snížená",J856,0)</f>
        <v>0</v>
      </c>
      <c r="BG856" s="214">
        <f>IF(N856="zákl. přenesená",J856,0)</f>
        <v>0</v>
      </c>
      <c r="BH856" s="214">
        <f>IF(N856="sníž. přenesená",J856,0)</f>
        <v>0</v>
      </c>
      <c r="BI856" s="214">
        <f>IF(N856="nulová",J856,0)</f>
        <v>0</v>
      </c>
      <c r="BJ856" s="23" t="s">
        <v>24</v>
      </c>
      <c r="BK856" s="214">
        <f>ROUND(I856*H856,2)</f>
        <v>0</v>
      </c>
      <c r="BL856" s="23" t="s">
        <v>190</v>
      </c>
      <c r="BM856" s="23" t="s">
        <v>1250</v>
      </c>
    </row>
    <row r="857" spans="2:65" s="1" customFormat="1" ht="22.5" customHeight="1">
      <c r="B857" s="40"/>
      <c r="C857" s="203" t="s">
        <v>1251</v>
      </c>
      <c r="D857" s="203" t="s">
        <v>185</v>
      </c>
      <c r="E857" s="204" t="s">
        <v>1252</v>
      </c>
      <c r="F857" s="205" t="s">
        <v>1253</v>
      </c>
      <c r="G857" s="206" t="s">
        <v>312</v>
      </c>
      <c r="H857" s="207">
        <v>21.2</v>
      </c>
      <c r="I857" s="208"/>
      <c r="J857" s="209">
        <f>ROUND(I857*H857,2)</f>
        <v>0</v>
      </c>
      <c r="K857" s="205" t="s">
        <v>189</v>
      </c>
      <c r="L857" s="60"/>
      <c r="M857" s="210" t="s">
        <v>22</v>
      </c>
      <c r="N857" s="211" t="s">
        <v>49</v>
      </c>
      <c r="O857" s="41"/>
      <c r="P857" s="212">
        <f>O857*H857</f>
        <v>0</v>
      </c>
      <c r="Q857" s="212">
        <v>0</v>
      </c>
      <c r="R857" s="212">
        <f>Q857*H857</f>
        <v>0</v>
      </c>
      <c r="S857" s="212">
        <v>0.042</v>
      </c>
      <c r="T857" s="213">
        <f>S857*H857</f>
        <v>0.8904000000000001</v>
      </c>
      <c r="AR857" s="23" t="s">
        <v>190</v>
      </c>
      <c r="AT857" s="23" t="s">
        <v>185</v>
      </c>
      <c r="AU857" s="23" t="s">
        <v>86</v>
      </c>
      <c r="AY857" s="23" t="s">
        <v>183</v>
      </c>
      <c r="BE857" s="214">
        <f>IF(N857="základní",J857,0)</f>
        <v>0</v>
      </c>
      <c r="BF857" s="214">
        <f>IF(N857="snížená",J857,0)</f>
        <v>0</v>
      </c>
      <c r="BG857" s="214">
        <f>IF(N857="zákl. přenesená",J857,0)</f>
        <v>0</v>
      </c>
      <c r="BH857" s="214">
        <f>IF(N857="sníž. přenesená",J857,0)</f>
        <v>0</v>
      </c>
      <c r="BI857" s="214">
        <f>IF(N857="nulová",J857,0)</f>
        <v>0</v>
      </c>
      <c r="BJ857" s="23" t="s">
        <v>24</v>
      </c>
      <c r="BK857" s="214">
        <f>ROUND(I857*H857,2)</f>
        <v>0</v>
      </c>
      <c r="BL857" s="23" t="s">
        <v>190</v>
      </c>
      <c r="BM857" s="23" t="s">
        <v>1254</v>
      </c>
    </row>
    <row r="858" spans="2:51" s="13" customFormat="1" ht="13.5">
      <c r="B858" s="227"/>
      <c r="C858" s="228"/>
      <c r="D858" s="217" t="s">
        <v>192</v>
      </c>
      <c r="E858" s="229" t="s">
        <v>22</v>
      </c>
      <c r="F858" s="230" t="s">
        <v>1255</v>
      </c>
      <c r="G858" s="228"/>
      <c r="H858" s="231">
        <v>21.2</v>
      </c>
      <c r="I858" s="232"/>
      <c r="J858" s="228"/>
      <c r="K858" s="228"/>
      <c r="L858" s="233"/>
      <c r="M858" s="234"/>
      <c r="N858" s="235"/>
      <c r="O858" s="235"/>
      <c r="P858" s="235"/>
      <c r="Q858" s="235"/>
      <c r="R858" s="235"/>
      <c r="S858" s="235"/>
      <c r="T858" s="236"/>
      <c r="AT858" s="237" t="s">
        <v>192</v>
      </c>
      <c r="AU858" s="237" t="s">
        <v>86</v>
      </c>
      <c r="AV858" s="13" t="s">
        <v>86</v>
      </c>
      <c r="AW858" s="13" t="s">
        <v>41</v>
      </c>
      <c r="AX858" s="13" t="s">
        <v>78</v>
      </c>
      <c r="AY858" s="237" t="s">
        <v>183</v>
      </c>
    </row>
    <row r="859" spans="2:51" s="12" customFormat="1" ht="13.5">
      <c r="B859" s="215"/>
      <c r="C859" s="216"/>
      <c r="D859" s="238" t="s">
        <v>192</v>
      </c>
      <c r="E859" s="242" t="s">
        <v>22</v>
      </c>
      <c r="F859" s="243" t="s">
        <v>207</v>
      </c>
      <c r="G859" s="216"/>
      <c r="H859" s="244" t="s">
        <v>22</v>
      </c>
      <c r="I859" s="221"/>
      <c r="J859" s="216"/>
      <c r="K859" s="216"/>
      <c r="L859" s="222"/>
      <c r="M859" s="223"/>
      <c r="N859" s="224"/>
      <c r="O859" s="224"/>
      <c r="P859" s="224"/>
      <c r="Q859" s="224"/>
      <c r="R859" s="224"/>
      <c r="S859" s="224"/>
      <c r="T859" s="225"/>
      <c r="AT859" s="226" t="s">
        <v>192</v>
      </c>
      <c r="AU859" s="226" t="s">
        <v>86</v>
      </c>
      <c r="AV859" s="12" t="s">
        <v>24</v>
      </c>
      <c r="AW859" s="12" t="s">
        <v>41</v>
      </c>
      <c r="AX859" s="12" t="s">
        <v>78</v>
      </c>
      <c r="AY859" s="226" t="s">
        <v>183</v>
      </c>
    </row>
    <row r="860" spans="2:65" s="1" customFormat="1" ht="31.5" customHeight="1">
      <c r="B860" s="40"/>
      <c r="C860" s="203" t="s">
        <v>1256</v>
      </c>
      <c r="D860" s="203" t="s">
        <v>185</v>
      </c>
      <c r="E860" s="204" t="s">
        <v>1257</v>
      </c>
      <c r="F860" s="205" t="s">
        <v>1258</v>
      </c>
      <c r="G860" s="206" t="s">
        <v>288</v>
      </c>
      <c r="H860" s="207">
        <v>1320.85</v>
      </c>
      <c r="I860" s="208"/>
      <c r="J860" s="209">
        <f>ROUND(I860*H860,2)</f>
        <v>0</v>
      </c>
      <c r="K860" s="205" t="s">
        <v>189</v>
      </c>
      <c r="L860" s="60"/>
      <c r="M860" s="210" t="s">
        <v>22</v>
      </c>
      <c r="N860" s="211" t="s">
        <v>49</v>
      </c>
      <c r="O860" s="41"/>
      <c r="P860" s="212">
        <f>O860*H860</f>
        <v>0</v>
      </c>
      <c r="Q860" s="212">
        <v>0</v>
      </c>
      <c r="R860" s="212">
        <f>Q860*H860</f>
        <v>0</v>
      </c>
      <c r="S860" s="212">
        <v>0.004</v>
      </c>
      <c r="T860" s="213">
        <f>S860*H860</f>
        <v>5.283399999999999</v>
      </c>
      <c r="AR860" s="23" t="s">
        <v>190</v>
      </c>
      <c r="AT860" s="23" t="s">
        <v>185</v>
      </c>
      <c r="AU860" s="23" t="s">
        <v>86</v>
      </c>
      <c r="AY860" s="23" t="s">
        <v>183</v>
      </c>
      <c r="BE860" s="214">
        <f>IF(N860="základní",J860,0)</f>
        <v>0</v>
      </c>
      <c r="BF860" s="214">
        <f>IF(N860="snížená",J860,0)</f>
        <v>0</v>
      </c>
      <c r="BG860" s="214">
        <f>IF(N860="zákl. přenesená",J860,0)</f>
        <v>0</v>
      </c>
      <c r="BH860" s="214">
        <f>IF(N860="sníž. přenesená",J860,0)</f>
        <v>0</v>
      </c>
      <c r="BI860" s="214">
        <f>IF(N860="nulová",J860,0)</f>
        <v>0</v>
      </c>
      <c r="BJ860" s="23" t="s">
        <v>24</v>
      </c>
      <c r="BK860" s="214">
        <f>ROUND(I860*H860,2)</f>
        <v>0</v>
      </c>
      <c r="BL860" s="23" t="s">
        <v>190</v>
      </c>
      <c r="BM860" s="23" t="s">
        <v>1259</v>
      </c>
    </row>
    <row r="861" spans="2:51" s="12" customFormat="1" ht="13.5">
      <c r="B861" s="215"/>
      <c r="C861" s="216"/>
      <c r="D861" s="217" t="s">
        <v>192</v>
      </c>
      <c r="E861" s="218" t="s">
        <v>22</v>
      </c>
      <c r="F861" s="219" t="s">
        <v>1260</v>
      </c>
      <c r="G861" s="216"/>
      <c r="H861" s="220" t="s">
        <v>22</v>
      </c>
      <c r="I861" s="221"/>
      <c r="J861" s="216"/>
      <c r="K861" s="216"/>
      <c r="L861" s="222"/>
      <c r="M861" s="223"/>
      <c r="N861" s="224"/>
      <c r="O861" s="224"/>
      <c r="P861" s="224"/>
      <c r="Q861" s="224"/>
      <c r="R861" s="224"/>
      <c r="S861" s="224"/>
      <c r="T861" s="225"/>
      <c r="AT861" s="226" t="s">
        <v>192</v>
      </c>
      <c r="AU861" s="226" t="s">
        <v>86</v>
      </c>
      <c r="AV861" s="12" t="s">
        <v>24</v>
      </c>
      <c r="AW861" s="12" t="s">
        <v>41</v>
      </c>
      <c r="AX861" s="12" t="s">
        <v>78</v>
      </c>
      <c r="AY861" s="226" t="s">
        <v>183</v>
      </c>
    </row>
    <row r="862" spans="2:51" s="13" customFormat="1" ht="13.5">
      <c r="B862" s="227"/>
      <c r="C862" s="228"/>
      <c r="D862" s="217" t="s">
        <v>192</v>
      </c>
      <c r="E862" s="229" t="s">
        <v>22</v>
      </c>
      <c r="F862" s="230" t="s">
        <v>1261</v>
      </c>
      <c r="G862" s="228"/>
      <c r="H862" s="231">
        <v>214.49</v>
      </c>
      <c r="I862" s="232"/>
      <c r="J862" s="228"/>
      <c r="K862" s="228"/>
      <c r="L862" s="233"/>
      <c r="M862" s="234"/>
      <c r="N862" s="235"/>
      <c r="O862" s="235"/>
      <c r="P862" s="235"/>
      <c r="Q862" s="235"/>
      <c r="R862" s="235"/>
      <c r="S862" s="235"/>
      <c r="T862" s="236"/>
      <c r="AT862" s="237" t="s">
        <v>192</v>
      </c>
      <c r="AU862" s="237" t="s">
        <v>86</v>
      </c>
      <c r="AV862" s="13" t="s">
        <v>86</v>
      </c>
      <c r="AW862" s="13" t="s">
        <v>41</v>
      </c>
      <c r="AX862" s="13" t="s">
        <v>78</v>
      </c>
      <c r="AY862" s="237" t="s">
        <v>183</v>
      </c>
    </row>
    <row r="863" spans="2:51" s="13" customFormat="1" ht="13.5">
      <c r="B863" s="227"/>
      <c r="C863" s="228"/>
      <c r="D863" s="217" t="s">
        <v>192</v>
      </c>
      <c r="E863" s="229" t="s">
        <v>22</v>
      </c>
      <c r="F863" s="230" t="s">
        <v>1262</v>
      </c>
      <c r="G863" s="228"/>
      <c r="H863" s="231">
        <v>139.17</v>
      </c>
      <c r="I863" s="232"/>
      <c r="J863" s="228"/>
      <c r="K863" s="228"/>
      <c r="L863" s="233"/>
      <c r="M863" s="234"/>
      <c r="N863" s="235"/>
      <c r="O863" s="235"/>
      <c r="P863" s="235"/>
      <c r="Q863" s="235"/>
      <c r="R863" s="235"/>
      <c r="S863" s="235"/>
      <c r="T863" s="236"/>
      <c r="AT863" s="237" t="s">
        <v>192</v>
      </c>
      <c r="AU863" s="237" t="s">
        <v>86</v>
      </c>
      <c r="AV863" s="13" t="s">
        <v>86</v>
      </c>
      <c r="AW863" s="13" t="s">
        <v>41</v>
      </c>
      <c r="AX863" s="13" t="s">
        <v>78</v>
      </c>
      <c r="AY863" s="237" t="s">
        <v>183</v>
      </c>
    </row>
    <row r="864" spans="2:51" s="13" customFormat="1" ht="13.5">
      <c r="B864" s="227"/>
      <c r="C864" s="228"/>
      <c r="D864" s="217" t="s">
        <v>192</v>
      </c>
      <c r="E864" s="229" t="s">
        <v>22</v>
      </c>
      <c r="F864" s="230" t="s">
        <v>1171</v>
      </c>
      <c r="G864" s="228"/>
      <c r="H864" s="231">
        <v>47.29</v>
      </c>
      <c r="I864" s="232"/>
      <c r="J864" s="228"/>
      <c r="K864" s="228"/>
      <c r="L864" s="233"/>
      <c r="M864" s="234"/>
      <c r="N864" s="235"/>
      <c r="O864" s="235"/>
      <c r="P864" s="235"/>
      <c r="Q864" s="235"/>
      <c r="R864" s="235"/>
      <c r="S864" s="235"/>
      <c r="T864" s="236"/>
      <c r="AT864" s="237" t="s">
        <v>192</v>
      </c>
      <c r="AU864" s="237" t="s">
        <v>86</v>
      </c>
      <c r="AV864" s="13" t="s">
        <v>86</v>
      </c>
      <c r="AW864" s="13" t="s">
        <v>41</v>
      </c>
      <c r="AX864" s="13" t="s">
        <v>78</v>
      </c>
      <c r="AY864" s="237" t="s">
        <v>183</v>
      </c>
    </row>
    <row r="865" spans="2:51" s="12" customFormat="1" ht="13.5">
      <c r="B865" s="215"/>
      <c r="C865" s="216"/>
      <c r="D865" s="217" t="s">
        <v>192</v>
      </c>
      <c r="E865" s="218" t="s">
        <v>22</v>
      </c>
      <c r="F865" s="219" t="s">
        <v>1263</v>
      </c>
      <c r="G865" s="216"/>
      <c r="H865" s="220" t="s">
        <v>22</v>
      </c>
      <c r="I865" s="221"/>
      <c r="J865" s="216"/>
      <c r="K865" s="216"/>
      <c r="L865" s="222"/>
      <c r="M865" s="223"/>
      <c r="N865" s="224"/>
      <c r="O865" s="224"/>
      <c r="P865" s="224"/>
      <c r="Q865" s="224"/>
      <c r="R865" s="224"/>
      <c r="S865" s="224"/>
      <c r="T865" s="225"/>
      <c r="AT865" s="226" t="s">
        <v>192</v>
      </c>
      <c r="AU865" s="226" t="s">
        <v>86</v>
      </c>
      <c r="AV865" s="12" t="s">
        <v>24</v>
      </c>
      <c r="AW865" s="12" t="s">
        <v>41</v>
      </c>
      <c r="AX865" s="12" t="s">
        <v>78</v>
      </c>
      <c r="AY865" s="226" t="s">
        <v>183</v>
      </c>
    </row>
    <row r="866" spans="2:51" s="13" customFormat="1" ht="13.5">
      <c r="B866" s="227"/>
      <c r="C866" s="228"/>
      <c r="D866" s="217" t="s">
        <v>192</v>
      </c>
      <c r="E866" s="229" t="s">
        <v>22</v>
      </c>
      <c r="F866" s="230" t="s">
        <v>1264</v>
      </c>
      <c r="G866" s="228"/>
      <c r="H866" s="231">
        <v>919.9</v>
      </c>
      <c r="I866" s="232"/>
      <c r="J866" s="228"/>
      <c r="K866" s="228"/>
      <c r="L866" s="233"/>
      <c r="M866" s="234"/>
      <c r="N866" s="235"/>
      <c r="O866" s="235"/>
      <c r="P866" s="235"/>
      <c r="Q866" s="235"/>
      <c r="R866" s="235"/>
      <c r="S866" s="235"/>
      <c r="T866" s="236"/>
      <c r="AT866" s="237" t="s">
        <v>192</v>
      </c>
      <c r="AU866" s="237" t="s">
        <v>86</v>
      </c>
      <c r="AV866" s="13" t="s">
        <v>86</v>
      </c>
      <c r="AW866" s="13" t="s">
        <v>41</v>
      </c>
      <c r="AX866" s="13" t="s">
        <v>78</v>
      </c>
      <c r="AY866" s="237" t="s">
        <v>183</v>
      </c>
    </row>
    <row r="867" spans="2:51" s="12" customFormat="1" ht="13.5">
      <c r="B867" s="215"/>
      <c r="C867" s="216"/>
      <c r="D867" s="238" t="s">
        <v>192</v>
      </c>
      <c r="E867" s="242" t="s">
        <v>22</v>
      </c>
      <c r="F867" s="243" t="s">
        <v>207</v>
      </c>
      <c r="G867" s="216"/>
      <c r="H867" s="244" t="s">
        <v>22</v>
      </c>
      <c r="I867" s="221"/>
      <c r="J867" s="216"/>
      <c r="K867" s="216"/>
      <c r="L867" s="222"/>
      <c r="M867" s="223"/>
      <c r="N867" s="224"/>
      <c r="O867" s="224"/>
      <c r="P867" s="224"/>
      <c r="Q867" s="224"/>
      <c r="R867" s="224"/>
      <c r="S867" s="224"/>
      <c r="T867" s="225"/>
      <c r="AT867" s="226" t="s">
        <v>192</v>
      </c>
      <c r="AU867" s="226" t="s">
        <v>86</v>
      </c>
      <c r="AV867" s="12" t="s">
        <v>24</v>
      </c>
      <c r="AW867" s="12" t="s">
        <v>41</v>
      </c>
      <c r="AX867" s="12" t="s">
        <v>78</v>
      </c>
      <c r="AY867" s="226" t="s">
        <v>183</v>
      </c>
    </row>
    <row r="868" spans="2:65" s="1" customFormat="1" ht="31.5" customHeight="1">
      <c r="B868" s="40"/>
      <c r="C868" s="203" t="s">
        <v>1265</v>
      </c>
      <c r="D868" s="203" t="s">
        <v>185</v>
      </c>
      <c r="E868" s="204" t="s">
        <v>1266</v>
      </c>
      <c r="F868" s="205" t="s">
        <v>1267</v>
      </c>
      <c r="G868" s="206" t="s">
        <v>288</v>
      </c>
      <c r="H868" s="207">
        <v>2306.689</v>
      </c>
      <c r="I868" s="208"/>
      <c r="J868" s="209">
        <f>ROUND(I868*H868,2)</f>
        <v>0</v>
      </c>
      <c r="K868" s="205" t="s">
        <v>189</v>
      </c>
      <c r="L868" s="60"/>
      <c r="M868" s="210" t="s">
        <v>22</v>
      </c>
      <c r="N868" s="211" t="s">
        <v>49</v>
      </c>
      <c r="O868" s="41"/>
      <c r="P868" s="212">
        <f>O868*H868</f>
        <v>0</v>
      </c>
      <c r="Q868" s="212">
        <v>0</v>
      </c>
      <c r="R868" s="212">
        <f>Q868*H868</f>
        <v>0</v>
      </c>
      <c r="S868" s="212">
        <v>0.01</v>
      </c>
      <c r="T868" s="213">
        <f>S868*H868</f>
        <v>23.066889999999997</v>
      </c>
      <c r="AR868" s="23" t="s">
        <v>190</v>
      </c>
      <c r="AT868" s="23" t="s">
        <v>185</v>
      </c>
      <c r="AU868" s="23" t="s">
        <v>86</v>
      </c>
      <c r="AY868" s="23" t="s">
        <v>183</v>
      </c>
      <c r="BE868" s="214">
        <f>IF(N868="základní",J868,0)</f>
        <v>0</v>
      </c>
      <c r="BF868" s="214">
        <f>IF(N868="snížená",J868,0)</f>
        <v>0</v>
      </c>
      <c r="BG868" s="214">
        <f>IF(N868="zákl. přenesená",J868,0)</f>
        <v>0</v>
      </c>
      <c r="BH868" s="214">
        <f>IF(N868="sníž. přenesená",J868,0)</f>
        <v>0</v>
      </c>
      <c r="BI868" s="214">
        <f>IF(N868="nulová",J868,0)</f>
        <v>0</v>
      </c>
      <c r="BJ868" s="23" t="s">
        <v>24</v>
      </c>
      <c r="BK868" s="214">
        <f>ROUND(I868*H868,2)</f>
        <v>0</v>
      </c>
      <c r="BL868" s="23" t="s">
        <v>190</v>
      </c>
      <c r="BM868" s="23" t="s">
        <v>1268</v>
      </c>
    </row>
    <row r="869" spans="2:51" s="12" customFormat="1" ht="13.5">
      <c r="B869" s="215"/>
      <c r="C869" s="216"/>
      <c r="D869" s="217" t="s">
        <v>192</v>
      </c>
      <c r="E869" s="218" t="s">
        <v>22</v>
      </c>
      <c r="F869" s="219" t="s">
        <v>303</v>
      </c>
      <c r="G869" s="216"/>
      <c r="H869" s="220" t="s">
        <v>22</v>
      </c>
      <c r="I869" s="221"/>
      <c r="J869" s="216"/>
      <c r="K869" s="216"/>
      <c r="L869" s="222"/>
      <c r="M869" s="223"/>
      <c r="N869" s="224"/>
      <c r="O869" s="224"/>
      <c r="P869" s="224"/>
      <c r="Q869" s="224"/>
      <c r="R869" s="224"/>
      <c r="S869" s="224"/>
      <c r="T869" s="225"/>
      <c r="AT869" s="226" t="s">
        <v>192</v>
      </c>
      <c r="AU869" s="226" t="s">
        <v>86</v>
      </c>
      <c r="AV869" s="12" t="s">
        <v>24</v>
      </c>
      <c r="AW869" s="12" t="s">
        <v>41</v>
      </c>
      <c r="AX869" s="12" t="s">
        <v>78</v>
      </c>
      <c r="AY869" s="226" t="s">
        <v>183</v>
      </c>
    </row>
    <row r="870" spans="2:51" s="12" customFormat="1" ht="13.5">
      <c r="B870" s="215"/>
      <c r="C870" s="216"/>
      <c r="D870" s="217" t="s">
        <v>192</v>
      </c>
      <c r="E870" s="218" t="s">
        <v>22</v>
      </c>
      <c r="F870" s="219" t="s">
        <v>1269</v>
      </c>
      <c r="G870" s="216"/>
      <c r="H870" s="220" t="s">
        <v>22</v>
      </c>
      <c r="I870" s="221"/>
      <c r="J870" s="216"/>
      <c r="K870" s="216"/>
      <c r="L870" s="222"/>
      <c r="M870" s="223"/>
      <c r="N870" s="224"/>
      <c r="O870" s="224"/>
      <c r="P870" s="224"/>
      <c r="Q870" s="224"/>
      <c r="R870" s="224"/>
      <c r="S870" s="224"/>
      <c r="T870" s="225"/>
      <c r="AT870" s="226" t="s">
        <v>192</v>
      </c>
      <c r="AU870" s="226" t="s">
        <v>86</v>
      </c>
      <c r="AV870" s="12" t="s">
        <v>24</v>
      </c>
      <c r="AW870" s="12" t="s">
        <v>41</v>
      </c>
      <c r="AX870" s="12" t="s">
        <v>78</v>
      </c>
      <c r="AY870" s="226" t="s">
        <v>183</v>
      </c>
    </row>
    <row r="871" spans="2:51" s="13" customFormat="1" ht="13.5">
      <c r="B871" s="227"/>
      <c r="C871" s="228"/>
      <c r="D871" s="217" t="s">
        <v>192</v>
      </c>
      <c r="E871" s="229" t="s">
        <v>22</v>
      </c>
      <c r="F871" s="230" t="s">
        <v>1270</v>
      </c>
      <c r="G871" s="228"/>
      <c r="H871" s="231">
        <v>58.135</v>
      </c>
      <c r="I871" s="232"/>
      <c r="J871" s="228"/>
      <c r="K871" s="228"/>
      <c r="L871" s="233"/>
      <c r="M871" s="234"/>
      <c r="N871" s="235"/>
      <c r="O871" s="235"/>
      <c r="P871" s="235"/>
      <c r="Q871" s="235"/>
      <c r="R871" s="235"/>
      <c r="S871" s="235"/>
      <c r="T871" s="236"/>
      <c r="AT871" s="237" t="s">
        <v>192</v>
      </c>
      <c r="AU871" s="237" t="s">
        <v>86</v>
      </c>
      <c r="AV871" s="13" t="s">
        <v>86</v>
      </c>
      <c r="AW871" s="13" t="s">
        <v>41</v>
      </c>
      <c r="AX871" s="13" t="s">
        <v>78</v>
      </c>
      <c r="AY871" s="237" t="s">
        <v>183</v>
      </c>
    </row>
    <row r="872" spans="2:51" s="12" customFormat="1" ht="13.5">
      <c r="B872" s="215"/>
      <c r="C872" s="216"/>
      <c r="D872" s="217" t="s">
        <v>192</v>
      </c>
      <c r="E872" s="218" t="s">
        <v>22</v>
      </c>
      <c r="F872" s="219" t="s">
        <v>1065</v>
      </c>
      <c r="G872" s="216"/>
      <c r="H872" s="220" t="s">
        <v>22</v>
      </c>
      <c r="I872" s="221"/>
      <c r="J872" s="216"/>
      <c r="K872" s="216"/>
      <c r="L872" s="222"/>
      <c r="M872" s="223"/>
      <c r="N872" s="224"/>
      <c r="O872" s="224"/>
      <c r="P872" s="224"/>
      <c r="Q872" s="224"/>
      <c r="R872" s="224"/>
      <c r="S872" s="224"/>
      <c r="T872" s="225"/>
      <c r="AT872" s="226" t="s">
        <v>192</v>
      </c>
      <c r="AU872" s="226" t="s">
        <v>86</v>
      </c>
      <c r="AV872" s="12" t="s">
        <v>24</v>
      </c>
      <c r="AW872" s="12" t="s">
        <v>41</v>
      </c>
      <c r="AX872" s="12" t="s">
        <v>78</v>
      </c>
      <c r="AY872" s="226" t="s">
        <v>183</v>
      </c>
    </row>
    <row r="873" spans="2:51" s="13" customFormat="1" ht="13.5">
      <c r="B873" s="227"/>
      <c r="C873" s="228"/>
      <c r="D873" s="217" t="s">
        <v>192</v>
      </c>
      <c r="E873" s="229" t="s">
        <v>22</v>
      </c>
      <c r="F873" s="230" t="s">
        <v>1271</v>
      </c>
      <c r="G873" s="228"/>
      <c r="H873" s="231">
        <v>215.35</v>
      </c>
      <c r="I873" s="232"/>
      <c r="J873" s="228"/>
      <c r="K873" s="228"/>
      <c r="L873" s="233"/>
      <c r="M873" s="234"/>
      <c r="N873" s="235"/>
      <c r="O873" s="235"/>
      <c r="P873" s="235"/>
      <c r="Q873" s="235"/>
      <c r="R873" s="235"/>
      <c r="S873" s="235"/>
      <c r="T873" s="236"/>
      <c r="AT873" s="237" t="s">
        <v>192</v>
      </c>
      <c r="AU873" s="237" t="s">
        <v>86</v>
      </c>
      <c r="AV873" s="13" t="s">
        <v>86</v>
      </c>
      <c r="AW873" s="13" t="s">
        <v>41</v>
      </c>
      <c r="AX873" s="13" t="s">
        <v>78</v>
      </c>
      <c r="AY873" s="237" t="s">
        <v>183</v>
      </c>
    </row>
    <row r="874" spans="2:51" s="13" customFormat="1" ht="13.5">
      <c r="B874" s="227"/>
      <c r="C874" s="228"/>
      <c r="D874" s="217" t="s">
        <v>192</v>
      </c>
      <c r="E874" s="229" t="s">
        <v>22</v>
      </c>
      <c r="F874" s="230" t="s">
        <v>1272</v>
      </c>
      <c r="G874" s="228"/>
      <c r="H874" s="231">
        <v>77.015</v>
      </c>
      <c r="I874" s="232"/>
      <c r="J874" s="228"/>
      <c r="K874" s="228"/>
      <c r="L874" s="233"/>
      <c r="M874" s="234"/>
      <c r="N874" s="235"/>
      <c r="O874" s="235"/>
      <c r="P874" s="235"/>
      <c r="Q874" s="235"/>
      <c r="R874" s="235"/>
      <c r="S874" s="235"/>
      <c r="T874" s="236"/>
      <c r="AT874" s="237" t="s">
        <v>192</v>
      </c>
      <c r="AU874" s="237" t="s">
        <v>86</v>
      </c>
      <c r="AV874" s="13" t="s">
        <v>86</v>
      </c>
      <c r="AW874" s="13" t="s">
        <v>41</v>
      </c>
      <c r="AX874" s="13" t="s">
        <v>78</v>
      </c>
      <c r="AY874" s="237" t="s">
        <v>183</v>
      </c>
    </row>
    <row r="875" spans="2:51" s="12" customFormat="1" ht="13.5">
      <c r="B875" s="215"/>
      <c r="C875" s="216"/>
      <c r="D875" s="217" t="s">
        <v>192</v>
      </c>
      <c r="E875" s="218" t="s">
        <v>22</v>
      </c>
      <c r="F875" s="219" t="s">
        <v>1273</v>
      </c>
      <c r="G875" s="216"/>
      <c r="H875" s="220" t="s">
        <v>22</v>
      </c>
      <c r="I875" s="221"/>
      <c r="J875" s="216"/>
      <c r="K875" s="216"/>
      <c r="L875" s="222"/>
      <c r="M875" s="223"/>
      <c r="N875" s="224"/>
      <c r="O875" s="224"/>
      <c r="P875" s="224"/>
      <c r="Q875" s="224"/>
      <c r="R875" s="224"/>
      <c r="S875" s="224"/>
      <c r="T875" s="225"/>
      <c r="AT875" s="226" t="s">
        <v>192</v>
      </c>
      <c r="AU875" s="226" t="s">
        <v>86</v>
      </c>
      <c r="AV875" s="12" t="s">
        <v>24</v>
      </c>
      <c r="AW875" s="12" t="s">
        <v>41</v>
      </c>
      <c r="AX875" s="12" t="s">
        <v>78</v>
      </c>
      <c r="AY875" s="226" t="s">
        <v>183</v>
      </c>
    </row>
    <row r="876" spans="2:51" s="13" customFormat="1" ht="13.5">
      <c r="B876" s="227"/>
      <c r="C876" s="228"/>
      <c r="D876" s="217" t="s">
        <v>192</v>
      </c>
      <c r="E876" s="229" t="s">
        <v>22</v>
      </c>
      <c r="F876" s="230" t="s">
        <v>1274</v>
      </c>
      <c r="G876" s="228"/>
      <c r="H876" s="231">
        <v>62.31</v>
      </c>
      <c r="I876" s="232"/>
      <c r="J876" s="228"/>
      <c r="K876" s="228"/>
      <c r="L876" s="233"/>
      <c r="M876" s="234"/>
      <c r="N876" s="235"/>
      <c r="O876" s="235"/>
      <c r="P876" s="235"/>
      <c r="Q876" s="235"/>
      <c r="R876" s="235"/>
      <c r="S876" s="235"/>
      <c r="T876" s="236"/>
      <c r="AT876" s="237" t="s">
        <v>192</v>
      </c>
      <c r="AU876" s="237" t="s">
        <v>86</v>
      </c>
      <c r="AV876" s="13" t="s">
        <v>86</v>
      </c>
      <c r="AW876" s="13" t="s">
        <v>41</v>
      </c>
      <c r="AX876" s="13" t="s">
        <v>78</v>
      </c>
      <c r="AY876" s="237" t="s">
        <v>183</v>
      </c>
    </row>
    <row r="877" spans="2:51" s="12" customFormat="1" ht="13.5">
      <c r="B877" s="215"/>
      <c r="C877" s="216"/>
      <c r="D877" s="217" t="s">
        <v>192</v>
      </c>
      <c r="E877" s="218" t="s">
        <v>22</v>
      </c>
      <c r="F877" s="219" t="s">
        <v>1189</v>
      </c>
      <c r="G877" s="216"/>
      <c r="H877" s="220" t="s">
        <v>22</v>
      </c>
      <c r="I877" s="221"/>
      <c r="J877" s="216"/>
      <c r="K877" s="216"/>
      <c r="L877" s="222"/>
      <c r="M877" s="223"/>
      <c r="N877" s="224"/>
      <c r="O877" s="224"/>
      <c r="P877" s="224"/>
      <c r="Q877" s="224"/>
      <c r="R877" s="224"/>
      <c r="S877" s="224"/>
      <c r="T877" s="225"/>
      <c r="AT877" s="226" t="s">
        <v>192</v>
      </c>
      <c r="AU877" s="226" t="s">
        <v>86</v>
      </c>
      <c r="AV877" s="12" t="s">
        <v>24</v>
      </c>
      <c r="AW877" s="12" t="s">
        <v>41</v>
      </c>
      <c r="AX877" s="12" t="s">
        <v>78</v>
      </c>
      <c r="AY877" s="226" t="s">
        <v>183</v>
      </c>
    </row>
    <row r="878" spans="2:51" s="13" customFormat="1" ht="13.5">
      <c r="B878" s="227"/>
      <c r="C878" s="228"/>
      <c r="D878" s="217" t="s">
        <v>192</v>
      </c>
      <c r="E878" s="229" t="s">
        <v>22</v>
      </c>
      <c r="F878" s="230" t="s">
        <v>1275</v>
      </c>
      <c r="G878" s="228"/>
      <c r="H878" s="231">
        <v>99.655</v>
      </c>
      <c r="I878" s="232"/>
      <c r="J878" s="228"/>
      <c r="K878" s="228"/>
      <c r="L878" s="233"/>
      <c r="M878" s="234"/>
      <c r="N878" s="235"/>
      <c r="O878" s="235"/>
      <c r="P878" s="235"/>
      <c r="Q878" s="235"/>
      <c r="R878" s="235"/>
      <c r="S878" s="235"/>
      <c r="T878" s="236"/>
      <c r="AT878" s="237" t="s">
        <v>192</v>
      </c>
      <c r="AU878" s="237" t="s">
        <v>86</v>
      </c>
      <c r="AV878" s="13" t="s">
        <v>86</v>
      </c>
      <c r="AW878" s="13" t="s">
        <v>41</v>
      </c>
      <c r="AX878" s="13" t="s">
        <v>78</v>
      </c>
      <c r="AY878" s="237" t="s">
        <v>183</v>
      </c>
    </row>
    <row r="879" spans="2:51" s="12" customFormat="1" ht="13.5">
      <c r="B879" s="215"/>
      <c r="C879" s="216"/>
      <c r="D879" s="217" t="s">
        <v>192</v>
      </c>
      <c r="E879" s="218" t="s">
        <v>22</v>
      </c>
      <c r="F879" s="219" t="s">
        <v>1276</v>
      </c>
      <c r="G879" s="216"/>
      <c r="H879" s="220" t="s">
        <v>22</v>
      </c>
      <c r="I879" s="221"/>
      <c r="J879" s="216"/>
      <c r="K879" s="216"/>
      <c r="L879" s="222"/>
      <c r="M879" s="223"/>
      <c r="N879" s="224"/>
      <c r="O879" s="224"/>
      <c r="P879" s="224"/>
      <c r="Q879" s="224"/>
      <c r="R879" s="224"/>
      <c r="S879" s="224"/>
      <c r="T879" s="225"/>
      <c r="AT879" s="226" t="s">
        <v>192</v>
      </c>
      <c r="AU879" s="226" t="s">
        <v>86</v>
      </c>
      <c r="AV879" s="12" t="s">
        <v>24</v>
      </c>
      <c r="AW879" s="12" t="s">
        <v>41</v>
      </c>
      <c r="AX879" s="12" t="s">
        <v>78</v>
      </c>
      <c r="AY879" s="226" t="s">
        <v>183</v>
      </c>
    </row>
    <row r="880" spans="2:51" s="13" customFormat="1" ht="13.5">
      <c r="B880" s="227"/>
      <c r="C880" s="228"/>
      <c r="D880" s="217" t="s">
        <v>192</v>
      </c>
      <c r="E880" s="229" t="s">
        <v>22</v>
      </c>
      <c r="F880" s="230" t="s">
        <v>1277</v>
      </c>
      <c r="G880" s="228"/>
      <c r="H880" s="231">
        <v>54.795</v>
      </c>
      <c r="I880" s="232"/>
      <c r="J880" s="228"/>
      <c r="K880" s="228"/>
      <c r="L880" s="233"/>
      <c r="M880" s="234"/>
      <c r="N880" s="235"/>
      <c r="O880" s="235"/>
      <c r="P880" s="235"/>
      <c r="Q880" s="235"/>
      <c r="R880" s="235"/>
      <c r="S880" s="235"/>
      <c r="T880" s="236"/>
      <c r="AT880" s="237" t="s">
        <v>192</v>
      </c>
      <c r="AU880" s="237" t="s">
        <v>86</v>
      </c>
      <c r="AV880" s="13" t="s">
        <v>86</v>
      </c>
      <c r="AW880" s="13" t="s">
        <v>41</v>
      </c>
      <c r="AX880" s="13" t="s">
        <v>78</v>
      </c>
      <c r="AY880" s="237" t="s">
        <v>183</v>
      </c>
    </row>
    <row r="881" spans="2:51" s="12" customFormat="1" ht="13.5">
      <c r="B881" s="215"/>
      <c r="C881" s="216"/>
      <c r="D881" s="217" t="s">
        <v>192</v>
      </c>
      <c r="E881" s="218" t="s">
        <v>22</v>
      </c>
      <c r="F881" s="219" t="s">
        <v>1068</v>
      </c>
      <c r="G881" s="216"/>
      <c r="H881" s="220" t="s">
        <v>22</v>
      </c>
      <c r="I881" s="221"/>
      <c r="J881" s="216"/>
      <c r="K881" s="216"/>
      <c r="L881" s="222"/>
      <c r="M881" s="223"/>
      <c r="N881" s="224"/>
      <c r="O881" s="224"/>
      <c r="P881" s="224"/>
      <c r="Q881" s="224"/>
      <c r="R881" s="224"/>
      <c r="S881" s="224"/>
      <c r="T881" s="225"/>
      <c r="AT881" s="226" t="s">
        <v>192</v>
      </c>
      <c r="AU881" s="226" t="s">
        <v>86</v>
      </c>
      <c r="AV881" s="12" t="s">
        <v>24</v>
      </c>
      <c r="AW881" s="12" t="s">
        <v>41</v>
      </c>
      <c r="AX881" s="12" t="s">
        <v>78</v>
      </c>
      <c r="AY881" s="226" t="s">
        <v>183</v>
      </c>
    </row>
    <row r="882" spans="2:51" s="13" customFormat="1" ht="13.5">
      <c r="B882" s="227"/>
      <c r="C882" s="228"/>
      <c r="D882" s="217" t="s">
        <v>192</v>
      </c>
      <c r="E882" s="229" t="s">
        <v>22</v>
      </c>
      <c r="F882" s="230" t="s">
        <v>1278</v>
      </c>
      <c r="G882" s="228"/>
      <c r="H882" s="231">
        <v>117.75</v>
      </c>
      <c r="I882" s="232"/>
      <c r="J882" s="228"/>
      <c r="K882" s="228"/>
      <c r="L882" s="233"/>
      <c r="M882" s="234"/>
      <c r="N882" s="235"/>
      <c r="O882" s="235"/>
      <c r="P882" s="235"/>
      <c r="Q882" s="235"/>
      <c r="R882" s="235"/>
      <c r="S882" s="235"/>
      <c r="T882" s="236"/>
      <c r="AT882" s="237" t="s">
        <v>192</v>
      </c>
      <c r="AU882" s="237" t="s">
        <v>86</v>
      </c>
      <c r="AV882" s="13" t="s">
        <v>86</v>
      </c>
      <c r="AW882" s="13" t="s">
        <v>41</v>
      </c>
      <c r="AX882" s="13" t="s">
        <v>78</v>
      </c>
      <c r="AY882" s="237" t="s">
        <v>183</v>
      </c>
    </row>
    <row r="883" spans="2:51" s="12" customFormat="1" ht="13.5">
      <c r="B883" s="215"/>
      <c r="C883" s="216"/>
      <c r="D883" s="217" t="s">
        <v>192</v>
      </c>
      <c r="E883" s="218" t="s">
        <v>22</v>
      </c>
      <c r="F883" s="219" t="s">
        <v>1070</v>
      </c>
      <c r="G883" s="216"/>
      <c r="H883" s="220" t="s">
        <v>22</v>
      </c>
      <c r="I883" s="221"/>
      <c r="J883" s="216"/>
      <c r="K883" s="216"/>
      <c r="L883" s="222"/>
      <c r="M883" s="223"/>
      <c r="N883" s="224"/>
      <c r="O883" s="224"/>
      <c r="P883" s="224"/>
      <c r="Q883" s="224"/>
      <c r="R883" s="224"/>
      <c r="S883" s="224"/>
      <c r="T883" s="225"/>
      <c r="AT883" s="226" t="s">
        <v>192</v>
      </c>
      <c r="AU883" s="226" t="s">
        <v>86</v>
      </c>
      <c r="AV883" s="12" t="s">
        <v>24</v>
      </c>
      <c r="AW883" s="12" t="s">
        <v>41</v>
      </c>
      <c r="AX883" s="12" t="s">
        <v>78</v>
      </c>
      <c r="AY883" s="226" t="s">
        <v>183</v>
      </c>
    </row>
    <row r="884" spans="2:51" s="13" customFormat="1" ht="13.5">
      <c r="B884" s="227"/>
      <c r="C884" s="228"/>
      <c r="D884" s="217" t="s">
        <v>192</v>
      </c>
      <c r="E884" s="229" t="s">
        <v>22</v>
      </c>
      <c r="F884" s="230" t="s">
        <v>1279</v>
      </c>
      <c r="G884" s="228"/>
      <c r="H884" s="231">
        <v>80.405</v>
      </c>
      <c r="I884" s="232"/>
      <c r="J884" s="228"/>
      <c r="K884" s="228"/>
      <c r="L884" s="233"/>
      <c r="M884" s="234"/>
      <c r="N884" s="235"/>
      <c r="O884" s="235"/>
      <c r="P884" s="235"/>
      <c r="Q884" s="235"/>
      <c r="R884" s="235"/>
      <c r="S884" s="235"/>
      <c r="T884" s="236"/>
      <c r="AT884" s="237" t="s">
        <v>192</v>
      </c>
      <c r="AU884" s="237" t="s">
        <v>86</v>
      </c>
      <c r="AV884" s="13" t="s">
        <v>86</v>
      </c>
      <c r="AW884" s="13" t="s">
        <v>41</v>
      </c>
      <c r="AX884" s="13" t="s">
        <v>78</v>
      </c>
      <c r="AY884" s="237" t="s">
        <v>183</v>
      </c>
    </row>
    <row r="885" spans="2:51" s="12" customFormat="1" ht="13.5">
      <c r="B885" s="215"/>
      <c r="C885" s="216"/>
      <c r="D885" s="217" t="s">
        <v>192</v>
      </c>
      <c r="E885" s="218" t="s">
        <v>22</v>
      </c>
      <c r="F885" s="219" t="s">
        <v>1072</v>
      </c>
      <c r="G885" s="216"/>
      <c r="H885" s="220" t="s">
        <v>22</v>
      </c>
      <c r="I885" s="221"/>
      <c r="J885" s="216"/>
      <c r="K885" s="216"/>
      <c r="L885" s="222"/>
      <c r="M885" s="223"/>
      <c r="N885" s="224"/>
      <c r="O885" s="224"/>
      <c r="P885" s="224"/>
      <c r="Q885" s="224"/>
      <c r="R885" s="224"/>
      <c r="S885" s="224"/>
      <c r="T885" s="225"/>
      <c r="AT885" s="226" t="s">
        <v>192</v>
      </c>
      <c r="AU885" s="226" t="s">
        <v>86</v>
      </c>
      <c r="AV885" s="12" t="s">
        <v>24</v>
      </c>
      <c r="AW885" s="12" t="s">
        <v>41</v>
      </c>
      <c r="AX885" s="12" t="s">
        <v>78</v>
      </c>
      <c r="AY885" s="226" t="s">
        <v>183</v>
      </c>
    </row>
    <row r="886" spans="2:51" s="13" customFormat="1" ht="13.5">
      <c r="B886" s="227"/>
      <c r="C886" s="228"/>
      <c r="D886" s="217" t="s">
        <v>192</v>
      </c>
      <c r="E886" s="229" t="s">
        <v>22</v>
      </c>
      <c r="F886" s="230" t="s">
        <v>1280</v>
      </c>
      <c r="G886" s="228"/>
      <c r="H886" s="231">
        <v>68.47</v>
      </c>
      <c r="I886" s="232"/>
      <c r="J886" s="228"/>
      <c r="K886" s="228"/>
      <c r="L886" s="233"/>
      <c r="M886" s="234"/>
      <c r="N886" s="235"/>
      <c r="O886" s="235"/>
      <c r="P886" s="235"/>
      <c r="Q886" s="235"/>
      <c r="R886" s="235"/>
      <c r="S886" s="235"/>
      <c r="T886" s="236"/>
      <c r="AT886" s="237" t="s">
        <v>192</v>
      </c>
      <c r="AU886" s="237" t="s">
        <v>86</v>
      </c>
      <c r="AV886" s="13" t="s">
        <v>86</v>
      </c>
      <c r="AW886" s="13" t="s">
        <v>41</v>
      </c>
      <c r="AX886" s="13" t="s">
        <v>78</v>
      </c>
      <c r="AY886" s="237" t="s">
        <v>183</v>
      </c>
    </row>
    <row r="887" spans="2:51" s="12" customFormat="1" ht="13.5">
      <c r="B887" s="215"/>
      <c r="C887" s="216"/>
      <c r="D887" s="217" t="s">
        <v>192</v>
      </c>
      <c r="E887" s="218" t="s">
        <v>22</v>
      </c>
      <c r="F887" s="219" t="s">
        <v>1074</v>
      </c>
      <c r="G887" s="216"/>
      <c r="H887" s="220" t="s">
        <v>22</v>
      </c>
      <c r="I887" s="221"/>
      <c r="J887" s="216"/>
      <c r="K887" s="216"/>
      <c r="L887" s="222"/>
      <c r="M887" s="223"/>
      <c r="N887" s="224"/>
      <c r="O887" s="224"/>
      <c r="P887" s="224"/>
      <c r="Q887" s="224"/>
      <c r="R887" s="224"/>
      <c r="S887" s="224"/>
      <c r="T887" s="225"/>
      <c r="AT887" s="226" t="s">
        <v>192</v>
      </c>
      <c r="AU887" s="226" t="s">
        <v>86</v>
      </c>
      <c r="AV887" s="12" t="s">
        <v>24</v>
      </c>
      <c r="AW887" s="12" t="s">
        <v>41</v>
      </c>
      <c r="AX887" s="12" t="s">
        <v>78</v>
      </c>
      <c r="AY887" s="226" t="s">
        <v>183</v>
      </c>
    </row>
    <row r="888" spans="2:51" s="13" customFormat="1" ht="13.5">
      <c r="B888" s="227"/>
      <c r="C888" s="228"/>
      <c r="D888" s="217" t="s">
        <v>192</v>
      </c>
      <c r="E888" s="229" t="s">
        <v>22</v>
      </c>
      <c r="F888" s="230" t="s">
        <v>1280</v>
      </c>
      <c r="G888" s="228"/>
      <c r="H888" s="231">
        <v>68.47</v>
      </c>
      <c r="I888" s="232"/>
      <c r="J888" s="228"/>
      <c r="K888" s="228"/>
      <c r="L888" s="233"/>
      <c r="M888" s="234"/>
      <c r="N888" s="235"/>
      <c r="O888" s="235"/>
      <c r="P888" s="235"/>
      <c r="Q888" s="235"/>
      <c r="R888" s="235"/>
      <c r="S888" s="235"/>
      <c r="T888" s="236"/>
      <c r="AT888" s="237" t="s">
        <v>192</v>
      </c>
      <c r="AU888" s="237" t="s">
        <v>86</v>
      </c>
      <c r="AV888" s="13" t="s">
        <v>86</v>
      </c>
      <c r="AW888" s="13" t="s">
        <v>41</v>
      </c>
      <c r="AX888" s="13" t="s">
        <v>78</v>
      </c>
      <c r="AY888" s="237" t="s">
        <v>183</v>
      </c>
    </row>
    <row r="889" spans="2:51" s="12" customFormat="1" ht="13.5">
      <c r="B889" s="215"/>
      <c r="C889" s="216"/>
      <c r="D889" s="217" t="s">
        <v>192</v>
      </c>
      <c r="E889" s="218" t="s">
        <v>22</v>
      </c>
      <c r="F889" s="219" t="s">
        <v>1076</v>
      </c>
      <c r="G889" s="216"/>
      <c r="H889" s="220" t="s">
        <v>22</v>
      </c>
      <c r="I889" s="221"/>
      <c r="J889" s="216"/>
      <c r="K889" s="216"/>
      <c r="L889" s="222"/>
      <c r="M889" s="223"/>
      <c r="N889" s="224"/>
      <c r="O889" s="224"/>
      <c r="P889" s="224"/>
      <c r="Q889" s="224"/>
      <c r="R889" s="224"/>
      <c r="S889" s="224"/>
      <c r="T889" s="225"/>
      <c r="AT889" s="226" t="s">
        <v>192</v>
      </c>
      <c r="AU889" s="226" t="s">
        <v>86</v>
      </c>
      <c r="AV889" s="12" t="s">
        <v>24</v>
      </c>
      <c r="AW889" s="12" t="s">
        <v>41</v>
      </c>
      <c r="AX889" s="12" t="s">
        <v>78</v>
      </c>
      <c r="AY889" s="226" t="s">
        <v>183</v>
      </c>
    </row>
    <row r="890" spans="2:51" s="13" customFormat="1" ht="13.5">
      <c r="B890" s="227"/>
      <c r="C890" s="228"/>
      <c r="D890" s="217" t="s">
        <v>192</v>
      </c>
      <c r="E890" s="229" t="s">
        <v>22</v>
      </c>
      <c r="F890" s="230" t="s">
        <v>1281</v>
      </c>
      <c r="G890" s="228"/>
      <c r="H890" s="231">
        <v>79.635</v>
      </c>
      <c r="I890" s="232"/>
      <c r="J890" s="228"/>
      <c r="K890" s="228"/>
      <c r="L890" s="233"/>
      <c r="M890" s="234"/>
      <c r="N890" s="235"/>
      <c r="O890" s="235"/>
      <c r="P890" s="235"/>
      <c r="Q890" s="235"/>
      <c r="R890" s="235"/>
      <c r="S890" s="235"/>
      <c r="T890" s="236"/>
      <c r="AT890" s="237" t="s">
        <v>192</v>
      </c>
      <c r="AU890" s="237" t="s">
        <v>86</v>
      </c>
      <c r="AV890" s="13" t="s">
        <v>86</v>
      </c>
      <c r="AW890" s="13" t="s">
        <v>41</v>
      </c>
      <c r="AX890" s="13" t="s">
        <v>78</v>
      </c>
      <c r="AY890" s="237" t="s">
        <v>183</v>
      </c>
    </row>
    <row r="891" spans="2:51" s="12" customFormat="1" ht="13.5">
      <c r="B891" s="215"/>
      <c r="C891" s="216"/>
      <c r="D891" s="217" t="s">
        <v>192</v>
      </c>
      <c r="E891" s="218" t="s">
        <v>22</v>
      </c>
      <c r="F891" s="219" t="s">
        <v>1078</v>
      </c>
      <c r="G891" s="216"/>
      <c r="H891" s="220" t="s">
        <v>22</v>
      </c>
      <c r="I891" s="221"/>
      <c r="J891" s="216"/>
      <c r="K891" s="216"/>
      <c r="L891" s="222"/>
      <c r="M891" s="223"/>
      <c r="N891" s="224"/>
      <c r="O891" s="224"/>
      <c r="P891" s="224"/>
      <c r="Q891" s="224"/>
      <c r="R891" s="224"/>
      <c r="S891" s="224"/>
      <c r="T891" s="225"/>
      <c r="AT891" s="226" t="s">
        <v>192</v>
      </c>
      <c r="AU891" s="226" t="s">
        <v>86</v>
      </c>
      <c r="AV891" s="12" t="s">
        <v>24</v>
      </c>
      <c r="AW891" s="12" t="s">
        <v>41</v>
      </c>
      <c r="AX891" s="12" t="s">
        <v>78</v>
      </c>
      <c r="AY891" s="226" t="s">
        <v>183</v>
      </c>
    </row>
    <row r="892" spans="2:51" s="13" customFormat="1" ht="13.5">
      <c r="B892" s="227"/>
      <c r="C892" s="228"/>
      <c r="D892" s="217" t="s">
        <v>192</v>
      </c>
      <c r="E892" s="229" t="s">
        <v>22</v>
      </c>
      <c r="F892" s="230" t="s">
        <v>1282</v>
      </c>
      <c r="G892" s="228"/>
      <c r="H892" s="231">
        <v>116.98</v>
      </c>
      <c r="I892" s="232"/>
      <c r="J892" s="228"/>
      <c r="K892" s="228"/>
      <c r="L892" s="233"/>
      <c r="M892" s="234"/>
      <c r="N892" s="235"/>
      <c r="O892" s="235"/>
      <c r="P892" s="235"/>
      <c r="Q892" s="235"/>
      <c r="R892" s="235"/>
      <c r="S892" s="235"/>
      <c r="T892" s="236"/>
      <c r="AT892" s="237" t="s">
        <v>192</v>
      </c>
      <c r="AU892" s="237" t="s">
        <v>86</v>
      </c>
      <c r="AV892" s="13" t="s">
        <v>86</v>
      </c>
      <c r="AW892" s="13" t="s">
        <v>41</v>
      </c>
      <c r="AX892" s="13" t="s">
        <v>78</v>
      </c>
      <c r="AY892" s="237" t="s">
        <v>183</v>
      </c>
    </row>
    <row r="893" spans="2:51" s="12" customFormat="1" ht="13.5">
      <c r="B893" s="215"/>
      <c r="C893" s="216"/>
      <c r="D893" s="217" t="s">
        <v>192</v>
      </c>
      <c r="E893" s="218" t="s">
        <v>22</v>
      </c>
      <c r="F893" s="219" t="s">
        <v>1082</v>
      </c>
      <c r="G893" s="216"/>
      <c r="H893" s="220" t="s">
        <v>22</v>
      </c>
      <c r="I893" s="221"/>
      <c r="J893" s="216"/>
      <c r="K893" s="216"/>
      <c r="L893" s="222"/>
      <c r="M893" s="223"/>
      <c r="N893" s="224"/>
      <c r="O893" s="224"/>
      <c r="P893" s="224"/>
      <c r="Q893" s="224"/>
      <c r="R893" s="224"/>
      <c r="S893" s="224"/>
      <c r="T893" s="225"/>
      <c r="AT893" s="226" t="s">
        <v>192</v>
      </c>
      <c r="AU893" s="226" t="s">
        <v>86</v>
      </c>
      <c r="AV893" s="12" t="s">
        <v>24</v>
      </c>
      <c r="AW893" s="12" t="s">
        <v>41</v>
      </c>
      <c r="AX893" s="12" t="s">
        <v>78</v>
      </c>
      <c r="AY893" s="226" t="s">
        <v>183</v>
      </c>
    </row>
    <row r="894" spans="2:51" s="13" customFormat="1" ht="13.5">
      <c r="B894" s="227"/>
      <c r="C894" s="228"/>
      <c r="D894" s="217" t="s">
        <v>192</v>
      </c>
      <c r="E894" s="229" t="s">
        <v>22</v>
      </c>
      <c r="F894" s="230" t="s">
        <v>1283</v>
      </c>
      <c r="G894" s="228"/>
      <c r="H894" s="231">
        <v>99.655</v>
      </c>
      <c r="I894" s="232"/>
      <c r="J894" s="228"/>
      <c r="K894" s="228"/>
      <c r="L894" s="233"/>
      <c r="M894" s="234"/>
      <c r="N894" s="235"/>
      <c r="O894" s="235"/>
      <c r="P894" s="235"/>
      <c r="Q894" s="235"/>
      <c r="R894" s="235"/>
      <c r="S894" s="235"/>
      <c r="T894" s="236"/>
      <c r="AT894" s="237" t="s">
        <v>192</v>
      </c>
      <c r="AU894" s="237" t="s">
        <v>86</v>
      </c>
      <c r="AV894" s="13" t="s">
        <v>86</v>
      </c>
      <c r="AW894" s="13" t="s">
        <v>41</v>
      </c>
      <c r="AX894" s="13" t="s">
        <v>78</v>
      </c>
      <c r="AY894" s="237" t="s">
        <v>183</v>
      </c>
    </row>
    <row r="895" spans="2:51" s="12" customFormat="1" ht="13.5">
      <c r="B895" s="215"/>
      <c r="C895" s="216"/>
      <c r="D895" s="217" t="s">
        <v>192</v>
      </c>
      <c r="E895" s="218" t="s">
        <v>22</v>
      </c>
      <c r="F895" s="219" t="s">
        <v>307</v>
      </c>
      <c r="G895" s="216"/>
      <c r="H895" s="220" t="s">
        <v>22</v>
      </c>
      <c r="I895" s="221"/>
      <c r="J895" s="216"/>
      <c r="K895" s="216"/>
      <c r="L895" s="222"/>
      <c r="M895" s="223"/>
      <c r="N895" s="224"/>
      <c r="O895" s="224"/>
      <c r="P895" s="224"/>
      <c r="Q895" s="224"/>
      <c r="R895" s="224"/>
      <c r="S895" s="224"/>
      <c r="T895" s="225"/>
      <c r="AT895" s="226" t="s">
        <v>192</v>
      </c>
      <c r="AU895" s="226" t="s">
        <v>86</v>
      </c>
      <c r="AV895" s="12" t="s">
        <v>24</v>
      </c>
      <c r="AW895" s="12" t="s">
        <v>41</v>
      </c>
      <c r="AX895" s="12" t="s">
        <v>78</v>
      </c>
      <c r="AY895" s="226" t="s">
        <v>183</v>
      </c>
    </row>
    <row r="896" spans="2:51" s="12" customFormat="1" ht="13.5">
      <c r="B896" s="215"/>
      <c r="C896" s="216"/>
      <c r="D896" s="217" t="s">
        <v>192</v>
      </c>
      <c r="E896" s="218" t="s">
        <v>22</v>
      </c>
      <c r="F896" s="219" t="s">
        <v>1084</v>
      </c>
      <c r="G896" s="216"/>
      <c r="H896" s="220" t="s">
        <v>22</v>
      </c>
      <c r="I896" s="221"/>
      <c r="J896" s="216"/>
      <c r="K896" s="216"/>
      <c r="L896" s="222"/>
      <c r="M896" s="223"/>
      <c r="N896" s="224"/>
      <c r="O896" s="224"/>
      <c r="P896" s="224"/>
      <c r="Q896" s="224"/>
      <c r="R896" s="224"/>
      <c r="S896" s="224"/>
      <c r="T896" s="225"/>
      <c r="AT896" s="226" t="s">
        <v>192</v>
      </c>
      <c r="AU896" s="226" t="s">
        <v>86</v>
      </c>
      <c r="AV896" s="12" t="s">
        <v>24</v>
      </c>
      <c r="AW896" s="12" t="s">
        <v>41</v>
      </c>
      <c r="AX896" s="12" t="s">
        <v>78</v>
      </c>
      <c r="AY896" s="226" t="s">
        <v>183</v>
      </c>
    </row>
    <row r="897" spans="2:51" s="13" customFormat="1" ht="13.5">
      <c r="B897" s="227"/>
      <c r="C897" s="228"/>
      <c r="D897" s="217" t="s">
        <v>192</v>
      </c>
      <c r="E897" s="229" t="s">
        <v>22</v>
      </c>
      <c r="F897" s="230" t="s">
        <v>1284</v>
      </c>
      <c r="G897" s="228"/>
      <c r="H897" s="231">
        <v>272.58</v>
      </c>
      <c r="I897" s="232"/>
      <c r="J897" s="228"/>
      <c r="K897" s="228"/>
      <c r="L897" s="233"/>
      <c r="M897" s="234"/>
      <c r="N897" s="235"/>
      <c r="O897" s="235"/>
      <c r="P897" s="235"/>
      <c r="Q897" s="235"/>
      <c r="R897" s="235"/>
      <c r="S897" s="235"/>
      <c r="T897" s="236"/>
      <c r="AT897" s="237" t="s">
        <v>192</v>
      </c>
      <c r="AU897" s="237" t="s">
        <v>86</v>
      </c>
      <c r="AV897" s="13" t="s">
        <v>86</v>
      </c>
      <c r="AW897" s="13" t="s">
        <v>41</v>
      </c>
      <c r="AX897" s="13" t="s">
        <v>78</v>
      </c>
      <c r="AY897" s="237" t="s">
        <v>183</v>
      </c>
    </row>
    <row r="898" spans="2:51" s="12" customFormat="1" ht="13.5">
      <c r="B898" s="215"/>
      <c r="C898" s="216"/>
      <c r="D898" s="217" t="s">
        <v>192</v>
      </c>
      <c r="E898" s="218" t="s">
        <v>22</v>
      </c>
      <c r="F898" s="219" t="s">
        <v>1086</v>
      </c>
      <c r="G898" s="216"/>
      <c r="H898" s="220" t="s">
        <v>22</v>
      </c>
      <c r="I898" s="221"/>
      <c r="J898" s="216"/>
      <c r="K898" s="216"/>
      <c r="L898" s="222"/>
      <c r="M898" s="223"/>
      <c r="N898" s="224"/>
      <c r="O898" s="224"/>
      <c r="P898" s="224"/>
      <c r="Q898" s="224"/>
      <c r="R898" s="224"/>
      <c r="S898" s="224"/>
      <c r="T898" s="225"/>
      <c r="AT898" s="226" t="s">
        <v>192</v>
      </c>
      <c r="AU898" s="226" t="s">
        <v>86</v>
      </c>
      <c r="AV898" s="12" t="s">
        <v>24</v>
      </c>
      <c r="AW898" s="12" t="s">
        <v>41</v>
      </c>
      <c r="AX898" s="12" t="s">
        <v>78</v>
      </c>
      <c r="AY898" s="226" t="s">
        <v>183</v>
      </c>
    </row>
    <row r="899" spans="2:51" s="13" customFormat="1" ht="13.5">
      <c r="B899" s="227"/>
      <c r="C899" s="228"/>
      <c r="D899" s="217" t="s">
        <v>192</v>
      </c>
      <c r="E899" s="229" t="s">
        <v>22</v>
      </c>
      <c r="F899" s="230" t="s">
        <v>1285</v>
      </c>
      <c r="G899" s="228"/>
      <c r="H899" s="231">
        <v>62.37</v>
      </c>
      <c r="I899" s="232"/>
      <c r="J899" s="228"/>
      <c r="K899" s="228"/>
      <c r="L899" s="233"/>
      <c r="M899" s="234"/>
      <c r="N899" s="235"/>
      <c r="O899" s="235"/>
      <c r="P899" s="235"/>
      <c r="Q899" s="235"/>
      <c r="R899" s="235"/>
      <c r="S899" s="235"/>
      <c r="T899" s="236"/>
      <c r="AT899" s="237" t="s">
        <v>192</v>
      </c>
      <c r="AU899" s="237" t="s">
        <v>86</v>
      </c>
      <c r="AV899" s="13" t="s">
        <v>86</v>
      </c>
      <c r="AW899" s="13" t="s">
        <v>41</v>
      </c>
      <c r="AX899" s="13" t="s">
        <v>78</v>
      </c>
      <c r="AY899" s="237" t="s">
        <v>183</v>
      </c>
    </row>
    <row r="900" spans="2:51" s="12" customFormat="1" ht="13.5">
      <c r="B900" s="215"/>
      <c r="C900" s="216"/>
      <c r="D900" s="217" t="s">
        <v>192</v>
      </c>
      <c r="E900" s="218" t="s">
        <v>22</v>
      </c>
      <c r="F900" s="219" t="s">
        <v>1088</v>
      </c>
      <c r="G900" s="216"/>
      <c r="H900" s="220" t="s">
        <v>22</v>
      </c>
      <c r="I900" s="221"/>
      <c r="J900" s="216"/>
      <c r="K900" s="216"/>
      <c r="L900" s="222"/>
      <c r="M900" s="223"/>
      <c r="N900" s="224"/>
      <c r="O900" s="224"/>
      <c r="P900" s="224"/>
      <c r="Q900" s="224"/>
      <c r="R900" s="224"/>
      <c r="S900" s="224"/>
      <c r="T900" s="225"/>
      <c r="AT900" s="226" t="s">
        <v>192</v>
      </c>
      <c r="AU900" s="226" t="s">
        <v>86</v>
      </c>
      <c r="AV900" s="12" t="s">
        <v>24</v>
      </c>
      <c r="AW900" s="12" t="s">
        <v>41</v>
      </c>
      <c r="AX900" s="12" t="s">
        <v>78</v>
      </c>
      <c r="AY900" s="226" t="s">
        <v>183</v>
      </c>
    </row>
    <row r="901" spans="2:51" s="13" customFormat="1" ht="13.5">
      <c r="B901" s="227"/>
      <c r="C901" s="228"/>
      <c r="D901" s="217" t="s">
        <v>192</v>
      </c>
      <c r="E901" s="229" t="s">
        <v>22</v>
      </c>
      <c r="F901" s="230" t="s">
        <v>1286</v>
      </c>
      <c r="G901" s="228"/>
      <c r="H901" s="231">
        <v>101.255</v>
      </c>
      <c r="I901" s="232"/>
      <c r="J901" s="228"/>
      <c r="K901" s="228"/>
      <c r="L901" s="233"/>
      <c r="M901" s="234"/>
      <c r="N901" s="235"/>
      <c r="O901" s="235"/>
      <c r="P901" s="235"/>
      <c r="Q901" s="235"/>
      <c r="R901" s="235"/>
      <c r="S901" s="235"/>
      <c r="T901" s="236"/>
      <c r="AT901" s="237" t="s">
        <v>192</v>
      </c>
      <c r="AU901" s="237" t="s">
        <v>86</v>
      </c>
      <c r="AV901" s="13" t="s">
        <v>86</v>
      </c>
      <c r="AW901" s="13" t="s">
        <v>41</v>
      </c>
      <c r="AX901" s="13" t="s">
        <v>78</v>
      </c>
      <c r="AY901" s="237" t="s">
        <v>183</v>
      </c>
    </row>
    <row r="902" spans="2:51" s="12" customFormat="1" ht="13.5">
      <c r="B902" s="215"/>
      <c r="C902" s="216"/>
      <c r="D902" s="217" t="s">
        <v>192</v>
      </c>
      <c r="E902" s="218" t="s">
        <v>22</v>
      </c>
      <c r="F902" s="219" t="s">
        <v>1090</v>
      </c>
      <c r="G902" s="216"/>
      <c r="H902" s="220" t="s">
        <v>22</v>
      </c>
      <c r="I902" s="221"/>
      <c r="J902" s="216"/>
      <c r="K902" s="216"/>
      <c r="L902" s="222"/>
      <c r="M902" s="223"/>
      <c r="N902" s="224"/>
      <c r="O902" s="224"/>
      <c r="P902" s="224"/>
      <c r="Q902" s="224"/>
      <c r="R902" s="224"/>
      <c r="S902" s="224"/>
      <c r="T902" s="225"/>
      <c r="AT902" s="226" t="s">
        <v>192</v>
      </c>
      <c r="AU902" s="226" t="s">
        <v>86</v>
      </c>
      <c r="AV902" s="12" t="s">
        <v>24</v>
      </c>
      <c r="AW902" s="12" t="s">
        <v>41</v>
      </c>
      <c r="AX902" s="12" t="s">
        <v>78</v>
      </c>
      <c r="AY902" s="226" t="s">
        <v>183</v>
      </c>
    </row>
    <row r="903" spans="2:51" s="13" customFormat="1" ht="13.5">
      <c r="B903" s="227"/>
      <c r="C903" s="228"/>
      <c r="D903" s="217" t="s">
        <v>192</v>
      </c>
      <c r="E903" s="229" t="s">
        <v>22</v>
      </c>
      <c r="F903" s="230" t="s">
        <v>1287</v>
      </c>
      <c r="G903" s="228"/>
      <c r="H903" s="231">
        <v>54.995</v>
      </c>
      <c r="I903" s="232"/>
      <c r="J903" s="228"/>
      <c r="K903" s="228"/>
      <c r="L903" s="233"/>
      <c r="M903" s="234"/>
      <c r="N903" s="235"/>
      <c r="O903" s="235"/>
      <c r="P903" s="235"/>
      <c r="Q903" s="235"/>
      <c r="R903" s="235"/>
      <c r="S903" s="235"/>
      <c r="T903" s="236"/>
      <c r="AT903" s="237" t="s">
        <v>192</v>
      </c>
      <c r="AU903" s="237" t="s">
        <v>86</v>
      </c>
      <c r="AV903" s="13" t="s">
        <v>86</v>
      </c>
      <c r="AW903" s="13" t="s">
        <v>41</v>
      </c>
      <c r="AX903" s="13" t="s">
        <v>78</v>
      </c>
      <c r="AY903" s="237" t="s">
        <v>183</v>
      </c>
    </row>
    <row r="904" spans="2:51" s="12" customFormat="1" ht="13.5">
      <c r="B904" s="215"/>
      <c r="C904" s="216"/>
      <c r="D904" s="217" t="s">
        <v>192</v>
      </c>
      <c r="E904" s="218" t="s">
        <v>22</v>
      </c>
      <c r="F904" s="219" t="s">
        <v>1092</v>
      </c>
      <c r="G904" s="216"/>
      <c r="H904" s="220" t="s">
        <v>22</v>
      </c>
      <c r="I904" s="221"/>
      <c r="J904" s="216"/>
      <c r="K904" s="216"/>
      <c r="L904" s="222"/>
      <c r="M904" s="223"/>
      <c r="N904" s="224"/>
      <c r="O904" s="224"/>
      <c r="P904" s="224"/>
      <c r="Q904" s="224"/>
      <c r="R904" s="224"/>
      <c r="S904" s="224"/>
      <c r="T904" s="225"/>
      <c r="AT904" s="226" t="s">
        <v>192</v>
      </c>
      <c r="AU904" s="226" t="s">
        <v>86</v>
      </c>
      <c r="AV904" s="12" t="s">
        <v>24</v>
      </c>
      <c r="AW904" s="12" t="s">
        <v>41</v>
      </c>
      <c r="AX904" s="12" t="s">
        <v>78</v>
      </c>
      <c r="AY904" s="226" t="s">
        <v>183</v>
      </c>
    </row>
    <row r="905" spans="2:51" s="13" customFormat="1" ht="13.5">
      <c r="B905" s="227"/>
      <c r="C905" s="228"/>
      <c r="D905" s="217" t="s">
        <v>192</v>
      </c>
      <c r="E905" s="229" t="s">
        <v>22</v>
      </c>
      <c r="F905" s="230" t="s">
        <v>1288</v>
      </c>
      <c r="G905" s="228"/>
      <c r="H905" s="231">
        <v>118.905</v>
      </c>
      <c r="I905" s="232"/>
      <c r="J905" s="228"/>
      <c r="K905" s="228"/>
      <c r="L905" s="233"/>
      <c r="M905" s="234"/>
      <c r="N905" s="235"/>
      <c r="O905" s="235"/>
      <c r="P905" s="235"/>
      <c r="Q905" s="235"/>
      <c r="R905" s="235"/>
      <c r="S905" s="235"/>
      <c r="T905" s="236"/>
      <c r="AT905" s="237" t="s">
        <v>192</v>
      </c>
      <c r="AU905" s="237" t="s">
        <v>86</v>
      </c>
      <c r="AV905" s="13" t="s">
        <v>86</v>
      </c>
      <c r="AW905" s="13" t="s">
        <v>41</v>
      </c>
      <c r="AX905" s="13" t="s">
        <v>78</v>
      </c>
      <c r="AY905" s="237" t="s">
        <v>183</v>
      </c>
    </row>
    <row r="906" spans="2:51" s="12" customFormat="1" ht="13.5">
      <c r="B906" s="215"/>
      <c r="C906" s="216"/>
      <c r="D906" s="217" t="s">
        <v>192</v>
      </c>
      <c r="E906" s="218" t="s">
        <v>22</v>
      </c>
      <c r="F906" s="219" t="s">
        <v>1094</v>
      </c>
      <c r="G906" s="216"/>
      <c r="H906" s="220" t="s">
        <v>22</v>
      </c>
      <c r="I906" s="221"/>
      <c r="J906" s="216"/>
      <c r="K906" s="216"/>
      <c r="L906" s="222"/>
      <c r="M906" s="223"/>
      <c r="N906" s="224"/>
      <c r="O906" s="224"/>
      <c r="P906" s="224"/>
      <c r="Q906" s="224"/>
      <c r="R906" s="224"/>
      <c r="S906" s="224"/>
      <c r="T906" s="225"/>
      <c r="AT906" s="226" t="s">
        <v>192</v>
      </c>
      <c r="AU906" s="226" t="s">
        <v>86</v>
      </c>
      <c r="AV906" s="12" t="s">
        <v>24</v>
      </c>
      <c r="AW906" s="12" t="s">
        <v>41</v>
      </c>
      <c r="AX906" s="12" t="s">
        <v>78</v>
      </c>
      <c r="AY906" s="226" t="s">
        <v>183</v>
      </c>
    </row>
    <row r="907" spans="2:51" s="13" customFormat="1" ht="13.5">
      <c r="B907" s="227"/>
      <c r="C907" s="228"/>
      <c r="D907" s="217" t="s">
        <v>192</v>
      </c>
      <c r="E907" s="229" t="s">
        <v>22</v>
      </c>
      <c r="F907" s="230" t="s">
        <v>1289</v>
      </c>
      <c r="G907" s="228"/>
      <c r="H907" s="231">
        <v>81.175</v>
      </c>
      <c r="I907" s="232"/>
      <c r="J907" s="228"/>
      <c r="K907" s="228"/>
      <c r="L907" s="233"/>
      <c r="M907" s="234"/>
      <c r="N907" s="235"/>
      <c r="O907" s="235"/>
      <c r="P907" s="235"/>
      <c r="Q907" s="235"/>
      <c r="R907" s="235"/>
      <c r="S907" s="235"/>
      <c r="T907" s="236"/>
      <c r="AT907" s="237" t="s">
        <v>192</v>
      </c>
      <c r="AU907" s="237" t="s">
        <v>86</v>
      </c>
      <c r="AV907" s="13" t="s">
        <v>86</v>
      </c>
      <c r="AW907" s="13" t="s">
        <v>41</v>
      </c>
      <c r="AX907" s="13" t="s">
        <v>78</v>
      </c>
      <c r="AY907" s="237" t="s">
        <v>183</v>
      </c>
    </row>
    <row r="908" spans="2:51" s="12" customFormat="1" ht="13.5">
      <c r="B908" s="215"/>
      <c r="C908" s="216"/>
      <c r="D908" s="217" t="s">
        <v>192</v>
      </c>
      <c r="E908" s="218" t="s">
        <v>22</v>
      </c>
      <c r="F908" s="219" t="s">
        <v>1290</v>
      </c>
      <c r="G908" s="216"/>
      <c r="H908" s="220" t="s">
        <v>22</v>
      </c>
      <c r="I908" s="221"/>
      <c r="J908" s="216"/>
      <c r="K908" s="216"/>
      <c r="L908" s="222"/>
      <c r="M908" s="223"/>
      <c r="N908" s="224"/>
      <c r="O908" s="224"/>
      <c r="P908" s="224"/>
      <c r="Q908" s="224"/>
      <c r="R908" s="224"/>
      <c r="S908" s="224"/>
      <c r="T908" s="225"/>
      <c r="AT908" s="226" t="s">
        <v>192</v>
      </c>
      <c r="AU908" s="226" t="s">
        <v>86</v>
      </c>
      <c r="AV908" s="12" t="s">
        <v>24</v>
      </c>
      <c r="AW908" s="12" t="s">
        <v>41</v>
      </c>
      <c r="AX908" s="12" t="s">
        <v>78</v>
      </c>
      <c r="AY908" s="226" t="s">
        <v>183</v>
      </c>
    </row>
    <row r="909" spans="2:51" s="13" customFormat="1" ht="13.5">
      <c r="B909" s="227"/>
      <c r="C909" s="228"/>
      <c r="D909" s="217" t="s">
        <v>192</v>
      </c>
      <c r="E909" s="229" t="s">
        <v>22</v>
      </c>
      <c r="F909" s="230" t="s">
        <v>1291</v>
      </c>
      <c r="G909" s="228"/>
      <c r="H909" s="231">
        <v>120.445</v>
      </c>
      <c r="I909" s="232"/>
      <c r="J909" s="228"/>
      <c r="K909" s="228"/>
      <c r="L909" s="233"/>
      <c r="M909" s="234"/>
      <c r="N909" s="235"/>
      <c r="O909" s="235"/>
      <c r="P909" s="235"/>
      <c r="Q909" s="235"/>
      <c r="R909" s="235"/>
      <c r="S909" s="235"/>
      <c r="T909" s="236"/>
      <c r="AT909" s="237" t="s">
        <v>192</v>
      </c>
      <c r="AU909" s="237" t="s">
        <v>86</v>
      </c>
      <c r="AV909" s="13" t="s">
        <v>86</v>
      </c>
      <c r="AW909" s="13" t="s">
        <v>41</v>
      </c>
      <c r="AX909" s="13" t="s">
        <v>78</v>
      </c>
      <c r="AY909" s="237" t="s">
        <v>183</v>
      </c>
    </row>
    <row r="910" spans="2:51" s="12" customFormat="1" ht="13.5">
      <c r="B910" s="215"/>
      <c r="C910" s="216"/>
      <c r="D910" s="217" t="s">
        <v>192</v>
      </c>
      <c r="E910" s="218" t="s">
        <v>22</v>
      </c>
      <c r="F910" s="219" t="s">
        <v>1100</v>
      </c>
      <c r="G910" s="216"/>
      <c r="H910" s="220" t="s">
        <v>22</v>
      </c>
      <c r="I910" s="221"/>
      <c r="J910" s="216"/>
      <c r="K910" s="216"/>
      <c r="L910" s="222"/>
      <c r="M910" s="223"/>
      <c r="N910" s="224"/>
      <c r="O910" s="224"/>
      <c r="P910" s="224"/>
      <c r="Q910" s="224"/>
      <c r="R910" s="224"/>
      <c r="S910" s="224"/>
      <c r="T910" s="225"/>
      <c r="AT910" s="226" t="s">
        <v>192</v>
      </c>
      <c r="AU910" s="226" t="s">
        <v>86</v>
      </c>
      <c r="AV910" s="12" t="s">
        <v>24</v>
      </c>
      <c r="AW910" s="12" t="s">
        <v>41</v>
      </c>
      <c r="AX910" s="12" t="s">
        <v>78</v>
      </c>
      <c r="AY910" s="226" t="s">
        <v>183</v>
      </c>
    </row>
    <row r="911" spans="2:51" s="13" customFormat="1" ht="13.5">
      <c r="B911" s="227"/>
      <c r="C911" s="228"/>
      <c r="D911" s="217" t="s">
        <v>192</v>
      </c>
      <c r="E911" s="229" t="s">
        <v>22</v>
      </c>
      <c r="F911" s="230" t="s">
        <v>1289</v>
      </c>
      <c r="G911" s="228"/>
      <c r="H911" s="231">
        <v>81.175</v>
      </c>
      <c r="I911" s="232"/>
      <c r="J911" s="228"/>
      <c r="K911" s="228"/>
      <c r="L911" s="233"/>
      <c r="M911" s="234"/>
      <c r="N911" s="235"/>
      <c r="O911" s="235"/>
      <c r="P911" s="235"/>
      <c r="Q911" s="235"/>
      <c r="R911" s="235"/>
      <c r="S911" s="235"/>
      <c r="T911" s="236"/>
      <c r="AT911" s="237" t="s">
        <v>192</v>
      </c>
      <c r="AU911" s="237" t="s">
        <v>86</v>
      </c>
      <c r="AV911" s="13" t="s">
        <v>86</v>
      </c>
      <c r="AW911" s="13" t="s">
        <v>41</v>
      </c>
      <c r="AX911" s="13" t="s">
        <v>78</v>
      </c>
      <c r="AY911" s="237" t="s">
        <v>183</v>
      </c>
    </row>
    <row r="912" spans="2:51" s="12" customFormat="1" ht="13.5">
      <c r="B912" s="215"/>
      <c r="C912" s="216"/>
      <c r="D912" s="217" t="s">
        <v>192</v>
      </c>
      <c r="E912" s="218" t="s">
        <v>22</v>
      </c>
      <c r="F912" s="219" t="s">
        <v>1143</v>
      </c>
      <c r="G912" s="216"/>
      <c r="H912" s="220" t="s">
        <v>22</v>
      </c>
      <c r="I912" s="221"/>
      <c r="J912" s="216"/>
      <c r="K912" s="216"/>
      <c r="L912" s="222"/>
      <c r="M912" s="223"/>
      <c r="N912" s="224"/>
      <c r="O912" s="224"/>
      <c r="P912" s="224"/>
      <c r="Q912" s="224"/>
      <c r="R912" s="224"/>
      <c r="S912" s="224"/>
      <c r="T912" s="225"/>
      <c r="AT912" s="226" t="s">
        <v>192</v>
      </c>
      <c r="AU912" s="226" t="s">
        <v>86</v>
      </c>
      <c r="AV912" s="12" t="s">
        <v>24</v>
      </c>
      <c r="AW912" s="12" t="s">
        <v>41</v>
      </c>
      <c r="AX912" s="12" t="s">
        <v>78</v>
      </c>
      <c r="AY912" s="226" t="s">
        <v>183</v>
      </c>
    </row>
    <row r="913" spans="2:51" s="13" customFormat="1" ht="13.5">
      <c r="B913" s="227"/>
      <c r="C913" s="228"/>
      <c r="D913" s="217" t="s">
        <v>192</v>
      </c>
      <c r="E913" s="229" t="s">
        <v>22</v>
      </c>
      <c r="F913" s="230" t="s">
        <v>1292</v>
      </c>
      <c r="G913" s="228"/>
      <c r="H913" s="231">
        <v>118.135</v>
      </c>
      <c r="I913" s="232"/>
      <c r="J913" s="228"/>
      <c r="K913" s="228"/>
      <c r="L913" s="233"/>
      <c r="M913" s="234"/>
      <c r="N913" s="235"/>
      <c r="O913" s="235"/>
      <c r="P913" s="235"/>
      <c r="Q913" s="235"/>
      <c r="R913" s="235"/>
      <c r="S913" s="235"/>
      <c r="T913" s="236"/>
      <c r="AT913" s="237" t="s">
        <v>192</v>
      </c>
      <c r="AU913" s="237" t="s">
        <v>86</v>
      </c>
      <c r="AV913" s="13" t="s">
        <v>86</v>
      </c>
      <c r="AW913" s="13" t="s">
        <v>41</v>
      </c>
      <c r="AX913" s="13" t="s">
        <v>78</v>
      </c>
      <c r="AY913" s="237" t="s">
        <v>183</v>
      </c>
    </row>
    <row r="914" spans="2:51" s="12" customFormat="1" ht="13.5">
      <c r="B914" s="215"/>
      <c r="C914" s="216"/>
      <c r="D914" s="217" t="s">
        <v>192</v>
      </c>
      <c r="E914" s="218" t="s">
        <v>22</v>
      </c>
      <c r="F914" s="219" t="s">
        <v>1102</v>
      </c>
      <c r="G914" s="216"/>
      <c r="H914" s="220" t="s">
        <v>22</v>
      </c>
      <c r="I914" s="221"/>
      <c r="J914" s="216"/>
      <c r="K914" s="216"/>
      <c r="L914" s="222"/>
      <c r="M914" s="223"/>
      <c r="N914" s="224"/>
      <c r="O914" s="224"/>
      <c r="P914" s="224"/>
      <c r="Q914" s="224"/>
      <c r="R914" s="224"/>
      <c r="S914" s="224"/>
      <c r="T914" s="225"/>
      <c r="AT914" s="226" t="s">
        <v>192</v>
      </c>
      <c r="AU914" s="226" t="s">
        <v>86</v>
      </c>
      <c r="AV914" s="12" t="s">
        <v>24</v>
      </c>
      <c r="AW914" s="12" t="s">
        <v>41</v>
      </c>
      <c r="AX914" s="12" t="s">
        <v>78</v>
      </c>
      <c r="AY914" s="226" t="s">
        <v>183</v>
      </c>
    </row>
    <row r="915" spans="2:51" s="13" customFormat="1" ht="13.5">
      <c r="B915" s="227"/>
      <c r="C915" s="228"/>
      <c r="D915" s="217" t="s">
        <v>192</v>
      </c>
      <c r="E915" s="229" t="s">
        <v>22</v>
      </c>
      <c r="F915" s="230" t="s">
        <v>1293</v>
      </c>
      <c r="G915" s="228"/>
      <c r="H915" s="231">
        <v>54.225</v>
      </c>
      <c r="I915" s="232"/>
      <c r="J915" s="228"/>
      <c r="K915" s="228"/>
      <c r="L915" s="233"/>
      <c r="M915" s="234"/>
      <c r="N915" s="235"/>
      <c r="O915" s="235"/>
      <c r="P915" s="235"/>
      <c r="Q915" s="235"/>
      <c r="R915" s="235"/>
      <c r="S915" s="235"/>
      <c r="T915" s="236"/>
      <c r="AT915" s="237" t="s">
        <v>192</v>
      </c>
      <c r="AU915" s="237" t="s">
        <v>86</v>
      </c>
      <c r="AV915" s="13" t="s">
        <v>86</v>
      </c>
      <c r="AW915" s="13" t="s">
        <v>41</v>
      </c>
      <c r="AX915" s="13" t="s">
        <v>78</v>
      </c>
      <c r="AY915" s="237" t="s">
        <v>183</v>
      </c>
    </row>
    <row r="916" spans="2:51" s="12" customFormat="1" ht="13.5">
      <c r="B916" s="215"/>
      <c r="C916" s="216"/>
      <c r="D916" s="217" t="s">
        <v>192</v>
      </c>
      <c r="E916" s="218" t="s">
        <v>22</v>
      </c>
      <c r="F916" s="219" t="s">
        <v>1294</v>
      </c>
      <c r="G916" s="216"/>
      <c r="H916" s="220" t="s">
        <v>22</v>
      </c>
      <c r="I916" s="221"/>
      <c r="J916" s="216"/>
      <c r="K916" s="216"/>
      <c r="L916" s="222"/>
      <c r="M916" s="223"/>
      <c r="N916" s="224"/>
      <c r="O916" s="224"/>
      <c r="P916" s="224"/>
      <c r="Q916" s="224"/>
      <c r="R916" s="224"/>
      <c r="S916" s="224"/>
      <c r="T916" s="225"/>
      <c r="AT916" s="226" t="s">
        <v>192</v>
      </c>
      <c r="AU916" s="226" t="s">
        <v>86</v>
      </c>
      <c r="AV916" s="12" t="s">
        <v>24</v>
      </c>
      <c r="AW916" s="12" t="s">
        <v>41</v>
      </c>
      <c r="AX916" s="12" t="s">
        <v>78</v>
      </c>
      <c r="AY916" s="226" t="s">
        <v>183</v>
      </c>
    </row>
    <row r="917" spans="2:51" s="13" customFormat="1" ht="13.5">
      <c r="B917" s="227"/>
      <c r="C917" s="228"/>
      <c r="D917" s="217" t="s">
        <v>192</v>
      </c>
      <c r="E917" s="229" t="s">
        <v>22</v>
      </c>
      <c r="F917" s="230" t="s">
        <v>1283</v>
      </c>
      <c r="G917" s="228"/>
      <c r="H917" s="231">
        <v>99.655</v>
      </c>
      <c r="I917" s="232"/>
      <c r="J917" s="228"/>
      <c r="K917" s="228"/>
      <c r="L917" s="233"/>
      <c r="M917" s="234"/>
      <c r="N917" s="235"/>
      <c r="O917" s="235"/>
      <c r="P917" s="235"/>
      <c r="Q917" s="235"/>
      <c r="R917" s="235"/>
      <c r="S917" s="235"/>
      <c r="T917" s="236"/>
      <c r="AT917" s="237" t="s">
        <v>192</v>
      </c>
      <c r="AU917" s="237" t="s">
        <v>86</v>
      </c>
      <c r="AV917" s="13" t="s">
        <v>86</v>
      </c>
      <c r="AW917" s="13" t="s">
        <v>41</v>
      </c>
      <c r="AX917" s="13" t="s">
        <v>78</v>
      </c>
      <c r="AY917" s="237" t="s">
        <v>183</v>
      </c>
    </row>
    <row r="918" spans="2:51" s="12" customFormat="1" ht="13.5">
      <c r="B918" s="215"/>
      <c r="C918" s="216"/>
      <c r="D918" s="217" t="s">
        <v>192</v>
      </c>
      <c r="E918" s="218" t="s">
        <v>22</v>
      </c>
      <c r="F918" s="219" t="s">
        <v>1295</v>
      </c>
      <c r="G918" s="216"/>
      <c r="H918" s="220" t="s">
        <v>22</v>
      </c>
      <c r="I918" s="221"/>
      <c r="J918" s="216"/>
      <c r="K918" s="216"/>
      <c r="L918" s="222"/>
      <c r="M918" s="223"/>
      <c r="N918" s="224"/>
      <c r="O918" s="224"/>
      <c r="P918" s="224"/>
      <c r="Q918" s="224"/>
      <c r="R918" s="224"/>
      <c r="S918" s="224"/>
      <c r="T918" s="225"/>
      <c r="AT918" s="226" t="s">
        <v>192</v>
      </c>
      <c r="AU918" s="226" t="s">
        <v>86</v>
      </c>
      <c r="AV918" s="12" t="s">
        <v>24</v>
      </c>
      <c r="AW918" s="12" t="s">
        <v>41</v>
      </c>
      <c r="AX918" s="12" t="s">
        <v>78</v>
      </c>
      <c r="AY918" s="226" t="s">
        <v>183</v>
      </c>
    </row>
    <row r="919" spans="2:51" s="13" customFormat="1" ht="13.5">
      <c r="B919" s="227"/>
      <c r="C919" s="228"/>
      <c r="D919" s="217" t="s">
        <v>192</v>
      </c>
      <c r="E919" s="229" t="s">
        <v>22</v>
      </c>
      <c r="F919" s="230" t="s">
        <v>1296</v>
      </c>
      <c r="G919" s="228"/>
      <c r="H919" s="231">
        <v>-56.851</v>
      </c>
      <c r="I919" s="232"/>
      <c r="J919" s="228"/>
      <c r="K919" s="228"/>
      <c r="L919" s="233"/>
      <c r="M919" s="234"/>
      <c r="N919" s="235"/>
      <c r="O919" s="235"/>
      <c r="P919" s="235"/>
      <c r="Q919" s="235"/>
      <c r="R919" s="235"/>
      <c r="S919" s="235"/>
      <c r="T919" s="236"/>
      <c r="AT919" s="237" t="s">
        <v>192</v>
      </c>
      <c r="AU919" s="237" t="s">
        <v>86</v>
      </c>
      <c r="AV919" s="13" t="s">
        <v>86</v>
      </c>
      <c r="AW919" s="13" t="s">
        <v>41</v>
      </c>
      <c r="AX919" s="13" t="s">
        <v>78</v>
      </c>
      <c r="AY919" s="237" t="s">
        <v>183</v>
      </c>
    </row>
    <row r="920" spans="2:51" s="12" customFormat="1" ht="13.5">
      <c r="B920" s="215"/>
      <c r="C920" s="216"/>
      <c r="D920" s="238" t="s">
        <v>192</v>
      </c>
      <c r="E920" s="242" t="s">
        <v>22</v>
      </c>
      <c r="F920" s="243" t="s">
        <v>207</v>
      </c>
      <c r="G920" s="216"/>
      <c r="H920" s="244" t="s">
        <v>22</v>
      </c>
      <c r="I920" s="221"/>
      <c r="J920" s="216"/>
      <c r="K920" s="216"/>
      <c r="L920" s="222"/>
      <c r="M920" s="223"/>
      <c r="N920" s="224"/>
      <c r="O920" s="224"/>
      <c r="P920" s="224"/>
      <c r="Q920" s="224"/>
      <c r="R920" s="224"/>
      <c r="S920" s="224"/>
      <c r="T920" s="225"/>
      <c r="AT920" s="226" t="s">
        <v>192</v>
      </c>
      <c r="AU920" s="226" t="s">
        <v>86</v>
      </c>
      <c r="AV920" s="12" t="s">
        <v>24</v>
      </c>
      <c r="AW920" s="12" t="s">
        <v>41</v>
      </c>
      <c r="AX920" s="12" t="s">
        <v>78</v>
      </c>
      <c r="AY920" s="226" t="s">
        <v>183</v>
      </c>
    </row>
    <row r="921" spans="2:65" s="1" customFormat="1" ht="31.5" customHeight="1">
      <c r="B921" s="40"/>
      <c r="C921" s="203" t="s">
        <v>1297</v>
      </c>
      <c r="D921" s="203" t="s">
        <v>185</v>
      </c>
      <c r="E921" s="204" t="s">
        <v>1298</v>
      </c>
      <c r="F921" s="205" t="s">
        <v>1299</v>
      </c>
      <c r="G921" s="206" t="s">
        <v>288</v>
      </c>
      <c r="H921" s="207">
        <v>155.32</v>
      </c>
      <c r="I921" s="208"/>
      <c r="J921" s="209">
        <f>ROUND(I921*H921,2)</f>
        <v>0</v>
      </c>
      <c r="K921" s="205" t="s">
        <v>189</v>
      </c>
      <c r="L921" s="60"/>
      <c r="M921" s="210" t="s">
        <v>22</v>
      </c>
      <c r="N921" s="211" t="s">
        <v>49</v>
      </c>
      <c r="O921" s="41"/>
      <c r="P921" s="212">
        <f>O921*H921</f>
        <v>0</v>
      </c>
      <c r="Q921" s="212">
        <v>0</v>
      </c>
      <c r="R921" s="212">
        <f>Q921*H921</f>
        <v>0</v>
      </c>
      <c r="S921" s="212">
        <v>0.02</v>
      </c>
      <c r="T921" s="213">
        <f>S921*H921</f>
        <v>3.1064</v>
      </c>
      <c r="AR921" s="23" t="s">
        <v>190</v>
      </c>
      <c r="AT921" s="23" t="s">
        <v>185</v>
      </c>
      <c r="AU921" s="23" t="s">
        <v>86</v>
      </c>
      <c r="AY921" s="23" t="s">
        <v>183</v>
      </c>
      <c r="BE921" s="214">
        <f>IF(N921="základní",J921,0)</f>
        <v>0</v>
      </c>
      <c r="BF921" s="214">
        <f>IF(N921="snížená",J921,0)</f>
        <v>0</v>
      </c>
      <c r="BG921" s="214">
        <f>IF(N921="zákl. přenesená",J921,0)</f>
        <v>0</v>
      </c>
      <c r="BH921" s="214">
        <f>IF(N921="sníž. přenesená",J921,0)</f>
        <v>0</v>
      </c>
      <c r="BI921" s="214">
        <f>IF(N921="nulová",J921,0)</f>
        <v>0</v>
      </c>
      <c r="BJ921" s="23" t="s">
        <v>24</v>
      </c>
      <c r="BK921" s="214">
        <f>ROUND(I921*H921,2)</f>
        <v>0</v>
      </c>
      <c r="BL921" s="23" t="s">
        <v>190</v>
      </c>
      <c r="BM921" s="23" t="s">
        <v>1300</v>
      </c>
    </row>
    <row r="922" spans="2:51" s="12" customFormat="1" ht="13.5">
      <c r="B922" s="215"/>
      <c r="C922" s="216"/>
      <c r="D922" s="217" t="s">
        <v>192</v>
      </c>
      <c r="E922" s="218" t="s">
        <v>22</v>
      </c>
      <c r="F922" s="219" t="s">
        <v>1301</v>
      </c>
      <c r="G922" s="216"/>
      <c r="H922" s="220" t="s">
        <v>22</v>
      </c>
      <c r="I922" s="221"/>
      <c r="J922" s="216"/>
      <c r="K922" s="216"/>
      <c r="L922" s="222"/>
      <c r="M922" s="223"/>
      <c r="N922" s="224"/>
      <c r="O922" s="224"/>
      <c r="P922" s="224"/>
      <c r="Q922" s="224"/>
      <c r="R922" s="224"/>
      <c r="S922" s="224"/>
      <c r="T922" s="225"/>
      <c r="AT922" s="226" t="s">
        <v>192</v>
      </c>
      <c r="AU922" s="226" t="s">
        <v>86</v>
      </c>
      <c r="AV922" s="12" t="s">
        <v>24</v>
      </c>
      <c r="AW922" s="12" t="s">
        <v>41</v>
      </c>
      <c r="AX922" s="12" t="s">
        <v>78</v>
      </c>
      <c r="AY922" s="226" t="s">
        <v>183</v>
      </c>
    </row>
    <row r="923" spans="2:51" s="12" customFormat="1" ht="13.5">
      <c r="B923" s="215"/>
      <c r="C923" s="216"/>
      <c r="D923" s="217" t="s">
        <v>192</v>
      </c>
      <c r="E923" s="218" t="s">
        <v>22</v>
      </c>
      <c r="F923" s="219" t="s">
        <v>303</v>
      </c>
      <c r="G923" s="216"/>
      <c r="H923" s="220" t="s">
        <v>22</v>
      </c>
      <c r="I923" s="221"/>
      <c r="J923" s="216"/>
      <c r="K923" s="216"/>
      <c r="L923" s="222"/>
      <c r="M923" s="223"/>
      <c r="N923" s="224"/>
      <c r="O923" s="224"/>
      <c r="P923" s="224"/>
      <c r="Q923" s="224"/>
      <c r="R923" s="224"/>
      <c r="S923" s="224"/>
      <c r="T923" s="225"/>
      <c r="AT923" s="226" t="s">
        <v>192</v>
      </c>
      <c r="AU923" s="226" t="s">
        <v>86</v>
      </c>
      <c r="AV923" s="12" t="s">
        <v>24</v>
      </c>
      <c r="AW923" s="12" t="s">
        <v>41</v>
      </c>
      <c r="AX923" s="12" t="s">
        <v>78</v>
      </c>
      <c r="AY923" s="226" t="s">
        <v>183</v>
      </c>
    </row>
    <row r="924" spans="2:51" s="12" customFormat="1" ht="13.5">
      <c r="B924" s="215"/>
      <c r="C924" s="216"/>
      <c r="D924" s="217" t="s">
        <v>192</v>
      </c>
      <c r="E924" s="218" t="s">
        <v>22</v>
      </c>
      <c r="F924" s="219" t="s">
        <v>1080</v>
      </c>
      <c r="G924" s="216"/>
      <c r="H924" s="220" t="s">
        <v>22</v>
      </c>
      <c r="I924" s="221"/>
      <c r="J924" s="216"/>
      <c r="K924" s="216"/>
      <c r="L924" s="222"/>
      <c r="M924" s="223"/>
      <c r="N924" s="224"/>
      <c r="O924" s="224"/>
      <c r="P924" s="224"/>
      <c r="Q924" s="224"/>
      <c r="R924" s="224"/>
      <c r="S924" s="224"/>
      <c r="T924" s="225"/>
      <c r="AT924" s="226" t="s">
        <v>192</v>
      </c>
      <c r="AU924" s="226" t="s">
        <v>86</v>
      </c>
      <c r="AV924" s="12" t="s">
        <v>24</v>
      </c>
      <c r="AW924" s="12" t="s">
        <v>41</v>
      </c>
      <c r="AX924" s="12" t="s">
        <v>78</v>
      </c>
      <c r="AY924" s="226" t="s">
        <v>183</v>
      </c>
    </row>
    <row r="925" spans="2:51" s="13" customFormat="1" ht="13.5">
      <c r="B925" s="227"/>
      <c r="C925" s="228"/>
      <c r="D925" s="217" t="s">
        <v>192</v>
      </c>
      <c r="E925" s="229" t="s">
        <v>22</v>
      </c>
      <c r="F925" s="230" t="s">
        <v>1302</v>
      </c>
      <c r="G925" s="228"/>
      <c r="H925" s="231">
        <v>20.52</v>
      </c>
      <c r="I925" s="232"/>
      <c r="J925" s="228"/>
      <c r="K925" s="228"/>
      <c r="L925" s="233"/>
      <c r="M925" s="234"/>
      <c r="N925" s="235"/>
      <c r="O925" s="235"/>
      <c r="P925" s="235"/>
      <c r="Q925" s="235"/>
      <c r="R925" s="235"/>
      <c r="S925" s="235"/>
      <c r="T925" s="236"/>
      <c r="AT925" s="237" t="s">
        <v>192</v>
      </c>
      <c r="AU925" s="237" t="s">
        <v>86</v>
      </c>
      <c r="AV925" s="13" t="s">
        <v>86</v>
      </c>
      <c r="AW925" s="13" t="s">
        <v>41</v>
      </c>
      <c r="AX925" s="13" t="s">
        <v>78</v>
      </c>
      <c r="AY925" s="237" t="s">
        <v>183</v>
      </c>
    </row>
    <row r="926" spans="2:51" s="12" customFormat="1" ht="13.5">
      <c r="B926" s="215"/>
      <c r="C926" s="216"/>
      <c r="D926" s="217" t="s">
        <v>192</v>
      </c>
      <c r="E926" s="218" t="s">
        <v>22</v>
      </c>
      <c r="F926" s="219" t="s">
        <v>1303</v>
      </c>
      <c r="G926" s="216"/>
      <c r="H926" s="220" t="s">
        <v>22</v>
      </c>
      <c r="I926" s="221"/>
      <c r="J926" s="216"/>
      <c r="K926" s="216"/>
      <c r="L926" s="222"/>
      <c r="M926" s="223"/>
      <c r="N926" s="224"/>
      <c r="O926" s="224"/>
      <c r="P926" s="224"/>
      <c r="Q926" s="224"/>
      <c r="R926" s="224"/>
      <c r="S926" s="224"/>
      <c r="T926" s="225"/>
      <c r="AT926" s="226" t="s">
        <v>192</v>
      </c>
      <c r="AU926" s="226" t="s">
        <v>86</v>
      </c>
      <c r="AV926" s="12" t="s">
        <v>24</v>
      </c>
      <c r="AW926" s="12" t="s">
        <v>41</v>
      </c>
      <c r="AX926" s="12" t="s">
        <v>78</v>
      </c>
      <c r="AY926" s="226" t="s">
        <v>183</v>
      </c>
    </row>
    <row r="927" spans="2:51" s="13" customFormat="1" ht="13.5">
      <c r="B927" s="227"/>
      <c r="C927" s="228"/>
      <c r="D927" s="217" t="s">
        <v>192</v>
      </c>
      <c r="E927" s="229" t="s">
        <v>22</v>
      </c>
      <c r="F927" s="230" t="s">
        <v>1304</v>
      </c>
      <c r="G927" s="228"/>
      <c r="H927" s="231">
        <v>18.175</v>
      </c>
      <c r="I927" s="232"/>
      <c r="J927" s="228"/>
      <c r="K927" s="228"/>
      <c r="L927" s="233"/>
      <c r="M927" s="234"/>
      <c r="N927" s="235"/>
      <c r="O927" s="235"/>
      <c r="P927" s="235"/>
      <c r="Q927" s="235"/>
      <c r="R927" s="235"/>
      <c r="S927" s="235"/>
      <c r="T927" s="236"/>
      <c r="AT927" s="237" t="s">
        <v>192</v>
      </c>
      <c r="AU927" s="237" t="s">
        <v>86</v>
      </c>
      <c r="AV927" s="13" t="s">
        <v>86</v>
      </c>
      <c r="AW927" s="13" t="s">
        <v>41</v>
      </c>
      <c r="AX927" s="13" t="s">
        <v>78</v>
      </c>
      <c r="AY927" s="237" t="s">
        <v>183</v>
      </c>
    </row>
    <row r="928" spans="2:51" s="12" customFormat="1" ht="13.5">
      <c r="B928" s="215"/>
      <c r="C928" s="216"/>
      <c r="D928" s="217" t="s">
        <v>192</v>
      </c>
      <c r="E928" s="218" t="s">
        <v>22</v>
      </c>
      <c r="F928" s="219" t="s">
        <v>1305</v>
      </c>
      <c r="G928" s="216"/>
      <c r="H928" s="220" t="s">
        <v>22</v>
      </c>
      <c r="I928" s="221"/>
      <c r="J928" s="216"/>
      <c r="K928" s="216"/>
      <c r="L928" s="222"/>
      <c r="M928" s="223"/>
      <c r="N928" s="224"/>
      <c r="O928" s="224"/>
      <c r="P928" s="224"/>
      <c r="Q928" s="224"/>
      <c r="R928" s="224"/>
      <c r="S928" s="224"/>
      <c r="T928" s="225"/>
      <c r="AT928" s="226" t="s">
        <v>192</v>
      </c>
      <c r="AU928" s="226" t="s">
        <v>86</v>
      </c>
      <c r="AV928" s="12" t="s">
        <v>24</v>
      </c>
      <c r="AW928" s="12" t="s">
        <v>41</v>
      </c>
      <c r="AX928" s="12" t="s">
        <v>78</v>
      </c>
      <c r="AY928" s="226" t="s">
        <v>183</v>
      </c>
    </row>
    <row r="929" spans="2:51" s="13" customFormat="1" ht="13.5">
      <c r="B929" s="227"/>
      <c r="C929" s="228"/>
      <c r="D929" s="217" t="s">
        <v>192</v>
      </c>
      <c r="E929" s="229" t="s">
        <v>22</v>
      </c>
      <c r="F929" s="230" t="s">
        <v>1306</v>
      </c>
      <c r="G929" s="228"/>
      <c r="H929" s="231">
        <v>7.776</v>
      </c>
      <c r="I929" s="232"/>
      <c r="J929" s="228"/>
      <c r="K929" s="228"/>
      <c r="L929" s="233"/>
      <c r="M929" s="234"/>
      <c r="N929" s="235"/>
      <c r="O929" s="235"/>
      <c r="P929" s="235"/>
      <c r="Q929" s="235"/>
      <c r="R929" s="235"/>
      <c r="S929" s="235"/>
      <c r="T929" s="236"/>
      <c r="AT929" s="237" t="s">
        <v>192</v>
      </c>
      <c r="AU929" s="237" t="s">
        <v>86</v>
      </c>
      <c r="AV929" s="13" t="s">
        <v>86</v>
      </c>
      <c r="AW929" s="13" t="s">
        <v>41</v>
      </c>
      <c r="AX929" s="13" t="s">
        <v>78</v>
      </c>
      <c r="AY929" s="237" t="s">
        <v>183</v>
      </c>
    </row>
    <row r="930" spans="2:51" s="12" customFormat="1" ht="13.5">
      <c r="B930" s="215"/>
      <c r="C930" s="216"/>
      <c r="D930" s="217" t="s">
        <v>192</v>
      </c>
      <c r="E930" s="218" t="s">
        <v>22</v>
      </c>
      <c r="F930" s="219" t="s">
        <v>1307</v>
      </c>
      <c r="G930" s="216"/>
      <c r="H930" s="220" t="s">
        <v>22</v>
      </c>
      <c r="I930" s="221"/>
      <c r="J930" s="216"/>
      <c r="K930" s="216"/>
      <c r="L930" s="222"/>
      <c r="M930" s="223"/>
      <c r="N930" s="224"/>
      <c r="O930" s="224"/>
      <c r="P930" s="224"/>
      <c r="Q930" s="224"/>
      <c r="R930" s="224"/>
      <c r="S930" s="224"/>
      <c r="T930" s="225"/>
      <c r="AT930" s="226" t="s">
        <v>192</v>
      </c>
      <c r="AU930" s="226" t="s">
        <v>86</v>
      </c>
      <c r="AV930" s="12" t="s">
        <v>24</v>
      </c>
      <c r="AW930" s="12" t="s">
        <v>41</v>
      </c>
      <c r="AX930" s="12" t="s">
        <v>78</v>
      </c>
      <c r="AY930" s="226" t="s">
        <v>183</v>
      </c>
    </row>
    <row r="931" spans="2:51" s="13" customFormat="1" ht="13.5">
      <c r="B931" s="227"/>
      <c r="C931" s="228"/>
      <c r="D931" s="217" t="s">
        <v>192</v>
      </c>
      <c r="E931" s="229" t="s">
        <v>22</v>
      </c>
      <c r="F931" s="230" t="s">
        <v>1308</v>
      </c>
      <c r="G931" s="228"/>
      <c r="H931" s="231">
        <v>7.749</v>
      </c>
      <c r="I931" s="232"/>
      <c r="J931" s="228"/>
      <c r="K931" s="228"/>
      <c r="L931" s="233"/>
      <c r="M931" s="234"/>
      <c r="N931" s="235"/>
      <c r="O931" s="235"/>
      <c r="P931" s="235"/>
      <c r="Q931" s="235"/>
      <c r="R931" s="235"/>
      <c r="S931" s="235"/>
      <c r="T931" s="236"/>
      <c r="AT931" s="237" t="s">
        <v>192</v>
      </c>
      <c r="AU931" s="237" t="s">
        <v>86</v>
      </c>
      <c r="AV931" s="13" t="s">
        <v>86</v>
      </c>
      <c r="AW931" s="13" t="s">
        <v>41</v>
      </c>
      <c r="AX931" s="13" t="s">
        <v>78</v>
      </c>
      <c r="AY931" s="237" t="s">
        <v>183</v>
      </c>
    </row>
    <row r="932" spans="2:51" s="12" customFormat="1" ht="13.5">
      <c r="B932" s="215"/>
      <c r="C932" s="216"/>
      <c r="D932" s="217" t="s">
        <v>192</v>
      </c>
      <c r="E932" s="218" t="s">
        <v>22</v>
      </c>
      <c r="F932" s="219" t="s">
        <v>1309</v>
      </c>
      <c r="G932" s="216"/>
      <c r="H932" s="220" t="s">
        <v>22</v>
      </c>
      <c r="I932" s="221"/>
      <c r="J932" s="216"/>
      <c r="K932" s="216"/>
      <c r="L932" s="222"/>
      <c r="M932" s="223"/>
      <c r="N932" s="224"/>
      <c r="O932" s="224"/>
      <c r="P932" s="224"/>
      <c r="Q932" s="224"/>
      <c r="R932" s="224"/>
      <c r="S932" s="224"/>
      <c r="T932" s="225"/>
      <c r="AT932" s="226" t="s">
        <v>192</v>
      </c>
      <c r="AU932" s="226" t="s">
        <v>86</v>
      </c>
      <c r="AV932" s="12" t="s">
        <v>24</v>
      </c>
      <c r="AW932" s="12" t="s">
        <v>41</v>
      </c>
      <c r="AX932" s="12" t="s">
        <v>78</v>
      </c>
      <c r="AY932" s="226" t="s">
        <v>183</v>
      </c>
    </row>
    <row r="933" spans="2:51" s="13" customFormat="1" ht="13.5">
      <c r="B933" s="227"/>
      <c r="C933" s="228"/>
      <c r="D933" s="217" t="s">
        <v>192</v>
      </c>
      <c r="E933" s="229" t="s">
        <v>22</v>
      </c>
      <c r="F933" s="230" t="s">
        <v>1310</v>
      </c>
      <c r="G933" s="228"/>
      <c r="H933" s="231">
        <v>18.175</v>
      </c>
      <c r="I933" s="232"/>
      <c r="J933" s="228"/>
      <c r="K933" s="228"/>
      <c r="L933" s="233"/>
      <c r="M933" s="234"/>
      <c r="N933" s="235"/>
      <c r="O933" s="235"/>
      <c r="P933" s="235"/>
      <c r="Q933" s="235"/>
      <c r="R933" s="235"/>
      <c r="S933" s="235"/>
      <c r="T933" s="236"/>
      <c r="AT933" s="237" t="s">
        <v>192</v>
      </c>
      <c r="AU933" s="237" t="s">
        <v>86</v>
      </c>
      <c r="AV933" s="13" t="s">
        <v>86</v>
      </c>
      <c r="AW933" s="13" t="s">
        <v>41</v>
      </c>
      <c r="AX933" s="13" t="s">
        <v>78</v>
      </c>
      <c r="AY933" s="237" t="s">
        <v>183</v>
      </c>
    </row>
    <row r="934" spans="2:51" s="12" customFormat="1" ht="13.5">
      <c r="B934" s="215"/>
      <c r="C934" s="216"/>
      <c r="D934" s="217" t="s">
        <v>192</v>
      </c>
      <c r="E934" s="218" t="s">
        <v>22</v>
      </c>
      <c r="F934" s="219" t="s">
        <v>1311</v>
      </c>
      <c r="G934" s="216"/>
      <c r="H934" s="220" t="s">
        <v>22</v>
      </c>
      <c r="I934" s="221"/>
      <c r="J934" s="216"/>
      <c r="K934" s="216"/>
      <c r="L934" s="222"/>
      <c r="M934" s="223"/>
      <c r="N934" s="224"/>
      <c r="O934" s="224"/>
      <c r="P934" s="224"/>
      <c r="Q934" s="224"/>
      <c r="R934" s="224"/>
      <c r="S934" s="224"/>
      <c r="T934" s="225"/>
      <c r="AT934" s="226" t="s">
        <v>192</v>
      </c>
      <c r="AU934" s="226" t="s">
        <v>86</v>
      </c>
      <c r="AV934" s="12" t="s">
        <v>24</v>
      </c>
      <c r="AW934" s="12" t="s">
        <v>41</v>
      </c>
      <c r="AX934" s="12" t="s">
        <v>78</v>
      </c>
      <c r="AY934" s="226" t="s">
        <v>183</v>
      </c>
    </row>
    <row r="935" spans="2:51" s="13" customFormat="1" ht="13.5">
      <c r="B935" s="227"/>
      <c r="C935" s="228"/>
      <c r="D935" s="217" t="s">
        <v>192</v>
      </c>
      <c r="E935" s="229" t="s">
        <v>22</v>
      </c>
      <c r="F935" s="230" t="s">
        <v>1312</v>
      </c>
      <c r="G935" s="228"/>
      <c r="H935" s="231">
        <v>7.749</v>
      </c>
      <c r="I935" s="232"/>
      <c r="J935" s="228"/>
      <c r="K935" s="228"/>
      <c r="L935" s="233"/>
      <c r="M935" s="234"/>
      <c r="N935" s="235"/>
      <c r="O935" s="235"/>
      <c r="P935" s="235"/>
      <c r="Q935" s="235"/>
      <c r="R935" s="235"/>
      <c r="S935" s="235"/>
      <c r="T935" s="236"/>
      <c r="AT935" s="237" t="s">
        <v>192</v>
      </c>
      <c r="AU935" s="237" t="s">
        <v>86</v>
      </c>
      <c r="AV935" s="13" t="s">
        <v>86</v>
      </c>
      <c r="AW935" s="13" t="s">
        <v>41</v>
      </c>
      <c r="AX935" s="13" t="s">
        <v>78</v>
      </c>
      <c r="AY935" s="237" t="s">
        <v>183</v>
      </c>
    </row>
    <row r="936" spans="2:51" s="12" customFormat="1" ht="13.5">
      <c r="B936" s="215"/>
      <c r="C936" s="216"/>
      <c r="D936" s="217" t="s">
        <v>192</v>
      </c>
      <c r="E936" s="218" t="s">
        <v>22</v>
      </c>
      <c r="F936" s="219" t="s">
        <v>1313</v>
      </c>
      <c r="G936" s="216"/>
      <c r="H936" s="220" t="s">
        <v>22</v>
      </c>
      <c r="I936" s="221"/>
      <c r="J936" s="216"/>
      <c r="K936" s="216"/>
      <c r="L936" s="222"/>
      <c r="M936" s="223"/>
      <c r="N936" s="224"/>
      <c r="O936" s="224"/>
      <c r="P936" s="224"/>
      <c r="Q936" s="224"/>
      <c r="R936" s="224"/>
      <c r="S936" s="224"/>
      <c r="T936" s="225"/>
      <c r="AT936" s="226" t="s">
        <v>192</v>
      </c>
      <c r="AU936" s="226" t="s">
        <v>86</v>
      </c>
      <c r="AV936" s="12" t="s">
        <v>24</v>
      </c>
      <c r="AW936" s="12" t="s">
        <v>41</v>
      </c>
      <c r="AX936" s="12" t="s">
        <v>78</v>
      </c>
      <c r="AY936" s="226" t="s">
        <v>183</v>
      </c>
    </row>
    <row r="937" spans="2:51" s="13" customFormat="1" ht="13.5">
      <c r="B937" s="227"/>
      <c r="C937" s="228"/>
      <c r="D937" s="217" t="s">
        <v>192</v>
      </c>
      <c r="E937" s="229" t="s">
        <v>22</v>
      </c>
      <c r="F937" s="230" t="s">
        <v>1314</v>
      </c>
      <c r="G937" s="228"/>
      <c r="H937" s="231">
        <v>7.776</v>
      </c>
      <c r="I937" s="232"/>
      <c r="J937" s="228"/>
      <c r="K937" s="228"/>
      <c r="L937" s="233"/>
      <c r="M937" s="234"/>
      <c r="N937" s="235"/>
      <c r="O937" s="235"/>
      <c r="P937" s="235"/>
      <c r="Q937" s="235"/>
      <c r="R937" s="235"/>
      <c r="S937" s="235"/>
      <c r="T937" s="236"/>
      <c r="AT937" s="237" t="s">
        <v>192</v>
      </c>
      <c r="AU937" s="237" t="s">
        <v>86</v>
      </c>
      <c r="AV937" s="13" t="s">
        <v>86</v>
      </c>
      <c r="AW937" s="13" t="s">
        <v>41</v>
      </c>
      <c r="AX937" s="13" t="s">
        <v>78</v>
      </c>
      <c r="AY937" s="237" t="s">
        <v>183</v>
      </c>
    </row>
    <row r="938" spans="2:51" s="12" customFormat="1" ht="13.5">
      <c r="B938" s="215"/>
      <c r="C938" s="216"/>
      <c r="D938" s="217" t="s">
        <v>192</v>
      </c>
      <c r="E938" s="218" t="s">
        <v>22</v>
      </c>
      <c r="F938" s="219" t="s">
        <v>239</v>
      </c>
      <c r="G938" s="216"/>
      <c r="H938" s="220" t="s">
        <v>22</v>
      </c>
      <c r="I938" s="221"/>
      <c r="J938" s="216"/>
      <c r="K938" s="216"/>
      <c r="L938" s="222"/>
      <c r="M938" s="223"/>
      <c r="N938" s="224"/>
      <c r="O938" s="224"/>
      <c r="P938" s="224"/>
      <c r="Q938" s="224"/>
      <c r="R938" s="224"/>
      <c r="S938" s="224"/>
      <c r="T938" s="225"/>
      <c r="AT938" s="226" t="s">
        <v>192</v>
      </c>
      <c r="AU938" s="226" t="s">
        <v>86</v>
      </c>
      <c r="AV938" s="12" t="s">
        <v>24</v>
      </c>
      <c r="AW938" s="12" t="s">
        <v>41</v>
      </c>
      <c r="AX938" s="12" t="s">
        <v>78</v>
      </c>
      <c r="AY938" s="226" t="s">
        <v>183</v>
      </c>
    </row>
    <row r="939" spans="2:51" s="13" customFormat="1" ht="13.5">
      <c r="B939" s="227"/>
      <c r="C939" s="228"/>
      <c r="D939" s="217" t="s">
        <v>192</v>
      </c>
      <c r="E939" s="229" t="s">
        <v>22</v>
      </c>
      <c r="F939" s="230" t="s">
        <v>1315</v>
      </c>
      <c r="G939" s="228"/>
      <c r="H939" s="231">
        <v>67.4</v>
      </c>
      <c r="I939" s="232"/>
      <c r="J939" s="228"/>
      <c r="K939" s="228"/>
      <c r="L939" s="233"/>
      <c r="M939" s="234"/>
      <c r="N939" s="235"/>
      <c r="O939" s="235"/>
      <c r="P939" s="235"/>
      <c r="Q939" s="235"/>
      <c r="R939" s="235"/>
      <c r="S939" s="235"/>
      <c r="T939" s="236"/>
      <c r="AT939" s="237" t="s">
        <v>192</v>
      </c>
      <c r="AU939" s="237" t="s">
        <v>86</v>
      </c>
      <c r="AV939" s="13" t="s">
        <v>86</v>
      </c>
      <c r="AW939" s="13" t="s">
        <v>41</v>
      </c>
      <c r="AX939" s="13" t="s">
        <v>78</v>
      </c>
      <c r="AY939" s="237" t="s">
        <v>183</v>
      </c>
    </row>
    <row r="940" spans="2:51" s="12" customFormat="1" ht="13.5">
      <c r="B940" s="215"/>
      <c r="C940" s="216"/>
      <c r="D940" s="238" t="s">
        <v>192</v>
      </c>
      <c r="E940" s="242" t="s">
        <v>22</v>
      </c>
      <c r="F940" s="243" t="s">
        <v>207</v>
      </c>
      <c r="G940" s="216"/>
      <c r="H940" s="244" t="s">
        <v>22</v>
      </c>
      <c r="I940" s="221"/>
      <c r="J940" s="216"/>
      <c r="K940" s="216"/>
      <c r="L940" s="222"/>
      <c r="M940" s="223"/>
      <c r="N940" s="224"/>
      <c r="O940" s="224"/>
      <c r="P940" s="224"/>
      <c r="Q940" s="224"/>
      <c r="R940" s="224"/>
      <c r="S940" s="224"/>
      <c r="T940" s="225"/>
      <c r="AT940" s="226" t="s">
        <v>192</v>
      </c>
      <c r="AU940" s="226" t="s">
        <v>86</v>
      </c>
      <c r="AV940" s="12" t="s">
        <v>24</v>
      </c>
      <c r="AW940" s="12" t="s">
        <v>41</v>
      </c>
      <c r="AX940" s="12" t="s">
        <v>78</v>
      </c>
      <c r="AY940" s="226" t="s">
        <v>183</v>
      </c>
    </row>
    <row r="941" spans="2:65" s="1" customFormat="1" ht="31.5" customHeight="1">
      <c r="B941" s="40"/>
      <c r="C941" s="203" t="s">
        <v>1316</v>
      </c>
      <c r="D941" s="203" t="s">
        <v>185</v>
      </c>
      <c r="E941" s="204" t="s">
        <v>1317</v>
      </c>
      <c r="F941" s="205" t="s">
        <v>1318</v>
      </c>
      <c r="G941" s="206" t="s">
        <v>288</v>
      </c>
      <c r="H941" s="207">
        <v>924.475</v>
      </c>
      <c r="I941" s="208"/>
      <c r="J941" s="209">
        <f>ROUND(I941*H941,2)</f>
        <v>0</v>
      </c>
      <c r="K941" s="205" t="s">
        <v>189</v>
      </c>
      <c r="L941" s="60"/>
      <c r="M941" s="210" t="s">
        <v>22</v>
      </c>
      <c r="N941" s="211" t="s">
        <v>49</v>
      </c>
      <c r="O941" s="41"/>
      <c r="P941" s="212">
        <f>O941*H941</f>
        <v>0</v>
      </c>
      <c r="Q941" s="212">
        <v>0</v>
      </c>
      <c r="R941" s="212">
        <f>Q941*H941</f>
        <v>0</v>
      </c>
      <c r="S941" s="212">
        <v>0.046</v>
      </c>
      <c r="T941" s="213">
        <f>S941*H941</f>
        <v>42.52585</v>
      </c>
      <c r="AR941" s="23" t="s">
        <v>190</v>
      </c>
      <c r="AT941" s="23" t="s">
        <v>185</v>
      </c>
      <c r="AU941" s="23" t="s">
        <v>86</v>
      </c>
      <c r="AY941" s="23" t="s">
        <v>183</v>
      </c>
      <c r="BE941" s="214">
        <f>IF(N941="základní",J941,0)</f>
        <v>0</v>
      </c>
      <c r="BF941" s="214">
        <f>IF(N941="snížená",J941,0)</f>
        <v>0</v>
      </c>
      <c r="BG941" s="214">
        <f>IF(N941="zákl. přenesená",J941,0)</f>
        <v>0</v>
      </c>
      <c r="BH941" s="214">
        <f>IF(N941="sníž. přenesená",J941,0)</f>
        <v>0</v>
      </c>
      <c r="BI941" s="214">
        <f>IF(N941="nulová",J941,0)</f>
        <v>0</v>
      </c>
      <c r="BJ941" s="23" t="s">
        <v>24</v>
      </c>
      <c r="BK941" s="214">
        <f>ROUND(I941*H941,2)</f>
        <v>0</v>
      </c>
      <c r="BL941" s="23" t="s">
        <v>190</v>
      </c>
      <c r="BM941" s="23" t="s">
        <v>1319</v>
      </c>
    </row>
    <row r="942" spans="2:51" s="12" customFormat="1" ht="13.5">
      <c r="B942" s="215"/>
      <c r="C942" s="216"/>
      <c r="D942" s="217" t="s">
        <v>192</v>
      </c>
      <c r="E942" s="218" t="s">
        <v>22</v>
      </c>
      <c r="F942" s="219" t="s">
        <v>224</v>
      </c>
      <c r="G942" s="216"/>
      <c r="H942" s="220" t="s">
        <v>22</v>
      </c>
      <c r="I942" s="221"/>
      <c r="J942" s="216"/>
      <c r="K942" s="216"/>
      <c r="L942" s="222"/>
      <c r="M942" s="223"/>
      <c r="N942" s="224"/>
      <c r="O942" s="224"/>
      <c r="P942" s="224"/>
      <c r="Q942" s="224"/>
      <c r="R942" s="224"/>
      <c r="S942" s="224"/>
      <c r="T942" s="225"/>
      <c r="AT942" s="226" t="s">
        <v>192</v>
      </c>
      <c r="AU942" s="226" t="s">
        <v>86</v>
      </c>
      <c r="AV942" s="12" t="s">
        <v>24</v>
      </c>
      <c r="AW942" s="12" t="s">
        <v>41</v>
      </c>
      <c r="AX942" s="12" t="s">
        <v>78</v>
      </c>
      <c r="AY942" s="226" t="s">
        <v>183</v>
      </c>
    </row>
    <row r="943" spans="2:51" s="12" customFormat="1" ht="13.5">
      <c r="B943" s="215"/>
      <c r="C943" s="216"/>
      <c r="D943" s="217" t="s">
        <v>192</v>
      </c>
      <c r="E943" s="218" t="s">
        <v>22</v>
      </c>
      <c r="F943" s="219" t="s">
        <v>1320</v>
      </c>
      <c r="G943" s="216"/>
      <c r="H943" s="220" t="s">
        <v>22</v>
      </c>
      <c r="I943" s="221"/>
      <c r="J943" s="216"/>
      <c r="K943" s="216"/>
      <c r="L943" s="222"/>
      <c r="M943" s="223"/>
      <c r="N943" s="224"/>
      <c r="O943" s="224"/>
      <c r="P943" s="224"/>
      <c r="Q943" s="224"/>
      <c r="R943" s="224"/>
      <c r="S943" s="224"/>
      <c r="T943" s="225"/>
      <c r="AT943" s="226" t="s">
        <v>192</v>
      </c>
      <c r="AU943" s="226" t="s">
        <v>86</v>
      </c>
      <c r="AV943" s="12" t="s">
        <v>24</v>
      </c>
      <c r="AW943" s="12" t="s">
        <v>41</v>
      </c>
      <c r="AX943" s="12" t="s">
        <v>78</v>
      </c>
      <c r="AY943" s="226" t="s">
        <v>183</v>
      </c>
    </row>
    <row r="944" spans="2:51" s="12" customFormat="1" ht="13.5">
      <c r="B944" s="215"/>
      <c r="C944" s="216"/>
      <c r="D944" s="217" t="s">
        <v>192</v>
      </c>
      <c r="E944" s="218" t="s">
        <v>22</v>
      </c>
      <c r="F944" s="219" t="s">
        <v>1321</v>
      </c>
      <c r="G944" s="216"/>
      <c r="H944" s="220" t="s">
        <v>22</v>
      </c>
      <c r="I944" s="221"/>
      <c r="J944" s="216"/>
      <c r="K944" s="216"/>
      <c r="L944" s="222"/>
      <c r="M944" s="223"/>
      <c r="N944" s="224"/>
      <c r="O944" s="224"/>
      <c r="P944" s="224"/>
      <c r="Q944" s="224"/>
      <c r="R944" s="224"/>
      <c r="S944" s="224"/>
      <c r="T944" s="225"/>
      <c r="AT944" s="226" t="s">
        <v>192</v>
      </c>
      <c r="AU944" s="226" t="s">
        <v>86</v>
      </c>
      <c r="AV944" s="12" t="s">
        <v>24</v>
      </c>
      <c r="AW944" s="12" t="s">
        <v>41</v>
      </c>
      <c r="AX944" s="12" t="s">
        <v>78</v>
      </c>
      <c r="AY944" s="226" t="s">
        <v>183</v>
      </c>
    </row>
    <row r="945" spans="2:51" s="12" customFormat="1" ht="13.5">
      <c r="B945" s="215"/>
      <c r="C945" s="216"/>
      <c r="D945" s="217" t="s">
        <v>192</v>
      </c>
      <c r="E945" s="218" t="s">
        <v>22</v>
      </c>
      <c r="F945" s="219" t="s">
        <v>1322</v>
      </c>
      <c r="G945" s="216"/>
      <c r="H945" s="220" t="s">
        <v>22</v>
      </c>
      <c r="I945" s="221"/>
      <c r="J945" s="216"/>
      <c r="K945" s="216"/>
      <c r="L945" s="222"/>
      <c r="M945" s="223"/>
      <c r="N945" s="224"/>
      <c r="O945" s="224"/>
      <c r="P945" s="224"/>
      <c r="Q945" s="224"/>
      <c r="R945" s="224"/>
      <c r="S945" s="224"/>
      <c r="T945" s="225"/>
      <c r="AT945" s="226" t="s">
        <v>192</v>
      </c>
      <c r="AU945" s="226" t="s">
        <v>86</v>
      </c>
      <c r="AV945" s="12" t="s">
        <v>24</v>
      </c>
      <c r="AW945" s="12" t="s">
        <v>41</v>
      </c>
      <c r="AX945" s="12" t="s">
        <v>78</v>
      </c>
      <c r="AY945" s="226" t="s">
        <v>183</v>
      </c>
    </row>
    <row r="946" spans="2:51" s="13" customFormat="1" ht="13.5">
      <c r="B946" s="227"/>
      <c r="C946" s="228"/>
      <c r="D946" s="217" t="s">
        <v>192</v>
      </c>
      <c r="E946" s="229" t="s">
        <v>22</v>
      </c>
      <c r="F946" s="230" t="s">
        <v>1323</v>
      </c>
      <c r="G946" s="228"/>
      <c r="H946" s="231">
        <v>161.23</v>
      </c>
      <c r="I946" s="232"/>
      <c r="J946" s="228"/>
      <c r="K946" s="228"/>
      <c r="L946" s="233"/>
      <c r="M946" s="234"/>
      <c r="N946" s="235"/>
      <c r="O946" s="235"/>
      <c r="P946" s="235"/>
      <c r="Q946" s="235"/>
      <c r="R946" s="235"/>
      <c r="S946" s="235"/>
      <c r="T946" s="236"/>
      <c r="AT946" s="237" t="s">
        <v>192</v>
      </c>
      <c r="AU946" s="237" t="s">
        <v>86</v>
      </c>
      <c r="AV946" s="13" t="s">
        <v>86</v>
      </c>
      <c r="AW946" s="13" t="s">
        <v>41</v>
      </c>
      <c r="AX946" s="13" t="s">
        <v>78</v>
      </c>
      <c r="AY946" s="237" t="s">
        <v>183</v>
      </c>
    </row>
    <row r="947" spans="2:51" s="13" customFormat="1" ht="13.5">
      <c r="B947" s="227"/>
      <c r="C947" s="228"/>
      <c r="D947" s="217" t="s">
        <v>192</v>
      </c>
      <c r="E947" s="229" t="s">
        <v>22</v>
      </c>
      <c r="F947" s="230" t="s">
        <v>1324</v>
      </c>
      <c r="G947" s="228"/>
      <c r="H947" s="231">
        <v>33.775</v>
      </c>
      <c r="I947" s="232"/>
      <c r="J947" s="228"/>
      <c r="K947" s="228"/>
      <c r="L947" s="233"/>
      <c r="M947" s="234"/>
      <c r="N947" s="235"/>
      <c r="O947" s="235"/>
      <c r="P947" s="235"/>
      <c r="Q947" s="235"/>
      <c r="R947" s="235"/>
      <c r="S947" s="235"/>
      <c r="T947" s="236"/>
      <c r="AT947" s="237" t="s">
        <v>192</v>
      </c>
      <c r="AU947" s="237" t="s">
        <v>86</v>
      </c>
      <c r="AV947" s="13" t="s">
        <v>86</v>
      </c>
      <c r="AW947" s="13" t="s">
        <v>41</v>
      </c>
      <c r="AX947" s="13" t="s">
        <v>78</v>
      </c>
      <c r="AY947" s="237" t="s">
        <v>183</v>
      </c>
    </row>
    <row r="948" spans="2:51" s="12" customFormat="1" ht="13.5">
      <c r="B948" s="215"/>
      <c r="C948" s="216"/>
      <c r="D948" s="217" t="s">
        <v>192</v>
      </c>
      <c r="E948" s="218" t="s">
        <v>22</v>
      </c>
      <c r="F948" s="219" t="s">
        <v>1325</v>
      </c>
      <c r="G948" s="216"/>
      <c r="H948" s="220" t="s">
        <v>22</v>
      </c>
      <c r="I948" s="221"/>
      <c r="J948" s="216"/>
      <c r="K948" s="216"/>
      <c r="L948" s="222"/>
      <c r="M948" s="223"/>
      <c r="N948" s="224"/>
      <c r="O948" s="224"/>
      <c r="P948" s="224"/>
      <c r="Q948" s="224"/>
      <c r="R948" s="224"/>
      <c r="S948" s="224"/>
      <c r="T948" s="225"/>
      <c r="AT948" s="226" t="s">
        <v>192</v>
      </c>
      <c r="AU948" s="226" t="s">
        <v>86</v>
      </c>
      <c r="AV948" s="12" t="s">
        <v>24</v>
      </c>
      <c r="AW948" s="12" t="s">
        <v>41</v>
      </c>
      <c r="AX948" s="12" t="s">
        <v>78</v>
      </c>
      <c r="AY948" s="226" t="s">
        <v>183</v>
      </c>
    </row>
    <row r="949" spans="2:51" s="13" customFormat="1" ht="13.5">
      <c r="B949" s="227"/>
      <c r="C949" s="228"/>
      <c r="D949" s="217" t="s">
        <v>192</v>
      </c>
      <c r="E949" s="229" t="s">
        <v>22</v>
      </c>
      <c r="F949" s="230" t="s">
        <v>1326</v>
      </c>
      <c r="G949" s="228"/>
      <c r="H949" s="231">
        <v>66.175</v>
      </c>
      <c r="I949" s="232"/>
      <c r="J949" s="228"/>
      <c r="K949" s="228"/>
      <c r="L949" s="233"/>
      <c r="M949" s="234"/>
      <c r="N949" s="235"/>
      <c r="O949" s="235"/>
      <c r="P949" s="235"/>
      <c r="Q949" s="235"/>
      <c r="R949" s="235"/>
      <c r="S949" s="235"/>
      <c r="T949" s="236"/>
      <c r="AT949" s="237" t="s">
        <v>192</v>
      </c>
      <c r="AU949" s="237" t="s">
        <v>86</v>
      </c>
      <c r="AV949" s="13" t="s">
        <v>86</v>
      </c>
      <c r="AW949" s="13" t="s">
        <v>41</v>
      </c>
      <c r="AX949" s="13" t="s">
        <v>78</v>
      </c>
      <c r="AY949" s="237" t="s">
        <v>183</v>
      </c>
    </row>
    <row r="950" spans="2:51" s="12" customFormat="1" ht="13.5">
      <c r="B950" s="215"/>
      <c r="C950" s="216"/>
      <c r="D950" s="217" t="s">
        <v>192</v>
      </c>
      <c r="E950" s="218" t="s">
        <v>22</v>
      </c>
      <c r="F950" s="219" t="s">
        <v>1327</v>
      </c>
      <c r="G950" s="216"/>
      <c r="H950" s="220" t="s">
        <v>22</v>
      </c>
      <c r="I950" s="221"/>
      <c r="J950" s="216"/>
      <c r="K950" s="216"/>
      <c r="L950" s="222"/>
      <c r="M950" s="223"/>
      <c r="N950" s="224"/>
      <c r="O950" s="224"/>
      <c r="P950" s="224"/>
      <c r="Q950" s="224"/>
      <c r="R950" s="224"/>
      <c r="S950" s="224"/>
      <c r="T950" s="225"/>
      <c r="AT950" s="226" t="s">
        <v>192</v>
      </c>
      <c r="AU950" s="226" t="s">
        <v>86</v>
      </c>
      <c r="AV950" s="12" t="s">
        <v>24</v>
      </c>
      <c r="AW950" s="12" t="s">
        <v>41</v>
      </c>
      <c r="AX950" s="12" t="s">
        <v>78</v>
      </c>
      <c r="AY950" s="226" t="s">
        <v>183</v>
      </c>
    </row>
    <row r="951" spans="2:51" s="13" customFormat="1" ht="13.5">
      <c r="B951" s="227"/>
      <c r="C951" s="228"/>
      <c r="D951" s="217" t="s">
        <v>192</v>
      </c>
      <c r="E951" s="229" t="s">
        <v>22</v>
      </c>
      <c r="F951" s="230" t="s">
        <v>1328</v>
      </c>
      <c r="G951" s="228"/>
      <c r="H951" s="231">
        <v>40.28</v>
      </c>
      <c r="I951" s="232"/>
      <c r="J951" s="228"/>
      <c r="K951" s="228"/>
      <c r="L951" s="233"/>
      <c r="M951" s="234"/>
      <c r="N951" s="235"/>
      <c r="O951" s="235"/>
      <c r="P951" s="235"/>
      <c r="Q951" s="235"/>
      <c r="R951" s="235"/>
      <c r="S951" s="235"/>
      <c r="T951" s="236"/>
      <c r="AT951" s="237" t="s">
        <v>192</v>
      </c>
      <c r="AU951" s="237" t="s">
        <v>86</v>
      </c>
      <c r="AV951" s="13" t="s">
        <v>86</v>
      </c>
      <c r="AW951" s="13" t="s">
        <v>41</v>
      </c>
      <c r="AX951" s="13" t="s">
        <v>78</v>
      </c>
      <c r="AY951" s="237" t="s">
        <v>183</v>
      </c>
    </row>
    <row r="952" spans="2:51" s="12" customFormat="1" ht="13.5">
      <c r="B952" s="215"/>
      <c r="C952" s="216"/>
      <c r="D952" s="217" t="s">
        <v>192</v>
      </c>
      <c r="E952" s="218" t="s">
        <v>22</v>
      </c>
      <c r="F952" s="219" t="s">
        <v>1329</v>
      </c>
      <c r="G952" s="216"/>
      <c r="H952" s="220" t="s">
        <v>22</v>
      </c>
      <c r="I952" s="221"/>
      <c r="J952" s="216"/>
      <c r="K952" s="216"/>
      <c r="L952" s="222"/>
      <c r="M952" s="223"/>
      <c r="N952" s="224"/>
      <c r="O952" s="224"/>
      <c r="P952" s="224"/>
      <c r="Q952" s="224"/>
      <c r="R952" s="224"/>
      <c r="S952" s="224"/>
      <c r="T952" s="225"/>
      <c r="AT952" s="226" t="s">
        <v>192</v>
      </c>
      <c r="AU952" s="226" t="s">
        <v>86</v>
      </c>
      <c r="AV952" s="12" t="s">
        <v>24</v>
      </c>
      <c r="AW952" s="12" t="s">
        <v>41</v>
      </c>
      <c r="AX952" s="12" t="s">
        <v>78</v>
      </c>
      <c r="AY952" s="226" t="s">
        <v>183</v>
      </c>
    </row>
    <row r="953" spans="2:51" s="13" customFormat="1" ht="13.5">
      <c r="B953" s="227"/>
      <c r="C953" s="228"/>
      <c r="D953" s="217" t="s">
        <v>192</v>
      </c>
      <c r="E953" s="229" t="s">
        <v>22</v>
      </c>
      <c r="F953" s="230" t="s">
        <v>1330</v>
      </c>
      <c r="G953" s="228"/>
      <c r="H953" s="231">
        <v>36.305</v>
      </c>
      <c r="I953" s="232"/>
      <c r="J953" s="228"/>
      <c r="K953" s="228"/>
      <c r="L953" s="233"/>
      <c r="M953" s="234"/>
      <c r="N953" s="235"/>
      <c r="O953" s="235"/>
      <c r="P953" s="235"/>
      <c r="Q953" s="235"/>
      <c r="R953" s="235"/>
      <c r="S953" s="235"/>
      <c r="T953" s="236"/>
      <c r="AT953" s="237" t="s">
        <v>192</v>
      </c>
      <c r="AU953" s="237" t="s">
        <v>86</v>
      </c>
      <c r="AV953" s="13" t="s">
        <v>86</v>
      </c>
      <c r="AW953" s="13" t="s">
        <v>41</v>
      </c>
      <c r="AX953" s="13" t="s">
        <v>78</v>
      </c>
      <c r="AY953" s="237" t="s">
        <v>183</v>
      </c>
    </row>
    <row r="954" spans="2:51" s="12" customFormat="1" ht="13.5">
      <c r="B954" s="215"/>
      <c r="C954" s="216"/>
      <c r="D954" s="217" t="s">
        <v>192</v>
      </c>
      <c r="E954" s="218" t="s">
        <v>22</v>
      </c>
      <c r="F954" s="219" t="s">
        <v>1331</v>
      </c>
      <c r="G954" s="216"/>
      <c r="H954" s="220" t="s">
        <v>22</v>
      </c>
      <c r="I954" s="221"/>
      <c r="J954" s="216"/>
      <c r="K954" s="216"/>
      <c r="L954" s="222"/>
      <c r="M954" s="223"/>
      <c r="N954" s="224"/>
      <c r="O954" s="224"/>
      <c r="P954" s="224"/>
      <c r="Q954" s="224"/>
      <c r="R954" s="224"/>
      <c r="S954" s="224"/>
      <c r="T954" s="225"/>
      <c r="AT954" s="226" t="s">
        <v>192</v>
      </c>
      <c r="AU954" s="226" t="s">
        <v>86</v>
      </c>
      <c r="AV954" s="12" t="s">
        <v>24</v>
      </c>
      <c r="AW954" s="12" t="s">
        <v>41</v>
      </c>
      <c r="AX954" s="12" t="s">
        <v>78</v>
      </c>
      <c r="AY954" s="226" t="s">
        <v>183</v>
      </c>
    </row>
    <row r="955" spans="2:51" s="13" customFormat="1" ht="13.5">
      <c r="B955" s="227"/>
      <c r="C955" s="228"/>
      <c r="D955" s="217" t="s">
        <v>192</v>
      </c>
      <c r="E955" s="229" t="s">
        <v>22</v>
      </c>
      <c r="F955" s="230" t="s">
        <v>1332</v>
      </c>
      <c r="G955" s="228"/>
      <c r="H955" s="231">
        <v>67.575</v>
      </c>
      <c r="I955" s="232"/>
      <c r="J955" s="228"/>
      <c r="K955" s="228"/>
      <c r="L955" s="233"/>
      <c r="M955" s="234"/>
      <c r="N955" s="235"/>
      <c r="O955" s="235"/>
      <c r="P955" s="235"/>
      <c r="Q955" s="235"/>
      <c r="R955" s="235"/>
      <c r="S955" s="235"/>
      <c r="T955" s="236"/>
      <c r="AT955" s="237" t="s">
        <v>192</v>
      </c>
      <c r="AU955" s="237" t="s">
        <v>86</v>
      </c>
      <c r="AV955" s="13" t="s">
        <v>86</v>
      </c>
      <c r="AW955" s="13" t="s">
        <v>41</v>
      </c>
      <c r="AX955" s="13" t="s">
        <v>78</v>
      </c>
      <c r="AY955" s="237" t="s">
        <v>183</v>
      </c>
    </row>
    <row r="956" spans="2:51" s="12" customFormat="1" ht="13.5">
      <c r="B956" s="215"/>
      <c r="C956" s="216"/>
      <c r="D956" s="217" t="s">
        <v>192</v>
      </c>
      <c r="E956" s="218" t="s">
        <v>22</v>
      </c>
      <c r="F956" s="219" t="s">
        <v>1333</v>
      </c>
      <c r="G956" s="216"/>
      <c r="H956" s="220" t="s">
        <v>22</v>
      </c>
      <c r="I956" s="221"/>
      <c r="J956" s="216"/>
      <c r="K956" s="216"/>
      <c r="L956" s="222"/>
      <c r="M956" s="223"/>
      <c r="N956" s="224"/>
      <c r="O956" s="224"/>
      <c r="P956" s="224"/>
      <c r="Q956" s="224"/>
      <c r="R956" s="224"/>
      <c r="S956" s="224"/>
      <c r="T956" s="225"/>
      <c r="AT956" s="226" t="s">
        <v>192</v>
      </c>
      <c r="AU956" s="226" t="s">
        <v>86</v>
      </c>
      <c r="AV956" s="12" t="s">
        <v>24</v>
      </c>
      <c r="AW956" s="12" t="s">
        <v>41</v>
      </c>
      <c r="AX956" s="12" t="s">
        <v>78</v>
      </c>
      <c r="AY956" s="226" t="s">
        <v>183</v>
      </c>
    </row>
    <row r="957" spans="2:51" s="13" customFormat="1" ht="13.5">
      <c r="B957" s="227"/>
      <c r="C957" s="228"/>
      <c r="D957" s="217" t="s">
        <v>192</v>
      </c>
      <c r="E957" s="229" t="s">
        <v>22</v>
      </c>
      <c r="F957" s="230" t="s">
        <v>1334</v>
      </c>
      <c r="G957" s="228"/>
      <c r="H957" s="231">
        <v>41.605</v>
      </c>
      <c r="I957" s="232"/>
      <c r="J957" s="228"/>
      <c r="K957" s="228"/>
      <c r="L957" s="233"/>
      <c r="M957" s="234"/>
      <c r="N957" s="235"/>
      <c r="O957" s="235"/>
      <c r="P957" s="235"/>
      <c r="Q957" s="235"/>
      <c r="R957" s="235"/>
      <c r="S957" s="235"/>
      <c r="T957" s="236"/>
      <c r="AT957" s="237" t="s">
        <v>192</v>
      </c>
      <c r="AU957" s="237" t="s">
        <v>86</v>
      </c>
      <c r="AV957" s="13" t="s">
        <v>86</v>
      </c>
      <c r="AW957" s="13" t="s">
        <v>41</v>
      </c>
      <c r="AX957" s="13" t="s">
        <v>78</v>
      </c>
      <c r="AY957" s="237" t="s">
        <v>183</v>
      </c>
    </row>
    <row r="958" spans="2:51" s="12" customFormat="1" ht="13.5">
      <c r="B958" s="215"/>
      <c r="C958" s="216"/>
      <c r="D958" s="217" t="s">
        <v>192</v>
      </c>
      <c r="E958" s="218" t="s">
        <v>22</v>
      </c>
      <c r="F958" s="219" t="s">
        <v>1335</v>
      </c>
      <c r="G958" s="216"/>
      <c r="H958" s="220" t="s">
        <v>22</v>
      </c>
      <c r="I958" s="221"/>
      <c r="J958" s="216"/>
      <c r="K958" s="216"/>
      <c r="L958" s="222"/>
      <c r="M958" s="223"/>
      <c r="N958" s="224"/>
      <c r="O958" s="224"/>
      <c r="P958" s="224"/>
      <c r="Q958" s="224"/>
      <c r="R958" s="224"/>
      <c r="S958" s="224"/>
      <c r="T958" s="225"/>
      <c r="AT958" s="226" t="s">
        <v>192</v>
      </c>
      <c r="AU958" s="226" t="s">
        <v>86</v>
      </c>
      <c r="AV958" s="12" t="s">
        <v>24</v>
      </c>
      <c r="AW958" s="12" t="s">
        <v>41</v>
      </c>
      <c r="AX958" s="12" t="s">
        <v>78</v>
      </c>
      <c r="AY958" s="226" t="s">
        <v>183</v>
      </c>
    </row>
    <row r="959" spans="2:51" s="13" customFormat="1" ht="13.5">
      <c r="B959" s="227"/>
      <c r="C959" s="228"/>
      <c r="D959" s="217" t="s">
        <v>192</v>
      </c>
      <c r="E959" s="229" t="s">
        <v>22</v>
      </c>
      <c r="F959" s="230" t="s">
        <v>1336</v>
      </c>
      <c r="G959" s="228"/>
      <c r="H959" s="231">
        <v>55.385</v>
      </c>
      <c r="I959" s="232"/>
      <c r="J959" s="228"/>
      <c r="K959" s="228"/>
      <c r="L959" s="233"/>
      <c r="M959" s="234"/>
      <c r="N959" s="235"/>
      <c r="O959" s="235"/>
      <c r="P959" s="235"/>
      <c r="Q959" s="235"/>
      <c r="R959" s="235"/>
      <c r="S959" s="235"/>
      <c r="T959" s="236"/>
      <c r="AT959" s="237" t="s">
        <v>192</v>
      </c>
      <c r="AU959" s="237" t="s">
        <v>86</v>
      </c>
      <c r="AV959" s="13" t="s">
        <v>86</v>
      </c>
      <c r="AW959" s="13" t="s">
        <v>41</v>
      </c>
      <c r="AX959" s="13" t="s">
        <v>78</v>
      </c>
      <c r="AY959" s="237" t="s">
        <v>183</v>
      </c>
    </row>
    <row r="960" spans="2:51" s="12" customFormat="1" ht="13.5">
      <c r="B960" s="215"/>
      <c r="C960" s="216"/>
      <c r="D960" s="217" t="s">
        <v>192</v>
      </c>
      <c r="E960" s="218" t="s">
        <v>22</v>
      </c>
      <c r="F960" s="219" t="s">
        <v>1337</v>
      </c>
      <c r="G960" s="216"/>
      <c r="H960" s="220" t="s">
        <v>22</v>
      </c>
      <c r="I960" s="221"/>
      <c r="J960" s="216"/>
      <c r="K960" s="216"/>
      <c r="L960" s="222"/>
      <c r="M960" s="223"/>
      <c r="N960" s="224"/>
      <c r="O960" s="224"/>
      <c r="P960" s="224"/>
      <c r="Q960" s="224"/>
      <c r="R960" s="224"/>
      <c r="S960" s="224"/>
      <c r="T960" s="225"/>
      <c r="AT960" s="226" t="s">
        <v>192</v>
      </c>
      <c r="AU960" s="226" t="s">
        <v>86</v>
      </c>
      <c r="AV960" s="12" t="s">
        <v>24</v>
      </c>
      <c r="AW960" s="12" t="s">
        <v>41</v>
      </c>
      <c r="AX960" s="12" t="s">
        <v>78</v>
      </c>
      <c r="AY960" s="226" t="s">
        <v>183</v>
      </c>
    </row>
    <row r="961" spans="2:51" s="13" customFormat="1" ht="13.5">
      <c r="B961" s="227"/>
      <c r="C961" s="228"/>
      <c r="D961" s="217" t="s">
        <v>192</v>
      </c>
      <c r="E961" s="229" t="s">
        <v>22</v>
      </c>
      <c r="F961" s="230" t="s">
        <v>1338</v>
      </c>
      <c r="G961" s="228"/>
      <c r="H961" s="231">
        <v>47.965</v>
      </c>
      <c r="I961" s="232"/>
      <c r="J961" s="228"/>
      <c r="K961" s="228"/>
      <c r="L961" s="233"/>
      <c r="M961" s="234"/>
      <c r="N961" s="235"/>
      <c r="O961" s="235"/>
      <c r="P961" s="235"/>
      <c r="Q961" s="235"/>
      <c r="R961" s="235"/>
      <c r="S961" s="235"/>
      <c r="T961" s="236"/>
      <c r="AT961" s="237" t="s">
        <v>192</v>
      </c>
      <c r="AU961" s="237" t="s">
        <v>86</v>
      </c>
      <c r="AV961" s="13" t="s">
        <v>86</v>
      </c>
      <c r="AW961" s="13" t="s">
        <v>41</v>
      </c>
      <c r="AX961" s="13" t="s">
        <v>78</v>
      </c>
      <c r="AY961" s="237" t="s">
        <v>183</v>
      </c>
    </row>
    <row r="962" spans="2:51" s="12" customFormat="1" ht="13.5">
      <c r="B962" s="215"/>
      <c r="C962" s="216"/>
      <c r="D962" s="217" t="s">
        <v>192</v>
      </c>
      <c r="E962" s="218" t="s">
        <v>22</v>
      </c>
      <c r="F962" s="219" t="s">
        <v>1339</v>
      </c>
      <c r="G962" s="216"/>
      <c r="H962" s="220" t="s">
        <v>22</v>
      </c>
      <c r="I962" s="221"/>
      <c r="J962" s="216"/>
      <c r="K962" s="216"/>
      <c r="L962" s="222"/>
      <c r="M962" s="223"/>
      <c r="N962" s="224"/>
      <c r="O962" s="224"/>
      <c r="P962" s="224"/>
      <c r="Q962" s="224"/>
      <c r="R962" s="224"/>
      <c r="S962" s="224"/>
      <c r="T962" s="225"/>
      <c r="AT962" s="226" t="s">
        <v>192</v>
      </c>
      <c r="AU962" s="226" t="s">
        <v>86</v>
      </c>
      <c r="AV962" s="12" t="s">
        <v>24</v>
      </c>
      <c r="AW962" s="12" t="s">
        <v>41</v>
      </c>
      <c r="AX962" s="12" t="s">
        <v>78</v>
      </c>
      <c r="AY962" s="226" t="s">
        <v>183</v>
      </c>
    </row>
    <row r="963" spans="2:51" s="13" customFormat="1" ht="13.5">
      <c r="B963" s="227"/>
      <c r="C963" s="228"/>
      <c r="D963" s="217" t="s">
        <v>192</v>
      </c>
      <c r="E963" s="229" t="s">
        <v>22</v>
      </c>
      <c r="F963" s="230" t="s">
        <v>1340</v>
      </c>
      <c r="G963" s="228"/>
      <c r="H963" s="231">
        <v>45.05</v>
      </c>
      <c r="I963" s="232"/>
      <c r="J963" s="228"/>
      <c r="K963" s="228"/>
      <c r="L963" s="233"/>
      <c r="M963" s="234"/>
      <c r="N963" s="235"/>
      <c r="O963" s="235"/>
      <c r="P963" s="235"/>
      <c r="Q963" s="235"/>
      <c r="R963" s="235"/>
      <c r="S963" s="235"/>
      <c r="T963" s="236"/>
      <c r="AT963" s="237" t="s">
        <v>192</v>
      </c>
      <c r="AU963" s="237" t="s">
        <v>86</v>
      </c>
      <c r="AV963" s="13" t="s">
        <v>86</v>
      </c>
      <c r="AW963" s="13" t="s">
        <v>41</v>
      </c>
      <c r="AX963" s="13" t="s">
        <v>78</v>
      </c>
      <c r="AY963" s="237" t="s">
        <v>183</v>
      </c>
    </row>
    <row r="964" spans="2:51" s="12" customFormat="1" ht="13.5">
      <c r="B964" s="215"/>
      <c r="C964" s="216"/>
      <c r="D964" s="217" t="s">
        <v>192</v>
      </c>
      <c r="E964" s="218" t="s">
        <v>22</v>
      </c>
      <c r="F964" s="219" t="s">
        <v>1341</v>
      </c>
      <c r="G964" s="216"/>
      <c r="H964" s="220" t="s">
        <v>22</v>
      </c>
      <c r="I964" s="221"/>
      <c r="J964" s="216"/>
      <c r="K964" s="216"/>
      <c r="L964" s="222"/>
      <c r="M964" s="223"/>
      <c r="N964" s="224"/>
      <c r="O964" s="224"/>
      <c r="P964" s="224"/>
      <c r="Q964" s="224"/>
      <c r="R964" s="224"/>
      <c r="S964" s="224"/>
      <c r="T964" s="225"/>
      <c r="AT964" s="226" t="s">
        <v>192</v>
      </c>
      <c r="AU964" s="226" t="s">
        <v>86</v>
      </c>
      <c r="AV964" s="12" t="s">
        <v>24</v>
      </c>
      <c r="AW964" s="12" t="s">
        <v>41</v>
      </c>
      <c r="AX964" s="12" t="s">
        <v>78</v>
      </c>
      <c r="AY964" s="226" t="s">
        <v>183</v>
      </c>
    </row>
    <row r="965" spans="2:51" s="13" customFormat="1" ht="13.5">
      <c r="B965" s="227"/>
      <c r="C965" s="228"/>
      <c r="D965" s="217" t="s">
        <v>192</v>
      </c>
      <c r="E965" s="229" t="s">
        <v>22</v>
      </c>
      <c r="F965" s="230" t="s">
        <v>1342</v>
      </c>
      <c r="G965" s="228"/>
      <c r="H965" s="231">
        <v>47.7</v>
      </c>
      <c r="I965" s="232"/>
      <c r="J965" s="228"/>
      <c r="K965" s="228"/>
      <c r="L965" s="233"/>
      <c r="M965" s="234"/>
      <c r="N965" s="235"/>
      <c r="O965" s="235"/>
      <c r="P965" s="235"/>
      <c r="Q965" s="235"/>
      <c r="R965" s="235"/>
      <c r="S965" s="235"/>
      <c r="T965" s="236"/>
      <c r="AT965" s="237" t="s">
        <v>192</v>
      </c>
      <c r="AU965" s="237" t="s">
        <v>86</v>
      </c>
      <c r="AV965" s="13" t="s">
        <v>86</v>
      </c>
      <c r="AW965" s="13" t="s">
        <v>41</v>
      </c>
      <c r="AX965" s="13" t="s">
        <v>78</v>
      </c>
      <c r="AY965" s="237" t="s">
        <v>183</v>
      </c>
    </row>
    <row r="966" spans="2:51" s="12" customFormat="1" ht="13.5">
      <c r="B966" s="215"/>
      <c r="C966" s="216"/>
      <c r="D966" s="217" t="s">
        <v>192</v>
      </c>
      <c r="E966" s="218" t="s">
        <v>22</v>
      </c>
      <c r="F966" s="219" t="s">
        <v>1343</v>
      </c>
      <c r="G966" s="216"/>
      <c r="H966" s="220" t="s">
        <v>22</v>
      </c>
      <c r="I966" s="221"/>
      <c r="J966" s="216"/>
      <c r="K966" s="216"/>
      <c r="L966" s="222"/>
      <c r="M966" s="223"/>
      <c r="N966" s="224"/>
      <c r="O966" s="224"/>
      <c r="P966" s="224"/>
      <c r="Q966" s="224"/>
      <c r="R966" s="224"/>
      <c r="S966" s="224"/>
      <c r="T966" s="225"/>
      <c r="AT966" s="226" t="s">
        <v>192</v>
      </c>
      <c r="AU966" s="226" t="s">
        <v>86</v>
      </c>
      <c r="AV966" s="12" t="s">
        <v>24</v>
      </c>
      <c r="AW966" s="12" t="s">
        <v>41</v>
      </c>
      <c r="AX966" s="12" t="s">
        <v>78</v>
      </c>
      <c r="AY966" s="226" t="s">
        <v>183</v>
      </c>
    </row>
    <row r="967" spans="2:51" s="13" customFormat="1" ht="13.5">
      <c r="B967" s="227"/>
      <c r="C967" s="228"/>
      <c r="D967" s="217" t="s">
        <v>192</v>
      </c>
      <c r="E967" s="229" t="s">
        <v>22</v>
      </c>
      <c r="F967" s="230" t="s">
        <v>1344</v>
      </c>
      <c r="G967" s="228"/>
      <c r="H967" s="231">
        <v>54.06</v>
      </c>
      <c r="I967" s="232"/>
      <c r="J967" s="228"/>
      <c r="K967" s="228"/>
      <c r="L967" s="233"/>
      <c r="M967" s="234"/>
      <c r="N967" s="235"/>
      <c r="O967" s="235"/>
      <c r="P967" s="235"/>
      <c r="Q967" s="235"/>
      <c r="R967" s="235"/>
      <c r="S967" s="235"/>
      <c r="T967" s="236"/>
      <c r="AT967" s="237" t="s">
        <v>192</v>
      </c>
      <c r="AU967" s="237" t="s">
        <v>86</v>
      </c>
      <c r="AV967" s="13" t="s">
        <v>86</v>
      </c>
      <c r="AW967" s="13" t="s">
        <v>41</v>
      </c>
      <c r="AX967" s="13" t="s">
        <v>78</v>
      </c>
      <c r="AY967" s="237" t="s">
        <v>183</v>
      </c>
    </row>
    <row r="968" spans="2:51" s="12" customFormat="1" ht="13.5">
      <c r="B968" s="215"/>
      <c r="C968" s="216"/>
      <c r="D968" s="217" t="s">
        <v>192</v>
      </c>
      <c r="E968" s="218" t="s">
        <v>22</v>
      </c>
      <c r="F968" s="219" t="s">
        <v>1345</v>
      </c>
      <c r="G968" s="216"/>
      <c r="H968" s="220" t="s">
        <v>22</v>
      </c>
      <c r="I968" s="221"/>
      <c r="J968" s="216"/>
      <c r="K968" s="216"/>
      <c r="L968" s="222"/>
      <c r="M968" s="223"/>
      <c r="N968" s="224"/>
      <c r="O968" s="224"/>
      <c r="P968" s="224"/>
      <c r="Q968" s="224"/>
      <c r="R968" s="224"/>
      <c r="S968" s="224"/>
      <c r="T968" s="225"/>
      <c r="AT968" s="226" t="s">
        <v>192</v>
      </c>
      <c r="AU968" s="226" t="s">
        <v>86</v>
      </c>
      <c r="AV968" s="12" t="s">
        <v>24</v>
      </c>
      <c r="AW968" s="12" t="s">
        <v>41</v>
      </c>
      <c r="AX968" s="12" t="s">
        <v>78</v>
      </c>
      <c r="AY968" s="226" t="s">
        <v>183</v>
      </c>
    </row>
    <row r="969" spans="2:51" s="13" customFormat="1" ht="13.5">
      <c r="B969" s="227"/>
      <c r="C969" s="228"/>
      <c r="D969" s="217" t="s">
        <v>192</v>
      </c>
      <c r="E969" s="229" t="s">
        <v>22</v>
      </c>
      <c r="F969" s="230" t="s">
        <v>1346</v>
      </c>
      <c r="G969" s="228"/>
      <c r="H969" s="231">
        <v>52.47</v>
      </c>
      <c r="I969" s="232"/>
      <c r="J969" s="228"/>
      <c r="K969" s="228"/>
      <c r="L969" s="233"/>
      <c r="M969" s="234"/>
      <c r="N969" s="235"/>
      <c r="O969" s="235"/>
      <c r="P969" s="235"/>
      <c r="Q969" s="235"/>
      <c r="R969" s="235"/>
      <c r="S969" s="235"/>
      <c r="T969" s="236"/>
      <c r="AT969" s="237" t="s">
        <v>192</v>
      </c>
      <c r="AU969" s="237" t="s">
        <v>86</v>
      </c>
      <c r="AV969" s="13" t="s">
        <v>86</v>
      </c>
      <c r="AW969" s="13" t="s">
        <v>41</v>
      </c>
      <c r="AX969" s="13" t="s">
        <v>78</v>
      </c>
      <c r="AY969" s="237" t="s">
        <v>183</v>
      </c>
    </row>
    <row r="970" spans="2:51" s="12" customFormat="1" ht="13.5">
      <c r="B970" s="215"/>
      <c r="C970" s="216"/>
      <c r="D970" s="217" t="s">
        <v>192</v>
      </c>
      <c r="E970" s="218" t="s">
        <v>22</v>
      </c>
      <c r="F970" s="219" t="s">
        <v>1347</v>
      </c>
      <c r="G970" s="216"/>
      <c r="H970" s="220" t="s">
        <v>22</v>
      </c>
      <c r="I970" s="221"/>
      <c r="J970" s="216"/>
      <c r="K970" s="216"/>
      <c r="L970" s="222"/>
      <c r="M970" s="223"/>
      <c r="N970" s="224"/>
      <c r="O970" s="224"/>
      <c r="P970" s="224"/>
      <c r="Q970" s="224"/>
      <c r="R970" s="224"/>
      <c r="S970" s="224"/>
      <c r="T970" s="225"/>
      <c r="AT970" s="226" t="s">
        <v>192</v>
      </c>
      <c r="AU970" s="226" t="s">
        <v>86</v>
      </c>
      <c r="AV970" s="12" t="s">
        <v>24</v>
      </c>
      <c r="AW970" s="12" t="s">
        <v>41</v>
      </c>
      <c r="AX970" s="12" t="s">
        <v>78</v>
      </c>
      <c r="AY970" s="226" t="s">
        <v>183</v>
      </c>
    </row>
    <row r="971" spans="2:51" s="13" customFormat="1" ht="13.5">
      <c r="B971" s="227"/>
      <c r="C971" s="228"/>
      <c r="D971" s="217" t="s">
        <v>192</v>
      </c>
      <c r="E971" s="229" t="s">
        <v>22</v>
      </c>
      <c r="F971" s="230" t="s">
        <v>1348</v>
      </c>
      <c r="G971" s="228"/>
      <c r="H971" s="231">
        <v>42.4</v>
      </c>
      <c r="I971" s="232"/>
      <c r="J971" s="228"/>
      <c r="K971" s="228"/>
      <c r="L971" s="233"/>
      <c r="M971" s="234"/>
      <c r="N971" s="235"/>
      <c r="O971" s="235"/>
      <c r="P971" s="235"/>
      <c r="Q971" s="235"/>
      <c r="R971" s="235"/>
      <c r="S971" s="235"/>
      <c r="T971" s="236"/>
      <c r="AT971" s="237" t="s">
        <v>192</v>
      </c>
      <c r="AU971" s="237" t="s">
        <v>86</v>
      </c>
      <c r="AV971" s="13" t="s">
        <v>86</v>
      </c>
      <c r="AW971" s="13" t="s">
        <v>41</v>
      </c>
      <c r="AX971" s="13" t="s">
        <v>78</v>
      </c>
      <c r="AY971" s="237" t="s">
        <v>183</v>
      </c>
    </row>
    <row r="972" spans="2:51" s="12" customFormat="1" ht="13.5">
      <c r="B972" s="215"/>
      <c r="C972" s="216"/>
      <c r="D972" s="217" t="s">
        <v>192</v>
      </c>
      <c r="E972" s="218" t="s">
        <v>22</v>
      </c>
      <c r="F972" s="219" t="s">
        <v>1349</v>
      </c>
      <c r="G972" s="216"/>
      <c r="H972" s="220" t="s">
        <v>22</v>
      </c>
      <c r="I972" s="221"/>
      <c r="J972" s="216"/>
      <c r="K972" s="216"/>
      <c r="L972" s="222"/>
      <c r="M972" s="223"/>
      <c r="N972" s="224"/>
      <c r="O972" s="224"/>
      <c r="P972" s="224"/>
      <c r="Q972" s="224"/>
      <c r="R972" s="224"/>
      <c r="S972" s="224"/>
      <c r="T972" s="225"/>
      <c r="AT972" s="226" t="s">
        <v>192</v>
      </c>
      <c r="AU972" s="226" t="s">
        <v>86</v>
      </c>
      <c r="AV972" s="12" t="s">
        <v>24</v>
      </c>
      <c r="AW972" s="12" t="s">
        <v>41</v>
      </c>
      <c r="AX972" s="12" t="s">
        <v>78</v>
      </c>
      <c r="AY972" s="226" t="s">
        <v>183</v>
      </c>
    </row>
    <row r="973" spans="2:51" s="13" customFormat="1" ht="13.5">
      <c r="B973" s="227"/>
      <c r="C973" s="228"/>
      <c r="D973" s="217" t="s">
        <v>192</v>
      </c>
      <c r="E973" s="229" t="s">
        <v>22</v>
      </c>
      <c r="F973" s="230" t="s">
        <v>1350</v>
      </c>
      <c r="G973" s="228"/>
      <c r="H973" s="231">
        <v>42.135</v>
      </c>
      <c r="I973" s="232"/>
      <c r="J973" s="228"/>
      <c r="K973" s="228"/>
      <c r="L973" s="233"/>
      <c r="M973" s="234"/>
      <c r="N973" s="235"/>
      <c r="O973" s="235"/>
      <c r="P973" s="235"/>
      <c r="Q973" s="235"/>
      <c r="R973" s="235"/>
      <c r="S973" s="235"/>
      <c r="T973" s="236"/>
      <c r="AT973" s="237" t="s">
        <v>192</v>
      </c>
      <c r="AU973" s="237" t="s">
        <v>86</v>
      </c>
      <c r="AV973" s="13" t="s">
        <v>86</v>
      </c>
      <c r="AW973" s="13" t="s">
        <v>41</v>
      </c>
      <c r="AX973" s="13" t="s">
        <v>78</v>
      </c>
      <c r="AY973" s="237" t="s">
        <v>183</v>
      </c>
    </row>
    <row r="974" spans="2:51" s="12" customFormat="1" ht="13.5">
      <c r="B974" s="215"/>
      <c r="C974" s="216"/>
      <c r="D974" s="217" t="s">
        <v>192</v>
      </c>
      <c r="E974" s="218" t="s">
        <v>22</v>
      </c>
      <c r="F974" s="219" t="s">
        <v>1351</v>
      </c>
      <c r="G974" s="216"/>
      <c r="H974" s="220" t="s">
        <v>22</v>
      </c>
      <c r="I974" s="221"/>
      <c r="J974" s="216"/>
      <c r="K974" s="216"/>
      <c r="L974" s="222"/>
      <c r="M974" s="223"/>
      <c r="N974" s="224"/>
      <c r="O974" s="224"/>
      <c r="P974" s="224"/>
      <c r="Q974" s="224"/>
      <c r="R974" s="224"/>
      <c r="S974" s="224"/>
      <c r="T974" s="225"/>
      <c r="AT974" s="226" t="s">
        <v>192</v>
      </c>
      <c r="AU974" s="226" t="s">
        <v>86</v>
      </c>
      <c r="AV974" s="12" t="s">
        <v>24</v>
      </c>
      <c r="AW974" s="12" t="s">
        <v>41</v>
      </c>
      <c r="AX974" s="12" t="s">
        <v>78</v>
      </c>
      <c r="AY974" s="226" t="s">
        <v>183</v>
      </c>
    </row>
    <row r="975" spans="2:51" s="13" customFormat="1" ht="13.5">
      <c r="B975" s="227"/>
      <c r="C975" s="228"/>
      <c r="D975" s="217" t="s">
        <v>192</v>
      </c>
      <c r="E975" s="229" t="s">
        <v>22</v>
      </c>
      <c r="F975" s="230" t="s">
        <v>1352</v>
      </c>
      <c r="G975" s="228"/>
      <c r="H975" s="231">
        <v>51.675</v>
      </c>
      <c r="I975" s="232"/>
      <c r="J975" s="228"/>
      <c r="K975" s="228"/>
      <c r="L975" s="233"/>
      <c r="M975" s="234"/>
      <c r="N975" s="235"/>
      <c r="O975" s="235"/>
      <c r="P975" s="235"/>
      <c r="Q975" s="235"/>
      <c r="R975" s="235"/>
      <c r="S975" s="235"/>
      <c r="T975" s="236"/>
      <c r="AT975" s="237" t="s">
        <v>192</v>
      </c>
      <c r="AU975" s="237" t="s">
        <v>86</v>
      </c>
      <c r="AV975" s="13" t="s">
        <v>86</v>
      </c>
      <c r="AW975" s="13" t="s">
        <v>41</v>
      </c>
      <c r="AX975" s="13" t="s">
        <v>78</v>
      </c>
      <c r="AY975" s="237" t="s">
        <v>183</v>
      </c>
    </row>
    <row r="976" spans="2:51" s="12" customFormat="1" ht="13.5">
      <c r="B976" s="215"/>
      <c r="C976" s="216"/>
      <c r="D976" s="217" t="s">
        <v>192</v>
      </c>
      <c r="E976" s="218" t="s">
        <v>22</v>
      </c>
      <c r="F976" s="219" t="s">
        <v>1353</v>
      </c>
      <c r="G976" s="216"/>
      <c r="H976" s="220" t="s">
        <v>22</v>
      </c>
      <c r="I976" s="221"/>
      <c r="J976" s="216"/>
      <c r="K976" s="216"/>
      <c r="L976" s="222"/>
      <c r="M976" s="223"/>
      <c r="N976" s="224"/>
      <c r="O976" s="224"/>
      <c r="P976" s="224"/>
      <c r="Q976" s="224"/>
      <c r="R976" s="224"/>
      <c r="S976" s="224"/>
      <c r="T976" s="225"/>
      <c r="AT976" s="226" t="s">
        <v>192</v>
      </c>
      <c r="AU976" s="226" t="s">
        <v>86</v>
      </c>
      <c r="AV976" s="12" t="s">
        <v>24</v>
      </c>
      <c r="AW976" s="12" t="s">
        <v>41</v>
      </c>
      <c r="AX976" s="12" t="s">
        <v>78</v>
      </c>
      <c r="AY976" s="226" t="s">
        <v>183</v>
      </c>
    </row>
    <row r="977" spans="2:51" s="13" customFormat="1" ht="13.5">
      <c r="B977" s="227"/>
      <c r="C977" s="228"/>
      <c r="D977" s="217" t="s">
        <v>192</v>
      </c>
      <c r="E977" s="229" t="s">
        <v>22</v>
      </c>
      <c r="F977" s="230" t="s">
        <v>1354</v>
      </c>
      <c r="G977" s="228"/>
      <c r="H977" s="231">
        <v>38.69</v>
      </c>
      <c r="I977" s="232"/>
      <c r="J977" s="228"/>
      <c r="K977" s="228"/>
      <c r="L977" s="233"/>
      <c r="M977" s="234"/>
      <c r="N977" s="235"/>
      <c r="O977" s="235"/>
      <c r="P977" s="235"/>
      <c r="Q977" s="235"/>
      <c r="R977" s="235"/>
      <c r="S977" s="235"/>
      <c r="T977" s="236"/>
      <c r="AT977" s="237" t="s">
        <v>192</v>
      </c>
      <c r="AU977" s="237" t="s">
        <v>86</v>
      </c>
      <c r="AV977" s="13" t="s">
        <v>86</v>
      </c>
      <c r="AW977" s="13" t="s">
        <v>41</v>
      </c>
      <c r="AX977" s="13" t="s">
        <v>78</v>
      </c>
      <c r="AY977" s="237" t="s">
        <v>183</v>
      </c>
    </row>
    <row r="978" spans="2:51" s="12" customFormat="1" ht="13.5">
      <c r="B978" s="215"/>
      <c r="C978" s="216"/>
      <c r="D978" s="238" t="s">
        <v>192</v>
      </c>
      <c r="E978" s="242" t="s">
        <v>22</v>
      </c>
      <c r="F978" s="243" t="s">
        <v>207</v>
      </c>
      <c r="G978" s="216"/>
      <c r="H978" s="244" t="s">
        <v>22</v>
      </c>
      <c r="I978" s="221"/>
      <c r="J978" s="216"/>
      <c r="K978" s="216"/>
      <c r="L978" s="222"/>
      <c r="M978" s="223"/>
      <c r="N978" s="224"/>
      <c r="O978" s="224"/>
      <c r="P978" s="224"/>
      <c r="Q978" s="224"/>
      <c r="R978" s="224"/>
      <c r="S978" s="224"/>
      <c r="T978" s="225"/>
      <c r="AT978" s="226" t="s">
        <v>192</v>
      </c>
      <c r="AU978" s="226" t="s">
        <v>86</v>
      </c>
      <c r="AV978" s="12" t="s">
        <v>24</v>
      </c>
      <c r="AW978" s="12" t="s">
        <v>41</v>
      </c>
      <c r="AX978" s="12" t="s">
        <v>78</v>
      </c>
      <c r="AY978" s="226" t="s">
        <v>183</v>
      </c>
    </row>
    <row r="979" spans="2:65" s="1" customFormat="1" ht="31.5" customHeight="1">
      <c r="B979" s="40"/>
      <c r="C979" s="203" t="s">
        <v>1355</v>
      </c>
      <c r="D979" s="203" t="s">
        <v>185</v>
      </c>
      <c r="E979" s="204" t="s">
        <v>1356</v>
      </c>
      <c r="F979" s="205" t="s">
        <v>1357</v>
      </c>
      <c r="G979" s="206" t="s">
        <v>288</v>
      </c>
      <c r="H979" s="207">
        <v>170.775</v>
      </c>
      <c r="I979" s="208"/>
      <c r="J979" s="209">
        <f>ROUND(I979*H979,2)</f>
        <v>0</v>
      </c>
      <c r="K979" s="205" t="s">
        <v>189</v>
      </c>
      <c r="L979" s="60"/>
      <c r="M979" s="210" t="s">
        <v>22</v>
      </c>
      <c r="N979" s="211" t="s">
        <v>49</v>
      </c>
      <c r="O979" s="41"/>
      <c r="P979" s="212">
        <f>O979*H979</f>
        <v>0</v>
      </c>
      <c r="Q979" s="212">
        <v>0</v>
      </c>
      <c r="R979" s="212">
        <f>Q979*H979</f>
        <v>0</v>
      </c>
      <c r="S979" s="212">
        <v>0.046</v>
      </c>
      <c r="T979" s="213">
        <f>S979*H979</f>
        <v>7.85565</v>
      </c>
      <c r="AR979" s="23" t="s">
        <v>190</v>
      </c>
      <c r="AT979" s="23" t="s">
        <v>185</v>
      </c>
      <c r="AU979" s="23" t="s">
        <v>86</v>
      </c>
      <c r="AY979" s="23" t="s">
        <v>183</v>
      </c>
      <c r="BE979" s="214">
        <f>IF(N979="základní",J979,0)</f>
        <v>0</v>
      </c>
      <c r="BF979" s="214">
        <f>IF(N979="snížená",J979,0)</f>
        <v>0</v>
      </c>
      <c r="BG979" s="214">
        <f>IF(N979="zákl. přenesená",J979,0)</f>
        <v>0</v>
      </c>
      <c r="BH979" s="214">
        <f>IF(N979="sníž. přenesená",J979,0)</f>
        <v>0</v>
      </c>
      <c r="BI979" s="214">
        <f>IF(N979="nulová",J979,0)</f>
        <v>0</v>
      </c>
      <c r="BJ979" s="23" t="s">
        <v>24</v>
      </c>
      <c r="BK979" s="214">
        <f>ROUND(I979*H979,2)</f>
        <v>0</v>
      </c>
      <c r="BL979" s="23" t="s">
        <v>190</v>
      </c>
      <c r="BM979" s="23" t="s">
        <v>1358</v>
      </c>
    </row>
    <row r="980" spans="2:51" s="12" customFormat="1" ht="13.5">
      <c r="B980" s="215"/>
      <c r="C980" s="216"/>
      <c r="D980" s="217" t="s">
        <v>192</v>
      </c>
      <c r="E980" s="218" t="s">
        <v>22</v>
      </c>
      <c r="F980" s="219" t="s">
        <v>1359</v>
      </c>
      <c r="G980" s="216"/>
      <c r="H980" s="220" t="s">
        <v>22</v>
      </c>
      <c r="I980" s="221"/>
      <c r="J980" s="216"/>
      <c r="K980" s="216"/>
      <c r="L980" s="222"/>
      <c r="M980" s="223"/>
      <c r="N980" s="224"/>
      <c r="O980" s="224"/>
      <c r="P980" s="224"/>
      <c r="Q980" s="224"/>
      <c r="R980" s="224"/>
      <c r="S980" s="224"/>
      <c r="T980" s="225"/>
      <c r="AT980" s="226" t="s">
        <v>192</v>
      </c>
      <c r="AU980" s="226" t="s">
        <v>86</v>
      </c>
      <c r="AV980" s="12" t="s">
        <v>24</v>
      </c>
      <c r="AW980" s="12" t="s">
        <v>41</v>
      </c>
      <c r="AX980" s="12" t="s">
        <v>78</v>
      </c>
      <c r="AY980" s="226" t="s">
        <v>183</v>
      </c>
    </row>
    <row r="981" spans="2:51" s="13" customFormat="1" ht="13.5">
      <c r="B981" s="227"/>
      <c r="C981" s="228"/>
      <c r="D981" s="217" t="s">
        <v>192</v>
      </c>
      <c r="E981" s="229" t="s">
        <v>22</v>
      </c>
      <c r="F981" s="230" t="s">
        <v>1360</v>
      </c>
      <c r="G981" s="228"/>
      <c r="H981" s="231">
        <v>170.775</v>
      </c>
      <c r="I981" s="232"/>
      <c r="J981" s="228"/>
      <c r="K981" s="228"/>
      <c r="L981" s="233"/>
      <c r="M981" s="234"/>
      <c r="N981" s="235"/>
      <c r="O981" s="235"/>
      <c r="P981" s="235"/>
      <c r="Q981" s="235"/>
      <c r="R981" s="235"/>
      <c r="S981" s="235"/>
      <c r="T981" s="236"/>
      <c r="AT981" s="237" t="s">
        <v>192</v>
      </c>
      <c r="AU981" s="237" t="s">
        <v>86</v>
      </c>
      <c r="AV981" s="13" t="s">
        <v>86</v>
      </c>
      <c r="AW981" s="13" t="s">
        <v>41</v>
      </c>
      <c r="AX981" s="13" t="s">
        <v>78</v>
      </c>
      <c r="AY981" s="237" t="s">
        <v>183</v>
      </c>
    </row>
    <row r="982" spans="2:51" s="12" customFormat="1" ht="13.5">
      <c r="B982" s="215"/>
      <c r="C982" s="216"/>
      <c r="D982" s="238" t="s">
        <v>192</v>
      </c>
      <c r="E982" s="242" t="s">
        <v>22</v>
      </c>
      <c r="F982" s="243" t="s">
        <v>207</v>
      </c>
      <c r="G982" s="216"/>
      <c r="H982" s="244" t="s">
        <v>22</v>
      </c>
      <c r="I982" s="221"/>
      <c r="J982" s="216"/>
      <c r="K982" s="216"/>
      <c r="L982" s="222"/>
      <c r="M982" s="223"/>
      <c r="N982" s="224"/>
      <c r="O982" s="224"/>
      <c r="P982" s="224"/>
      <c r="Q982" s="224"/>
      <c r="R982" s="224"/>
      <c r="S982" s="224"/>
      <c r="T982" s="225"/>
      <c r="AT982" s="226" t="s">
        <v>192</v>
      </c>
      <c r="AU982" s="226" t="s">
        <v>86</v>
      </c>
      <c r="AV982" s="12" t="s">
        <v>24</v>
      </c>
      <c r="AW982" s="12" t="s">
        <v>41</v>
      </c>
      <c r="AX982" s="12" t="s">
        <v>78</v>
      </c>
      <c r="AY982" s="226" t="s">
        <v>183</v>
      </c>
    </row>
    <row r="983" spans="2:65" s="1" customFormat="1" ht="31.5" customHeight="1">
      <c r="B983" s="40"/>
      <c r="C983" s="203" t="s">
        <v>1361</v>
      </c>
      <c r="D983" s="203" t="s">
        <v>185</v>
      </c>
      <c r="E983" s="204" t="s">
        <v>1362</v>
      </c>
      <c r="F983" s="205" t="s">
        <v>1363</v>
      </c>
      <c r="G983" s="206" t="s">
        <v>288</v>
      </c>
      <c r="H983" s="207">
        <v>680.777</v>
      </c>
      <c r="I983" s="208"/>
      <c r="J983" s="209">
        <f>ROUND(I983*H983,2)</f>
        <v>0</v>
      </c>
      <c r="K983" s="205" t="s">
        <v>189</v>
      </c>
      <c r="L983" s="60"/>
      <c r="M983" s="210" t="s">
        <v>22</v>
      </c>
      <c r="N983" s="211" t="s">
        <v>49</v>
      </c>
      <c r="O983" s="41"/>
      <c r="P983" s="212">
        <f>O983*H983</f>
        <v>0</v>
      </c>
      <c r="Q983" s="212">
        <v>0</v>
      </c>
      <c r="R983" s="212">
        <f>Q983*H983</f>
        <v>0</v>
      </c>
      <c r="S983" s="212">
        <v>0.057</v>
      </c>
      <c r="T983" s="213">
        <f>S983*H983</f>
        <v>38.804289000000004</v>
      </c>
      <c r="AR983" s="23" t="s">
        <v>190</v>
      </c>
      <c r="AT983" s="23" t="s">
        <v>185</v>
      </c>
      <c r="AU983" s="23" t="s">
        <v>86</v>
      </c>
      <c r="AY983" s="23" t="s">
        <v>183</v>
      </c>
      <c r="BE983" s="214">
        <f>IF(N983="základní",J983,0)</f>
        <v>0</v>
      </c>
      <c r="BF983" s="214">
        <f>IF(N983="snížená",J983,0)</f>
        <v>0</v>
      </c>
      <c r="BG983" s="214">
        <f>IF(N983="zákl. přenesená",J983,0)</f>
        <v>0</v>
      </c>
      <c r="BH983" s="214">
        <f>IF(N983="sníž. přenesená",J983,0)</f>
        <v>0</v>
      </c>
      <c r="BI983" s="214">
        <f>IF(N983="nulová",J983,0)</f>
        <v>0</v>
      </c>
      <c r="BJ983" s="23" t="s">
        <v>24</v>
      </c>
      <c r="BK983" s="214">
        <f>ROUND(I983*H983,2)</f>
        <v>0</v>
      </c>
      <c r="BL983" s="23" t="s">
        <v>190</v>
      </c>
      <c r="BM983" s="23" t="s">
        <v>1364</v>
      </c>
    </row>
    <row r="984" spans="2:51" s="12" customFormat="1" ht="13.5">
      <c r="B984" s="215"/>
      <c r="C984" s="216"/>
      <c r="D984" s="217" t="s">
        <v>192</v>
      </c>
      <c r="E984" s="218" t="s">
        <v>22</v>
      </c>
      <c r="F984" s="219" t="s">
        <v>1365</v>
      </c>
      <c r="G984" s="216"/>
      <c r="H984" s="220" t="s">
        <v>22</v>
      </c>
      <c r="I984" s="221"/>
      <c r="J984" s="216"/>
      <c r="K984" s="216"/>
      <c r="L984" s="222"/>
      <c r="M984" s="223"/>
      <c r="N984" s="224"/>
      <c r="O984" s="224"/>
      <c r="P984" s="224"/>
      <c r="Q984" s="224"/>
      <c r="R984" s="224"/>
      <c r="S984" s="224"/>
      <c r="T984" s="225"/>
      <c r="AT984" s="226" t="s">
        <v>192</v>
      </c>
      <c r="AU984" s="226" t="s">
        <v>86</v>
      </c>
      <c r="AV984" s="12" t="s">
        <v>24</v>
      </c>
      <c r="AW984" s="12" t="s">
        <v>41</v>
      </c>
      <c r="AX984" s="12" t="s">
        <v>78</v>
      </c>
      <c r="AY984" s="226" t="s">
        <v>183</v>
      </c>
    </row>
    <row r="985" spans="2:51" s="13" customFormat="1" ht="13.5">
      <c r="B985" s="227"/>
      <c r="C985" s="228"/>
      <c r="D985" s="238" t="s">
        <v>192</v>
      </c>
      <c r="E985" s="239" t="s">
        <v>22</v>
      </c>
      <c r="F985" s="240" t="s">
        <v>1366</v>
      </c>
      <c r="G985" s="228"/>
      <c r="H985" s="241">
        <v>680.777</v>
      </c>
      <c r="I985" s="232"/>
      <c r="J985" s="228"/>
      <c r="K985" s="228"/>
      <c r="L985" s="233"/>
      <c r="M985" s="234"/>
      <c r="N985" s="235"/>
      <c r="O985" s="235"/>
      <c r="P985" s="235"/>
      <c r="Q985" s="235"/>
      <c r="R985" s="235"/>
      <c r="S985" s="235"/>
      <c r="T985" s="236"/>
      <c r="AT985" s="237" t="s">
        <v>192</v>
      </c>
      <c r="AU985" s="237" t="s">
        <v>86</v>
      </c>
      <c r="AV985" s="13" t="s">
        <v>86</v>
      </c>
      <c r="AW985" s="13" t="s">
        <v>41</v>
      </c>
      <c r="AX985" s="13" t="s">
        <v>78</v>
      </c>
      <c r="AY985" s="237" t="s">
        <v>183</v>
      </c>
    </row>
    <row r="986" spans="2:65" s="1" customFormat="1" ht="31.5" customHeight="1">
      <c r="B986" s="40"/>
      <c r="C986" s="203" t="s">
        <v>1367</v>
      </c>
      <c r="D986" s="203" t="s">
        <v>185</v>
      </c>
      <c r="E986" s="204" t="s">
        <v>1368</v>
      </c>
      <c r="F986" s="205" t="s">
        <v>1369</v>
      </c>
      <c r="G986" s="206" t="s">
        <v>288</v>
      </c>
      <c r="H986" s="207">
        <v>531.077</v>
      </c>
      <c r="I986" s="208"/>
      <c r="J986" s="209">
        <f>ROUND(I986*H986,2)</f>
        <v>0</v>
      </c>
      <c r="K986" s="205" t="s">
        <v>189</v>
      </c>
      <c r="L986" s="60"/>
      <c r="M986" s="210" t="s">
        <v>22</v>
      </c>
      <c r="N986" s="211" t="s">
        <v>49</v>
      </c>
      <c r="O986" s="41"/>
      <c r="P986" s="212">
        <f>O986*H986</f>
        <v>0</v>
      </c>
      <c r="Q986" s="212">
        <v>0</v>
      </c>
      <c r="R986" s="212">
        <f>Q986*H986</f>
        <v>0</v>
      </c>
      <c r="S986" s="212">
        <v>0.059</v>
      </c>
      <c r="T986" s="213">
        <f>S986*H986</f>
        <v>31.333543</v>
      </c>
      <c r="AR986" s="23" t="s">
        <v>190</v>
      </c>
      <c r="AT986" s="23" t="s">
        <v>185</v>
      </c>
      <c r="AU986" s="23" t="s">
        <v>86</v>
      </c>
      <c r="AY986" s="23" t="s">
        <v>183</v>
      </c>
      <c r="BE986" s="214">
        <f>IF(N986="základní",J986,0)</f>
        <v>0</v>
      </c>
      <c r="BF986" s="214">
        <f>IF(N986="snížená",J986,0)</f>
        <v>0</v>
      </c>
      <c r="BG986" s="214">
        <f>IF(N986="zákl. přenesená",J986,0)</f>
        <v>0</v>
      </c>
      <c r="BH986" s="214">
        <f>IF(N986="sníž. přenesená",J986,0)</f>
        <v>0</v>
      </c>
      <c r="BI986" s="214">
        <f>IF(N986="nulová",J986,0)</f>
        <v>0</v>
      </c>
      <c r="BJ986" s="23" t="s">
        <v>24</v>
      </c>
      <c r="BK986" s="214">
        <f>ROUND(I986*H986,2)</f>
        <v>0</v>
      </c>
      <c r="BL986" s="23" t="s">
        <v>190</v>
      </c>
      <c r="BM986" s="23" t="s">
        <v>1370</v>
      </c>
    </row>
    <row r="987" spans="2:51" s="12" customFormat="1" ht="13.5">
      <c r="B987" s="215"/>
      <c r="C987" s="216"/>
      <c r="D987" s="217" t="s">
        <v>192</v>
      </c>
      <c r="E987" s="218" t="s">
        <v>22</v>
      </c>
      <c r="F987" s="219" t="s">
        <v>586</v>
      </c>
      <c r="G987" s="216"/>
      <c r="H987" s="220" t="s">
        <v>22</v>
      </c>
      <c r="I987" s="221"/>
      <c r="J987" s="216"/>
      <c r="K987" s="216"/>
      <c r="L987" s="222"/>
      <c r="M987" s="223"/>
      <c r="N987" s="224"/>
      <c r="O987" s="224"/>
      <c r="P987" s="224"/>
      <c r="Q987" s="224"/>
      <c r="R987" s="224"/>
      <c r="S987" s="224"/>
      <c r="T987" s="225"/>
      <c r="AT987" s="226" t="s">
        <v>192</v>
      </c>
      <c r="AU987" s="226" t="s">
        <v>86</v>
      </c>
      <c r="AV987" s="12" t="s">
        <v>24</v>
      </c>
      <c r="AW987" s="12" t="s">
        <v>41</v>
      </c>
      <c r="AX987" s="12" t="s">
        <v>78</v>
      </c>
      <c r="AY987" s="226" t="s">
        <v>183</v>
      </c>
    </row>
    <row r="988" spans="2:51" s="13" customFormat="1" ht="13.5">
      <c r="B988" s="227"/>
      <c r="C988" s="228"/>
      <c r="D988" s="217" t="s">
        <v>192</v>
      </c>
      <c r="E988" s="229" t="s">
        <v>22</v>
      </c>
      <c r="F988" s="230" t="s">
        <v>587</v>
      </c>
      <c r="G988" s="228"/>
      <c r="H988" s="231">
        <v>316.71</v>
      </c>
      <c r="I988" s="232"/>
      <c r="J988" s="228"/>
      <c r="K988" s="228"/>
      <c r="L988" s="233"/>
      <c r="M988" s="234"/>
      <c r="N988" s="235"/>
      <c r="O988" s="235"/>
      <c r="P988" s="235"/>
      <c r="Q988" s="235"/>
      <c r="R988" s="235"/>
      <c r="S988" s="235"/>
      <c r="T988" s="236"/>
      <c r="AT988" s="237" t="s">
        <v>192</v>
      </c>
      <c r="AU988" s="237" t="s">
        <v>86</v>
      </c>
      <c r="AV988" s="13" t="s">
        <v>86</v>
      </c>
      <c r="AW988" s="13" t="s">
        <v>41</v>
      </c>
      <c r="AX988" s="13" t="s">
        <v>78</v>
      </c>
      <c r="AY988" s="237" t="s">
        <v>183</v>
      </c>
    </row>
    <row r="989" spans="2:51" s="13" customFormat="1" ht="13.5">
      <c r="B989" s="227"/>
      <c r="C989" s="228"/>
      <c r="D989" s="217" t="s">
        <v>192</v>
      </c>
      <c r="E989" s="229" t="s">
        <v>22</v>
      </c>
      <c r="F989" s="230" t="s">
        <v>588</v>
      </c>
      <c r="G989" s="228"/>
      <c r="H989" s="231">
        <v>188.37</v>
      </c>
      <c r="I989" s="232"/>
      <c r="J989" s="228"/>
      <c r="K989" s="228"/>
      <c r="L989" s="233"/>
      <c r="M989" s="234"/>
      <c r="N989" s="235"/>
      <c r="O989" s="235"/>
      <c r="P989" s="235"/>
      <c r="Q989" s="235"/>
      <c r="R989" s="235"/>
      <c r="S989" s="235"/>
      <c r="T989" s="236"/>
      <c r="AT989" s="237" t="s">
        <v>192</v>
      </c>
      <c r="AU989" s="237" t="s">
        <v>86</v>
      </c>
      <c r="AV989" s="13" t="s">
        <v>86</v>
      </c>
      <c r="AW989" s="13" t="s">
        <v>41</v>
      </c>
      <c r="AX989" s="13" t="s">
        <v>78</v>
      </c>
      <c r="AY989" s="237" t="s">
        <v>183</v>
      </c>
    </row>
    <row r="990" spans="2:51" s="13" customFormat="1" ht="13.5">
      <c r="B990" s="227"/>
      <c r="C990" s="228"/>
      <c r="D990" s="217" t="s">
        <v>192</v>
      </c>
      <c r="E990" s="229" t="s">
        <v>22</v>
      </c>
      <c r="F990" s="230" t="s">
        <v>1371</v>
      </c>
      <c r="G990" s="228"/>
      <c r="H990" s="231">
        <v>-36.645</v>
      </c>
      <c r="I990" s="232"/>
      <c r="J990" s="228"/>
      <c r="K990" s="228"/>
      <c r="L990" s="233"/>
      <c r="M990" s="234"/>
      <c r="N990" s="235"/>
      <c r="O990" s="235"/>
      <c r="P990" s="235"/>
      <c r="Q990" s="235"/>
      <c r="R990" s="235"/>
      <c r="S990" s="235"/>
      <c r="T990" s="236"/>
      <c r="AT990" s="237" t="s">
        <v>192</v>
      </c>
      <c r="AU990" s="237" t="s">
        <v>86</v>
      </c>
      <c r="AV990" s="13" t="s">
        <v>86</v>
      </c>
      <c r="AW990" s="13" t="s">
        <v>41</v>
      </c>
      <c r="AX990" s="13" t="s">
        <v>78</v>
      </c>
      <c r="AY990" s="237" t="s">
        <v>183</v>
      </c>
    </row>
    <row r="991" spans="2:51" s="13" customFormat="1" ht="13.5">
      <c r="B991" s="227"/>
      <c r="C991" s="228"/>
      <c r="D991" s="217" t="s">
        <v>192</v>
      </c>
      <c r="E991" s="229" t="s">
        <v>22</v>
      </c>
      <c r="F991" s="230" t="s">
        <v>1372</v>
      </c>
      <c r="G991" s="228"/>
      <c r="H991" s="231">
        <v>-8.05</v>
      </c>
      <c r="I991" s="232"/>
      <c r="J991" s="228"/>
      <c r="K991" s="228"/>
      <c r="L991" s="233"/>
      <c r="M991" s="234"/>
      <c r="N991" s="235"/>
      <c r="O991" s="235"/>
      <c r="P991" s="235"/>
      <c r="Q991" s="235"/>
      <c r="R991" s="235"/>
      <c r="S991" s="235"/>
      <c r="T991" s="236"/>
      <c r="AT991" s="237" t="s">
        <v>192</v>
      </c>
      <c r="AU991" s="237" t="s">
        <v>86</v>
      </c>
      <c r="AV991" s="13" t="s">
        <v>86</v>
      </c>
      <c r="AW991" s="13" t="s">
        <v>41</v>
      </c>
      <c r="AX991" s="13" t="s">
        <v>78</v>
      </c>
      <c r="AY991" s="237" t="s">
        <v>183</v>
      </c>
    </row>
    <row r="992" spans="2:51" s="12" customFormat="1" ht="13.5">
      <c r="B992" s="215"/>
      <c r="C992" s="216"/>
      <c r="D992" s="217" t="s">
        <v>192</v>
      </c>
      <c r="E992" s="218" t="s">
        <v>22</v>
      </c>
      <c r="F992" s="219" t="s">
        <v>1373</v>
      </c>
      <c r="G992" s="216"/>
      <c r="H992" s="220" t="s">
        <v>22</v>
      </c>
      <c r="I992" s="221"/>
      <c r="J992" s="216"/>
      <c r="K992" s="216"/>
      <c r="L992" s="222"/>
      <c r="M992" s="223"/>
      <c r="N992" s="224"/>
      <c r="O992" s="224"/>
      <c r="P992" s="224"/>
      <c r="Q992" s="224"/>
      <c r="R992" s="224"/>
      <c r="S992" s="224"/>
      <c r="T992" s="225"/>
      <c r="AT992" s="226" t="s">
        <v>192</v>
      </c>
      <c r="AU992" s="226" t="s">
        <v>86</v>
      </c>
      <c r="AV992" s="12" t="s">
        <v>24</v>
      </c>
      <c r="AW992" s="12" t="s">
        <v>41</v>
      </c>
      <c r="AX992" s="12" t="s">
        <v>78</v>
      </c>
      <c r="AY992" s="226" t="s">
        <v>183</v>
      </c>
    </row>
    <row r="993" spans="2:51" s="13" customFormat="1" ht="13.5">
      <c r="B993" s="227"/>
      <c r="C993" s="228"/>
      <c r="D993" s="217" t="s">
        <v>192</v>
      </c>
      <c r="E993" s="229" t="s">
        <v>22</v>
      </c>
      <c r="F993" s="230" t="s">
        <v>547</v>
      </c>
      <c r="G993" s="228"/>
      <c r="H993" s="231">
        <v>18.36</v>
      </c>
      <c r="I993" s="232"/>
      <c r="J993" s="228"/>
      <c r="K993" s="228"/>
      <c r="L993" s="233"/>
      <c r="M993" s="234"/>
      <c r="N993" s="235"/>
      <c r="O993" s="235"/>
      <c r="P993" s="235"/>
      <c r="Q993" s="235"/>
      <c r="R993" s="235"/>
      <c r="S993" s="235"/>
      <c r="T993" s="236"/>
      <c r="AT993" s="237" t="s">
        <v>192</v>
      </c>
      <c r="AU993" s="237" t="s">
        <v>86</v>
      </c>
      <c r="AV993" s="13" t="s">
        <v>86</v>
      </c>
      <c r="AW993" s="13" t="s">
        <v>41</v>
      </c>
      <c r="AX993" s="13" t="s">
        <v>78</v>
      </c>
      <c r="AY993" s="237" t="s">
        <v>183</v>
      </c>
    </row>
    <row r="994" spans="2:51" s="13" customFormat="1" ht="13.5">
      <c r="B994" s="227"/>
      <c r="C994" s="228"/>
      <c r="D994" s="217" t="s">
        <v>192</v>
      </c>
      <c r="E994" s="229" t="s">
        <v>22</v>
      </c>
      <c r="F994" s="230" t="s">
        <v>548</v>
      </c>
      <c r="G994" s="228"/>
      <c r="H994" s="231">
        <v>10.92</v>
      </c>
      <c r="I994" s="232"/>
      <c r="J994" s="228"/>
      <c r="K994" s="228"/>
      <c r="L994" s="233"/>
      <c r="M994" s="234"/>
      <c r="N994" s="235"/>
      <c r="O994" s="235"/>
      <c r="P994" s="235"/>
      <c r="Q994" s="235"/>
      <c r="R994" s="235"/>
      <c r="S994" s="235"/>
      <c r="T994" s="236"/>
      <c r="AT994" s="237" t="s">
        <v>192</v>
      </c>
      <c r="AU994" s="237" t="s">
        <v>86</v>
      </c>
      <c r="AV994" s="13" t="s">
        <v>86</v>
      </c>
      <c r="AW994" s="13" t="s">
        <v>41</v>
      </c>
      <c r="AX994" s="13" t="s">
        <v>78</v>
      </c>
      <c r="AY994" s="237" t="s">
        <v>183</v>
      </c>
    </row>
    <row r="995" spans="2:51" s="12" customFormat="1" ht="13.5">
      <c r="B995" s="215"/>
      <c r="C995" s="216"/>
      <c r="D995" s="217" t="s">
        <v>192</v>
      </c>
      <c r="E995" s="218" t="s">
        <v>22</v>
      </c>
      <c r="F995" s="219" t="s">
        <v>1374</v>
      </c>
      <c r="G995" s="216"/>
      <c r="H995" s="220" t="s">
        <v>22</v>
      </c>
      <c r="I995" s="221"/>
      <c r="J995" s="216"/>
      <c r="K995" s="216"/>
      <c r="L995" s="222"/>
      <c r="M995" s="223"/>
      <c r="N995" s="224"/>
      <c r="O995" s="224"/>
      <c r="P995" s="224"/>
      <c r="Q995" s="224"/>
      <c r="R995" s="224"/>
      <c r="S995" s="224"/>
      <c r="T995" s="225"/>
      <c r="AT995" s="226" t="s">
        <v>192</v>
      </c>
      <c r="AU995" s="226" t="s">
        <v>86</v>
      </c>
      <c r="AV995" s="12" t="s">
        <v>24</v>
      </c>
      <c r="AW995" s="12" t="s">
        <v>41</v>
      </c>
      <c r="AX995" s="12" t="s">
        <v>78</v>
      </c>
      <c r="AY995" s="226" t="s">
        <v>183</v>
      </c>
    </row>
    <row r="996" spans="2:51" s="13" customFormat="1" ht="13.5">
      <c r="B996" s="227"/>
      <c r="C996" s="228"/>
      <c r="D996" s="217" t="s">
        <v>192</v>
      </c>
      <c r="E996" s="229" t="s">
        <v>22</v>
      </c>
      <c r="F996" s="230" t="s">
        <v>712</v>
      </c>
      <c r="G996" s="228"/>
      <c r="H996" s="231">
        <v>6.36</v>
      </c>
      <c r="I996" s="232"/>
      <c r="J996" s="228"/>
      <c r="K996" s="228"/>
      <c r="L996" s="233"/>
      <c r="M996" s="234"/>
      <c r="N996" s="235"/>
      <c r="O996" s="235"/>
      <c r="P996" s="235"/>
      <c r="Q996" s="235"/>
      <c r="R996" s="235"/>
      <c r="S996" s="235"/>
      <c r="T996" s="236"/>
      <c r="AT996" s="237" t="s">
        <v>192</v>
      </c>
      <c r="AU996" s="237" t="s">
        <v>86</v>
      </c>
      <c r="AV996" s="13" t="s">
        <v>86</v>
      </c>
      <c r="AW996" s="13" t="s">
        <v>41</v>
      </c>
      <c r="AX996" s="13" t="s">
        <v>78</v>
      </c>
      <c r="AY996" s="237" t="s">
        <v>183</v>
      </c>
    </row>
    <row r="997" spans="2:51" s="12" customFormat="1" ht="13.5">
      <c r="B997" s="215"/>
      <c r="C997" s="216"/>
      <c r="D997" s="217" t="s">
        <v>192</v>
      </c>
      <c r="E997" s="218" t="s">
        <v>22</v>
      </c>
      <c r="F997" s="219" t="s">
        <v>713</v>
      </c>
      <c r="G997" s="216"/>
      <c r="H997" s="220" t="s">
        <v>22</v>
      </c>
      <c r="I997" s="221"/>
      <c r="J997" s="216"/>
      <c r="K997" s="216"/>
      <c r="L997" s="222"/>
      <c r="M997" s="223"/>
      <c r="N997" s="224"/>
      <c r="O997" s="224"/>
      <c r="P997" s="224"/>
      <c r="Q997" s="224"/>
      <c r="R997" s="224"/>
      <c r="S997" s="224"/>
      <c r="T997" s="225"/>
      <c r="AT997" s="226" t="s">
        <v>192</v>
      </c>
      <c r="AU997" s="226" t="s">
        <v>86</v>
      </c>
      <c r="AV997" s="12" t="s">
        <v>24</v>
      </c>
      <c r="AW997" s="12" t="s">
        <v>41</v>
      </c>
      <c r="AX997" s="12" t="s">
        <v>78</v>
      </c>
      <c r="AY997" s="226" t="s">
        <v>183</v>
      </c>
    </row>
    <row r="998" spans="2:51" s="13" customFormat="1" ht="13.5">
      <c r="B998" s="227"/>
      <c r="C998" s="228"/>
      <c r="D998" s="217" t="s">
        <v>192</v>
      </c>
      <c r="E998" s="229" t="s">
        <v>22</v>
      </c>
      <c r="F998" s="230" t="s">
        <v>714</v>
      </c>
      <c r="G998" s="228"/>
      <c r="H998" s="231">
        <v>17.172</v>
      </c>
      <c r="I998" s="232"/>
      <c r="J998" s="228"/>
      <c r="K998" s="228"/>
      <c r="L998" s="233"/>
      <c r="M998" s="234"/>
      <c r="N998" s="235"/>
      <c r="O998" s="235"/>
      <c r="P998" s="235"/>
      <c r="Q998" s="235"/>
      <c r="R998" s="235"/>
      <c r="S998" s="235"/>
      <c r="T998" s="236"/>
      <c r="AT998" s="237" t="s">
        <v>192</v>
      </c>
      <c r="AU998" s="237" t="s">
        <v>86</v>
      </c>
      <c r="AV998" s="13" t="s">
        <v>86</v>
      </c>
      <c r="AW998" s="13" t="s">
        <v>41</v>
      </c>
      <c r="AX998" s="13" t="s">
        <v>78</v>
      </c>
      <c r="AY998" s="237" t="s">
        <v>183</v>
      </c>
    </row>
    <row r="999" spans="2:51" s="12" customFormat="1" ht="13.5">
      <c r="B999" s="215"/>
      <c r="C999" s="216"/>
      <c r="D999" s="217" t="s">
        <v>192</v>
      </c>
      <c r="E999" s="218" t="s">
        <v>22</v>
      </c>
      <c r="F999" s="219" t="s">
        <v>715</v>
      </c>
      <c r="G999" s="216"/>
      <c r="H999" s="220" t="s">
        <v>22</v>
      </c>
      <c r="I999" s="221"/>
      <c r="J999" s="216"/>
      <c r="K999" s="216"/>
      <c r="L999" s="222"/>
      <c r="M999" s="223"/>
      <c r="N999" s="224"/>
      <c r="O999" s="224"/>
      <c r="P999" s="224"/>
      <c r="Q999" s="224"/>
      <c r="R999" s="224"/>
      <c r="S999" s="224"/>
      <c r="T999" s="225"/>
      <c r="AT999" s="226" t="s">
        <v>192</v>
      </c>
      <c r="AU999" s="226" t="s">
        <v>86</v>
      </c>
      <c r="AV999" s="12" t="s">
        <v>24</v>
      </c>
      <c r="AW999" s="12" t="s">
        <v>41</v>
      </c>
      <c r="AX999" s="12" t="s">
        <v>78</v>
      </c>
      <c r="AY999" s="226" t="s">
        <v>183</v>
      </c>
    </row>
    <row r="1000" spans="2:51" s="13" customFormat="1" ht="13.5">
      <c r="B1000" s="227"/>
      <c r="C1000" s="228"/>
      <c r="D1000" s="217" t="s">
        <v>192</v>
      </c>
      <c r="E1000" s="229" t="s">
        <v>22</v>
      </c>
      <c r="F1000" s="230" t="s">
        <v>716</v>
      </c>
      <c r="G1000" s="228"/>
      <c r="H1000" s="231">
        <v>9.93</v>
      </c>
      <c r="I1000" s="232"/>
      <c r="J1000" s="228"/>
      <c r="K1000" s="228"/>
      <c r="L1000" s="233"/>
      <c r="M1000" s="234"/>
      <c r="N1000" s="235"/>
      <c r="O1000" s="235"/>
      <c r="P1000" s="235"/>
      <c r="Q1000" s="235"/>
      <c r="R1000" s="235"/>
      <c r="S1000" s="235"/>
      <c r="T1000" s="236"/>
      <c r="AT1000" s="237" t="s">
        <v>192</v>
      </c>
      <c r="AU1000" s="237" t="s">
        <v>86</v>
      </c>
      <c r="AV1000" s="13" t="s">
        <v>86</v>
      </c>
      <c r="AW1000" s="13" t="s">
        <v>41</v>
      </c>
      <c r="AX1000" s="13" t="s">
        <v>78</v>
      </c>
      <c r="AY1000" s="237" t="s">
        <v>183</v>
      </c>
    </row>
    <row r="1001" spans="2:51" s="12" customFormat="1" ht="13.5">
      <c r="B1001" s="215"/>
      <c r="C1001" s="216"/>
      <c r="D1001" s="217" t="s">
        <v>192</v>
      </c>
      <c r="E1001" s="218" t="s">
        <v>22</v>
      </c>
      <c r="F1001" s="219" t="s">
        <v>717</v>
      </c>
      <c r="G1001" s="216"/>
      <c r="H1001" s="220" t="s">
        <v>22</v>
      </c>
      <c r="I1001" s="221"/>
      <c r="J1001" s="216"/>
      <c r="K1001" s="216"/>
      <c r="L1001" s="222"/>
      <c r="M1001" s="223"/>
      <c r="N1001" s="224"/>
      <c r="O1001" s="224"/>
      <c r="P1001" s="224"/>
      <c r="Q1001" s="224"/>
      <c r="R1001" s="224"/>
      <c r="S1001" s="224"/>
      <c r="T1001" s="225"/>
      <c r="AT1001" s="226" t="s">
        <v>192</v>
      </c>
      <c r="AU1001" s="226" t="s">
        <v>86</v>
      </c>
      <c r="AV1001" s="12" t="s">
        <v>24</v>
      </c>
      <c r="AW1001" s="12" t="s">
        <v>41</v>
      </c>
      <c r="AX1001" s="12" t="s">
        <v>78</v>
      </c>
      <c r="AY1001" s="226" t="s">
        <v>183</v>
      </c>
    </row>
    <row r="1002" spans="2:51" s="13" customFormat="1" ht="13.5">
      <c r="B1002" s="227"/>
      <c r="C1002" s="228"/>
      <c r="D1002" s="238" t="s">
        <v>192</v>
      </c>
      <c r="E1002" s="239" t="s">
        <v>22</v>
      </c>
      <c r="F1002" s="240" t="s">
        <v>718</v>
      </c>
      <c r="G1002" s="228"/>
      <c r="H1002" s="241">
        <v>7.95</v>
      </c>
      <c r="I1002" s="232"/>
      <c r="J1002" s="228"/>
      <c r="K1002" s="228"/>
      <c r="L1002" s="233"/>
      <c r="M1002" s="234"/>
      <c r="N1002" s="235"/>
      <c r="O1002" s="235"/>
      <c r="P1002" s="235"/>
      <c r="Q1002" s="235"/>
      <c r="R1002" s="235"/>
      <c r="S1002" s="235"/>
      <c r="T1002" s="236"/>
      <c r="AT1002" s="237" t="s">
        <v>192</v>
      </c>
      <c r="AU1002" s="237" t="s">
        <v>86</v>
      </c>
      <c r="AV1002" s="13" t="s">
        <v>86</v>
      </c>
      <c r="AW1002" s="13" t="s">
        <v>41</v>
      </c>
      <c r="AX1002" s="13" t="s">
        <v>78</v>
      </c>
      <c r="AY1002" s="237" t="s">
        <v>183</v>
      </c>
    </row>
    <row r="1003" spans="2:65" s="1" customFormat="1" ht="22.5" customHeight="1">
      <c r="B1003" s="40"/>
      <c r="C1003" s="203" t="s">
        <v>1375</v>
      </c>
      <c r="D1003" s="203" t="s">
        <v>185</v>
      </c>
      <c r="E1003" s="204" t="s">
        <v>1376</v>
      </c>
      <c r="F1003" s="205" t="s">
        <v>1377</v>
      </c>
      <c r="G1003" s="206" t="s">
        <v>288</v>
      </c>
      <c r="H1003" s="207">
        <v>953.9</v>
      </c>
      <c r="I1003" s="208"/>
      <c r="J1003" s="209">
        <f>ROUND(I1003*H1003,2)</f>
        <v>0</v>
      </c>
      <c r="K1003" s="205" t="s">
        <v>189</v>
      </c>
      <c r="L1003" s="60"/>
      <c r="M1003" s="210" t="s">
        <v>22</v>
      </c>
      <c r="N1003" s="211" t="s">
        <v>49</v>
      </c>
      <c r="O1003" s="41"/>
      <c r="P1003" s="212">
        <f>O1003*H1003</f>
        <v>0</v>
      </c>
      <c r="Q1003" s="212">
        <v>0</v>
      </c>
      <c r="R1003" s="212">
        <f>Q1003*H1003</f>
        <v>0</v>
      </c>
      <c r="S1003" s="212">
        <v>0.068</v>
      </c>
      <c r="T1003" s="213">
        <f>S1003*H1003</f>
        <v>64.8652</v>
      </c>
      <c r="AR1003" s="23" t="s">
        <v>190</v>
      </c>
      <c r="AT1003" s="23" t="s">
        <v>185</v>
      </c>
      <c r="AU1003" s="23" t="s">
        <v>86</v>
      </c>
      <c r="AY1003" s="23" t="s">
        <v>183</v>
      </c>
      <c r="BE1003" s="214">
        <f>IF(N1003="základní",J1003,0)</f>
        <v>0</v>
      </c>
      <c r="BF1003" s="214">
        <f>IF(N1003="snížená",J1003,0)</f>
        <v>0</v>
      </c>
      <c r="BG1003" s="214">
        <f>IF(N1003="zákl. přenesená",J1003,0)</f>
        <v>0</v>
      </c>
      <c r="BH1003" s="214">
        <f>IF(N1003="sníž. přenesená",J1003,0)</f>
        <v>0</v>
      </c>
      <c r="BI1003" s="214">
        <f>IF(N1003="nulová",J1003,0)</f>
        <v>0</v>
      </c>
      <c r="BJ1003" s="23" t="s">
        <v>24</v>
      </c>
      <c r="BK1003" s="214">
        <f>ROUND(I1003*H1003,2)</f>
        <v>0</v>
      </c>
      <c r="BL1003" s="23" t="s">
        <v>190</v>
      </c>
      <c r="BM1003" s="23" t="s">
        <v>1378</v>
      </c>
    </row>
    <row r="1004" spans="2:51" s="12" customFormat="1" ht="13.5">
      <c r="B1004" s="215"/>
      <c r="C1004" s="216"/>
      <c r="D1004" s="217" t="s">
        <v>192</v>
      </c>
      <c r="E1004" s="218" t="s">
        <v>22</v>
      </c>
      <c r="F1004" s="219" t="s">
        <v>224</v>
      </c>
      <c r="G1004" s="216"/>
      <c r="H1004" s="220" t="s">
        <v>22</v>
      </c>
      <c r="I1004" s="221"/>
      <c r="J1004" s="216"/>
      <c r="K1004" s="216"/>
      <c r="L1004" s="222"/>
      <c r="M1004" s="223"/>
      <c r="N1004" s="224"/>
      <c r="O1004" s="224"/>
      <c r="P1004" s="224"/>
      <c r="Q1004" s="224"/>
      <c r="R1004" s="224"/>
      <c r="S1004" s="224"/>
      <c r="T1004" s="225"/>
      <c r="AT1004" s="226" t="s">
        <v>192</v>
      </c>
      <c r="AU1004" s="226" t="s">
        <v>86</v>
      </c>
      <c r="AV1004" s="12" t="s">
        <v>24</v>
      </c>
      <c r="AW1004" s="12" t="s">
        <v>41</v>
      </c>
      <c r="AX1004" s="12" t="s">
        <v>78</v>
      </c>
      <c r="AY1004" s="226" t="s">
        <v>183</v>
      </c>
    </row>
    <row r="1005" spans="2:51" s="12" customFormat="1" ht="13.5">
      <c r="B1005" s="215"/>
      <c r="C1005" s="216"/>
      <c r="D1005" s="217" t="s">
        <v>192</v>
      </c>
      <c r="E1005" s="218" t="s">
        <v>22</v>
      </c>
      <c r="F1005" s="219" t="s">
        <v>1325</v>
      </c>
      <c r="G1005" s="216"/>
      <c r="H1005" s="220" t="s">
        <v>22</v>
      </c>
      <c r="I1005" s="221"/>
      <c r="J1005" s="216"/>
      <c r="K1005" s="216"/>
      <c r="L1005" s="222"/>
      <c r="M1005" s="223"/>
      <c r="N1005" s="224"/>
      <c r="O1005" s="224"/>
      <c r="P1005" s="224"/>
      <c r="Q1005" s="224"/>
      <c r="R1005" s="224"/>
      <c r="S1005" s="224"/>
      <c r="T1005" s="225"/>
      <c r="AT1005" s="226" t="s">
        <v>192</v>
      </c>
      <c r="AU1005" s="226" t="s">
        <v>86</v>
      </c>
      <c r="AV1005" s="12" t="s">
        <v>24</v>
      </c>
      <c r="AW1005" s="12" t="s">
        <v>41</v>
      </c>
      <c r="AX1005" s="12" t="s">
        <v>78</v>
      </c>
      <c r="AY1005" s="226" t="s">
        <v>183</v>
      </c>
    </row>
    <row r="1006" spans="2:51" s="13" customFormat="1" ht="13.5">
      <c r="B1006" s="227"/>
      <c r="C1006" s="228"/>
      <c r="D1006" s="217" t="s">
        <v>192</v>
      </c>
      <c r="E1006" s="229" t="s">
        <v>22</v>
      </c>
      <c r="F1006" s="230" t="s">
        <v>1379</v>
      </c>
      <c r="G1006" s="228"/>
      <c r="H1006" s="231">
        <v>49.6</v>
      </c>
      <c r="I1006" s="232"/>
      <c r="J1006" s="228"/>
      <c r="K1006" s="228"/>
      <c r="L1006" s="233"/>
      <c r="M1006" s="234"/>
      <c r="N1006" s="235"/>
      <c r="O1006" s="235"/>
      <c r="P1006" s="235"/>
      <c r="Q1006" s="235"/>
      <c r="R1006" s="235"/>
      <c r="S1006" s="235"/>
      <c r="T1006" s="236"/>
      <c r="AT1006" s="237" t="s">
        <v>192</v>
      </c>
      <c r="AU1006" s="237" t="s">
        <v>86</v>
      </c>
      <c r="AV1006" s="13" t="s">
        <v>86</v>
      </c>
      <c r="AW1006" s="13" t="s">
        <v>41</v>
      </c>
      <c r="AX1006" s="13" t="s">
        <v>78</v>
      </c>
      <c r="AY1006" s="237" t="s">
        <v>183</v>
      </c>
    </row>
    <row r="1007" spans="2:51" s="12" customFormat="1" ht="13.5">
      <c r="B1007" s="215"/>
      <c r="C1007" s="216"/>
      <c r="D1007" s="217" t="s">
        <v>192</v>
      </c>
      <c r="E1007" s="218" t="s">
        <v>22</v>
      </c>
      <c r="F1007" s="219" t="s">
        <v>1331</v>
      </c>
      <c r="G1007" s="216"/>
      <c r="H1007" s="220" t="s">
        <v>22</v>
      </c>
      <c r="I1007" s="221"/>
      <c r="J1007" s="216"/>
      <c r="K1007" s="216"/>
      <c r="L1007" s="222"/>
      <c r="M1007" s="223"/>
      <c r="N1007" s="224"/>
      <c r="O1007" s="224"/>
      <c r="P1007" s="224"/>
      <c r="Q1007" s="224"/>
      <c r="R1007" s="224"/>
      <c r="S1007" s="224"/>
      <c r="T1007" s="225"/>
      <c r="AT1007" s="226" t="s">
        <v>192</v>
      </c>
      <c r="AU1007" s="226" t="s">
        <v>86</v>
      </c>
      <c r="AV1007" s="12" t="s">
        <v>24</v>
      </c>
      <c r="AW1007" s="12" t="s">
        <v>41</v>
      </c>
      <c r="AX1007" s="12" t="s">
        <v>78</v>
      </c>
      <c r="AY1007" s="226" t="s">
        <v>183</v>
      </c>
    </row>
    <row r="1008" spans="2:51" s="13" customFormat="1" ht="13.5">
      <c r="B1008" s="227"/>
      <c r="C1008" s="228"/>
      <c r="D1008" s="217" t="s">
        <v>192</v>
      </c>
      <c r="E1008" s="229" t="s">
        <v>22</v>
      </c>
      <c r="F1008" s="230" t="s">
        <v>1380</v>
      </c>
      <c r="G1008" s="228"/>
      <c r="H1008" s="231">
        <v>51</v>
      </c>
      <c r="I1008" s="232"/>
      <c r="J1008" s="228"/>
      <c r="K1008" s="228"/>
      <c r="L1008" s="233"/>
      <c r="M1008" s="234"/>
      <c r="N1008" s="235"/>
      <c r="O1008" s="235"/>
      <c r="P1008" s="235"/>
      <c r="Q1008" s="235"/>
      <c r="R1008" s="235"/>
      <c r="S1008" s="235"/>
      <c r="T1008" s="236"/>
      <c r="AT1008" s="237" t="s">
        <v>192</v>
      </c>
      <c r="AU1008" s="237" t="s">
        <v>86</v>
      </c>
      <c r="AV1008" s="13" t="s">
        <v>86</v>
      </c>
      <c r="AW1008" s="13" t="s">
        <v>41</v>
      </c>
      <c r="AX1008" s="13" t="s">
        <v>78</v>
      </c>
      <c r="AY1008" s="237" t="s">
        <v>183</v>
      </c>
    </row>
    <row r="1009" spans="2:51" s="12" customFormat="1" ht="13.5">
      <c r="B1009" s="215"/>
      <c r="C1009" s="216"/>
      <c r="D1009" s="217" t="s">
        <v>192</v>
      </c>
      <c r="E1009" s="218" t="s">
        <v>22</v>
      </c>
      <c r="F1009" s="219" t="s">
        <v>1327</v>
      </c>
      <c r="G1009" s="216"/>
      <c r="H1009" s="220" t="s">
        <v>22</v>
      </c>
      <c r="I1009" s="221"/>
      <c r="J1009" s="216"/>
      <c r="K1009" s="216"/>
      <c r="L1009" s="222"/>
      <c r="M1009" s="223"/>
      <c r="N1009" s="224"/>
      <c r="O1009" s="224"/>
      <c r="P1009" s="224"/>
      <c r="Q1009" s="224"/>
      <c r="R1009" s="224"/>
      <c r="S1009" s="224"/>
      <c r="T1009" s="225"/>
      <c r="AT1009" s="226" t="s">
        <v>192</v>
      </c>
      <c r="AU1009" s="226" t="s">
        <v>86</v>
      </c>
      <c r="AV1009" s="12" t="s">
        <v>24</v>
      </c>
      <c r="AW1009" s="12" t="s">
        <v>41</v>
      </c>
      <c r="AX1009" s="12" t="s">
        <v>78</v>
      </c>
      <c r="AY1009" s="226" t="s">
        <v>183</v>
      </c>
    </row>
    <row r="1010" spans="2:51" s="13" customFormat="1" ht="13.5">
      <c r="B1010" s="227"/>
      <c r="C1010" s="228"/>
      <c r="D1010" s="217" t="s">
        <v>192</v>
      </c>
      <c r="E1010" s="229" t="s">
        <v>22</v>
      </c>
      <c r="F1010" s="230" t="s">
        <v>1381</v>
      </c>
      <c r="G1010" s="228"/>
      <c r="H1010" s="231">
        <v>32.4</v>
      </c>
      <c r="I1010" s="232"/>
      <c r="J1010" s="228"/>
      <c r="K1010" s="228"/>
      <c r="L1010" s="233"/>
      <c r="M1010" s="234"/>
      <c r="N1010" s="235"/>
      <c r="O1010" s="235"/>
      <c r="P1010" s="235"/>
      <c r="Q1010" s="235"/>
      <c r="R1010" s="235"/>
      <c r="S1010" s="235"/>
      <c r="T1010" s="236"/>
      <c r="AT1010" s="237" t="s">
        <v>192</v>
      </c>
      <c r="AU1010" s="237" t="s">
        <v>86</v>
      </c>
      <c r="AV1010" s="13" t="s">
        <v>86</v>
      </c>
      <c r="AW1010" s="13" t="s">
        <v>41</v>
      </c>
      <c r="AX1010" s="13" t="s">
        <v>78</v>
      </c>
      <c r="AY1010" s="237" t="s">
        <v>183</v>
      </c>
    </row>
    <row r="1011" spans="2:51" s="12" customFormat="1" ht="13.5">
      <c r="B1011" s="215"/>
      <c r="C1011" s="216"/>
      <c r="D1011" s="217" t="s">
        <v>192</v>
      </c>
      <c r="E1011" s="218" t="s">
        <v>22</v>
      </c>
      <c r="F1011" s="219" t="s">
        <v>1322</v>
      </c>
      <c r="G1011" s="216"/>
      <c r="H1011" s="220" t="s">
        <v>22</v>
      </c>
      <c r="I1011" s="221"/>
      <c r="J1011" s="216"/>
      <c r="K1011" s="216"/>
      <c r="L1011" s="222"/>
      <c r="M1011" s="223"/>
      <c r="N1011" s="224"/>
      <c r="O1011" s="224"/>
      <c r="P1011" s="224"/>
      <c r="Q1011" s="224"/>
      <c r="R1011" s="224"/>
      <c r="S1011" s="224"/>
      <c r="T1011" s="225"/>
      <c r="AT1011" s="226" t="s">
        <v>192</v>
      </c>
      <c r="AU1011" s="226" t="s">
        <v>86</v>
      </c>
      <c r="AV1011" s="12" t="s">
        <v>24</v>
      </c>
      <c r="AW1011" s="12" t="s">
        <v>41</v>
      </c>
      <c r="AX1011" s="12" t="s">
        <v>78</v>
      </c>
      <c r="AY1011" s="226" t="s">
        <v>183</v>
      </c>
    </row>
    <row r="1012" spans="2:51" s="13" customFormat="1" ht="13.5">
      <c r="B1012" s="227"/>
      <c r="C1012" s="228"/>
      <c r="D1012" s="217" t="s">
        <v>192</v>
      </c>
      <c r="E1012" s="229" t="s">
        <v>22</v>
      </c>
      <c r="F1012" s="230" t="s">
        <v>1382</v>
      </c>
      <c r="G1012" s="228"/>
      <c r="H1012" s="231">
        <v>113.6</v>
      </c>
      <c r="I1012" s="232"/>
      <c r="J1012" s="228"/>
      <c r="K1012" s="228"/>
      <c r="L1012" s="233"/>
      <c r="M1012" s="234"/>
      <c r="N1012" s="235"/>
      <c r="O1012" s="235"/>
      <c r="P1012" s="235"/>
      <c r="Q1012" s="235"/>
      <c r="R1012" s="235"/>
      <c r="S1012" s="235"/>
      <c r="T1012" s="236"/>
      <c r="AT1012" s="237" t="s">
        <v>192</v>
      </c>
      <c r="AU1012" s="237" t="s">
        <v>86</v>
      </c>
      <c r="AV1012" s="13" t="s">
        <v>86</v>
      </c>
      <c r="AW1012" s="13" t="s">
        <v>41</v>
      </c>
      <c r="AX1012" s="13" t="s">
        <v>78</v>
      </c>
      <c r="AY1012" s="237" t="s">
        <v>183</v>
      </c>
    </row>
    <row r="1013" spans="2:51" s="13" customFormat="1" ht="13.5">
      <c r="B1013" s="227"/>
      <c r="C1013" s="228"/>
      <c r="D1013" s="217" t="s">
        <v>192</v>
      </c>
      <c r="E1013" s="229" t="s">
        <v>22</v>
      </c>
      <c r="F1013" s="230" t="s">
        <v>1383</v>
      </c>
      <c r="G1013" s="228"/>
      <c r="H1013" s="231">
        <v>36.2</v>
      </c>
      <c r="I1013" s="232"/>
      <c r="J1013" s="228"/>
      <c r="K1013" s="228"/>
      <c r="L1013" s="233"/>
      <c r="M1013" s="234"/>
      <c r="N1013" s="235"/>
      <c r="O1013" s="235"/>
      <c r="P1013" s="235"/>
      <c r="Q1013" s="235"/>
      <c r="R1013" s="235"/>
      <c r="S1013" s="235"/>
      <c r="T1013" s="236"/>
      <c r="AT1013" s="237" t="s">
        <v>192</v>
      </c>
      <c r="AU1013" s="237" t="s">
        <v>86</v>
      </c>
      <c r="AV1013" s="13" t="s">
        <v>86</v>
      </c>
      <c r="AW1013" s="13" t="s">
        <v>41</v>
      </c>
      <c r="AX1013" s="13" t="s">
        <v>78</v>
      </c>
      <c r="AY1013" s="237" t="s">
        <v>183</v>
      </c>
    </row>
    <row r="1014" spans="2:51" s="12" customFormat="1" ht="13.5">
      <c r="B1014" s="215"/>
      <c r="C1014" s="216"/>
      <c r="D1014" s="217" t="s">
        <v>192</v>
      </c>
      <c r="E1014" s="218" t="s">
        <v>22</v>
      </c>
      <c r="F1014" s="219" t="s">
        <v>1351</v>
      </c>
      <c r="G1014" s="216"/>
      <c r="H1014" s="220" t="s">
        <v>22</v>
      </c>
      <c r="I1014" s="221"/>
      <c r="J1014" s="216"/>
      <c r="K1014" s="216"/>
      <c r="L1014" s="222"/>
      <c r="M1014" s="223"/>
      <c r="N1014" s="224"/>
      <c r="O1014" s="224"/>
      <c r="P1014" s="224"/>
      <c r="Q1014" s="224"/>
      <c r="R1014" s="224"/>
      <c r="S1014" s="224"/>
      <c r="T1014" s="225"/>
      <c r="AT1014" s="226" t="s">
        <v>192</v>
      </c>
      <c r="AU1014" s="226" t="s">
        <v>86</v>
      </c>
      <c r="AV1014" s="12" t="s">
        <v>24</v>
      </c>
      <c r="AW1014" s="12" t="s">
        <v>41</v>
      </c>
      <c r="AX1014" s="12" t="s">
        <v>78</v>
      </c>
      <c r="AY1014" s="226" t="s">
        <v>183</v>
      </c>
    </row>
    <row r="1015" spans="2:51" s="13" customFormat="1" ht="13.5">
      <c r="B1015" s="227"/>
      <c r="C1015" s="228"/>
      <c r="D1015" s="217" t="s">
        <v>192</v>
      </c>
      <c r="E1015" s="229" t="s">
        <v>22</v>
      </c>
      <c r="F1015" s="230" t="s">
        <v>1384</v>
      </c>
      <c r="G1015" s="228"/>
      <c r="H1015" s="231">
        <v>39</v>
      </c>
      <c r="I1015" s="232"/>
      <c r="J1015" s="228"/>
      <c r="K1015" s="228"/>
      <c r="L1015" s="233"/>
      <c r="M1015" s="234"/>
      <c r="N1015" s="235"/>
      <c r="O1015" s="235"/>
      <c r="P1015" s="235"/>
      <c r="Q1015" s="235"/>
      <c r="R1015" s="235"/>
      <c r="S1015" s="235"/>
      <c r="T1015" s="236"/>
      <c r="AT1015" s="237" t="s">
        <v>192</v>
      </c>
      <c r="AU1015" s="237" t="s">
        <v>86</v>
      </c>
      <c r="AV1015" s="13" t="s">
        <v>86</v>
      </c>
      <c r="AW1015" s="13" t="s">
        <v>41</v>
      </c>
      <c r="AX1015" s="13" t="s">
        <v>78</v>
      </c>
      <c r="AY1015" s="237" t="s">
        <v>183</v>
      </c>
    </row>
    <row r="1016" spans="2:51" s="12" customFormat="1" ht="13.5">
      <c r="B1016" s="215"/>
      <c r="C1016" s="216"/>
      <c r="D1016" s="217" t="s">
        <v>192</v>
      </c>
      <c r="E1016" s="218" t="s">
        <v>22</v>
      </c>
      <c r="F1016" s="219" t="s">
        <v>1349</v>
      </c>
      <c r="G1016" s="216"/>
      <c r="H1016" s="220" t="s">
        <v>22</v>
      </c>
      <c r="I1016" s="221"/>
      <c r="J1016" s="216"/>
      <c r="K1016" s="216"/>
      <c r="L1016" s="222"/>
      <c r="M1016" s="223"/>
      <c r="N1016" s="224"/>
      <c r="O1016" s="224"/>
      <c r="P1016" s="224"/>
      <c r="Q1016" s="224"/>
      <c r="R1016" s="224"/>
      <c r="S1016" s="224"/>
      <c r="T1016" s="225"/>
      <c r="AT1016" s="226" t="s">
        <v>192</v>
      </c>
      <c r="AU1016" s="226" t="s">
        <v>86</v>
      </c>
      <c r="AV1016" s="12" t="s">
        <v>24</v>
      </c>
      <c r="AW1016" s="12" t="s">
        <v>41</v>
      </c>
      <c r="AX1016" s="12" t="s">
        <v>78</v>
      </c>
      <c r="AY1016" s="226" t="s">
        <v>183</v>
      </c>
    </row>
    <row r="1017" spans="2:51" s="13" customFormat="1" ht="13.5">
      <c r="B1017" s="227"/>
      <c r="C1017" s="228"/>
      <c r="D1017" s="217" t="s">
        <v>192</v>
      </c>
      <c r="E1017" s="229" t="s">
        <v>22</v>
      </c>
      <c r="F1017" s="230" t="s">
        <v>1385</v>
      </c>
      <c r="G1017" s="228"/>
      <c r="H1017" s="231">
        <v>31.8</v>
      </c>
      <c r="I1017" s="232"/>
      <c r="J1017" s="228"/>
      <c r="K1017" s="228"/>
      <c r="L1017" s="233"/>
      <c r="M1017" s="234"/>
      <c r="N1017" s="235"/>
      <c r="O1017" s="235"/>
      <c r="P1017" s="235"/>
      <c r="Q1017" s="235"/>
      <c r="R1017" s="235"/>
      <c r="S1017" s="235"/>
      <c r="T1017" s="236"/>
      <c r="AT1017" s="237" t="s">
        <v>192</v>
      </c>
      <c r="AU1017" s="237" t="s">
        <v>86</v>
      </c>
      <c r="AV1017" s="13" t="s">
        <v>86</v>
      </c>
      <c r="AW1017" s="13" t="s">
        <v>41</v>
      </c>
      <c r="AX1017" s="13" t="s">
        <v>78</v>
      </c>
      <c r="AY1017" s="237" t="s">
        <v>183</v>
      </c>
    </row>
    <row r="1018" spans="2:51" s="12" customFormat="1" ht="13.5">
      <c r="B1018" s="215"/>
      <c r="C1018" s="216"/>
      <c r="D1018" s="217" t="s">
        <v>192</v>
      </c>
      <c r="E1018" s="218" t="s">
        <v>22</v>
      </c>
      <c r="F1018" s="219" t="s">
        <v>1347</v>
      </c>
      <c r="G1018" s="216"/>
      <c r="H1018" s="220" t="s">
        <v>22</v>
      </c>
      <c r="I1018" s="221"/>
      <c r="J1018" s="216"/>
      <c r="K1018" s="216"/>
      <c r="L1018" s="222"/>
      <c r="M1018" s="223"/>
      <c r="N1018" s="224"/>
      <c r="O1018" s="224"/>
      <c r="P1018" s="224"/>
      <c r="Q1018" s="224"/>
      <c r="R1018" s="224"/>
      <c r="S1018" s="224"/>
      <c r="T1018" s="225"/>
      <c r="AT1018" s="226" t="s">
        <v>192</v>
      </c>
      <c r="AU1018" s="226" t="s">
        <v>86</v>
      </c>
      <c r="AV1018" s="12" t="s">
        <v>24</v>
      </c>
      <c r="AW1018" s="12" t="s">
        <v>41</v>
      </c>
      <c r="AX1018" s="12" t="s">
        <v>78</v>
      </c>
      <c r="AY1018" s="226" t="s">
        <v>183</v>
      </c>
    </row>
    <row r="1019" spans="2:51" s="13" customFormat="1" ht="13.5">
      <c r="B1019" s="227"/>
      <c r="C1019" s="228"/>
      <c r="D1019" s="217" t="s">
        <v>192</v>
      </c>
      <c r="E1019" s="229" t="s">
        <v>22</v>
      </c>
      <c r="F1019" s="230" t="s">
        <v>1386</v>
      </c>
      <c r="G1019" s="228"/>
      <c r="H1019" s="231">
        <v>32</v>
      </c>
      <c r="I1019" s="232"/>
      <c r="J1019" s="228"/>
      <c r="K1019" s="228"/>
      <c r="L1019" s="233"/>
      <c r="M1019" s="234"/>
      <c r="N1019" s="235"/>
      <c r="O1019" s="235"/>
      <c r="P1019" s="235"/>
      <c r="Q1019" s="235"/>
      <c r="R1019" s="235"/>
      <c r="S1019" s="235"/>
      <c r="T1019" s="236"/>
      <c r="AT1019" s="237" t="s">
        <v>192</v>
      </c>
      <c r="AU1019" s="237" t="s">
        <v>86</v>
      </c>
      <c r="AV1019" s="13" t="s">
        <v>86</v>
      </c>
      <c r="AW1019" s="13" t="s">
        <v>41</v>
      </c>
      <c r="AX1019" s="13" t="s">
        <v>78</v>
      </c>
      <c r="AY1019" s="237" t="s">
        <v>183</v>
      </c>
    </row>
    <row r="1020" spans="2:51" s="12" customFormat="1" ht="13.5">
      <c r="B1020" s="215"/>
      <c r="C1020" s="216"/>
      <c r="D1020" s="217" t="s">
        <v>192</v>
      </c>
      <c r="E1020" s="218" t="s">
        <v>22</v>
      </c>
      <c r="F1020" s="219" t="s">
        <v>303</v>
      </c>
      <c r="G1020" s="216"/>
      <c r="H1020" s="220" t="s">
        <v>22</v>
      </c>
      <c r="I1020" s="221"/>
      <c r="J1020" s="216"/>
      <c r="K1020" s="216"/>
      <c r="L1020" s="222"/>
      <c r="M1020" s="223"/>
      <c r="N1020" s="224"/>
      <c r="O1020" s="224"/>
      <c r="P1020" s="224"/>
      <c r="Q1020" s="224"/>
      <c r="R1020" s="224"/>
      <c r="S1020" s="224"/>
      <c r="T1020" s="225"/>
      <c r="AT1020" s="226" t="s">
        <v>192</v>
      </c>
      <c r="AU1020" s="226" t="s">
        <v>86</v>
      </c>
      <c r="AV1020" s="12" t="s">
        <v>24</v>
      </c>
      <c r="AW1020" s="12" t="s">
        <v>41</v>
      </c>
      <c r="AX1020" s="12" t="s">
        <v>78</v>
      </c>
      <c r="AY1020" s="226" t="s">
        <v>183</v>
      </c>
    </row>
    <row r="1021" spans="2:51" s="12" customFormat="1" ht="13.5">
      <c r="B1021" s="215"/>
      <c r="C1021" s="216"/>
      <c r="D1021" s="217" t="s">
        <v>192</v>
      </c>
      <c r="E1021" s="218" t="s">
        <v>22</v>
      </c>
      <c r="F1021" s="219" t="s">
        <v>1273</v>
      </c>
      <c r="G1021" s="216"/>
      <c r="H1021" s="220" t="s">
        <v>22</v>
      </c>
      <c r="I1021" s="221"/>
      <c r="J1021" s="216"/>
      <c r="K1021" s="216"/>
      <c r="L1021" s="222"/>
      <c r="M1021" s="223"/>
      <c r="N1021" s="224"/>
      <c r="O1021" s="224"/>
      <c r="P1021" s="224"/>
      <c r="Q1021" s="224"/>
      <c r="R1021" s="224"/>
      <c r="S1021" s="224"/>
      <c r="T1021" s="225"/>
      <c r="AT1021" s="226" t="s">
        <v>192</v>
      </c>
      <c r="AU1021" s="226" t="s">
        <v>86</v>
      </c>
      <c r="AV1021" s="12" t="s">
        <v>24</v>
      </c>
      <c r="AW1021" s="12" t="s">
        <v>41</v>
      </c>
      <c r="AX1021" s="12" t="s">
        <v>78</v>
      </c>
      <c r="AY1021" s="226" t="s">
        <v>183</v>
      </c>
    </row>
    <row r="1022" spans="2:51" s="13" customFormat="1" ht="13.5">
      <c r="B1022" s="227"/>
      <c r="C1022" s="228"/>
      <c r="D1022" s="217" t="s">
        <v>192</v>
      </c>
      <c r="E1022" s="229" t="s">
        <v>22</v>
      </c>
      <c r="F1022" s="230" t="s">
        <v>1387</v>
      </c>
      <c r="G1022" s="228"/>
      <c r="H1022" s="231">
        <v>52.6</v>
      </c>
      <c r="I1022" s="232"/>
      <c r="J1022" s="228"/>
      <c r="K1022" s="228"/>
      <c r="L1022" s="233"/>
      <c r="M1022" s="234"/>
      <c r="N1022" s="235"/>
      <c r="O1022" s="235"/>
      <c r="P1022" s="235"/>
      <c r="Q1022" s="235"/>
      <c r="R1022" s="235"/>
      <c r="S1022" s="235"/>
      <c r="T1022" s="236"/>
      <c r="AT1022" s="237" t="s">
        <v>192</v>
      </c>
      <c r="AU1022" s="237" t="s">
        <v>86</v>
      </c>
      <c r="AV1022" s="13" t="s">
        <v>86</v>
      </c>
      <c r="AW1022" s="13" t="s">
        <v>41</v>
      </c>
      <c r="AX1022" s="13" t="s">
        <v>78</v>
      </c>
      <c r="AY1022" s="237" t="s">
        <v>183</v>
      </c>
    </row>
    <row r="1023" spans="2:51" s="12" customFormat="1" ht="13.5">
      <c r="B1023" s="215"/>
      <c r="C1023" s="216"/>
      <c r="D1023" s="217" t="s">
        <v>192</v>
      </c>
      <c r="E1023" s="218" t="s">
        <v>22</v>
      </c>
      <c r="F1023" s="219" t="s">
        <v>1189</v>
      </c>
      <c r="G1023" s="216"/>
      <c r="H1023" s="220" t="s">
        <v>22</v>
      </c>
      <c r="I1023" s="221"/>
      <c r="J1023" s="216"/>
      <c r="K1023" s="216"/>
      <c r="L1023" s="222"/>
      <c r="M1023" s="223"/>
      <c r="N1023" s="224"/>
      <c r="O1023" s="224"/>
      <c r="P1023" s="224"/>
      <c r="Q1023" s="224"/>
      <c r="R1023" s="224"/>
      <c r="S1023" s="224"/>
      <c r="T1023" s="225"/>
      <c r="AT1023" s="226" t="s">
        <v>192</v>
      </c>
      <c r="AU1023" s="226" t="s">
        <v>86</v>
      </c>
      <c r="AV1023" s="12" t="s">
        <v>24</v>
      </c>
      <c r="AW1023" s="12" t="s">
        <v>41</v>
      </c>
      <c r="AX1023" s="12" t="s">
        <v>78</v>
      </c>
      <c r="AY1023" s="226" t="s">
        <v>183</v>
      </c>
    </row>
    <row r="1024" spans="2:51" s="13" customFormat="1" ht="13.5">
      <c r="B1024" s="227"/>
      <c r="C1024" s="228"/>
      <c r="D1024" s="217" t="s">
        <v>192</v>
      </c>
      <c r="E1024" s="229" t="s">
        <v>22</v>
      </c>
      <c r="F1024" s="230" t="s">
        <v>1388</v>
      </c>
      <c r="G1024" s="228"/>
      <c r="H1024" s="231">
        <v>35.4</v>
      </c>
      <c r="I1024" s="232"/>
      <c r="J1024" s="228"/>
      <c r="K1024" s="228"/>
      <c r="L1024" s="233"/>
      <c r="M1024" s="234"/>
      <c r="N1024" s="235"/>
      <c r="O1024" s="235"/>
      <c r="P1024" s="235"/>
      <c r="Q1024" s="235"/>
      <c r="R1024" s="235"/>
      <c r="S1024" s="235"/>
      <c r="T1024" s="236"/>
      <c r="AT1024" s="237" t="s">
        <v>192</v>
      </c>
      <c r="AU1024" s="237" t="s">
        <v>86</v>
      </c>
      <c r="AV1024" s="13" t="s">
        <v>86</v>
      </c>
      <c r="AW1024" s="13" t="s">
        <v>41</v>
      </c>
      <c r="AX1024" s="13" t="s">
        <v>78</v>
      </c>
      <c r="AY1024" s="237" t="s">
        <v>183</v>
      </c>
    </row>
    <row r="1025" spans="2:51" s="12" customFormat="1" ht="13.5">
      <c r="B1025" s="215"/>
      <c r="C1025" s="216"/>
      <c r="D1025" s="217" t="s">
        <v>192</v>
      </c>
      <c r="E1025" s="218" t="s">
        <v>22</v>
      </c>
      <c r="F1025" s="219" t="s">
        <v>1303</v>
      </c>
      <c r="G1025" s="216"/>
      <c r="H1025" s="220" t="s">
        <v>22</v>
      </c>
      <c r="I1025" s="221"/>
      <c r="J1025" s="216"/>
      <c r="K1025" s="216"/>
      <c r="L1025" s="222"/>
      <c r="M1025" s="223"/>
      <c r="N1025" s="224"/>
      <c r="O1025" s="224"/>
      <c r="P1025" s="224"/>
      <c r="Q1025" s="224"/>
      <c r="R1025" s="224"/>
      <c r="S1025" s="224"/>
      <c r="T1025" s="225"/>
      <c r="AT1025" s="226" t="s">
        <v>192</v>
      </c>
      <c r="AU1025" s="226" t="s">
        <v>86</v>
      </c>
      <c r="AV1025" s="12" t="s">
        <v>24</v>
      </c>
      <c r="AW1025" s="12" t="s">
        <v>41</v>
      </c>
      <c r="AX1025" s="12" t="s">
        <v>78</v>
      </c>
      <c r="AY1025" s="226" t="s">
        <v>183</v>
      </c>
    </row>
    <row r="1026" spans="2:51" s="13" customFormat="1" ht="13.5">
      <c r="B1026" s="227"/>
      <c r="C1026" s="228"/>
      <c r="D1026" s="217" t="s">
        <v>192</v>
      </c>
      <c r="E1026" s="229" t="s">
        <v>22</v>
      </c>
      <c r="F1026" s="230" t="s">
        <v>1389</v>
      </c>
      <c r="G1026" s="228"/>
      <c r="H1026" s="231">
        <v>21</v>
      </c>
      <c r="I1026" s="232"/>
      <c r="J1026" s="228"/>
      <c r="K1026" s="228"/>
      <c r="L1026" s="233"/>
      <c r="M1026" s="234"/>
      <c r="N1026" s="235"/>
      <c r="O1026" s="235"/>
      <c r="P1026" s="235"/>
      <c r="Q1026" s="235"/>
      <c r="R1026" s="235"/>
      <c r="S1026" s="235"/>
      <c r="T1026" s="236"/>
      <c r="AT1026" s="237" t="s">
        <v>192</v>
      </c>
      <c r="AU1026" s="237" t="s">
        <v>86</v>
      </c>
      <c r="AV1026" s="13" t="s">
        <v>86</v>
      </c>
      <c r="AW1026" s="13" t="s">
        <v>41</v>
      </c>
      <c r="AX1026" s="13" t="s">
        <v>78</v>
      </c>
      <c r="AY1026" s="237" t="s">
        <v>183</v>
      </c>
    </row>
    <row r="1027" spans="2:51" s="13" customFormat="1" ht="13.5">
      <c r="B1027" s="227"/>
      <c r="C1027" s="228"/>
      <c r="D1027" s="217" t="s">
        <v>192</v>
      </c>
      <c r="E1027" s="229" t="s">
        <v>22</v>
      </c>
      <c r="F1027" s="230" t="s">
        <v>1390</v>
      </c>
      <c r="G1027" s="228"/>
      <c r="H1027" s="231">
        <v>10.2</v>
      </c>
      <c r="I1027" s="232"/>
      <c r="J1027" s="228"/>
      <c r="K1027" s="228"/>
      <c r="L1027" s="233"/>
      <c r="M1027" s="234"/>
      <c r="N1027" s="235"/>
      <c r="O1027" s="235"/>
      <c r="P1027" s="235"/>
      <c r="Q1027" s="235"/>
      <c r="R1027" s="235"/>
      <c r="S1027" s="235"/>
      <c r="T1027" s="236"/>
      <c r="AT1027" s="237" t="s">
        <v>192</v>
      </c>
      <c r="AU1027" s="237" t="s">
        <v>86</v>
      </c>
      <c r="AV1027" s="13" t="s">
        <v>86</v>
      </c>
      <c r="AW1027" s="13" t="s">
        <v>41</v>
      </c>
      <c r="AX1027" s="13" t="s">
        <v>78</v>
      </c>
      <c r="AY1027" s="237" t="s">
        <v>183</v>
      </c>
    </row>
    <row r="1028" spans="2:51" s="13" customFormat="1" ht="13.5">
      <c r="B1028" s="227"/>
      <c r="C1028" s="228"/>
      <c r="D1028" s="217" t="s">
        <v>192</v>
      </c>
      <c r="E1028" s="229" t="s">
        <v>22</v>
      </c>
      <c r="F1028" s="230" t="s">
        <v>1391</v>
      </c>
      <c r="G1028" s="228"/>
      <c r="H1028" s="231">
        <v>9.9</v>
      </c>
      <c r="I1028" s="232"/>
      <c r="J1028" s="228"/>
      <c r="K1028" s="228"/>
      <c r="L1028" s="233"/>
      <c r="M1028" s="234"/>
      <c r="N1028" s="235"/>
      <c r="O1028" s="235"/>
      <c r="P1028" s="235"/>
      <c r="Q1028" s="235"/>
      <c r="R1028" s="235"/>
      <c r="S1028" s="235"/>
      <c r="T1028" s="236"/>
      <c r="AT1028" s="237" t="s">
        <v>192</v>
      </c>
      <c r="AU1028" s="237" t="s">
        <v>86</v>
      </c>
      <c r="AV1028" s="13" t="s">
        <v>86</v>
      </c>
      <c r="AW1028" s="13" t="s">
        <v>41</v>
      </c>
      <c r="AX1028" s="13" t="s">
        <v>78</v>
      </c>
      <c r="AY1028" s="237" t="s">
        <v>183</v>
      </c>
    </row>
    <row r="1029" spans="2:51" s="13" customFormat="1" ht="13.5">
      <c r="B1029" s="227"/>
      <c r="C1029" s="228"/>
      <c r="D1029" s="217" t="s">
        <v>192</v>
      </c>
      <c r="E1029" s="229" t="s">
        <v>22</v>
      </c>
      <c r="F1029" s="230" t="s">
        <v>1392</v>
      </c>
      <c r="G1029" s="228"/>
      <c r="H1029" s="231">
        <v>11.2</v>
      </c>
      <c r="I1029" s="232"/>
      <c r="J1029" s="228"/>
      <c r="K1029" s="228"/>
      <c r="L1029" s="233"/>
      <c r="M1029" s="234"/>
      <c r="N1029" s="235"/>
      <c r="O1029" s="235"/>
      <c r="P1029" s="235"/>
      <c r="Q1029" s="235"/>
      <c r="R1029" s="235"/>
      <c r="S1029" s="235"/>
      <c r="T1029" s="236"/>
      <c r="AT1029" s="237" t="s">
        <v>192</v>
      </c>
      <c r="AU1029" s="237" t="s">
        <v>86</v>
      </c>
      <c r="AV1029" s="13" t="s">
        <v>86</v>
      </c>
      <c r="AW1029" s="13" t="s">
        <v>41</v>
      </c>
      <c r="AX1029" s="13" t="s">
        <v>78</v>
      </c>
      <c r="AY1029" s="237" t="s">
        <v>183</v>
      </c>
    </row>
    <row r="1030" spans="2:51" s="12" customFormat="1" ht="13.5">
      <c r="B1030" s="215"/>
      <c r="C1030" s="216"/>
      <c r="D1030" s="217" t="s">
        <v>192</v>
      </c>
      <c r="E1030" s="218" t="s">
        <v>22</v>
      </c>
      <c r="F1030" s="219" t="s">
        <v>1305</v>
      </c>
      <c r="G1030" s="216"/>
      <c r="H1030" s="220" t="s">
        <v>22</v>
      </c>
      <c r="I1030" s="221"/>
      <c r="J1030" s="216"/>
      <c r="K1030" s="216"/>
      <c r="L1030" s="222"/>
      <c r="M1030" s="223"/>
      <c r="N1030" s="224"/>
      <c r="O1030" s="224"/>
      <c r="P1030" s="224"/>
      <c r="Q1030" s="224"/>
      <c r="R1030" s="224"/>
      <c r="S1030" s="224"/>
      <c r="T1030" s="225"/>
      <c r="AT1030" s="226" t="s">
        <v>192</v>
      </c>
      <c r="AU1030" s="226" t="s">
        <v>86</v>
      </c>
      <c r="AV1030" s="12" t="s">
        <v>24</v>
      </c>
      <c r="AW1030" s="12" t="s">
        <v>41</v>
      </c>
      <c r="AX1030" s="12" t="s">
        <v>78</v>
      </c>
      <c r="AY1030" s="226" t="s">
        <v>183</v>
      </c>
    </row>
    <row r="1031" spans="2:51" s="13" customFormat="1" ht="13.5">
      <c r="B1031" s="227"/>
      <c r="C1031" s="228"/>
      <c r="D1031" s="217" t="s">
        <v>192</v>
      </c>
      <c r="E1031" s="229" t="s">
        <v>22</v>
      </c>
      <c r="F1031" s="230" t="s">
        <v>1393</v>
      </c>
      <c r="G1031" s="228"/>
      <c r="H1031" s="231">
        <v>21</v>
      </c>
      <c r="I1031" s="232"/>
      <c r="J1031" s="228"/>
      <c r="K1031" s="228"/>
      <c r="L1031" s="233"/>
      <c r="M1031" s="234"/>
      <c r="N1031" s="235"/>
      <c r="O1031" s="235"/>
      <c r="P1031" s="235"/>
      <c r="Q1031" s="235"/>
      <c r="R1031" s="235"/>
      <c r="S1031" s="235"/>
      <c r="T1031" s="236"/>
      <c r="AT1031" s="237" t="s">
        <v>192</v>
      </c>
      <c r="AU1031" s="237" t="s">
        <v>86</v>
      </c>
      <c r="AV1031" s="13" t="s">
        <v>86</v>
      </c>
      <c r="AW1031" s="13" t="s">
        <v>41</v>
      </c>
      <c r="AX1031" s="13" t="s">
        <v>78</v>
      </c>
      <c r="AY1031" s="237" t="s">
        <v>183</v>
      </c>
    </row>
    <row r="1032" spans="2:51" s="13" customFormat="1" ht="13.5">
      <c r="B1032" s="227"/>
      <c r="C1032" s="228"/>
      <c r="D1032" s="217" t="s">
        <v>192</v>
      </c>
      <c r="E1032" s="229" t="s">
        <v>22</v>
      </c>
      <c r="F1032" s="230" t="s">
        <v>1394</v>
      </c>
      <c r="G1032" s="228"/>
      <c r="H1032" s="231">
        <v>11.4</v>
      </c>
      <c r="I1032" s="232"/>
      <c r="J1032" s="228"/>
      <c r="K1032" s="228"/>
      <c r="L1032" s="233"/>
      <c r="M1032" s="234"/>
      <c r="N1032" s="235"/>
      <c r="O1032" s="235"/>
      <c r="P1032" s="235"/>
      <c r="Q1032" s="235"/>
      <c r="R1032" s="235"/>
      <c r="S1032" s="235"/>
      <c r="T1032" s="236"/>
      <c r="AT1032" s="237" t="s">
        <v>192</v>
      </c>
      <c r="AU1032" s="237" t="s">
        <v>86</v>
      </c>
      <c r="AV1032" s="13" t="s">
        <v>86</v>
      </c>
      <c r="AW1032" s="13" t="s">
        <v>41</v>
      </c>
      <c r="AX1032" s="13" t="s">
        <v>78</v>
      </c>
      <c r="AY1032" s="237" t="s">
        <v>183</v>
      </c>
    </row>
    <row r="1033" spans="2:51" s="13" customFormat="1" ht="13.5">
      <c r="B1033" s="227"/>
      <c r="C1033" s="228"/>
      <c r="D1033" s="217" t="s">
        <v>192</v>
      </c>
      <c r="E1033" s="229" t="s">
        <v>22</v>
      </c>
      <c r="F1033" s="230" t="s">
        <v>1395</v>
      </c>
      <c r="G1033" s="228"/>
      <c r="H1033" s="231">
        <v>15</v>
      </c>
      <c r="I1033" s="232"/>
      <c r="J1033" s="228"/>
      <c r="K1033" s="228"/>
      <c r="L1033" s="233"/>
      <c r="M1033" s="234"/>
      <c r="N1033" s="235"/>
      <c r="O1033" s="235"/>
      <c r="P1033" s="235"/>
      <c r="Q1033" s="235"/>
      <c r="R1033" s="235"/>
      <c r="S1033" s="235"/>
      <c r="T1033" s="236"/>
      <c r="AT1033" s="237" t="s">
        <v>192</v>
      </c>
      <c r="AU1033" s="237" t="s">
        <v>86</v>
      </c>
      <c r="AV1033" s="13" t="s">
        <v>86</v>
      </c>
      <c r="AW1033" s="13" t="s">
        <v>41</v>
      </c>
      <c r="AX1033" s="13" t="s">
        <v>78</v>
      </c>
      <c r="AY1033" s="237" t="s">
        <v>183</v>
      </c>
    </row>
    <row r="1034" spans="2:51" s="12" customFormat="1" ht="13.5">
      <c r="B1034" s="215"/>
      <c r="C1034" s="216"/>
      <c r="D1034" s="217" t="s">
        <v>192</v>
      </c>
      <c r="E1034" s="218" t="s">
        <v>22</v>
      </c>
      <c r="F1034" s="219" t="s">
        <v>1396</v>
      </c>
      <c r="G1034" s="216"/>
      <c r="H1034" s="220" t="s">
        <v>22</v>
      </c>
      <c r="I1034" s="221"/>
      <c r="J1034" s="216"/>
      <c r="K1034" s="216"/>
      <c r="L1034" s="222"/>
      <c r="M1034" s="223"/>
      <c r="N1034" s="224"/>
      <c r="O1034" s="224"/>
      <c r="P1034" s="224"/>
      <c r="Q1034" s="224"/>
      <c r="R1034" s="224"/>
      <c r="S1034" s="224"/>
      <c r="T1034" s="225"/>
      <c r="AT1034" s="226" t="s">
        <v>192</v>
      </c>
      <c r="AU1034" s="226" t="s">
        <v>86</v>
      </c>
      <c r="AV1034" s="12" t="s">
        <v>24</v>
      </c>
      <c r="AW1034" s="12" t="s">
        <v>41</v>
      </c>
      <c r="AX1034" s="12" t="s">
        <v>78</v>
      </c>
      <c r="AY1034" s="226" t="s">
        <v>183</v>
      </c>
    </row>
    <row r="1035" spans="2:51" s="13" customFormat="1" ht="13.5">
      <c r="B1035" s="227"/>
      <c r="C1035" s="228"/>
      <c r="D1035" s="217" t="s">
        <v>192</v>
      </c>
      <c r="E1035" s="229" t="s">
        <v>22</v>
      </c>
      <c r="F1035" s="230" t="s">
        <v>1397</v>
      </c>
      <c r="G1035" s="228"/>
      <c r="H1035" s="231">
        <v>27</v>
      </c>
      <c r="I1035" s="232"/>
      <c r="J1035" s="228"/>
      <c r="K1035" s="228"/>
      <c r="L1035" s="233"/>
      <c r="M1035" s="234"/>
      <c r="N1035" s="235"/>
      <c r="O1035" s="235"/>
      <c r="P1035" s="235"/>
      <c r="Q1035" s="235"/>
      <c r="R1035" s="235"/>
      <c r="S1035" s="235"/>
      <c r="T1035" s="236"/>
      <c r="AT1035" s="237" t="s">
        <v>192</v>
      </c>
      <c r="AU1035" s="237" t="s">
        <v>86</v>
      </c>
      <c r="AV1035" s="13" t="s">
        <v>86</v>
      </c>
      <c r="AW1035" s="13" t="s">
        <v>41</v>
      </c>
      <c r="AX1035" s="13" t="s">
        <v>78</v>
      </c>
      <c r="AY1035" s="237" t="s">
        <v>183</v>
      </c>
    </row>
    <row r="1036" spans="2:51" s="12" customFormat="1" ht="13.5">
      <c r="B1036" s="215"/>
      <c r="C1036" s="216"/>
      <c r="D1036" s="217" t="s">
        <v>192</v>
      </c>
      <c r="E1036" s="218" t="s">
        <v>22</v>
      </c>
      <c r="F1036" s="219" t="s">
        <v>239</v>
      </c>
      <c r="G1036" s="216"/>
      <c r="H1036" s="220" t="s">
        <v>22</v>
      </c>
      <c r="I1036" s="221"/>
      <c r="J1036" s="216"/>
      <c r="K1036" s="216"/>
      <c r="L1036" s="222"/>
      <c r="M1036" s="223"/>
      <c r="N1036" s="224"/>
      <c r="O1036" s="224"/>
      <c r="P1036" s="224"/>
      <c r="Q1036" s="224"/>
      <c r="R1036" s="224"/>
      <c r="S1036" s="224"/>
      <c r="T1036" s="225"/>
      <c r="AT1036" s="226" t="s">
        <v>192</v>
      </c>
      <c r="AU1036" s="226" t="s">
        <v>86</v>
      </c>
      <c r="AV1036" s="12" t="s">
        <v>24</v>
      </c>
      <c r="AW1036" s="12" t="s">
        <v>41</v>
      </c>
      <c r="AX1036" s="12" t="s">
        <v>78</v>
      </c>
      <c r="AY1036" s="226" t="s">
        <v>183</v>
      </c>
    </row>
    <row r="1037" spans="2:51" s="12" customFormat="1" ht="13.5">
      <c r="B1037" s="215"/>
      <c r="C1037" s="216"/>
      <c r="D1037" s="217" t="s">
        <v>192</v>
      </c>
      <c r="E1037" s="218" t="s">
        <v>22</v>
      </c>
      <c r="F1037" s="219" t="s">
        <v>1143</v>
      </c>
      <c r="G1037" s="216"/>
      <c r="H1037" s="220" t="s">
        <v>22</v>
      </c>
      <c r="I1037" s="221"/>
      <c r="J1037" s="216"/>
      <c r="K1037" s="216"/>
      <c r="L1037" s="222"/>
      <c r="M1037" s="223"/>
      <c r="N1037" s="224"/>
      <c r="O1037" s="224"/>
      <c r="P1037" s="224"/>
      <c r="Q1037" s="224"/>
      <c r="R1037" s="224"/>
      <c r="S1037" s="224"/>
      <c r="T1037" s="225"/>
      <c r="AT1037" s="226" t="s">
        <v>192</v>
      </c>
      <c r="AU1037" s="226" t="s">
        <v>86</v>
      </c>
      <c r="AV1037" s="12" t="s">
        <v>24</v>
      </c>
      <c r="AW1037" s="12" t="s">
        <v>41</v>
      </c>
      <c r="AX1037" s="12" t="s">
        <v>78</v>
      </c>
      <c r="AY1037" s="226" t="s">
        <v>183</v>
      </c>
    </row>
    <row r="1038" spans="2:51" s="13" customFormat="1" ht="13.5">
      <c r="B1038" s="227"/>
      <c r="C1038" s="228"/>
      <c r="D1038" s="217" t="s">
        <v>192</v>
      </c>
      <c r="E1038" s="229" t="s">
        <v>22</v>
      </c>
      <c r="F1038" s="230" t="s">
        <v>1398</v>
      </c>
      <c r="G1038" s="228"/>
      <c r="H1038" s="231">
        <v>12.9</v>
      </c>
      <c r="I1038" s="232"/>
      <c r="J1038" s="228"/>
      <c r="K1038" s="228"/>
      <c r="L1038" s="233"/>
      <c r="M1038" s="234"/>
      <c r="N1038" s="235"/>
      <c r="O1038" s="235"/>
      <c r="P1038" s="235"/>
      <c r="Q1038" s="235"/>
      <c r="R1038" s="235"/>
      <c r="S1038" s="235"/>
      <c r="T1038" s="236"/>
      <c r="AT1038" s="237" t="s">
        <v>192</v>
      </c>
      <c r="AU1038" s="237" t="s">
        <v>86</v>
      </c>
      <c r="AV1038" s="13" t="s">
        <v>86</v>
      </c>
      <c r="AW1038" s="13" t="s">
        <v>41</v>
      </c>
      <c r="AX1038" s="13" t="s">
        <v>78</v>
      </c>
      <c r="AY1038" s="237" t="s">
        <v>183</v>
      </c>
    </row>
    <row r="1039" spans="2:51" s="12" customFormat="1" ht="13.5">
      <c r="B1039" s="215"/>
      <c r="C1039" s="216"/>
      <c r="D1039" s="217" t="s">
        <v>192</v>
      </c>
      <c r="E1039" s="218" t="s">
        <v>22</v>
      </c>
      <c r="F1039" s="219" t="s">
        <v>1399</v>
      </c>
      <c r="G1039" s="216"/>
      <c r="H1039" s="220" t="s">
        <v>22</v>
      </c>
      <c r="I1039" s="221"/>
      <c r="J1039" s="216"/>
      <c r="K1039" s="216"/>
      <c r="L1039" s="222"/>
      <c r="M1039" s="223"/>
      <c r="N1039" s="224"/>
      <c r="O1039" s="224"/>
      <c r="P1039" s="224"/>
      <c r="Q1039" s="224"/>
      <c r="R1039" s="224"/>
      <c r="S1039" s="224"/>
      <c r="T1039" s="225"/>
      <c r="AT1039" s="226" t="s">
        <v>192</v>
      </c>
      <c r="AU1039" s="226" t="s">
        <v>86</v>
      </c>
      <c r="AV1039" s="12" t="s">
        <v>24</v>
      </c>
      <c r="AW1039" s="12" t="s">
        <v>41</v>
      </c>
      <c r="AX1039" s="12" t="s">
        <v>78</v>
      </c>
      <c r="AY1039" s="226" t="s">
        <v>183</v>
      </c>
    </row>
    <row r="1040" spans="2:51" s="13" customFormat="1" ht="13.5">
      <c r="B1040" s="227"/>
      <c r="C1040" s="228"/>
      <c r="D1040" s="217" t="s">
        <v>192</v>
      </c>
      <c r="E1040" s="229" t="s">
        <v>22</v>
      </c>
      <c r="F1040" s="230" t="s">
        <v>1400</v>
      </c>
      <c r="G1040" s="228"/>
      <c r="H1040" s="231">
        <v>52.3</v>
      </c>
      <c r="I1040" s="232"/>
      <c r="J1040" s="228"/>
      <c r="K1040" s="228"/>
      <c r="L1040" s="233"/>
      <c r="M1040" s="234"/>
      <c r="N1040" s="235"/>
      <c r="O1040" s="235"/>
      <c r="P1040" s="235"/>
      <c r="Q1040" s="235"/>
      <c r="R1040" s="235"/>
      <c r="S1040" s="235"/>
      <c r="T1040" s="236"/>
      <c r="AT1040" s="237" t="s">
        <v>192</v>
      </c>
      <c r="AU1040" s="237" t="s">
        <v>86</v>
      </c>
      <c r="AV1040" s="13" t="s">
        <v>86</v>
      </c>
      <c r="AW1040" s="13" t="s">
        <v>41</v>
      </c>
      <c r="AX1040" s="13" t="s">
        <v>78</v>
      </c>
      <c r="AY1040" s="237" t="s">
        <v>183</v>
      </c>
    </row>
    <row r="1041" spans="2:51" s="13" customFormat="1" ht="13.5">
      <c r="B1041" s="227"/>
      <c r="C1041" s="228"/>
      <c r="D1041" s="217" t="s">
        <v>192</v>
      </c>
      <c r="E1041" s="229" t="s">
        <v>22</v>
      </c>
      <c r="F1041" s="230" t="s">
        <v>1401</v>
      </c>
      <c r="G1041" s="228"/>
      <c r="H1041" s="231">
        <v>214</v>
      </c>
      <c r="I1041" s="232"/>
      <c r="J1041" s="228"/>
      <c r="K1041" s="228"/>
      <c r="L1041" s="233"/>
      <c r="M1041" s="234"/>
      <c r="N1041" s="235"/>
      <c r="O1041" s="235"/>
      <c r="P1041" s="235"/>
      <c r="Q1041" s="235"/>
      <c r="R1041" s="235"/>
      <c r="S1041" s="235"/>
      <c r="T1041" s="236"/>
      <c r="AT1041" s="237" t="s">
        <v>192</v>
      </c>
      <c r="AU1041" s="237" t="s">
        <v>86</v>
      </c>
      <c r="AV1041" s="13" t="s">
        <v>86</v>
      </c>
      <c r="AW1041" s="13" t="s">
        <v>41</v>
      </c>
      <c r="AX1041" s="13" t="s">
        <v>78</v>
      </c>
      <c r="AY1041" s="237" t="s">
        <v>183</v>
      </c>
    </row>
    <row r="1042" spans="2:51" s="13" customFormat="1" ht="13.5">
      <c r="B1042" s="227"/>
      <c r="C1042" s="228"/>
      <c r="D1042" s="217" t="s">
        <v>192</v>
      </c>
      <c r="E1042" s="229" t="s">
        <v>22</v>
      </c>
      <c r="F1042" s="230" t="s">
        <v>1402</v>
      </c>
      <c r="G1042" s="228"/>
      <c r="H1042" s="231">
        <v>47.4</v>
      </c>
      <c r="I1042" s="232"/>
      <c r="J1042" s="228"/>
      <c r="K1042" s="228"/>
      <c r="L1042" s="233"/>
      <c r="M1042" s="234"/>
      <c r="N1042" s="235"/>
      <c r="O1042" s="235"/>
      <c r="P1042" s="235"/>
      <c r="Q1042" s="235"/>
      <c r="R1042" s="235"/>
      <c r="S1042" s="235"/>
      <c r="T1042" s="236"/>
      <c r="AT1042" s="237" t="s">
        <v>192</v>
      </c>
      <c r="AU1042" s="237" t="s">
        <v>86</v>
      </c>
      <c r="AV1042" s="13" t="s">
        <v>86</v>
      </c>
      <c r="AW1042" s="13" t="s">
        <v>41</v>
      </c>
      <c r="AX1042" s="13" t="s">
        <v>78</v>
      </c>
      <c r="AY1042" s="237" t="s">
        <v>183</v>
      </c>
    </row>
    <row r="1043" spans="2:51" s="12" customFormat="1" ht="13.5">
      <c r="B1043" s="215"/>
      <c r="C1043" s="216"/>
      <c r="D1043" s="217" t="s">
        <v>192</v>
      </c>
      <c r="E1043" s="218" t="s">
        <v>22</v>
      </c>
      <c r="F1043" s="219" t="s">
        <v>1403</v>
      </c>
      <c r="G1043" s="216"/>
      <c r="H1043" s="220" t="s">
        <v>22</v>
      </c>
      <c r="I1043" s="221"/>
      <c r="J1043" s="216"/>
      <c r="K1043" s="216"/>
      <c r="L1043" s="222"/>
      <c r="M1043" s="223"/>
      <c r="N1043" s="224"/>
      <c r="O1043" s="224"/>
      <c r="P1043" s="224"/>
      <c r="Q1043" s="224"/>
      <c r="R1043" s="224"/>
      <c r="S1043" s="224"/>
      <c r="T1043" s="225"/>
      <c r="AT1043" s="226" t="s">
        <v>192</v>
      </c>
      <c r="AU1043" s="226" t="s">
        <v>86</v>
      </c>
      <c r="AV1043" s="12" t="s">
        <v>24</v>
      </c>
      <c r="AW1043" s="12" t="s">
        <v>41</v>
      </c>
      <c r="AX1043" s="12" t="s">
        <v>78</v>
      </c>
      <c r="AY1043" s="226" t="s">
        <v>183</v>
      </c>
    </row>
    <row r="1044" spans="2:51" s="13" customFormat="1" ht="13.5">
      <c r="B1044" s="227"/>
      <c r="C1044" s="228"/>
      <c r="D1044" s="217" t="s">
        <v>192</v>
      </c>
      <c r="E1044" s="229" t="s">
        <v>22</v>
      </c>
      <c r="F1044" s="230" t="s">
        <v>1397</v>
      </c>
      <c r="G1044" s="228"/>
      <c r="H1044" s="231">
        <v>27</v>
      </c>
      <c r="I1044" s="232"/>
      <c r="J1044" s="228"/>
      <c r="K1044" s="228"/>
      <c r="L1044" s="233"/>
      <c r="M1044" s="234"/>
      <c r="N1044" s="235"/>
      <c r="O1044" s="235"/>
      <c r="P1044" s="235"/>
      <c r="Q1044" s="235"/>
      <c r="R1044" s="235"/>
      <c r="S1044" s="235"/>
      <c r="T1044" s="236"/>
      <c r="AT1044" s="237" t="s">
        <v>192</v>
      </c>
      <c r="AU1044" s="237" t="s">
        <v>86</v>
      </c>
      <c r="AV1044" s="13" t="s">
        <v>86</v>
      </c>
      <c r="AW1044" s="13" t="s">
        <v>41</v>
      </c>
      <c r="AX1044" s="13" t="s">
        <v>78</v>
      </c>
      <c r="AY1044" s="237" t="s">
        <v>183</v>
      </c>
    </row>
    <row r="1045" spans="2:51" s="12" customFormat="1" ht="13.5">
      <c r="B1045" s="215"/>
      <c r="C1045" s="216"/>
      <c r="D1045" s="238" t="s">
        <v>192</v>
      </c>
      <c r="E1045" s="242" t="s">
        <v>22</v>
      </c>
      <c r="F1045" s="243" t="s">
        <v>207</v>
      </c>
      <c r="G1045" s="216"/>
      <c r="H1045" s="244" t="s">
        <v>22</v>
      </c>
      <c r="I1045" s="221"/>
      <c r="J1045" s="216"/>
      <c r="K1045" s="216"/>
      <c r="L1045" s="222"/>
      <c r="M1045" s="223"/>
      <c r="N1045" s="224"/>
      <c r="O1045" s="224"/>
      <c r="P1045" s="224"/>
      <c r="Q1045" s="224"/>
      <c r="R1045" s="224"/>
      <c r="S1045" s="224"/>
      <c r="T1045" s="225"/>
      <c r="AT1045" s="226" t="s">
        <v>192</v>
      </c>
      <c r="AU1045" s="226" t="s">
        <v>86</v>
      </c>
      <c r="AV1045" s="12" t="s">
        <v>24</v>
      </c>
      <c r="AW1045" s="12" t="s">
        <v>41</v>
      </c>
      <c r="AX1045" s="12" t="s">
        <v>78</v>
      </c>
      <c r="AY1045" s="226" t="s">
        <v>183</v>
      </c>
    </row>
    <row r="1046" spans="2:65" s="1" customFormat="1" ht="31.5" customHeight="1">
      <c r="B1046" s="40"/>
      <c r="C1046" s="203" t="s">
        <v>1404</v>
      </c>
      <c r="D1046" s="203" t="s">
        <v>185</v>
      </c>
      <c r="E1046" s="204" t="s">
        <v>1405</v>
      </c>
      <c r="F1046" s="205" t="s">
        <v>1406</v>
      </c>
      <c r="G1046" s="206" t="s">
        <v>288</v>
      </c>
      <c r="H1046" s="207">
        <v>75.6</v>
      </c>
      <c r="I1046" s="208"/>
      <c r="J1046" s="209">
        <f>ROUND(I1046*H1046,2)</f>
        <v>0</v>
      </c>
      <c r="K1046" s="205" t="s">
        <v>189</v>
      </c>
      <c r="L1046" s="60"/>
      <c r="M1046" s="210" t="s">
        <v>22</v>
      </c>
      <c r="N1046" s="211" t="s">
        <v>49</v>
      </c>
      <c r="O1046" s="41"/>
      <c r="P1046" s="212">
        <f>O1046*H1046</f>
        <v>0</v>
      </c>
      <c r="Q1046" s="212">
        <v>0</v>
      </c>
      <c r="R1046" s="212">
        <f>Q1046*H1046</f>
        <v>0</v>
      </c>
      <c r="S1046" s="212">
        <v>0.089</v>
      </c>
      <c r="T1046" s="213">
        <f>S1046*H1046</f>
        <v>6.728399999999999</v>
      </c>
      <c r="AR1046" s="23" t="s">
        <v>190</v>
      </c>
      <c r="AT1046" s="23" t="s">
        <v>185</v>
      </c>
      <c r="AU1046" s="23" t="s">
        <v>86</v>
      </c>
      <c r="AY1046" s="23" t="s">
        <v>183</v>
      </c>
      <c r="BE1046" s="214">
        <f>IF(N1046="základní",J1046,0)</f>
        <v>0</v>
      </c>
      <c r="BF1046" s="214">
        <f>IF(N1046="snížená",J1046,0)</f>
        <v>0</v>
      </c>
      <c r="BG1046" s="214">
        <f>IF(N1046="zákl. přenesená",J1046,0)</f>
        <v>0</v>
      </c>
      <c r="BH1046" s="214">
        <f>IF(N1046="sníž. přenesená",J1046,0)</f>
        <v>0</v>
      </c>
      <c r="BI1046" s="214">
        <f>IF(N1046="nulová",J1046,0)</f>
        <v>0</v>
      </c>
      <c r="BJ1046" s="23" t="s">
        <v>24</v>
      </c>
      <c r="BK1046" s="214">
        <f>ROUND(I1046*H1046,2)</f>
        <v>0</v>
      </c>
      <c r="BL1046" s="23" t="s">
        <v>190</v>
      </c>
      <c r="BM1046" s="23" t="s">
        <v>1407</v>
      </c>
    </row>
    <row r="1047" spans="2:51" s="12" customFormat="1" ht="13.5">
      <c r="B1047" s="215"/>
      <c r="C1047" s="216"/>
      <c r="D1047" s="217" t="s">
        <v>192</v>
      </c>
      <c r="E1047" s="218" t="s">
        <v>22</v>
      </c>
      <c r="F1047" s="219" t="s">
        <v>1408</v>
      </c>
      <c r="G1047" s="216"/>
      <c r="H1047" s="220" t="s">
        <v>22</v>
      </c>
      <c r="I1047" s="221"/>
      <c r="J1047" s="216"/>
      <c r="K1047" s="216"/>
      <c r="L1047" s="222"/>
      <c r="M1047" s="223"/>
      <c r="N1047" s="224"/>
      <c r="O1047" s="224"/>
      <c r="P1047" s="224"/>
      <c r="Q1047" s="224"/>
      <c r="R1047" s="224"/>
      <c r="S1047" s="224"/>
      <c r="T1047" s="225"/>
      <c r="AT1047" s="226" t="s">
        <v>192</v>
      </c>
      <c r="AU1047" s="226" t="s">
        <v>86</v>
      </c>
      <c r="AV1047" s="12" t="s">
        <v>24</v>
      </c>
      <c r="AW1047" s="12" t="s">
        <v>41</v>
      </c>
      <c r="AX1047" s="12" t="s">
        <v>78</v>
      </c>
      <c r="AY1047" s="226" t="s">
        <v>183</v>
      </c>
    </row>
    <row r="1048" spans="2:51" s="13" customFormat="1" ht="13.5">
      <c r="B1048" s="227"/>
      <c r="C1048" s="228"/>
      <c r="D1048" s="217" t="s">
        <v>192</v>
      </c>
      <c r="E1048" s="229" t="s">
        <v>22</v>
      </c>
      <c r="F1048" s="230" t="s">
        <v>1409</v>
      </c>
      <c r="G1048" s="228"/>
      <c r="H1048" s="231">
        <v>45.6</v>
      </c>
      <c r="I1048" s="232"/>
      <c r="J1048" s="228"/>
      <c r="K1048" s="228"/>
      <c r="L1048" s="233"/>
      <c r="M1048" s="234"/>
      <c r="N1048" s="235"/>
      <c r="O1048" s="235"/>
      <c r="P1048" s="235"/>
      <c r="Q1048" s="235"/>
      <c r="R1048" s="235"/>
      <c r="S1048" s="235"/>
      <c r="T1048" s="236"/>
      <c r="AT1048" s="237" t="s">
        <v>192</v>
      </c>
      <c r="AU1048" s="237" t="s">
        <v>86</v>
      </c>
      <c r="AV1048" s="13" t="s">
        <v>86</v>
      </c>
      <c r="AW1048" s="13" t="s">
        <v>41</v>
      </c>
      <c r="AX1048" s="13" t="s">
        <v>78</v>
      </c>
      <c r="AY1048" s="237" t="s">
        <v>183</v>
      </c>
    </row>
    <row r="1049" spans="2:51" s="12" customFormat="1" ht="13.5">
      <c r="B1049" s="215"/>
      <c r="C1049" s="216"/>
      <c r="D1049" s="217" t="s">
        <v>192</v>
      </c>
      <c r="E1049" s="218" t="s">
        <v>22</v>
      </c>
      <c r="F1049" s="219" t="s">
        <v>1410</v>
      </c>
      <c r="G1049" s="216"/>
      <c r="H1049" s="220" t="s">
        <v>22</v>
      </c>
      <c r="I1049" s="221"/>
      <c r="J1049" s="216"/>
      <c r="K1049" s="216"/>
      <c r="L1049" s="222"/>
      <c r="M1049" s="223"/>
      <c r="N1049" s="224"/>
      <c r="O1049" s="224"/>
      <c r="P1049" s="224"/>
      <c r="Q1049" s="224"/>
      <c r="R1049" s="224"/>
      <c r="S1049" s="224"/>
      <c r="T1049" s="225"/>
      <c r="AT1049" s="226" t="s">
        <v>192</v>
      </c>
      <c r="AU1049" s="226" t="s">
        <v>86</v>
      </c>
      <c r="AV1049" s="12" t="s">
        <v>24</v>
      </c>
      <c r="AW1049" s="12" t="s">
        <v>41</v>
      </c>
      <c r="AX1049" s="12" t="s">
        <v>78</v>
      </c>
      <c r="AY1049" s="226" t="s">
        <v>183</v>
      </c>
    </row>
    <row r="1050" spans="2:51" s="13" customFormat="1" ht="13.5">
      <c r="B1050" s="227"/>
      <c r="C1050" s="228"/>
      <c r="D1050" s="217" t="s">
        <v>192</v>
      </c>
      <c r="E1050" s="229" t="s">
        <v>22</v>
      </c>
      <c r="F1050" s="230" t="s">
        <v>1411</v>
      </c>
      <c r="G1050" s="228"/>
      <c r="H1050" s="231">
        <v>30</v>
      </c>
      <c r="I1050" s="232"/>
      <c r="J1050" s="228"/>
      <c r="K1050" s="228"/>
      <c r="L1050" s="233"/>
      <c r="M1050" s="234"/>
      <c r="N1050" s="235"/>
      <c r="O1050" s="235"/>
      <c r="P1050" s="235"/>
      <c r="Q1050" s="235"/>
      <c r="R1050" s="235"/>
      <c r="S1050" s="235"/>
      <c r="T1050" s="236"/>
      <c r="AT1050" s="237" t="s">
        <v>192</v>
      </c>
      <c r="AU1050" s="237" t="s">
        <v>86</v>
      </c>
      <c r="AV1050" s="13" t="s">
        <v>86</v>
      </c>
      <c r="AW1050" s="13" t="s">
        <v>41</v>
      </c>
      <c r="AX1050" s="13" t="s">
        <v>78</v>
      </c>
      <c r="AY1050" s="237" t="s">
        <v>183</v>
      </c>
    </row>
    <row r="1051" spans="2:51" s="12" customFormat="1" ht="13.5">
      <c r="B1051" s="215"/>
      <c r="C1051" s="216"/>
      <c r="D1051" s="238" t="s">
        <v>192</v>
      </c>
      <c r="E1051" s="242" t="s">
        <v>22</v>
      </c>
      <c r="F1051" s="243" t="s">
        <v>207</v>
      </c>
      <c r="G1051" s="216"/>
      <c r="H1051" s="244" t="s">
        <v>22</v>
      </c>
      <c r="I1051" s="221"/>
      <c r="J1051" s="216"/>
      <c r="K1051" s="216"/>
      <c r="L1051" s="222"/>
      <c r="M1051" s="223"/>
      <c r="N1051" s="224"/>
      <c r="O1051" s="224"/>
      <c r="P1051" s="224"/>
      <c r="Q1051" s="224"/>
      <c r="R1051" s="224"/>
      <c r="S1051" s="224"/>
      <c r="T1051" s="225"/>
      <c r="AT1051" s="226" t="s">
        <v>192</v>
      </c>
      <c r="AU1051" s="226" t="s">
        <v>86</v>
      </c>
      <c r="AV1051" s="12" t="s">
        <v>24</v>
      </c>
      <c r="AW1051" s="12" t="s">
        <v>41</v>
      </c>
      <c r="AX1051" s="12" t="s">
        <v>78</v>
      </c>
      <c r="AY1051" s="226" t="s">
        <v>183</v>
      </c>
    </row>
    <row r="1052" spans="2:65" s="1" customFormat="1" ht="31.5" customHeight="1">
      <c r="B1052" s="40"/>
      <c r="C1052" s="203" t="s">
        <v>1412</v>
      </c>
      <c r="D1052" s="203" t="s">
        <v>185</v>
      </c>
      <c r="E1052" s="204" t="s">
        <v>1413</v>
      </c>
      <c r="F1052" s="205" t="s">
        <v>1414</v>
      </c>
      <c r="G1052" s="206" t="s">
        <v>312</v>
      </c>
      <c r="H1052" s="207">
        <v>75</v>
      </c>
      <c r="I1052" s="208"/>
      <c r="J1052" s="209">
        <f>ROUND(I1052*H1052,2)</f>
        <v>0</v>
      </c>
      <c r="K1052" s="205" t="s">
        <v>22</v>
      </c>
      <c r="L1052" s="60"/>
      <c r="M1052" s="210" t="s">
        <v>22</v>
      </c>
      <c r="N1052" s="211" t="s">
        <v>49</v>
      </c>
      <c r="O1052" s="41"/>
      <c r="P1052" s="212">
        <f>O1052*H1052</f>
        <v>0</v>
      </c>
      <c r="Q1052" s="212">
        <v>0</v>
      </c>
      <c r="R1052" s="212">
        <f>Q1052*H1052</f>
        <v>0</v>
      </c>
      <c r="S1052" s="212">
        <v>0.011</v>
      </c>
      <c r="T1052" s="213">
        <f>S1052*H1052</f>
        <v>0.825</v>
      </c>
      <c r="AR1052" s="23" t="s">
        <v>190</v>
      </c>
      <c r="AT1052" s="23" t="s">
        <v>185</v>
      </c>
      <c r="AU1052" s="23" t="s">
        <v>86</v>
      </c>
      <c r="AY1052" s="23" t="s">
        <v>183</v>
      </c>
      <c r="BE1052" s="214">
        <f>IF(N1052="základní",J1052,0)</f>
        <v>0</v>
      </c>
      <c r="BF1052" s="214">
        <f>IF(N1052="snížená",J1052,0)</f>
        <v>0</v>
      </c>
      <c r="BG1052" s="214">
        <f>IF(N1052="zákl. přenesená",J1052,0)</f>
        <v>0</v>
      </c>
      <c r="BH1052" s="214">
        <f>IF(N1052="sníž. přenesená",J1052,0)</f>
        <v>0</v>
      </c>
      <c r="BI1052" s="214">
        <f>IF(N1052="nulová",J1052,0)</f>
        <v>0</v>
      </c>
      <c r="BJ1052" s="23" t="s">
        <v>24</v>
      </c>
      <c r="BK1052" s="214">
        <f>ROUND(I1052*H1052,2)</f>
        <v>0</v>
      </c>
      <c r="BL1052" s="23" t="s">
        <v>190</v>
      </c>
      <c r="BM1052" s="23" t="s">
        <v>1415</v>
      </c>
    </row>
    <row r="1053" spans="2:51" s="13" customFormat="1" ht="13.5">
      <c r="B1053" s="227"/>
      <c r="C1053" s="228"/>
      <c r="D1053" s="238" t="s">
        <v>192</v>
      </c>
      <c r="E1053" s="239" t="s">
        <v>22</v>
      </c>
      <c r="F1053" s="240" t="s">
        <v>1416</v>
      </c>
      <c r="G1053" s="228"/>
      <c r="H1053" s="241">
        <v>75</v>
      </c>
      <c r="I1053" s="232"/>
      <c r="J1053" s="228"/>
      <c r="K1053" s="228"/>
      <c r="L1053" s="233"/>
      <c r="M1053" s="234"/>
      <c r="N1053" s="235"/>
      <c r="O1053" s="235"/>
      <c r="P1053" s="235"/>
      <c r="Q1053" s="235"/>
      <c r="R1053" s="235"/>
      <c r="S1053" s="235"/>
      <c r="T1053" s="236"/>
      <c r="AT1053" s="237" t="s">
        <v>192</v>
      </c>
      <c r="AU1053" s="237" t="s">
        <v>86</v>
      </c>
      <c r="AV1053" s="13" t="s">
        <v>86</v>
      </c>
      <c r="AW1053" s="13" t="s">
        <v>41</v>
      </c>
      <c r="AX1053" s="13" t="s">
        <v>24</v>
      </c>
      <c r="AY1053" s="237" t="s">
        <v>183</v>
      </c>
    </row>
    <row r="1054" spans="2:65" s="1" customFormat="1" ht="31.5" customHeight="1">
      <c r="B1054" s="40"/>
      <c r="C1054" s="203" t="s">
        <v>1417</v>
      </c>
      <c r="D1054" s="203" t="s">
        <v>185</v>
      </c>
      <c r="E1054" s="204" t="s">
        <v>1418</v>
      </c>
      <c r="F1054" s="205" t="s">
        <v>1419</v>
      </c>
      <c r="G1054" s="206" t="s">
        <v>312</v>
      </c>
      <c r="H1054" s="207">
        <v>75</v>
      </c>
      <c r="I1054" s="208"/>
      <c r="J1054" s="209">
        <f>ROUND(I1054*H1054,2)</f>
        <v>0</v>
      </c>
      <c r="K1054" s="205" t="s">
        <v>22</v>
      </c>
      <c r="L1054" s="60"/>
      <c r="M1054" s="210" t="s">
        <v>22</v>
      </c>
      <c r="N1054" s="211" t="s">
        <v>49</v>
      </c>
      <c r="O1054" s="41"/>
      <c r="P1054" s="212">
        <f>O1054*H1054</f>
        <v>0</v>
      </c>
      <c r="Q1054" s="212">
        <v>0</v>
      </c>
      <c r="R1054" s="212">
        <f>Q1054*H1054</f>
        <v>0</v>
      </c>
      <c r="S1054" s="212">
        <v>0.022</v>
      </c>
      <c r="T1054" s="213">
        <f>S1054*H1054</f>
        <v>1.65</v>
      </c>
      <c r="AR1054" s="23" t="s">
        <v>190</v>
      </c>
      <c r="AT1054" s="23" t="s">
        <v>185</v>
      </c>
      <c r="AU1054" s="23" t="s">
        <v>86</v>
      </c>
      <c r="AY1054" s="23" t="s">
        <v>183</v>
      </c>
      <c r="BE1054" s="214">
        <f>IF(N1054="základní",J1054,0)</f>
        <v>0</v>
      </c>
      <c r="BF1054" s="214">
        <f>IF(N1054="snížená",J1054,0)</f>
        <v>0</v>
      </c>
      <c r="BG1054" s="214">
        <f>IF(N1054="zákl. přenesená",J1054,0)</f>
        <v>0</v>
      </c>
      <c r="BH1054" s="214">
        <f>IF(N1054="sníž. přenesená",J1054,0)</f>
        <v>0</v>
      </c>
      <c r="BI1054" s="214">
        <f>IF(N1054="nulová",J1054,0)</f>
        <v>0</v>
      </c>
      <c r="BJ1054" s="23" t="s">
        <v>24</v>
      </c>
      <c r="BK1054" s="214">
        <f>ROUND(I1054*H1054,2)</f>
        <v>0</v>
      </c>
      <c r="BL1054" s="23" t="s">
        <v>190</v>
      </c>
      <c r="BM1054" s="23" t="s">
        <v>1420</v>
      </c>
    </row>
    <row r="1055" spans="2:51" s="13" customFormat="1" ht="13.5">
      <c r="B1055" s="227"/>
      <c r="C1055" s="228"/>
      <c r="D1055" s="238" t="s">
        <v>192</v>
      </c>
      <c r="E1055" s="239" t="s">
        <v>22</v>
      </c>
      <c r="F1055" s="240" t="s">
        <v>1421</v>
      </c>
      <c r="G1055" s="228"/>
      <c r="H1055" s="241">
        <v>75</v>
      </c>
      <c r="I1055" s="232"/>
      <c r="J1055" s="228"/>
      <c r="K1055" s="228"/>
      <c r="L1055" s="233"/>
      <c r="M1055" s="234"/>
      <c r="N1055" s="235"/>
      <c r="O1055" s="235"/>
      <c r="P1055" s="235"/>
      <c r="Q1055" s="235"/>
      <c r="R1055" s="235"/>
      <c r="S1055" s="235"/>
      <c r="T1055" s="236"/>
      <c r="AT1055" s="237" t="s">
        <v>192</v>
      </c>
      <c r="AU1055" s="237" t="s">
        <v>86</v>
      </c>
      <c r="AV1055" s="13" t="s">
        <v>86</v>
      </c>
      <c r="AW1055" s="13" t="s">
        <v>41</v>
      </c>
      <c r="AX1055" s="13" t="s">
        <v>24</v>
      </c>
      <c r="AY1055" s="237" t="s">
        <v>183</v>
      </c>
    </row>
    <row r="1056" spans="2:65" s="1" customFormat="1" ht="22.5" customHeight="1">
      <c r="B1056" s="40"/>
      <c r="C1056" s="203" t="s">
        <v>1422</v>
      </c>
      <c r="D1056" s="203" t="s">
        <v>185</v>
      </c>
      <c r="E1056" s="204" t="s">
        <v>1423</v>
      </c>
      <c r="F1056" s="205" t="s">
        <v>1424</v>
      </c>
      <c r="G1056" s="206" t="s">
        <v>312</v>
      </c>
      <c r="H1056" s="207">
        <v>100</v>
      </c>
      <c r="I1056" s="208"/>
      <c r="J1056" s="209">
        <f aca="true" t="shared" si="30" ref="J1056:J1063">ROUND(I1056*H1056,2)</f>
        <v>0</v>
      </c>
      <c r="K1056" s="205" t="s">
        <v>22</v>
      </c>
      <c r="L1056" s="60"/>
      <c r="M1056" s="210" t="s">
        <v>22</v>
      </c>
      <c r="N1056" s="211" t="s">
        <v>49</v>
      </c>
      <c r="O1056" s="41"/>
      <c r="P1056" s="212">
        <f aca="true" t="shared" si="31" ref="P1056:P1063">O1056*H1056</f>
        <v>0</v>
      </c>
      <c r="Q1056" s="212">
        <v>0</v>
      </c>
      <c r="R1056" s="212">
        <f aca="true" t="shared" si="32" ref="R1056:R1063">Q1056*H1056</f>
        <v>0</v>
      </c>
      <c r="S1056" s="212">
        <v>0</v>
      </c>
      <c r="T1056" s="213">
        <f aca="true" t="shared" si="33" ref="T1056:T1063">S1056*H1056</f>
        <v>0</v>
      </c>
      <c r="AR1056" s="23" t="s">
        <v>190</v>
      </c>
      <c r="AT1056" s="23" t="s">
        <v>185</v>
      </c>
      <c r="AU1056" s="23" t="s">
        <v>86</v>
      </c>
      <c r="AY1056" s="23" t="s">
        <v>183</v>
      </c>
      <c r="BE1056" s="214">
        <f aca="true" t="shared" si="34" ref="BE1056:BE1063">IF(N1056="základní",J1056,0)</f>
        <v>0</v>
      </c>
      <c r="BF1056" s="214">
        <f aca="true" t="shared" si="35" ref="BF1056:BF1063">IF(N1056="snížená",J1056,0)</f>
        <v>0</v>
      </c>
      <c r="BG1056" s="214">
        <f aca="true" t="shared" si="36" ref="BG1056:BG1063">IF(N1056="zákl. přenesená",J1056,0)</f>
        <v>0</v>
      </c>
      <c r="BH1056" s="214">
        <f aca="true" t="shared" si="37" ref="BH1056:BH1063">IF(N1056="sníž. přenesená",J1056,0)</f>
        <v>0</v>
      </c>
      <c r="BI1056" s="214">
        <f aca="true" t="shared" si="38" ref="BI1056:BI1063">IF(N1056="nulová",J1056,0)</f>
        <v>0</v>
      </c>
      <c r="BJ1056" s="23" t="s">
        <v>24</v>
      </c>
      <c r="BK1056" s="214">
        <f aca="true" t="shared" si="39" ref="BK1056:BK1063">ROUND(I1056*H1056,2)</f>
        <v>0</v>
      </c>
      <c r="BL1056" s="23" t="s">
        <v>190</v>
      </c>
      <c r="BM1056" s="23" t="s">
        <v>1425</v>
      </c>
    </row>
    <row r="1057" spans="2:65" s="1" customFormat="1" ht="22.5" customHeight="1">
      <c r="B1057" s="40"/>
      <c r="C1057" s="203" t="s">
        <v>1426</v>
      </c>
      <c r="D1057" s="203" t="s">
        <v>185</v>
      </c>
      <c r="E1057" s="204" t="s">
        <v>1427</v>
      </c>
      <c r="F1057" s="205" t="s">
        <v>1428</v>
      </c>
      <c r="G1057" s="206" t="s">
        <v>312</v>
      </c>
      <c r="H1057" s="207">
        <v>100</v>
      </c>
      <c r="I1057" s="208"/>
      <c r="J1057" s="209">
        <f t="shared" si="30"/>
        <v>0</v>
      </c>
      <c r="K1057" s="205" t="s">
        <v>22</v>
      </c>
      <c r="L1057" s="60"/>
      <c r="M1057" s="210" t="s">
        <v>22</v>
      </c>
      <c r="N1057" s="211" t="s">
        <v>49</v>
      </c>
      <c r="O1057" s="41"/>
      <c r="P1057" s="212">
        <f t="shared" si="31"/>
        <v>0</v>
      </c>
      <c r="Q1057" s="212">
        <v>0</v>
      </c>
      <c r="R1057" s="212">
        <f t="shared" si="32"/>
        <v>0</v>
      </c>
      <c r="S1057" s="212">
        <v>0</v>
      </c>
      <c r="T1057" s="213">
        <f t="shared" si="33"/>
        <v>0</v>
      </c>
      <c r="AR1057" s="23" t="s">
        <v>190</v>
      </c>
      <c r="AT1057" s="23" t="s">
        <v>185</v>
      </c>
      <c r="AU1057" s="23" t="s">
        <v>86</v>
      </c>
      <c r="AY1057" s="23" t="s">
        <v>183</v>
      </c>
      <c r="BE1057" s="214">
        <f t="shared" si="34"/>
        <v>0</v>
      </c>
      <c r="BF1057" s="214">
        <f t="shared" si="35"/>
        <v>0</v>
      </c>
      <c r="BG1057" s="214">
        <f t="shared" si="36"/>
        <v>0</v>
      </c>
      <c r="BH1057" s="214">
        <f t="shared" si="37"/>
        <v>0</v>
      </c>
      <c r="BI1057" s="214">
        <f t="shared" si="38"/>
        <v>0</v>
      </c>
      <c r="BJ1057" s="23" t="s">
        <v>24</v>
      </c>
      <c r="BK1057" s="214">
        <f t="shared" si="39"/>
        <v>0</v>
      </c>
      <c r="BL1057" s="23" t="s">
        <v>190</v>
      </c>
      <c r="BM1057" s="23" t="s">
        <v>1429</v>
      </c>
    </row>
    <row r="1058" spans="2:65" s="1" customFormat="1" ht="22.5" customHeight="1">
      <c r="B1058" s="40"/>
      <c r="C1058" s="203" t="s">
        <v>1430</v>
      </c>
      <c r="D1058" s="203" t="s">
        <v>185</v>
      </c>
      <c r="E1058" s="204" t="s">
        <v>1431</v>
      </c>
      <c r="F1058" s="205" t="s">
        <v>1432</v>
      </c>
      <c r="G1058" s="206" t="s">
        <v>1121</v>
      </c>
      <c r="H1058" s="207">
        <v>500</v>
      </c>
      <c r="I1058" s="208"/>
      <c r="J1058" s="209">
        <f t="shared" si="30"/>
        <v>0</v>
      </c>
      <c r="K1058" s="205" t="s">
        <v>22</v>
      </c>
      <c r="L1058" s="60"/>
      <c r="M1058" s="210" t="s">
        <v>22</v>
      </c>
      <c r="N1058" s="211" t="s">
        <v>49</v>
      </c>
      <c r="O1058" s="41"/>
      <c r="P1058" s="212">
        <f t="shared" si="31"/>
        <v>0</v>
      </c>
      <c r="Q1058" s="212">
        <v>0</v>
      </c>
      <c r="R1058" s="212">
        <f t="shared" si="32"/>
        <v>0</v>
      </c>
      <c r="S1058" s="212">
        <v>0</v>
      </c>
      <c r="T1058" s="213">
        <f t="shared" si="33"/>
        <v>0</v>
      </c>
      <c r="AR1058" s="23" t="s">
        <v>190</v>
      </c>
      <c r="AT1058" s="23" t="s">
        <v>185</v>
      </c>
      <c r="AU1058" s="23" t="s">
        <v>86</v>
      </c>
      <c r="AY1058" s="23" t="s">
        <v>183</v>
      </c>
      <c r="BE1058" s="214">
        <f t="shared" si="34"/>
        <v>0</v>
      </c>
      <c r="BF1058" s="214">
        <f t="shared" si="35"/>
        <v>0</v>
      </c>
      <c r="BG1058" s="214">
        <f t="shared" si="36"/>
        <v>0</v>
      </c>
      <c r="BH1058" s="214">
        <f t="shared" si="37"/>
        <v>0</v>
      </c>
      <c r="BI1058" s="214">
        <f t="shared" si="38"/>
        <v>0</v>
      </c>
      <c r="BJ1058" s="23" t="s">
        <v>24</v>
      </c>
      <c r="BK1058" s="214">
        <f t="shared" si="39"/>
        <v>0</v>
      </c>
      <c r="BL1058" s="23" t="s">
        <v>190</v>
      </c>
      <c r="BM1058" s="23" t="s">
        <v>1433</v>
      </c>
    </row>
    <row r="1059" spans="2:65" s="1" customFormat="1" ht="22.5" customHeight="1">
      <c r="B1059" s="40"/>
      <c r="C1059" s="203" t="s">
        <v>1434</v>
      </c>
      <c r="D1059" s="203" t="s">
        <v>185</v>
      </c>
      <c r="E1059" s="204" t="s">
        <v>1435</v>
      </c>
      <c r="F1059" s="205" t="s">
        <v>1436</v>
      </c>
      <c r="G1059" s="206" t="s">
        <v>246</v>
      </c>
      <c r="H1059" s="207">
        <v>1</v>
      </c>
      <c r="I1059" s="208"/>
      <c r="J1059" s="209">
        <f t="shared" si="30"/>
        <v>0</v>
      </c>
      <c r="K1059" s="205" t="s">
        <v>22</v>
      </c>
      <c r="L1059" s="60"/>
      <c r="M1059" s="210" t="s">
        <v>22</v>
      </c>
      <c r="N1059" s="211" t="s">
        <v>49</v>
      </c>
      <c r="O1059" s="41"/>
      <c r="P1059" s="212">
        <f t="shared" si="31"/>
        <v>0</v>
      </c>
      <c r="Q1059" s="212">
        <v>0</v>
      </c>
      <c r="R1059" s="212">
        <f t="shared" si="32"/>
        <v>0</v>
      </c>
      <c r="S1059" s="212">
        <v>0</v>
      </c>
      <c r="T1059" s="213">
        <f t="shared" si="33"/>
        <v>0</v>
      </c>
      <c r="AR1059" s="23" t="s">
        <v>190</v>
      </c>
      <c r="AT1059" s="23" t="s">
        <v>185</v>
      </c>
      <c r="AU1059" s="23" t="s">
        <v>86</v>
      </c>
      <c r="AY1059" s="23" t="s">
        <v>183</v>
      </c>
      <c r="BE1059" s="214">
        <f t="shared" si="34"/>
        <v>0</v>
      </c>
      <c r="BF1059" s="214">
        <f t="shared" si="35"/>
        <v>0</v>
      </c>
      <c r="BG1059" s="214">
        <f t="shared" si="36"/>
        <v>0</v>
      </c>
      <c r="BH1059" s="214">
        <f t="shared" si="37"/>
        <v>0</v>
      </c>
      <c r="BI1059" s="214">
        <f t="shared" si="38"/>
        <v>0</v>
      </c>
      <c r="BJ1059" s="23" t="s">
        <v>24</v>
      </c>
      <c r="BK1059" s="214">
        <f t="shared" si="39"/>
        <v>0</v>
      </c>
      <c r="BL1059" s="23" t="s">
        <v>190</v>
      </c>
      <c r="BM1059" s="23" t="s">
        <v>1437</v>
      </c>
    </row>
    <row r="1060" spans="2:65" s="1" customFormat="1" ht="22.5" customHeight="1">
      <c r="B1060" s="40"/>
      <c r="C1060" s="203" t="s">
        <v>1438</v>
      </c>
      <c r="D1060" s="203" t="s">
        <v>185</v>
      </c>
      <c r="E1060" s="204" t="s">
        <v>1439</v>
      </c>
      <c r="F1060" s="205" t="s">
        <v>1440</v>
      </c>
      <c r="G1060" s="206" t="s">
        <v>246</v>
      </c>
      <c r="H1060" s="207">
        <v>15</v>
      </c>
      <c r="I1060" s="208"/>
      <c r="J1060" s="209">
        <f t="shared" si="30"/>
        <v>0</v>
      </c>
      <c r="K1060" s="205" t="s">
        <v>22</v>
      </c>
      <c r="L1060" s="60"/>
      <c r="M1060" s="210" t="s">
        <v>22</v>
      </c>
      <c r="N1060" s="211" t="s">
        <v>49</v>
      </c>
      <c r="O1060" s="41"/>
      <c r="P1060" s="212">
        <f t="shared" si="31"/>
        <v>0</v>
      </c>
      <c r="Q1060" s="212">
        <v>0</v>
      </c>
      <c r="R1060" s="212">
        <f t="shared" si="32"/>
        <v>0</v>
      </c>
      <c r="S1060" s="212">
        <v>0</v>
      </c>
      <c r="T1060" s="213">
        <f t="shared" si="33"/>
        <v>0</v>
      </c>
      <c r="AR1060" s="23" t="s">
        <v>190</v>
      </c>
      <c r="AT1060" s="23" t="s">
        <v>185</v>
      </c>
      <c r="AU1060" s="23" t="s">
        <v>86</v>
      </c>
      <c r="AY1060" s="23" t="s">
        <v>183</v>
      </c>
      <c r="BE1060" s="214">
        <f t="shared" si="34"/>
        <v>0</v>
      </c>
      <c r="BF1060" s="214">
        <f t="shared" si="35"/>
        <v>0</v>
      </c>
      <c r="BG1060" s="214">
        <f t="shared" si="36"/>
        <v>0</v>
      </c>
      <c r="BH1060" s="214">
        <f t="shared" si="37"/>
        <v>0</v>
      </c>
      <c r="BI1060" s="214">
        <f t="shared" si="38"/>
        <v>0</v>
      </c>
      <c r="BJ1060" s="23" t="s">
        <v>24</v>
      </c>
      <c r="BK1060" s="214">
        <f t="shared" si="39"/>
        <v>0</v>
      </c>
      <c r="BL1060" s="23" t="s">
        <v>190</v>
      </c>
      <c r="BM1060" s="23" t="s">
        <v>1441</v>
      </c>
    </row>
    <row r="1061" spans="2:65" s="1" customFormat="1" ht="22.5" customHeight="1">
      <c r="B1061" s="40"/>
      <c r="C1061" s="203" t="s">
        <v>1442</v>
      </c>
      <c r="D1061" s="203" t="s">
        <v>185</v>
      </c>
      <c r="E1061" s="204" t="s">
        <v>1443</v>
      </c>
      <c r="F1061" s="205" t="s">
        <v>1444</v>
      </c>
      <c r="G1061" s="206" t="s">
        <v>246</v>
      </c>
      <c r="H1061" s="207">
        <v>30</v>
      </c>
      <c r="I1061" s="208"/>
      <c r="J1061" s="209">
        <f t="shared" si="30"/>
        <v>0</v>
      </c>
      <c r="K1061" s="205" t="s">
        <v>22</v>
      </c>
      <c r="L1061" s="60"/>
      <c r="M1061" s="210" t="s">
        <v>22</v>
      </c>
      <c r="N1061" s="211" t="s">
        <v>49</v>
      </c>
      <c r="O1061" s="41"/>
      <c r="P1061" s="212">
        <f t="shared" si="31"/>
        <v>0</v>
      </c>
      <c r="Q1061" s="212">
        <v>0</v>
      </c>
      <c r="R1061" s="212">
        <f t="shared" si="32"/>
        <v>0</v>
      </c>
      <c r="S1061" s="212">
        <v>0</v>
      </c>
      <c r="T1061" s="213">
        <f t="shared" si="33"/>
        <v>0</v>
      </c>
      <c r="AR1061" s="23" t="s">
        <v>190</v>
      </c>
      <c r="AT1061" s="23" t="s">
        <v>185</v>
      </c>
      <c r="AU1061" s="23" t="s">
        <v>86</v>
      </c>
      <c r="AY1061" s="23" t="s">
        <v>183</v>
      </c>
      <c r="BE1061" s="214">
        <f t="shared" si="34"/>
        <v>0</v>
      </c>
      <c r="BF1061" s="214">
        <f t="shared" si="35"/>
        <v>0</v>
      </c>
      <c r="BG1061" s="214">
        <f t="shared" si="36"/>
        <v>0</v>
      </c>
      <c r="BH1061" s="214">
        <f t="shared" si="37"/>
        <v>0</v>
      </c>
      <c r="BI1061" s="214">
        <f t="shared" si="38"/>
        <v>0</v>
      </c>
      <c r="BJ1061" s="23" t="s">
        <v>24</v>
      </c>
      <c r="BK1061" s="214">
        <f t="shared" si="39"/>
        <v>0</v>
      </c>
      <c r="BL1061" s="23" t="s">
        <v>190</v>
      </c>
      <c r="BM1061" s="23" t="s">
        <v>1445</v>
      </c>
    </row>
    <row r="1062" spans="2:65" s="1" customFormat="1" ht="31.5" customHeight="1">
      <c r="B1062" s="40"/>
      <c r="C1062" s="203" t="s">
        <v>1446</v>
      </c>
      <c r="D1062" s="203" t="s">
        <v>185</v>
      </c>
      <c r="E1062" s="204" t="s">
        <v>1447</v>
      </c>
      <c r="F1062" s="205" t="s">
        <v>1448</v>
      </c>
      <c r="G1062" s="206" t="s">
        <v>246</v>
      </c>
      <c r="H1062" s="207">
        <v>7</v>
      </c>
      <c r="I1062" s="208"/>
      <c r="J1062" s="209">
        <f t="shared" si="30"/>
        <v>0</v>
      </c>
      <c r="K1062" s="205" t="s">
        <v>22</v>
      </c>
      <c r="L1062" s="60"/>
      <c r="M1062" s="210" t="s">
        <v>22</v>
      </c>
      <c r="N1062" s="211" t="s">
        <v>49</v>
      </c>
      <c r="O1062" s="41"/>
      <c r="P1062" s="212">
        <f t="shared" si="31"/>
        <v>0</v>
      </c>
      <c r="Q1062" s="212">
        <v>0</v>
      </c>
      <c r="R1062" s="212">
        <f t="shared" si="32"/>
        <v>0</v>
      </c>
      <c r="S1062" s="212">
        <v>0</v>
      </c>
      <c r="T1062" s="213">
        <f t="shared" si="33"/>
        <v>0</v>
      </c>
      <c r="AR1062" s="23" t="s">
        <v>190</v>
      </c>
      <c r="AT1062" s="23" t="s">
        <v>185</v>
      </c>
      <c r="AU1062" s="23" t="s">
        <v>86</v>
      </c>
      <c r="AY1062" s="23" t="s">
        <v>183</v>
      </c>
      <c r="BE1062" s="214">
        <f t="shared" si="34"/>
        <v>0</v>
      </c>
      <c r="BF1062" s="214">
        <f t="shared" si="35"/>
        <v>0</v>
      </c>
      <c r="BG1062" s="214">
        <f t="shared" si="36"/>
        <v>0</v>
      </c>
      <c r="BH1062" s="214">
        <f t="shared" si="37"/>
        <v>0</v>
      </c>
      <c r="BI1062" s="214">
        <f t="shared" si="38"/>
        <v>0</v>
      </c>
      <c r="BJ1062" s="23" t="s">
        <v>24</v>
      </c>
      <c r="BK1062" s="214">
        <f t="shared" si="39"/>
        <v>0</v>
      </c>
      <c r="BL1062" s="23" t="s">
        <v>190</v>
      </c>
      <c r="BM1062" s="23" t="s">
        <v>1449</v>
      </c>
    </row>
    <row r="1063" spans="2:65" s="1" customFormat="1" ht="22.5" customHeight="1">
      <c r="B1063" s="40"/>
      <c r="C1063" s="203" t="s">
        <v>1450</v>
      </c>
      <c r="D1063" s="203" t="s">
        <v>185</v>
      </c>
      <c r="E1063" s="204" t="s">
        <v>1451</v>
      </c>
      <c r="F1063" s="205" t="s">
        <v>1452</v>
      </c>
      <c r="G1063" s="206" t="s">
        <v>246</v>
      </c>
      <c r="H1063" s="207">
        <v>2</v>
      </c>
      <c r="I1063" s="208"/>
      <c r="J1063" s="209">
        <f t="shared" si="30"/>
        <v>0</v>
      </c>
      <c r="K1063" s="205" t="s">
        <v>22</v>
      </c>
      <c r="L1063" s="60"/>
      <c r="M1063" s="210" t="s">
        <v>22</v>
      </c>
      <c r="N1063" s="211" t="s">
        <v>49</v>
      </c>
      <c r="O1063" s="41"/>
      <c r="P1063" s="212">
        <f t="shared" si="31"/>
        <v>0</v>
      </c>
      <c r="Q1063" s="212">
        <v>0</v>
      </c>
      <c r="R1063" s="212">
        <f t="shared" si="32"/>
        <v>0</v>
      </c>
      <c r="S1063" s="212">
        <v>0</v>
      </c>
      <c r="T1063" s="213">
        <f t="shared" si="33"/>
        <v>0</v>
      </c>
      <c r="AR1063" s="23" t="s">
        <v>190</v>
      </c>
      <c r="AT1063" s="23" t="s">
        <v>185</v>
      </c>
      <c r="AU1063" s="23" t="s">
        <v>86</v>
      </c>
      <c r="AY1063" s="23" t="s">
        <v>183</v>
      </c>
      <c r="BE1063" s="214">
        <f t="shared" si="34"/>
        <v>0</v>
      </c>
      <c r="BF1063" s="214">
        <f t="shared" si="35"/>
        <v>0</v>
      </c>
      <c r="BG1063" s="214">
        <f t="shared" si="36"/>
        <v>0</v>
      </c>
      <c r="BH1063" s="214">
        <f t="shared" si="37"/>
        <v>0</v>
      </c>
      <c r="BI1063" s="214">
        <f t="shared" si="38"/>
        <v>0</v>
      </c>
      <c r="BJ1063" s="23" t="s">
        <v>24</v>
      </c>
      <c r="BK1063" s="214">
        <f t="shared" si="39"/>
        <v>0</v>
      </c>
      <c r="BL1063" s="23" t="s">
        <v>190</v>
      </c>
      <c r="BM1063" s="23" t="s">
        <v>1453</v>
      </c>
    </row>
    <row r="1064" spans="2:63" s="11" customFormat="1" ht="29.85" customHeight="1">
      <c r="B1064" s="186"/>
      <c r="C1064" s="187"/>
      <c r="D1064" s="200" t="s">
        <v>77</v>
      </c>
      <c r="E1064" s="201" t="s">
        <v>1454</v>
      </c>
      <c r="F1064" s="201" t="s">
        <v>1455</v>
      </c>
      <c r="G1064" s="187"/>
      <c r="H1064" s="187"/>
      <c r="I1064" s="190"/>
      <c r="J1064" s="202">
        <f>BK1064</f>
        <v>0</v>
      </c>
      <c r="K1064" s="187"/>
      <c r="L1064" s="192"/>
      <c r="M1064" s="193"/>
      <c r="N1064" s="194"/>
      <c r="O1064" s="194"/>
      <c r="P1064" s="195">
        <f>SUM(P1065:P1069)</f>
        <v>0</v>
      </c>
      <c r="Q1064" s="194"/>
      <c r="R1064" s="195">
        <f>SUM(R1065:R1069)</f>
        <v>0</v>
      </c>
      <c r="S1064" s="194"/>
      <c r="T1064" s="196">
        <f>SUM(T1065:T1069)</f>
        <v>0</v>
      </c>
      <c r="AR1064" s="197" t="s">
        <v>24</v>
      </c>
      <c r="AT1064" s="198" t="s">
        <v>77</v>
      </c>
      <c r="AU1064" s="198" t="s">
        <v>24</v>
      </c>
      <c r="AY1064" s="197" t="s">
        <v>183</v>
      </c>
      <c r="BK1064" s="199">
        <f>SUM(BK1065:BK1069)</f>
        <v>0</v>
      </c>
    </row>
    <row r="1065" spans="2:65" s="1" customFormat="1" ht="31.5" customHeight="1">
      <c r="B1065" s="40"/>
      <c r="C1065" s="203" t="s">
        <v>1456</v>
      </c>
      <c r="D1065" s="203" t="s">
        <v>185</v>
      </c>
      <c r="E1065" s="204" t="s">
        <v>1457</v>
      </c>
      <c r="F1065" s="205" t="s">
        <v>1458</v>
      </c>
      <c r="G1065" s="206" t="s">
        <v>257</v>
      </c>
      <c r="H1065" s="207">
        <v>570.635</v>
      </c>
      <c r="I1065" s="208"/>
      <c r="J1065" s="209">
        <f>ROUND(I1065*H1065,2)</f>
        <v>0</v>
      </c>
      <c r="K1065" s="205" t="s">
        <v>189</v>
      </c>
      <c r="L1065" s="60"/>
      <c r="M1065" s="210" t="s">
        <v>22</v>
      </c>
      <c r="N1065" s="211" t="s">
        <v>49</v>
      </c>
      <c r="O1065" s="41"/>
      <c r="P1065" s="212">
        <f>O1065*H1065</f>
        <v>0</v>
      </c>
      <c r="Q1065" s="212">
        <v>0</v>
      </c>
      <c r="R1065" s="212">
        <f>Q1065*H1065</f>
        <v>0</v>
      </c>
      <c r="S1065" s="212">
        <v>0</v>
      </c>
      <c r="T1065" s="213">
        <f>S1065*H1065</f>
        <v>0</v>
      </c>
      <c r="AR1065" s="23" t="s">
        <v>190</v>
      </c>
      <c r="AT1065" s="23" t="s">
        <v>185</v>
      </c>
      <c r="AU1065" s="23" t="s">
        <v>86</v>
      </c>
      <c r="AY1065" s="23" t="s">
        <v>183</v>
      </c>
      <c r="BE1065" s="214">
        <f>IF(N1065="základní",J1065,0)</f>
        <v>0</v>
      </c>
      <c r="BF1065" s="214">
        <f>IF(N1065="snížená",J1065,0)</f>
        <v>0</v>
      </c>
      <c r="BG1065" s="214">
        <f>IF(N1065="zákl. přenesená",J1065,0)</f>
        <v>0</v>
      </c>
      <c r="BH1065" s="214">
        <f>IF(N1065="sníž. přenesená",J1065,0)</f>
        <v>0</v>
      </c>
      <c r="BI1065" s="214">
        <f>IF(N1065="nulová",J1065,0)</f>
        <v>0</v>
      </c>
      <c r="BJ1065" s="23" t="s">
        <v>24</v>
      </c>
      <c r="BK1065" s="214">
        <f>ROUND(I1065*H1065,2)</f>
        <v>0</v>
      </c>
      <c r="BL1065" s="23" t="s">
        <v>190</v>
      </c>
      <c r="BM1065" s="23" t="s">
        <v>1459</v>
      </c>
    </row>
    <row r="1066" spans="2:65" s="1" customFormat="1" ht="31.5" customHeight="1">
      <c r="B1066" s="40"/>
      <c r="C1066" s="203" t="s">
        <v>1460</v>
      </c>
      <c r="D1066" s="203" t="s">
        <v>185</v>
      </c>
      <c r="E1066" s="204" t="s">
        <v>1461</v>
      </c>
      <c r="F1066" s="205" t="s">
        <v>1462</v>
      </c>
      <c r="G1066" s="206" t="s">
        <v>257</v>
      </c>
      <c r="H1066" s="207">
        <v>570.635</v>
      </c>
      <c r="I1066" s="208"/>
      <c r="J1066" s="209">
        <f>ROUND(I1066*H1066,2)</f>
        <v>0</v>
      </c>
      <c r="K1066" s="205" t="s">
        <v>189</v>
      </c>
      <c r="L1066" s="60"/>
      <c r="M1066" s="210" t="s">
        <v>22</v>
      </c>
      <c r="N1066" s="211" t="s">
        <v>49</v>
      </c>
      <c r="O1066" s="41"/>
      <c r="P1066" s="212">
        <f>O1066*H1066</f>
        <v>0</v>
      </c>
      <c r="Q1066" s="212">
        <v>0</v>
      </c>
      <c r="R1066" s="212">
        <f>Q1066*H1066</f>
        <v>0</v>
      </c>
      <c r="S1066" s="212">
        <v>0</v>
      </c>
      <c r="T1066" s="213">
        <f>S1066*H1066</f>
        <v>0</v>
      </c>
      <c r="AR1066" s="23" t="s">
        <v>190</v>
      </c>
      <c r="AT1066" s="23" t="s">
        <v>185</v>
      </c>
      <c r="AU1066" s="23" t="s">
        <v>86</v>
      </c>
      <c r="AY1066" s="23" t="s">
        <v>183</v>
      </c>
      <c r="BE1066" s="214">
        <f>IF(N1066="základní",J1066,0)</f>
        <v>0</v>
      </c>
      <c r="BF1066" s="214">
        <f>IF(N1066="snížená",J1066,0)</f>
        <v>0</v>
      </c>
      <c r="BG1066" s="214">
        <f>IF(N1066="zákl. přenesená",J1066,0)</f>
        <v>0</v>
      </c>
      <c r="BH1066" s="214">
        <f>IF(N1066="sníž. přenesená",J1066,0)</f>
        <v>0</v>
      </c>
      <c r="BI1066" s="214">
        <f>IF(N1066="nulová",J1066,0)</f>
        <v>0</v>
      </c>
      <c r="BJ1066" s="23" t="s">
        <v>24</v>
      </c>
      <c r="BK1066" s="214">
        <f>ROUND(I1066*H1066,2)</f>
        <v>0</v>
      </c>
      <c r="BL1066" s="23" t="s">
        <v>190</v>
      </c>
      <c r="BM1066" s="23" t="s">
        <v>1463</v>
      </c>
    </row>
    <row r="1067" spans="2:65" s="1" customFormat="1" ht="31.5" customHeight="1">
      <c r="B1067" s="40"/>
      <c r="C1067" s="203" t="s">
        <v>1464</v>
      </c>
      <c r="D1067" s="203" t="s">
        <v>185</v>
      </c>
      <c r="E1067" s="204" t="s">
        <v>1465</v>
      </c>
      <c r="F1067" s="205" t="s">
        <v>1466</v>
      </c>
      <c r="G1067" s="206" t="s">
        <v>257</v>
      </c>
      <c r="H1067" s="207">
        <v>7988.89</v>
      </c>
      <c r="I1067" s="208"/>
      <c r="J1067" s="209">
        <f>ROUND(I1067*H1067,2)</f>
        <v>0</v>
      </c>
      <c r="K1067" s="205" t="s">
        <v>189</v>
      </c>
      <c r="L1067" s="60"/>
      <c r="M1067" s="210" t="s">
        <v>22</v>
      </c>
      <c r="N1067" s="211" t="s">
        <v>49</v>
      </c>
      <c r="O1067" s="41"/>
      <c r="P1067" s="212">
        <f>O1067*H1067</f>
        <v>0</v>
      </c>
      <c r="Q1067" s="212">
        <v>0</v>
      </c>
      <c r="R1067" s="212">
        <f>Q1067*H1067</f>
        <v>0</v>
      </c>
      <c r="S1067" s="212">
        <v>0</v>
      </c>
      <c r="T1067" s="213">
        <f>S1067*H1067</f>
        <v>0</v>
      </c>
      <c r="AR1067" s="23" t="s">
        <v>190</v>
      </c>
      <c r="AT1067" s="23" t="s">
        <v>185</v>
      </c>
      <c r="AU1067" s="23" t="s">
        <v>86</v>
      </c>
      <c r="AY1067" s="23" t="s">
        <v>183</v>
      </c>
      <c r="BE1067" s="214">
        <f>IF(N1067="základní",J1067,0)</f>
        <v>0</v>
      </c>
      <c r="BF1067" s="214">
        <f>IF(N1067="snížená",J1067,0)</f>
        <v>0</v>
      </c>
      <c r="BG1067" s="214">
        <f>IF(N1067="zákl. přenesená",J1067,0)</f>
        <v>0</v>
      </c>
      <c r="BH1067" s="214">
        <f>IF(N1067="sníž. přenesená",J1067,0)</f>
        <v>0</v>
      </c>
      <c r="BI1067" s="214">
        <f>IF(N1067="nulová",J1067,0)</f>
        <v>0</v>
      </c>
      <c r="BJ1067" s="23" t="s">
        <v>24</v>
      </c>
      <c r="BK1067" s="214">
        <f>ROUND(I1067*H1067,2)</f>
        <v>0</v>
      </c>
      <c r="BL1067" s="23" t="s">
        <v>190</v>
      </c>
      <c r="BM1067" s="23" t="s">
        <v>1467</v>
      </c>
    </row>
    <row r="1068" spans="2:51" s="13" customFormat="1" ht="13.5">
      <c r="B1068" s="227"/>
      <c r="C1068" s="228"/>
      <c r="D1068" s="238" t="s">
        <v>192</v>
      </c>
      <c r="E1068" s="228"/>
      <c r="F1068" s="240" t="s">
        <v>1468</v>
      </c>
      <c r="G1068" s="228"/>
      <c r="H1068" s="241">
        <v>7988.89</v>
      </c>
      <c r="I1068" s="232"/>
      <c r="J1068" s="228"/>
      <c r="K1068" s="228"/>
      <c r="L1068" s="233"/>
      <c r="M1068" s="234"/>
      <c r="N1068" s="235"/>
      <c r="O1068" s="235"/>
      <c r="P1068" s="235"/>
      <c r="Q1068" s="235"/>
      <c r="R1068" s="235"/>
      <c r="S1068" s="235"/>
      <c r="T1068" s="236"/>
      <c r="AT1068" s="237" t="s">
        <v>192</v>
      </c>
      <c r="AU1068" s="237" t="s">
        <v>86</v>
      </c>
      <c r="AV1068" s="13" t="s">
        <v>86</v>
      </c>
      <c r="AW1068" s="13" t="s">
        <v>6</v>
      </c>
      <c r="AX1068" s="13" t="s">
        <v>24</v>
      </c>
      <c r="AY1068" s="237" t="s">
        <v>183</v>
      </c>
    </row>
    <row r="1069" spans="2:65" s="1" customFormat="1" ht="22.5" customHeight="1">
      <c r="B1069" s="40"/>
      <c r="C1069" s="203" t="s">
        <v>1469</v>
      </c>
      <c r="D1069" s="203" t="s">
        <v>185</v>
      </c>
      <c r="E1069" s="204" t="s">
        <v>1470</v>
      </c>
      <c r="F1069" s="205" t="s">
        <v>1471</v>
      </c>
      <c r="G1069" s="206" t="s">
        <v>257</v>
      </c>
      <c r="H1069" s="207">
        <v>570.635</v>
      </c>
      <c r="I1069" s="208"/>
      <c r="J1069" s="209">
        <f>ROUND(I1069*H1069,2)</f>
        <v>0</v>
      </c>
      <c r="K1069" s="205" t="s">
        <v>189</v>
      </c>
      <c r="L1069" s="60"/>
      <c r="M1069" s="210" t="s">
        <v>22</v>
      </c>
      <c r="N1069" s="211" t="s">
        <v>49</v>
      </c>
      <c r="O1069" s="41"/>
      <c r="P1069" s="212">
        <f>O1069*H1069</f>
        <v>0</v>
      </c>
      <c r="Q1069" s="212">
        <v>0</v>
      </c>
      <c r="R1069" s="212">
        <f>Q1069*H1069</f>
        <v>0</v>
      </c>
      <c r="S1069" s="212">
        <v>0</v>
      </c>
      <c r="T1069" s="213">
        <f>S1069*H1069</f>
        <v>0</v>
      </c>
      <c r="AR1069" s="23" t="s">
        <v>190</v>
      </c>
      <c r="AT1069" s="23" t="s">
        <v>185</v>
      </c>
      <c r="AU1069" s="23" t="s">
        <v>86</v>
      </c>
      <c r="AY1069" s="23" t="s">
        <v>183</v>
      </c>
      <c r="BE1069" s="214">
        <f>IF(N1069="základní",J1069,0)</f>
        <v>0</v>
      </c>
      <c r="BF1069" s="214">
        <f>IF(N1069="snížená",J1069,0)</f>
        <v>0</v>
      </c>
      <c r="BG1069" s="214">
        <f>IF(N1069="zákl. přenesená",J1069,0)</f>
        <v>0</v>
      </c>
      <c r="BH1069" s="214">
        <f>IF(N1069="sníž. přenesená",J1069,0)</f>
        <v>0</v>
      </c>
      <c r="BI1069" s="214">
        <f>IF(N1069="nulová",J1069,0)</f>
        <v>0</v>
      </c>
      <c r="BJ1069" s="23" t="s">
        <v>24</v>
      </c>
      <c r="BK1069" s="214">
        <f>ROUND(I1069*H1069,2)</f>
        <v>0</v>
      </c>
      <c r="BL1069" s="23" t="s">
        <v>190</v>
      </c>
      <c r="BM1069" s="23" t="s">
        <v>1472</v>
      </c>
    </row>
    <row r="1070" spans="2:63" s="11" customFormat="1" ht="29.85" customHeight="1">
      <c r="B1070" s="186"/>
      <c r="C1070" s="187"/>
      <c r="D1070" s="200" t="s">
        <v>77</v>
      </c>
      <c r="E1070" s="201" t="s">
        <v>1473</v>
      </c>
      <c r="F1070" s="201" t="s">
        <v>1474</v>
      </c>
      <c r="G1070" s="187"/>
      <c r="H1070" s="187"/>
      <c r="I1070" s="190"/>
      <c r="J1070" s="202">
        <f>BK1070</f>
        <v>0</v>
      </c>
      <c r="K1070" s="187"/>
      <c r="L1070" s="192"/>
      <c r="M1070" s="193"/>
      <c r="N1070" s="194"/>
      <c r="O1070" s="194"/>
      <c r="P1070" s="195">
        <f>P1071</f>
        <v>0</v>
      </c>
      <c r="Q1070" s="194"/>
      <c r="R1070" s="195">
        <f>R1071</f>
        <v>0</v>
      </c>
      <c r="S1070" s="194"/>
      <c r="T1070" s="196">
        <f>T1071</f>
        <v>0</v>
      </c>
      <c r="AR1070" s="197" t="s">
        <v>24</v>
      </c>
      <c r="AT1070" s="198" t="s">
        <v>77</v>
      </c>
      <c r="AU1070" s="198" t="s">
        <v>24</v>
      </c>
      <c r="AY1070" s="197" t="s">
        <v>183</v>
      </c>
      <c r="BK1070" s="199">
        <f>BK1071</f>
        <v>0</v>
      </c>
    </row>
    <row r="1071" spans="2:65" s="1" customFormat="1" ht="44.25" customHeight="1">
      <c r="B1071" s="40"/>
      <c r="C1071" s="203" t="s">
        <v>1475</v>
      </c>
      <c r="D1071" s="203" t="s">
        <v>185</v>
      </c>
      <c r="E1071" s="204" t="s">
        <v>1476</v>
      </c>
      <c r="F1071" s="205" t="s">
        <v>1477</v>
      </c>
      <c r="G1071" s="206" t="s">
        <v>257</v>
      </c>
      <c r="H1071" s="207">
        <v>370.715</v>
      </c>
      <c r="I1071" s="208"/>
      <c r="J1071" s="209">
        <f>ROUND(I1071*H1071,2)</f>
        <v>0</v>
      </c>
      <c r="K1071" s="205" t="s">
        <v>189</v>
      </c>
      <c r="L1071" s="60"/>
      <c r="M1071" s="210" t="s">
        <v>22</v>
      </c>
      <c r="N1071" s="211" t="s">
        <v>49</v>
      </c>
      <c r="O1071" s="41"/>
      <c r="P1071" s="212">
        <f>O1071*H1071</f>
        <v>0</v>
      </c>
      <c r="Q1071" s="212">
        <v>0</v>
      </c>
      <c r="R1071" s="212">
        <f>Q1071*H1071</f>
        <v>0</v>
      </c>
      <c r="S1071" s="212">
        <v>0</v>
      </c>
      <c r="T1071" s="213">
        <f>S1071*H1071</f>
        <v>0</v>
      </c>
      <c r="AR1071" s="23" t="s">
        <v>190</v>
      </c>
      <c r="AT1071" s="23" t="s">
        <v>185</v>
      </c>
      <c r="AU1071" s="23" t="s">
        <v>86</v>
      </c>
      <c r="AY1071" s="23" t="s">
        <v>183</v>
      </c>
      <c r="BE1071" s="214">
        <f>IF(N1071="základní",J1071,0)</f>
        <v>0</v>
      </c>
      <c r="BF1071" s="214">
        <f>IF(N1071="snížená",J1071,0)</f>
        <v>0</v>
      </c>
      <c r="BG1071" s="214">
        <f>IF(N1071="zákl. přenesená",J1071,0)</f>
        <v>0</v>
      </c>
      <c r="BH1071" s="214">
        <f>IF(N1071="sníž. přenesená",J1071,0)</f>
        <v>0</v>
      </c>
      <c r="BI1071" s="214">
        <f>IF(N1071="nulová",J1071,0)</f>
        <v>0</v>
      </c>
      <c r="BJ1071" s="23" t="s">
        <v>24</v>
      </c>
      <c r="BK1071" s="214">
        <f>ROUND(I1071*H1071,2)</f>
        <v>0</v>
      </c>
      <c r="BL1071" s="23" t="s">
        <v>190</v>
      </c>
      <c r="BM1071" s="23" t="s">
        <v>1478</v>
      </c>
    </row>
    <row r="1072" spans="2:63" s="11" customFormat="1" ht="37.35" customHeight="1">
      <c r="B1072" s="186"/>
      <c r="C1072" s="187"/>
      <c r="D1072" s="188" t="s">
        <v>77</v>
      </c>
      <c r="E1072" s="189" t="s">
        <v>1479</v>
      </c>
      <c r="F1072" s="189" t="s">
        <v>1480</v>
      </c>
      <c r="G1072" s="187"/>
      <c r="H1072" s="187"/>
      <c r="I1072" s="190"/>
      <c r="J1072" s="191">
        <f>BK1072</f>
        <v>0</v>
      </c>
      <c r="K1072" s="187"/>
      <c r="L1072" s="192"/>
      <c r="M1072" s="193"/>
      <c r="N1072" s="194"/>
      <c r="O1072" s="194"/>
      <c r="P1072" s="195">
        <f>P1073+P1121+P1130+P1138+P1151+P1159+P1181+P1185+P1304+P1309+P1320+P1371+P1382+P1467+P1522+P1528+P1629+P1638+P1647+P1755+P1778+P1809+P1829+P1857+P1868+P1878+P1885+P1888+P1893+P1910+P1921+P1929+P1932+P1938+P1940+P1947+P1960+P2029+P2031+P2043+P2045</f>
        <v>0</v>
      </c>
      <c r="Q1072" s="194"/>
      <c r="R1072" s="195">
        <f>R1073+R1121+R1130+R1138+R1151+R1159+R1181+R1185+R1304+R1309+R1320+R1371+R1382+R1467+R1522+R1528+R1629+R1638+R1647+R1755+R1778+R1809+R1829+R1857+R1868+R1878+R1885+R1888+R1893+R1910+R1921+R1929+R1932+R1938+R1940+R1947+R1960+R2029+R2031+R2043+R2045</f>
        <v>44.022660619999996</v>
      </c>
      <c r="S1072" s="194"/>
      <c r="T1072" s="196">
        <f>T1073+T1121+T1130+T1138+T1151+T1159+T1181+T1185+T1304+T1309+T1320+T1371+T1382+T1467+T1522+T1528+T1629+T1638+T1647+T1755+T1778+T1809+T1829+T1857+T1868+T1878+T1885+T1888+T1893+T1910+T1921+T1929+T1932+T1938+T1940+T1947+T1960+T2029+T2031+T2043+T2045</f>
        <v>0</v>
      </c>
      <c r="AR1072" s="197" t="s">
        <v>86</v>
      </c>
      <c r="AT1072" s="198" t="s">
        <v>77</v>
      </c>
      <c r="AU1072" s="198" t="s">
        <v>78</v>
      </c>
      <c r="AY1072" s="197" t="s">
        <v>183</v>
      </c>
      <c r="BK1072" s="199">
        <f>BK1073+BK1121+BK1130+BK1138+BK1151+BK1159+BK1181+BK1185+BK1304+BK1309+BK1320+BK1371+BK1382+BK1467+BK1522+BK1528+BK1629+BK1638+BK1647+BK1755+BK1778+BK1809+BK1829+BK1857+BK1868+BK1878+BK1885+BK1888+BK1893+BK1910+BK1921+BK1929+BK1932+BK1938+BK1940+BK1947+BK1960+BK2029+BK2031+BK2043+BK2045</f>
        <v>0</v>
      </c>
    </row>
    <row r="1073" spans="2:63" s="11" customFormat="1" ht="19.9" customHeight="1">
      <c r="B1073" s="186"/>
      <c r="C1073" s="187"/>
      <c r="D1073" s="200" t="s">
        <v>77</v>
      </c>
      <c r="E1073" s="201" t="s">
        <v>1481</v>
      </c>
      <c r="F1073" s="201" t="s">
        <v>1482</v>
      </c>
      <c r="G1073" s="187"/>
      <c r="H1073" s="187"/>
      <c r="I1073" s="190"/>
      <c r="J1073" s="202">
        <f>BK1073</f>
        <v>0</v>
      </c>
      <c r="K1073" s="187"/>
      <c r="L1073" s="192"/>
      <c r="M1073" s="193"/>
      <c r="N1073" s="194"/>
      <c r="O1073" s="194"/>
      <c r="P1073" s="195">
        <f>SUM(P1074:P1120)</f>
        <v>0</v>
      </c>
      <c r="Q1073" s="194"/>
      <c r="R1073" s="195">
        <f>SUM(R1074:R1120)</f>
        <v>1.6027883000000003</v>
      </c>
      <c r="S1073" s="194"/>
      <c r="T1073" s="196">
        <f>SUM(T1074:T1120)</f>
        <v>0</v>
      </c>
      <c r="AR1073" s="197" t="s">
        <v>86</v>
      </c>
      <c r="AT1073" s="198" t="s">
        <v>77</v>
      </c>
      <c r="AU1073" s="198" t="s">
        <v>24</v>
      </c>
      <c r="AY1073" s="197" t="s">
        <v>183</v>
      </c>
      <c r="BK1073" s="199">
        <f>SUM(BK1074:BK1120)</f>
        <v>0</v>
      </c>
    </row>
    <row r="1074" spans="2:65" s="1" customFormat="1" ht="31.5" customHeight="1">
      <c r="B1074" s="40"/>
      <c r="C1074" s="203" t="s">
        <v>1483</v>
      </c>
      <c r="D1074" s="203" t="s">
        <v>185</v>
      </c>
      <c r="E1074" s="204" t="s">
        <v>1484</v>
      </c>
      <c r="F1074" s="205" t="s">
        <v>1485</v>
      </c>
      <c r="G1074" s="206" t="s">
        <v>288</v>
      </c>
      <c r="H1074" s="207">
        <v>10</v>
      </c>
      <c r="I1074" s="208"/>
      <c r="J1074" s="209">
        <f>ROUND(I1074*H1074,2)</f>
        <v>0</v>
      </c>
      <c r="K1074" s="205" t="s">
        <v>189</v>
      </c>
      <c r="L1074" s="60"/>
      <c r="M1074" s="210" t="s">
        <v>22</v>
      </c>
      <c r="N1074" s="211" t="s">
        <v>49</v>
      </c>
      <c r="O1074" s="41"/>
      <c r="P1074" s="212">
        <f>O1074*H1074</f>
        <v>0</v>
      </c>
      <c r="Q1074" s="212">
        <v>0</v>
      </c>
      <c r="R1074" s="212">
        <f>Q1074*H1074</f>
        <v>0</v>
      </c>
      <c r="S1074" s="212">
        <v>0</v>
      </c>
      <c r="T1074" s="213">
        <f>S1074*H1074</f>
        <v>0</v>
      </c>
      <c r="AR1074" s="23" t="s">
        <v>299</v>
      </c>
      <c r="AT1074" s="23" t="s">
        <v>185</v>
      </c>
      <c r="AU1074" s="23" t="s">
        <v>86</v>
      </c>
      <c r="AY1074" s="23" t="s">
        <v>183</v>
      </c>
      <c r="BE1074" s="214">
        <f>IF(N1074="základní",J1074,0)</f>
        <v>0</v>
      </c>
      <c r="BF1074" s="214">
        <f>IF(N1074="snížená",J1074,0)</f>
        <v>0</v>
      </c>
      <c r="BG1074" s="214">
        <f>IF(N1074="zákl. přenesená",J1074,0)</f>
        <v>0</v>
      </c>
      <c r="BH1074" s="214">
        <f>IF(N1074="sníž. přenesená",J1074,0)</f>
        <v>0</v>
      </c>
      <c r="BI1074" s="214">
        <f>IF(N1074="nulová",J1074,0)</f>
        <v>0</v>
      </c>
      <c r="BJ1074" s="23" t="s">
        <v>24</v>
      </c>
      <c r="BK1074" s="214">
        <f>ROUND(I1074*H1074,2)</f>
        <v>0</v>
      </c>
      <c r="BL1074" s="23" t="s">
        <v>299</v>
      </c>
      <c r="BM1074" s="23" t="s">
        <v>1486</v>
      </c>
    </row>
    <row r="1075" spans="2:51" s="12" customFormat="1" ht="13.5">
      <c r="B1075" s="215"/>
      <c r="C1075" s="216"/>
      <c r="D1075" s="217" t="s">
        <v>192</v>
      </c>
      <c r="E1075" s="218" t="s">
        <v>22</v>
      </c>
      <c r="F1075" s="219" t="s">
        <v>1487</v>
      </c>
      <c r="G1075" s="216"/>
      <c r="H1075" s="220" t="s">
        <v>22</v>
      </c>
      <c r="I1075" s="221"/>
      <c r="J1075" s="216"/>
      <c r="K1075" s="216"/>
      <c r="L1075" s="222"/>
      <c r="M1075" s="223"/>
      <c r="N1075" s="224"/>
      <c r="O1075" s="224"/>
      <c r="P1075" s="224"/>
      <c r="Q1075" s="224"/>
      <c r="R1075" s="224"/>
      <c r="S1075" s="224"/>
      <c r="T1075" s="225"/>
      <c r="AT1075" s="226" t="s">
        <v>192</v>
      </c>
      <c r="AU1075" s="226" t="s">
        <v>86</v>
      </c>
      <c r="AV1075" s="12" t="s">
        <v>24</v>
      </c>
      <c r="AW1075" s="12" t="s">
        <v>41</v>
      </c>
      <c r="AX1075" s="12" t="s">
        <v>78</v>
      </c>
      <c r="AY1075" s="226" t="s">
        <v>183</v>
      </c>
    </row>
    <row r="1076" spans="2:51" s="13" customFormat="1" ht="13.5">
      <c r="B1076" s="227"/>
      <c r="C1076" s="228"/>
      <c r="D1076" s="217" t="s">
        <v>192</v>
      </c>
      <c r="E1076" s="229" t="s">
        <v>22</v>
      </c>
      <c r="F1076" s="230" t="s">
        <v>1488</v>
      </c>
      <c r="G1076" s="228"/>
      <c r="H1076" s="231">
        <v>10</v>
      </c>
      <c r="I1076" s="232"/>
      <c r="J1076" s="228"/>
      <c r="K1076" s="228"/>
      <c r="L1076" s="233"/>
      <c r="M1076" s="234"/>
      <c r="N1076" s="235"/>
      <c r="O1076" s="235"/>
      <c r="P1076" s="235"/>
      <c r="Q1076" s="235"/>
      <c r="R1076" s="235"/>
      <c r="S1076" s="235"/>
      <c r="T1076" s="236"/>
      <c r="AT1076" s="237" t="s">
        <v>192</v>
      </c>
      <c r="AU1076" s="237" t="s">
        <v>86</v>
      </c>
      <c r="AV1076" s="13" t="s">
        <v>86</v>
      </c>
      <c r="AW1076" s="13" t="s">
        <v>41</v>
      </c>
      <c r="AX1076" s="13" t="s">
        <v>78</v>
      </c>
      <c r="AY1076" s="237" t="s">
        <v>183</v>
      </c>
    </row>
    <row r="1077" spans="2:51" s="12" customFormat="1" ht="13.5">
      <c r="B1077" s="215"/>
      <c r="C1077" s="216"/>
      <c r="D1077" s="238" t="s">
        <v>192</v>
      </c>
      <c r="E1077" s="242" t="s">
        <v>22</v>
      </c>
      <c r="F1077" s="243" t="s">
        <v>207</v>
      </c>
      <c r="G1077" s="216"/>
      <c r="H1077" s="244" t="s">
        <v>22</v>
      </c>
      <c r="I1077" s="221"/>
      <c r="J1077" s="216"/>
      <c r="K1077" s="216"/>
      <c r="L1077" s="222"/>
      <c r="M1077" s="223"/>
      <c r="N1077" s="224"/>
      <c r="O1077" s="224"/>
      <c r="P1077" s="224"/>
      <c r="Q1077" s="224"/>
      <c r="R1077" s="224"/>
      <c r="S1077" s="224"/>
      <c r="T1077" s="225"/>
      <c r="AT1077" s="226" t="s">
        <v>192</v>
      </c>
      <c r="AU1077" s="226" t="s">
        <v>86</v>
      </c>
      <c r="AV1077" s="12" t="s">
        <v>24</v>
      </c>
      <c r="AW1077" s="12" t="s">
        <v>41</v>
      </c>
      <c r="AX1077" s="12" t="s">
        <v>78</v>
      </c>
      <c r="AY1077" s="226" t="s">
        <v>183</v>
      </c>
    </row>
    <row r="1078" spans="2:65" s="1" customFormat="1" ht="44.25" customHeight="1">
      <c r="B1078" s="40"/>
      <c r="C1078" s="245" t="s">
        <v>1489</v>
      </c>
      <c r="D1078" s="245" t="s">
        <v>272</v>
      </c>
      <c r="E1078" s="246" t="s">
        <v>1490</v>
      </c>
      <c r="F1078" s="247" t="s">
        <v>1491</v>
      </c>
      <c r="G1078" s="248" t="s">
        <v>257</v>
      </c>
      <c r="H1078" s="249">
        <v>0.004</v>
      </c>
      <c r="I1078" s="250"/>
      <c r="J1078" s="251">
        <f>ROUND(I1078*H1078,2)</f>
        <v>0</v>
      </c>
      <c r="K1078" s="247" t="s">
        <v>189</v>
      </c>
      <c r="L1078" s="252"/>
      <c r="M1078" s="253" t="s">
        <v>22</v>
      </c>
      <c r="N1078" s="254" t="s">
        <v>49</v>
      </c>
      <c r="O1078" s="41"/>
      <c r="P1078" s="212">
        <f>O1078*H1078</f>
        <v>0</v>
      </c>
      <c r="Q1078" s="212">
        <v>1</v>
      </c>
      <c r="R1078" s="212">
        <f>Q1078*H1078</f>
        <v>0.004</v>
      </c>
      <c r="S1078" s="212">
        <v>0</v>
      </c>
      <c r="T1078" s="213">
        <f>S1078*H1078</f>
        <v>0</v>
      </c>
      <c r="AR1078" s="23" t="s">
        <v>394</v>
      </c>
      <c r="AT1078" s="23" t="s">
        <v>272</v>
      </c>
      <c r="AU1078" s="23" t="s">
        <v>86</v>
      </c>
      <c r="AY1078" s="23" t="s">
        <v>183</v>
      </c>
      <c r="BE1078" s="214">
        <f>IF(N1078="základní",J1078,0)</f>
        <v>0</v>
      </c>
      <c r="BF1078" s="214">
        <f>IF(N1078="snížená",J1078,0)</f>
        <v>0</v>
      </c>
      <c r="BG1078" s="214">
        <f>IF(N1078="zákl. přenesená",J1078,0)</f>
        <v>0</v>
      </c>
      <c r="BH1078" s="214">
        <f>IF(N1078="sníž. přenesená",J1078,0)</f>
        <v>0</v>
      </c>
      <c r="BI1078" s="214">
        <f>IF(N1078="nulová",J1078,0)</f>
        <v>0</v>
      </c>
      <c r="BJ1078" s="23" t="s">
        <v>24</v>
      </c>
      <c r="BK1078" s="214">
        <f>ROUND(I1078*H1078,2)</f>
        <v>0</v>
      </c>
      <c r="BL1078" s="23" t="s">
        <v>299</v>
      </c>
      <c r="BM1078" s="23" t="s">
        <v>1492</v>
      </c>
    </row>
    <row r="1079" spans="2:47" s="1" customFormat="1" ht="27">
      <c r="B1079" s="40"/>
      <c r="C1079" s="62"/>
      <c r="D1079" s="217" t="s">
        <v>276</v>
      </c>
      <c r="E1079" s="62"/>
      <c r="F1079" s="255" t="s">
        <v>1493</v>
      </c>
      <c r="G1079" s="62"/>
      <c r="H1079" s="62"/>
      <c r="I1079" s="171"/>
      <c r="J1079" s="62"/>
      <c r="K1079" s="62"/>
      <c r="L1079" s="60"/>
      <c r="M1079" s="256"/>
      <c r="N1079" s="41"/>
      <c r="O1079" s="41"/>
      <c r="P1079" s="41"/>
      <c r="Q1079" s="41"/>
      <c r="R1079" s="41"/>
      <c r="S1079" s="41"/>
      <c r="T1079" s="77"/>
      <c r="AT1079" s="23" t="s">
        <v>276</v>
      </c>
      <c r="AU1079" s="23" t="s">
        <v>86</v>
      </c>
    </row>
    <row r="1080" spans="2:51" s="13" customFormat="1" ht="13.5">
      <c r="B1080" s="227"/>
      <c r="C1080" s="228"/>
      <c r="D1080" s="238" t="s">
        <v>192</v>
      </c>
      <c r="E1080" s="239" t="s">
        <v>22</v>
      </c>
      <c r="F1080" s="240" t="s">
        <v>1494</v>
      </c>
      <c r="G1080" s="228"/>
      <c r="H1080" s="241">
        <v>0.004</v>
      </c>
      <c r="I1080" s="232"/>
      <c r="J1080" s="228"/>
      <c r="K1080" s="228"/>
      <c r="L1080" s="233"/>
      <c r="M1080" s="234"/>
      <c r="N1080" s="235"/>
      <c r="O1080" s="235"/>
      <c r="P1080" s="235"/>
      <c r="Q1080" s="235"/>
      <c r="R1080" s="235"/>
      <c r="S1080" s="235"/>
      <c r="T1080" s="236"/>
      <c r="AT1080" s="237" t="s">
        <v>192</v>
      </c>
      <c r="AU1080" s="237" t="s">
        <v>86</v>
      </c>
      <c r="AV1080" s="13" t="s">
        <v>86</v>
      </c>
      <c r="AW1080" s="13" t="s">
        <v>41</v>
      </c>
      <c r="AX1080" s="13" t="s">
        <v>78</v>
      </c>
      <c r="AY1080" s="237" t="s">
        <v>183</v>
      </c>
    </row>
    <row r="1081" spans="2:65" s="1" customFormat="1" ht="22.5" customHeight="1">
      <c r="B1081" s="40"/>
      <c r="C1081" s="203" t="s">
        <v>1495</v>
      </c>
      <c r="D1081" s="203" t="s">
        <v>185</v>
      </c>
      <c r="E1081" s="204" t="s">
        <v>1496</v>
      </c>
      <c r="F1081" s="205" t="s">
        <v>1497</v>
      </c>
      <c r="G1081" s="206" t="s">
        <v>288</v>
      </c>
      <c r="H1081" s="207">
        <v>215.852</v>
      </c>
      <c r="I1081" s="208"/>
      <c r="J1081" s="209">
        <f>ROUND(I1081*H1081,2)</f>
        <v>0</v>
      </c>
      <c r="K1081" s="205" t="s">
        <v>189</v>
      </c>
      <c r="L1081" s="60"/>
      <c r="M1081" s="210" t="s">
        <v>22</v>
      </c>
      <c r="N1081" s="211" t="s">
        <v>49</v>
      </c>
      <c r="O1081" s="41"/>
      <c r="P1081" s="212">
        <f>O1081*H1081</f>
        <v>0</v>
      </c>
      <c r="Q1081" s="212">
        <v>0</v>
      </c>
      <c r="R1081" s="212">
        <f>Q1081*H1081</f>
        <v>0</v>
      </c>
      <c r="S1081" s="212">
        <v>0</v>
      </c>
      <c r="T1081" s="213">
        <f>S1081*H1081</f>
        <v>0</v>
      </c>
      <c r="AR1081" s="23" t="s">
        <v>299</v>
      </c>
      <c r="AT1081" s="23" t="s">
        <v>185</v>
      </c>
      <c r="AU1081" s="23" t="s">
        <v>86</v>
      </c>
      <c r="AY1081" s="23" t="s">
        <v>183</v>
      </c>
      <c r="BE1081" s="214">
        <f>IF(N1081="základní",J1081,0)</f>
        <v>0</v>
      </c>
      <c r="BF1081" s="214">
        <f>IF(N1081="snížená",J1081,0)</f>
        <v>0</v>
      </c>
      <c r="BG1081" s="214">
        <f>IF(N1081="zákl. přenesená",J1081,0)</f>
        <v>0</v>
      </c>
      <c r="BH1081" s="214">
        <f>IF(N1081="sníž. přenesená",J1081,0)</f>
        <v>0</v>
      </c>
      <c r="BI1081" s="214">
        <f>IF(N1081="nulová",J1081,0)</f>
        <v>0</v>
      </c>
      <c r="BJ1081" s="23" t="s">
        <v>24</v>
      </c>
      <c r="BK1081" s="214">
        <f>ROUND(I1081*H1081,2)</f>
        <v>0</v>
      </c>
      <c r="BL1081" s="23" t="s">
        <v>299</v>
      </c>
      <c r="BM1081" s="23" t="s">
        <v>1498</v>
      </c>
    </row>
    <row r="1082" spans="2:51" s="12" customFormat="1" ht="13.5">
      <c r="B1082" s="215"/>
      <c r="C1082" s="216"/>
      <c r="D1082" s="217" t="s">
        <v>192</v>
      </c>
      <c r="E1082" s="218" t="s">
        <v>22</v>
      </c>
      <c r="F1082" s="219" t="s">
        <v>1499</v>
      </c>
      <c r="G1082" s="216"/>
      <c r="H1082" s="220" t="s">
        <v>22</v>
      </c>
      <c r="I1082" s="221"/>
      <c r="J1082" s="216"/>
      <c r="K1082" s="216"/>
      <c r="L1082" s="222"/>
      <c r="M1082" s="223"/>
      <c r="N1082" s="224"/>
      <c r="O1082" s="224"/>
      <c r="P1082" s="224"/>
      <c r="Q1082" s="224"/>
      <c r="R1082" s="224"/>
      <c r="S1082" s="224"/>
      <c r="T1082" s="225"/>
      <c r="AT1082" s="226" t="s">
        <v>192</v>
      </c>
      <c r="AU1082" s="226" t="s">
        <v>86</v>
      </c>
      <c r="AV1082" s="12" t="s">
        <v>24</v>
      </c>
      <c r="AW1082" s="12" t="s">
        <v>41</v>
      </c>
      <c r="AX1082" s="12" t="s">
        <v>78</v>
      </c>
      <c r="AY1082" s="226" t="s">
        <v>183</v>
      </c>
    </row>
    <row r="1083" spans="2:51" s="13" customFormat="1" ht="13.5">
      <c r="B1083" s="227"/>
      <c r="C1083" s="228"/>
      <c r="D1083" s="217" t="s">
        <v>192</v>
      </c>
      <c r="E1083" s="229" t="s">
        <v>22</v>
      </c>
      <c r="F1083" s="230" t="s">
        <v>1500</v>
      </c>
      <c r="G1083" s="228"/>
      <c r="H1083" s="231">
        <v>215.852</v>
      </c>
      <c r="I1083" s="232"/>
      <c r="J1083" s="228"/>
      <c r="K1083" s="228"/>
      <c r="L1083" s="233"/>
      <c r="M1083" s="234"/>
      <c r="N1083" s="235"/>
      <c r="O1083" s="235"/>
      <c r="P1083" s="235"/>
      <c r="Q1083" s="235"/>
      <c r="R1083" s="235"/>
      <c r="S1083" s="235"/>
      <c r="T1083" s="236"/>
      <c r="AT1083" s="237" t="s">
        <v>192</v>
      </c>
      <c r="AU1083" s="237" t="s">
        <v>86</v>
      </c>
      <c r="AV1083" s="13" t="s">
        <v>86</v>
      </c>
      <c r="AW1083" s="13" t="s">
        <v>41</v>
      </c>
      <c r="AX1083" s="13" t="s">
        <v>78</v>
      </c>
      <c r="AY1083" s="237" t="s">
        <v>183</v>
      </c>
    </row>
    <row r="1084" spans="2:51" s="12" customFormat="1" ht="13.5">
      <c r="B1084" s="215"/>
      <c r="C1084" s="216"/>
      <c r="D1084" s="238" t="s">
        <v>192</v>
      </c>
      <c r="E1084" s="242" t="s">
        <v>22</v>
      </c>
      <c r="F1084" s="243" t="s">
        <v>207</v>
      </c>
      <c r="G1084" s="216"/>
      <c r="H1084" s="244" t="s">
        <v>22</v>
      </c>
      <c r="I1084" s="221"/>
      <c r="J1084" s="216"/>
      <c r="K1084" s="216"/>
      <c r="L1084" s="222"/>
      <c r="M1084" s="223"/>
      <c r="N1084" s="224"/>
      <c r="O1084" s="224"/>
      <c r="P1084" s="224"/>
      <c r="Q1084" s="224"/>
      <c r="R1084" s="224"/>
      <c r="S1084" s="224"/>
      <c r="T1084" s="225"/>
      <c r="AT1084" s="226" t="s">
        <v>192</v>
      </c>
      <c r="AU1084" s="226" t="s">
        <v>86</v>
      </c>
      <c r="AV1084" s="12" t="s">
        <v>24</v>
      </c>
      <c r="AW1084" s="12" t="s">
        <v>41</v>
      </c>
      <c r="AX1084" s="12" t="s">
        <v>78</v>
      </c>
      <c r="AY1084" s="226" t="s">
        <v>183</v>
      </c>
    </row>
    <row r="1085" spans="2:65" s="1" customFormat="1" ht="31.5" customHeight="1">
      <c r="B1085" s="40"/>
      <c r="C1085" s="245" t="s">
        <v>1501</v>
      </c>
      <c r="D1085" s="245" t="s">
        <v>272</v>
      </c>
      <c r="E1085" s="246" t="s">
        <v>1502</v>
      </c>
      <c r="F1085" s="247" t="s">
        <v>1503</v>
      </c>
      <c r="G1085" s="248" t="s">
        <v>288</v>
      </c>
      <c r="H1085" s="249">
        <v>259.022</v>
      </c>
      <c r="I1085" s="250"/>
      <c r="J1085" s="251">
        <f>ROUND(I1085*H1085,2)</f>
        <v>0</v>
      </c>
      <c r="K1085" s="247" t="s">
        <v>189</v>
      </c>
      <c r="L1085" s="252"/>
      <c r="M1085" s="253" t="s">
        <v>22</v>
      </c>
      <c r="N1085" s="254" t="s">
        <v>49</v>
      </c>
      <c r="O1085" s="41"/>
      <c r="P1085" s="212">
        <f>O1085*H1085</f>
        <v>0</v>
      </c>
      <c r="Q1085" s="212">
        <v>0.0003</v>
      </c>
      <c r="R1085" s="212">
        <f>Q1085*H1085</f>
        <v>0.07770659999999999</v>
      </c>
      <c r="S1085" s="212">
        <v>0</v>
      </c>
      <c r="T1085" s="213">
        <f>S1085*H1085</f>
        <v>0</v>
      </c>
      <c r="AR1085" s="23" t="s">
        <v>394</v>
      </c>
      <c r="AT1085" s="23" t="s">
        <v>272</v>
      </c>
      <c r="AU1085" s="23" t="s">
        <v>86</v>
      </c>
      <c r="AY1085" s="23" t="s">
        <v>183</v>
      </c>
      <c r="BE1085" s="214">
        <f>IF(N1085="základní",J1085,0)</f>
        <v>0</v>
      </c>
      <c r="BF1085" s="214">
        <f>IF(N1085="snížená",J1085,0)</f>
        <v>0</v>
      </c>
      <c r="BG1085" s="214">
        <f>IF(N1085="zákl. přenesená",J1085,0)</f>
        <v>0</v>
      </c>
      <c r="BH1085" s="214">
        <f>IF(N1085="sníž. přenesená",J1085,0)</f>
        <v>0</v>
      </c>
      <c r="BI1085" s="214">
        <f>IF(N1085="nulová",J1085,0)</f>
        <v>0</v>
      </c>
      <c r="BJ1085" s="23" t="s">
        <v>24</v>
      </c>
      <c r="BK1085" s="214">
        <f>ROUND(I1085*H1085,2)</f>
        <v>0</v>
      </c>
      <c r="BL1085" s="23" t="s">
        <v>299</v>
      </c>
      <c r="BM1085" s="23" t="s">
        <v>1504</v>
      </c>
    </row>
    <row r="1086" spans="2:51" s="13" customFormat="1" ht="13.5">
      <c r="B1086" s="227"/>
      <c r="C1086" s="228"/>
      <c r="D1086" s="238" t="s">
        <v>192</v>
      </c>
      <c r="E1086" s="228"/>
      <c r="F1086" s="240" t="s">
        <v>1505</v>
      </c>
      <c r="G1086" s="228"/>
      <c r="H1086" s="241">
        <v>259.022</v>
      </c>
      <c r="I1086" s="232"/>
      <c r="J1086" s="228"/>
      <c r="K1086" s="228"/>
      <c r="L1086" s="233"/>
      <c r="M1086" s="234"/>
      <c r="N1086" s="235"/>
      <c r="O1086" s="235"/>
      <c r="P1086" s="235"/>
      <c r="Q1086" s="235"/>
      <c r="R1086" s="235"/>
      <c r="S1086" s="235"/>
      <c r="T1086" s="236"/>
      <c r="AT1086" s="237" t="s">
        <v>192</v>
      </c>
      <c r="AU1086" s="237" t="s">
        <v>86</v>
      </c>
      <c r="AV1086" s="13" t="s">
        <v>86</v>
      </c>
      <c r="AW1086" s="13" t="s">
        <v>6</v>
      </c>
      <c r="AX1086" s="13" t="s">
        <v>24</v>
      </c>
      <c r="AY1086" s="237" t="s">
        <v>183</v>
      </c>
    </row>
    <row r="1087" spans="2:65" s="1" customFormat="1" ht="22.5" customHeight="1">
      <c r="B1087" s="40"/>
      <c r="C1087" s="203" t="s">
        <v>1506</v>
      </c>
      <c r="D1087" s="203" t="s">
        <v>185</v>
      </c>
      <c r="E1087" s="204" t="s">
        <v>1507</v>
      </c>
      <c r="F1087" s="205" t="s">
        <v>1508</v>
      </c>
      <c r="G1087" s="206" t="s">
        <v>288</v>
      </c>
      <c r="H1087" s="207">
        <v>215.852</v>
      </c>
      <c r="I1087" s="208"/>
      <c r="J1087" s="209">
        <f>ROUND(I1087*H1087,2)</f>
        <v>0</v>
      </c>
      <c r="K1087" s="205" t="s">
        <v>189</v>
      </c>
      <c r="L1087" s="60"/>
      <c r="M1087" s="210" t="s">
        <v>22</v>
      </c>
      <c r="N1087" s="211" t="s">
        <v>49</v>
      </c>
      <c r="O1087" s="41"/>
      <c r="P1087" s="212">
        <f>O1087*H1087</f>
        <v>0</v>
      </c>
      <c r="Q1087" s="212">
        <v>0.0004</v>
      </c>
      <c r="R1087" s="212">
        <f>Q1087*H1087</f>
        <v>0.08634080000000001</v>
      </c>
      <c r="S1087" s="212">
        <v>0</v>
      </c>
      <c r="T1087" s="213">
        <f>S1087*H1087</f>
        <v>0</v>
      </c>
      <c r="AR1087" s="23" t="s">
        <v>299</v>
      </c>
      <c r="AT1087" s="23" t="s">
        <v>185</v>
      </c>
      <c r="AU1087" s="23" t="s">
        <v>86</v>
      </c>
      <c r="AY1087" s="23" t="s">
        <v>183</v>
      </c>
      <c r="BE1087" s="214">
        <f>IF(N1087="základní",J1087,0)</f>
        <v>0</v>
      </c>
      <c r="BF1087" s="214">
        <f>IF(N1087="snížená",J1087,0)</f>
        <v>0</v>
      </c>
      <c r="BG1087" s="214">
        <f>IF(N1087="zákl. přenesená",J1087,0)</f>
        <v>0</v>
      </c>
      <c r="BH1087" s="214">
        <f>IF(N1087="sníž. přenesená",J1087,0)</f>
        <v>0</v>
      </c>
      <c r="BI1087" s="214">
        <f>IF(N1087="nulová",J1087,0)</f>
        <v>0</v>
      </c>
      <c r="BJ1087" s="23" t="s">
        <v>24</v>
      </c>
      <c r="BK1087" s="214">
        <f>ROUND(I1087*H1087,2)</f>
        <v>0</v>
      </c>
      <c r="BL1087" s="23" t="s">
        <v>299</v>
      </c>
      <c r="BM1087" s="23" t="s">
        <v>1509</v>
      </c>
    </row>
    <row r="1088" spans="2:51" s="12" customFormat="1" ht="13.5">
      <c r="B1088" s="215"/>
      <c r="C1088" s="216"/>
      <c r="D1088" s="217" t="s">
        <v>192</v>
      </c>
      <c r="E1088" s="218" t="s">
        <v>22</v>
      </c>
      <c r="F1088" s="219" t="s">
        <v>1510</v>
      </c>
      <c r="G1088" s="216"/>
      <c r="H1088" s="220" t="s">
        <v>22</v>
      </c>
      <c r="I1088" s="221"/>
      <c r="J1088" s="216"/>
      <c r="K1088" s="216"/>
      <c r="L1088" s="222"/>
      <c r="M1088" s="223"/>
      <c r="N1088" s="224"/>
      <c r="O1088" s="224"/>
      <c r="P1088" s="224"/>
      <c r="Q1088" s="224"/>
      <c r="R1088" s="224"/>
      <c r="S1088" s="224"/>
      <c r="T1088" s="225"/>
      <c r="AT1088" s="226" t="s">
        <v>192</v>
      </c>
      <c r="AU1088" s="226" t="s">
        <v>86</v>
      </c>
      <c r="AV1088" s="12" t="s">
        <v>24</v>
      </c>
      <c r="AW1088" s="12" t="s">
        <v>41</v>
      </c>
      <c r="AX1088" s="12" t="s">
        <v>78</v>
      </c>
      <c r="AY1088" s="226" t="s">
        <v>183</v>
      </c>
    </row>
    <row r="1089" spans="2:51" s="13" customFormat="1" ht="13.5">
      <c r="B1089" s="227"/>
      <c r="C1089" s="228"/>
      <c r="D1089" s="217" t="s">
        <v>192</v>
      </c>
      <c r="E1089" s="229" t="s">
        <v>22</v>
      </c>
      <c r="F1089" s="230" t="s">
        <v>1511</v>
      </c>
      <c r="G1089" s="228"/>
      <c r="H1089" s="231">
        <v>27.07</v>
      </c>
      <c r="I1089" s="232"/>
      <c r="J1089" s="228"/>
      <c r="K1089" s="228"/>
      <c r="L1089" s="233"/>
      <c r="M1089" s="234"/>
      <c r="N1089" s="235"/>
      <c r="O1089" s="235"/>
      <c r="P1089" s="235"/>
      <c r="Q1089" s="235"/>
      <c r="R1089" s="235"/>
      <c r="S1089" s="235"/>
      <c r="T1089" s="236"/>
      <c r="AT1089" s="237" t="s">
        <v>192</v>
      </c>
      <c r="AU1089" s="237" t="s">
        <v>86</v>
      </c>
      <c r="AV1089" s="13" t="s">
        <v>86</v>
      </c>
      <c r="AW1089" s="13" t="s">
        <v>41</v>
      </c>
      <c r="AX1089" s="13" t="s">
        <v>78</v>
      </c>
      <c r="AY1089" s="237" t="s">
        <v>183</v>
      </c>
    </row>
    <row r="1090" spans="2:51" s="12" customFormat="1" ht="13.5">
      <c r="B1090" s="215"/>
      <c r="C1090" s="216"/>
      <c r="D1090" s="217" t="s">
        <v>192</v>
      </c>
      <c r="E1090" s="218" t="s">
        <v>22</v>
      </c>
      <c r="F1090" s="219" t="s">
        <v>1512</v>
      </c>
      <c r="G1090" s="216"/>
      <c r="H1090" s="220" t="s">
        <v>22</v>
      </c>
      <c r="I1090" s="221"/>
      <c r="J1090" s="216"/>
      <c r="K1090" s="216"/>
      <c r="L1090" s="222"/>
      <c r="M1090" s="223"/>
      <c r="N1090" s="224"/>
      <c r="O1090" s="224"/>
      <c r="P1090" s="224"/>
      <c r="Q1090" s="224"/>
      <c r="R1090" s="224"/>
      <c r="S1090" s="224"/>
      <c r="T1090" s="225"/>
      <c r="AT1090" s="226" t="s">
        <v>192</v>
      </c>
      <c r="AU1090" s="226" t="s">
        <v>86</v>
      </c>
      <c r="AV1090" s="12" t="s">
        <v>24</v>
      </c>
      <c r="AW1090" s="12" t="s">
        <v>41</v>
      </c>
      <c r="AX1090" s="12" t="s">
        <v>78</v>
      </c>
      <c r="AY1090" s="226" t="s">
        <v>183</v>
      </c>
    </row>
    <row r="1091" spans="2:51" s="13" customFormat="1" ht="13.5">
      <c r="B1091" s="227"/>
      <c r="C1091" s="228"/>
      <c r="D1091" s="217" t="s">
        <v>192</v>
      </c>
      <c r="E1091" s="229" t="s">
        <v>22</v>
      </c>
      <c r="F1091" s="230" t="s">
        <v>1513</v>
      </c>
      <c r="G1091" s="228"/>
      <c r="H1091" s="231">
        <v>20.68</v>
      </c>
      <c r="I1091" s="232"/>
      <c r="J1091" s="228"/>
      <c r="K1091" s="228"/>
      <c r="L1091" s="233"/>
      <c r="M1091" s="234"/>
      <c r="N1091" s="235"/>
      <c r="O1091" s="235"/>
      <c r="P1091" s="235"/>
      <c r="Q1091" s="235"/>
      <c r="R1091" s="235"/>
      <c r="S1091" s="235"/>
      <c r="T1091" s="236"/>
      <c r="AT1091" s="237" t="s">
        <v>192</v>
      </c>
      <c r="AU1091" s="237" t="s">
        <v>86</v>
      </c>
      <c r="AV1091" s="13" t="s">
        <v>86</v>
      </c>
      <c r="AW1091" s="13" t="s">
        <v>41</v>
      </c>
      <c r="AX1091" s="13" t="s">
        <v>78</v>
      </c>
      <c r="AY1091" s="237" t="s">
        <v>183</v>
      </c>
    </row>
    <row r="1092" spans="2:51" s="12" customFormat="1" ht="13.5">
      <c r="B1092" s="215"/>
      <c r="C1092" s="216"/>
      <c r="D1092" s="217" t="s">
        <v>192</v>
      </c>
      <c r="E1092" s="218" t="s">
        <v>22</v>
      </c>
      <c r="F1092" s="219" t="s">
        <v>224</v>
      </c>
      <c r="G1092" s="216"/>
      <c r="H1092" s="220" t="s">
        <v>22</v>
      </c>
      <c r="I1092" s="221"/>
      <c r="J1092" s="216"/>
      <c r="K1092" s="216"/>
      <c r="L1092" s="222"/>
      <c r="M1092" s="223"/>
      <c r="N1092" s="224"/>
      <c r="O1092" s="224"/>
      <c r="P1092" s="224"/>
      <c r="Q1092" s="224"/>
      <c r="R1092" s="224"/>
      <c r="S1092" s="224"/>
      <c r="T1092" s="225"/>
      <c r="AT1092" s="226" t="s">
        <v>192</v>
      </c>
      <c r="AU1092" s="226" t="s">
        <v>86</v>
      </c>
      <c r="AV1092" s="12" t="s">
        <v>24</v>
      </c>
      <c r="AW1092" s="12" t="s">
        <v>41</v>
      </c>
      <c r="AX1092" s="12" t="s">
        <v>78</v>
      </c>
      <c r="AY1092" s="226" t="s">
        <v>183</v>
      </c>
    </row>
    <row r="1093" spans="2:51" s="13" customFormat="1" ht="13.5">
      <c r="B1093" s="227"/>
      <c r="C1093" s="228"/>
      <c r="D1093" s="217" t="s">
        <v>192</v>
      </c>
      <c r="E1093" s="229" t="s">
        <v>22</v>
      </c>
      <c r="F1093" s="230" t="s">
        <v>1514</v>
      </c>
      <c r="G1093" s="228"/>
      <c r="H1093" s="231">
        <v>168.102</v>
      </c>
      <c r="I1093" s="232"/>
      <c r="J1093" s="228"/>
      <c r="K1093" s="228"/>
      <c r="L1093" s="233"/>
      <c r="M1093" s="234"/>
      <c r="N1093" s="235"/>
      <c r="O1093" s="235"/>
      <c r="P1093" s="235"/>
      <c r="Q1093" s="235"/>
      <c r="R1093" s="235"/>
      <c r="S1093" s="235"/>
      <c r="T1093" s="236"/>
      <c r="AT1093" s="237" t="s">
        <v>192</v>
      </c>
      <c r="AU1093" s="237" t="s">
        <v>86</v>
      </c>
      <c r="AV1093" s="13" t="s">
        <v>86</v>
      </c>
      <c r="AW1093" s="13" t="s">
        <v>41</v>
      </c>
      <c r="AX1093" s="13" t="s">
        <v>78</v>
      </c>
      <c r="AY1093" s="237" t="s">
        <v>183</v>
      </c>
    </row>
    <row r="1094" spans="2:51" s="12" customFormat="1" ht="13.5">
      <c r="B1094" s="215"/>
      <c r="C1094" s="216"/>
      <c r="D1094" s="238" t="s">
        <v>192</v>
      </c>
      <c r="E1094" s="242" t="s">
        <v>22</v>
      </c>
      <c r="F1094" s="243" t="s">
        <v>207</v>
      </c>
      <c r="G1094" s="216"/>
      <c r="H1094" s="244" t="s">
        <v>22</v>
      </c>
      <c r="I1094" s="221"/>
      <c r="J1094" s="216"/>
      <c r="K1094" s="216"/>
      <c r="L1094" s="222"/>
      <c r="M1094" s="223"/>
      <c r="N1094" s="224"/>
      <c r="O1094" s="224"/>
      <c r="P1094" s="224"/>
      <c r="Q1094" s="224"/>
      <c r="R1094" s="224"/>
      <c r="S1094" s="224"/>
      <c r="T1094" s="225"/>
      <c r="AT1094" s="226" t="s">
        <v>192</v>
      </c>
      <c r="AU1094" s="226" t="s">
        <v>86</v>
      </c>
      <c r="AV1094" s="12" t="s">
        <v>24</v>
      </c>
      <c r="AW1094" s="12" t="s">
        <v>41</v>
      </c>
      <c r="AX1094" s="12" t="s">
        <v>78</v>
      </c>
      <c r="AY1094" s="226" t="s">
        <v>183</v>
      </c>
    </row>
    <row r="1095" spans="2:65" s="1" customFormat="1" ht="22.5" customHeight="1">
      <c r="B1095" s="40"/>
      <c r="C1095" s="203" t="s">
        <v>1515</v>
      </c>
      <c r="D1095" s="203" t="s">
        <v>185</v>
      </c>
      <c r="E1095" s="204" t="s">
        <v>1516</v>
      </c>
      <c r="F1095" s="205" t="s">
        <v>1517</v>
      </c>
      <c r="G1095" s="206" t="s">
        <v>288</v>
      </c>
      <c r="H1095" s="207">
        <v>20</v>
      </c>
      <c r="I1095" s="208"/>
      <c r="J1095" s="209">
        <f>ROUND(I1095*H1095,2)</f>
        <v>0</v>
      </c>
      <c r="K1095" s="205" t="s">
        <v>189</v>
      </c>
      <c r="L1095" s="60"/>
      <c r="M1095" s="210" t="s">
        <v>22</v>
      </c>
      <c r="N1095" s="211" t="s">
        <v>49</v>
      </c>
      <c r="O1095" s="41"/>
      <c r="P1095" s="212">
        <f>O1095*H1095</f>
        <v>0</v>
      </c>
      <c r="Q1095" s="212">
        <v>0.0004</v>
      </c>
      <c r="R1095" s="212">
        <f>Q1095*H1095</f>
        <v>0.008</v>
      </c>
      <c r="S1095" s="212">
        <v>0</v>
      </c>
      <c r="T1095" s="213">
        <f>S1095*H1095</f>
        <v>0</v>
      </c>
      <c r="AR1095" s="23" t="s">
        <v>299</v>
      </c>
      <c r="AT1095" s="23" t="s">
        <v>185</v>
      </c>
      <c r="AU1095" s="23" t="s">
        <v>86</v>
      </c>
      <c r="AY1095" s="23" t="s">
        <v>183</v>
      </c>
      <c r="BE1095" s="214">
        <f>IF(N1095="základní",J1095,0)</f>
        <v>0</v>
      </c>
      <c r="BF1095" s="214">
        <f>IF(N1095="snížená",J1095,0)</f>
        <v>0</v>
      </c>
      <c r="BG1095" s="214">
        <f>IF(N1095="zákl. přenesená",J1095,0)</f>
        <v>0</v>
      </c>
      <c r="BH1095" s="214">
        <f>IF(N1095="sníž. přenesená",J1095,0)</f>
        <v>0</v>
      </c>
      <c r="BI1095" s="214">
        <f>IF(N1095="nulová",J1095,0)</f>
        <v>0</v>
      </c>
      <c r="BJ1095" s="23" t="s">
        <v>24</v>
      </c>
      <c r="BK1095" s="214">
        <f>ROUND(I1095*H1095,2)</f>
        <v>0</v>
      </c>
      <c r="BL1095" s="23" t="s">
        <v>299</v>
      </c>
      <c r="BM1095" s="23" t="s">
        <v>1518</v>
      </c>
    </row>
    <row r="1096" spans="2:51" s="12" customFormat="1" ht="13.5">
      <c r="B1096" s="215"/>
      <c r="C1096" s="216"/>
      <c r="D1096" s="217" t="s">
        <v>192</v>
      </c>
      <c r="E1096" s="218" t="s">
        <v>22</v>
      </c>
      <c r="F1096" s="219" t="s">
        <v>1487</v>
      </c>
      <c r="G1096" s="216"/>
      <c r="H1096" s="220" t="s">
        <v>22</v>
      </c>
      <c r="I1096" s="221"/>
      <c r="J1096" s="216"/>
      <c r="K1096" s="216"/>
      <c r="L1096" s="222"/>
      <c r="M1096" s="223"/>
      <c r="N1096" s="224"/>
      <c r="O1096" s="224"/>
      <c r="P1096" s="224"/>
      <c r="Q1096" s="224"/>
      <c r="R1096" s="224"/>
      <c r="S1096" s="224"/>
      <c r="T1096" s="225"/>
      <c r="AT1096" s="226" t="s">
        <v>192</v>
      </c>
      <c r="AU1096" s="226" t="s">
        <v>86</v>
      </c>
      <c r="AV1096" s="12" t="s">
        <v>24</v>
      </c>
      <c r="AW1096" s="12" t="s">
        <v>41</v>
      </c>
      <c r="AX1096" s="12" t="s">
        <v>78</v>
      </c>
      <c r="AY1096" s="226" t="s">
        <v>183</v>
      </c>
    </row>
    <row r="1097" spans="2:51" s="13" customFormat="1" ht="13.5">
      <c r="B1097" s="227"/>
      <c r="C1097" s="228"/>
      <c r="D1097" s="217" t="s">
        <v>192</v>
      </c>
      <c r="E1097" s="229" t="s">
        <v>22</v>
      </c>
      <c r="F1097" s="230" t="s">
        <v>1519</v>
      </c>
      <c r="G1097" s="228"/>
      <c r="H1097" s="231">
        <v>20</v>
      </c>
      <c r="I1097" s="232"/>
      <c r="J1097" s="228"/>
      <c r="K1097" s="228"/>
      <c r="L1097" s="233"/>
      <c r="M1097" s="234"/>
      <c r="N1097" s="235"/>
      <c r="O1097" s="235"/>
      <c r="P1097" s="235"/>
      <c r="Q1097" s="235"/>
      <c r="R1097" s="235"/>
      <c r="S1097" s="235"/>
      <c r="T1097" s="236"/>
      <c r="AT1097" s="237" t="s">
        <v>192</v>
      </c>
      <c r="AU1097" s="237" t="s">
        <v>86</v>
      </c>
      <c r="AV1097" s="13" t="s">
        <v>86</v>
      </c>
      <c r="AW1097" s="13" t="s">
        <v>41</v>
      </c>
      <c r="AX1097" s="13" t="s">
        <v>78</v>
      </c>
      <c r="AY1097" s="237" t="s">
        <v>183</v>
      </c>
    </row>
    <row r="1098" spans="2:51" s="12" customFormat="1" ht="13.5">
      <c r="B1098" s="215"/>
      <c r="C1098" s="216"/>
      <c r="D1098" s="238" t="s">
        <v>192</v>
      </c>
      <c r="E1098" s="242" t="s">
        <v>22</v>
      </c>
      <c r="F1098" s="243" t="s">
        <v>207</v>
      </c>
      <c r="G1098" s="216"/>
      <c r="H1098" s="244" t="s">
        <v>22</v>
      </c>
      <c r="I1098" s="221"/>
      <c r="J1098" s="216"/>
      <c r="K1098" s="216"/>
      <c r="L1098" s="222"/>
      <c r="M1098" s="223"/>
      <c r="N1098" s="224"/>
      <c r="O1098" s="224"/>
      <c r="P1098" s="224"/>
      <c r="Q1098" s="224"/>
      <c r="R1098" s="224"/>
      <c r="S1098" s="224"/>
      <c r="T1098" s="225"/>
      <c r="AT1098" s="226" t="s">
        <v>192</v>
      </c>
      <c r="AU1098" s="226" t="s">
        <v>86</v>
      </c>
      <c r="AV1098" s="12" t="s">
        <v>24</v>
      </c>
      <c r="AW1098" s="12" t="s">
        <v>41</v>
      </c>
      <c r="AX1098" s="12" t="s">
        <v>78</v>
      </c>
      <c r="AY1098" s="226" t="s">
        <v>183</v>
      </c>
    </row>
    <row r="1099" spans="2:65" s="1" customFormat="1" ht="22.5" customHeight="1">
      <c r="B1099" s="40"/>
      <c r="C1099" s="245" t="s">
        <v>1520</v>
      </c>
      <c r="D1099" s="245" t="s">
        <v>272</v>
      </c>
      <c r="E1099" s="246" t="s">
        <v>1521</v>
      </c>
      <c r="F1099" s="247" t="s">
        <v>1522</v>
      </c>
      <c r="G1099" s="248" t="s">
        <v>288</v>
      </c>
      <c r="H1099" s="249">
        <v>271.23</v>
      </c>
      <c r="I1099" s="250"/>
      <c r="J1099" s="251">
        <f>ROUND(I1099*H1099,2)</f>
        <v>0</v>
      </c>
      <c r="K1099" s="247" t="s">
        <v>189</v>
      </c>
      <c r="L1099" s="252"/>
      <c r="M1099" s="253" t="s">
        <v>22</v>
      </c>
      <c r="N1099" s="254" t="s">
        <v>49</v>
      </c>
      <c r="O1099" s="41"/>
      <c r="P1099" s="212">
        <f>O1099*H1099</f>
        <v>0</v>
      </c>
      <c r="Q1099" s="212">
        <v>0.00388</v>
      </c>
      <c r="R1099" s="212">
        <f>Q1099*H1099</f>
        <v>1.0523724</v>
      </c>
      <c r="S1099" s="212">
        <v>0</v>
      </c>
      <c r="T1099" s="213">
        <f>S1099*H1099</f>
        <v>0</v>
      </c>
      <c r="AR1099" s="23" t="s">
        <v>394</v>
      </c>
      <c r="AT1099" s="23" t="s">
        <v>272</v>
      </c>
      <c r="AU1099" s="23" t="s">
        <v>86</v>
      </c>
      <c r="AY1099" s="23" t="s">
        <v>183</v>
      </c>
      <c r="BE1099" s="214">
        <f>IF(N1099="základní",J1099,0)</f>
        <v>0</v>
      </c>
      <c r="BF1099" s="214">
        <f>IF(N1099="snížená",J1099,0)</f>
        <v>0</v>
      </c>
      <c r="BG1099" s="214">
        <f>IF(N1099="zákl. přenesená",J1099,0)</f>
        <v>0</v>
      </c>
      <c r="BH1099" s="214">
        <f>IF(N1099="sníž. přenesená",J1099,0)</f>
        <v>0</v>
      </c>
      <c r="BI1099" s="214">
        <f>IF(N1099="nulová",J1099,0)</f>
        <v>0</v>
      </c>
      <c r="BJ1099" s="23" t="s">
        <v>24</v>
      </c>
      <c r="BK1099" s="214">
        <f>ROUND(I1099*H1099,2)</f>
        <v>0</v>
      </c>
      <c r="BL1099" s="23" t="s">
        <v>299</v>
      </c>
      <c r="BM1099" s="23" t="s">
        <v>1523</v>
      </c>
    </row>
    <row r="1100" spans="2:51" s="13" customFormat="1" ht="13.5">
      <c r="B1100" s="227"/>
      <c r="C1100" s="228"/>
      <c r="D1100" s="217" t="s">
        <v>192</v>
      </c>
      <c r="E1100" s="229" t="s">
        <v>22</v>
      </c>
      <c r="F1100" s="230" t="s">
        <v>1524</v>
      </c>
      <c r="G1100" s="228"/>
      <c r="H1100" s="231">
        <v>235.852</v>
      </c>
      <c r="I1100" s="232"/>
      <c r="J1100" s="228"/>
      <c r="K1100" s="228"/>
      <c r="L1100" s="233"/>
      <c r="M1100" s="234"/>
      <c r="N1100" s="235"/>
      <c r="O1100" s="235"/>
      <c r="P1100" s="235"/>
      <c r="Q1100" s="235"/>
      <c r="R1100" s="235"/>
      <c r="S1100" s="235"/>
      <c r="T1100" s="236"/>
      <c r="AT1100" s="237" t="s">
        <v>192</v>
      </c>
      <c r="AU1100" s="237" t="s">
        <v>86</v>
      </c>
      <c r="AV1100" s="13" t="s">
        <v>86</v>
      </c>
      <c r="AW1100" s="13" t="s">
        <v>41</v>
      </c>
      <c r="AX1100" s="13" t="s">
        <v>78</v>
      </c>
      <c r="AY1100" s="237" t="s">
        <v>183</v>
      </c>
    </row>
    <row r="1101" spans="2:51" s="12" customFormat="1" ht="13.5">
      <c r="B1101" s="215"/>
      <c r="C1101" s="216"/>
      <c r="D1101" s="217" t="s">
        <v>192</v>
      </c>
      <c r="E1101" s="218" t="s">
        <v>22</v>
      </c>
      <c r="F1101" s="219" t="s">
        <v>207</v>
      </c>
      <c r="G1101" s="216"/>
      <c r="H1101" s="220" t="s">
        <v>22</v>
      </c>
      <c r="I1101" s="221"/>
      <c r="J1101" s="216"/>
      <c r="K1101" s="216"/>
      <c r="L1101" s="222"/>
      <c r="M1101" s="223"/>
      <c r="N1101" s="224"/>
      <c r="O1101" s="224"/>
      <c r="P1101" s="224"/>
      <c r="Q1101" s="224"/>
      <c r="R1101" s="224"/>
      <c r="S1101" s="224"/>
      <c r="T1101" s="225"/>
      <c r="AT1101" s="226" t="s">
        <v>192</v>
      </c>
      <c r="AU1101" s="226" t="s">
        <v>86</v>
      </c>
      <c r="AV1101" s="12" t="s">
        <v>24</v>
      </c>
      <c r="AW1101" s="12" t="s">
        <v>41</v>
      </c>
      <c r="AX1101" s="12" t="s">
        <v>78</v>
      </c>
      <c r="AY1101" s="226" t="s">
        <v>183</v>
      </c>
    </row>
    <row r="1102" spans="2:51" s="13" customFormat="1" ht="13.5">
      <c r="B1102" s="227"/>
      <c r="C1102" s="228"/>
      <c r="D1102" s="238" t="s">
        <v>192</v>
      </c>
      <c r="E1102" s="228"/>
      <c r="F1102" s="240" t="s">
        <v>1525</v>
      </c>
      <c r="G1102" s="228"/>
      <c r="H1102" s="241">
        <v>271.23</v>
      </c>
      <c r="I1102" s="232"/>
      <c r="J1102" s="228"/>
      <c r="K1102" s="228"/>
      <c r="L1102" s="233"/>
      <c r="M1102" s="234"/>
      <c r="N1102" s="235"/>
      <c r="O1102" s="235"/>
      <c r="P1102" s="235"/>
      <c r="Q1102" s="235"/>
      <c r="R1102" s="235"/>
      <c r="S1102" s="235"/>
      <c r="T1102" s="236"/>
      <c r="AT1102" s="237" t="s">
        <v>192</v>
      </c>
      <c r="AU1102" s="237" t="s">
        <v>86</v>
      </c>
      <c r="AV1102" s="13" t="s">
        <v>86</v>
      </c>
      <c r="AW1102" s="13" t="s">
        <v>6</v>
      </c>
      <c r="AX1102" s="13" t="s">
        <v>24</v>
      </c>
      <c r="AY1102" s="237" t="s">
        <v>183</v>
      </c>
    </row>
    <row r="1103" spans="2:65" s="1" customFormat="1" ht="22.5" customHeight="1">
      <c r="B1103" s="40"/>
      <c r="C1103" s="203" t="s">
        <v>1526</v>
      </c>
      <c r="D1103" s="203" t="s">
        <v>185</v>
      </c>
      <c r="E1103" s="204" t="s">
        <v>1527</v>
      </c>
      <c r="F1103" s="205" t="s">
        <v>1528</v>
      </c>
      <c r="G1103" s="206" t="s">
        <v>288</v>
      </c>
      <c r="H1103" s="207">
        <v>140.95</v>
      </c>
      <c r="I1103" s="208"/>
      <c r="J1103" s="209">
        <f>ROUND(I1103*H1103,2)</f>
        <v>0</v>
      </c>
      <c r="K1103" s="205" t="s">
        <v>189</v>
      </c>
      <c r="L1103" s="60"/>
      <c r="M1103" s="210" t="s">
        <v>22</v>
      </c>
      <c r="N1103" s="211" t="s">
        <v>49</v>
      </c>
      <c r="O1103" s="41"/>
      <c r="P1103" s="212">
        <f>O1103*H1103</f>
        <v>0</v>
      </c>
      <c r="Q1103" s="212">
        <v>0.00011</v>
      </c>
      <c r="R1103" s="212">
        <f>Q1103*H1103</f>
        <v>0.0155045</v>
      </c>
      <c r="S1103" s="212">
        <v>0</v>
      </c>
      <c r="T1103" s="213">
        <f>S1103*H1103</f>
        <v>0</v>
      </c>
      <c r="AR1103" s="23" t="s">
        <v>299</v>
      </c>
      <c r="AT1103" s="23" t="s">
        <v>185</v>
      </c>
      <c r="AU1103" s="23" t="s">
        <v>86</v>
      </c>
      <c r="AY1103" s="23" t="s">
        <v>183</v>
      </c>
      <c r="BE1103" s="214">
        <f>IF(N1103="základní",J1103,0)</f>
        <v>0</v>
      </c>
      <c r="BF1103" s="214">
        <f>IF(N1103="snížená",J1103,0)</f>
        <v>0</v>
      </c>
      <c r="BG1103" s="214">
        <f>IF(N1103="zákl. přenesená",J1103,0)</f>
        <v>0</v>
      </c>
      <c r="BH1103" s="214">
        <f>IF(N1103="sníž. přenesená",J1103,0)</f>
        <v>0</v>
      </c>
      <c r="BI1103" s="214">
        <f>IF(N1103="nulová",J1103,0)</f>
        <v>0</v>
      </c>
      <c r="BJ1103" s="23" t="s">
        <v>24</v>
      </c>
      <c r="BK1103" s="214">
        <f>ROUND(I1103*H1103,2)</f>
        <v>0</v>
      </c>
      <c r="BL1103" s="23" t="s">
        <v>299</v>
      </c>
      <c r="BM1103" s="23" t="s">
        <v>1529</v>
      </c>
    </row>
    <row r="1104" spans="2:51" s="13" customFormat="1" ht="13.5">
      <c r="B1104" s="227"/>
      <c r="C1104" s="228"/>
      <c r="D1104" s="217" t="s">
        <v>192</v>
      </c>
      <c r="E1104" s="229" t="s">
        <v>22</v>
      </c>
      <c r="F1104" s="230" t="s">
        <v>1530</v>
      </c>
      <c r="G1104" s="228"/>
      <c r="H1104" s="231">
        <v>76.5</v>
      </c>
      <c r="I1104" s="232"/>
      <c r="J1104" s="228"/>
      <c r="K1104" s="228"/>
      <c r="L1104" s="233"/>
      <c r="M1104" s="234"/>
      <c r="N1104" s="235"/>
      <c r="O1104" s="235"/>
      <c r="P1104" s="235"/>
      <c r="Q1104" s="235"/>
      <c r="R1104" s="235"/>
      <c r="S1104" s="235"/>
      <c r="T1104" s="236"/>
      <c r="AT1104" s="237" t="s">
        <v>192</v>
      </c>
      <c r="AU1104" s="237" t="s">
        <v>86</v>
      </c>
      <c r="AV1104" s="13" t="s">
        <v>86</v>
      </c>
      <c r="AW1104" s="13" t="s">
        <v>41</v>
      </c>
      <c r="AX1104" s="13" t="s">
        <v>78</v>
      </c>
      <c r="AY1104" s="237" t="s">
        <v>183</v>
      </c>
    </row>
    <row r="1105" spans="2:51" s="13" customFormat="1" ht="13.5">
      <c r="B1105" s="227"/>
      <c r="C1105" s="228"/>
      <c r="D1105" s="217" t="s">
        <v>192</v>
      </c>
      <c r="E1105" s="229" t="s">
        <v>22</v>
      </c>
      <c r="F1105" s="230" t="s">
        <v>1531</v>
      </c>
      <c r="G1105" s="228"/>
      <c r="H1105" s="231">
        <v>30</v>
      </c>
      <c r="I1105" s="232"/>
      <c r="J1105" s="228"/>
      <c r="K1105" s="228"/>
      <c r="L1105" s="233"/>
      <c r="M1105" s="234"/>
      <c r="N1105" s="235"/>
      <c r="O1105" s="235"/>
      <c r="P1105" s="235"/>
      <c r="Q1105" s="235"/>
      <c r="R1105" s="235"/>
      <c r="S1105" s="235"/>
      <c r="T1105" s="236"/>
      <c r="AT1105" s="237" t="s">
        <v>192</v>
      </c>
      <c r="AU1105" s="237" t="s">
        <v>86</v>
      </c>
      <c r="AV1105" s="13" t="s">
        <v>86</v>
      </c>
      <c r="AW1105" s="13" t="s">
        <v>41</v>
      </c>
      <c r="AX1105" s="13" t="s">
        <v>78</v>
      </c>
      <c r="AY1105" s="237" t="s">
        <v>183</v>
      </c>
    </row>
    <row r="1106" spans="2:51" s="13" customFormat="1" ht="13.5">
      <c r="B1106" s="227"/>
      <c r="C1106" s="228"/>
      <c r="D1106" s="217" t="s">
        <v>192</v>
      </c>
      <c r="E1106" s="229" t="s">
        <v>22</v>
      </c>
      <c r="F1106" s="230" t="s">
        <v>1532</v>
      </c>
      <c r="G1106" s="228"/>
      <c r="H1106" s="231">
        <v>34.45</v>
      </c>
      <c r="I1106" s="232"/>
      <c r="J1106" s="228"/>
      <c r="K1106" s="228"/>
      <c r="L1106" s="233"/>
      <c r="M1106" s="234"/>
      <c r="N1106" s="235"/>
      <c r="O1106" s="235"/>
      <c r="P1106" s="235"/>
      <c r="Q1106" s="235"/>
      <c r="R1106" s="235"/>
      <c r="S1106" s="235"/>
      <c r="T1106" s="236"/>
      <c r="AT1106" s="237" t="s">
        <v>192</v>
      </c>
      <c r="AU1106" s="237" t="s">
        <v>86</v>
      </c>
      <c r="AV1106" s="13" t="s">
        <v>86</v>
      </c>
      <c r="AW1106" s="13" t="s">
        <v>41</v>
      </c>
      <c r="AX1106" s="13" t="s">
        <v>78</v>
      </c>
      <c r="AY1106" s="237" t="s">
        <v>183</v>
      </c>
    </row>
    <row r="1107" spans="2:51" s="12" customFormat="1" ht="13.5">
      <c r="B1107" s="215"/>
      <c r="C1107" s="216"/>
      <c r="D1107" s="238" t="s">
        <v>192</v>
      </c>
      <c r="E1107" s="242" t="s">
        <v>22</v>
      </c>
      <c r="F1107" s="243" t="s">
        <v>207</v>
      </c>
      <c r="G1107" s="216"/>
      <c r="H1107" s="244" t="s">
        <v>22</v>
      </c>
      <c r="I1107" s="221"/>
      <c r="J1107" s="216"/>
      <c r="K1107" s="216"/>
      <c r="L1107" s="222"/>
      <c r="M1107" s="223"/>
      <c r="N1107" s="224"/>
      <c r="O1107" s="224"/>
      <c r="P1107" s="224"/>
      <c r="Q1107" s="224"/>
      <c r="R1107" s="224"/>
      <c r="S1107" s="224"/>
      <c r="T1107" s="225"/>
      <c r="AT1107" s="226" t="s">
        <v>192</v>
      </c>
      <c r="AU1107" s="226" t="s">
        <v>86</v>
      </c>
      <c r="AV1107" s="12" t="s">
        <v>24</v>
      </c>
      <c r="AW1107" s="12" t="s">
        <v>41</v>
      </c>
      <c r="AX1107" s="12" t="s">
        <v>78</v>
      </c>
      <c r="AY1107" s="226" t="s">
        <v>183</v>
      </c>
    </row>
    <row r="1108" spans="2:65" s="1" customFormat="1" ht="22.5" customHeight="1">
      <c r="B1108" s="40"/>
      <c r="C1108" s="245" t="s">
        <v>1533</v>
      </c>
      <c r="D1108" s="245" t="s">
        <v>272</v>
      </c>
      <c r="E1108" s="246" t="s">
        <v>1534</v>
      </c>
      <c r="F1108" s="247" t="s">
        <v>1535</v>
      </c>
      <c r="G1108" s="248" t="s">
        <v>288</v>
      </c>
      <c r="H1108" s="249">
        <v>169.14</v>
      </c>
      <c r="I1108" s="250"/>
      <c r="J1108" s="251">
        <f>ROUND(I1108*H1108,2)</f>
        <v>0</v>
      </c>
      <c r="K1108" s="247" t="s">
        <v>189</v>
      </c>
      <c r="L1108" s="252"/>
      <c r="M1108" s="253" t="s">
        <v>22</v>
      </c>
      <c r="N1108" s="254" t="s">
        <v>49</v>
      </c>
      <c r="O1108" s="41"/>
      <c r="P1108" s="212">
        <f>O1108*H1108</f>
        <v>0</v>
      </c>
      <c r="Q1108" s="212">
        <v>0.00065</v>
      </c>
      <c r="R1108" s="212">
        <f>Q1108*H1108</f>
        <v>0.10994099999999998</v>
      </c>
      <c r="S1108" s="212">
        <v>0</v>
      </c>
      <c r="T1108" s="213">
        <f>S1108*H1108</f>
        <v>0</v>
      </c>
      <c r="AR1108" s="23" t="s">
        <v>394</v>
      </c>
      <c r="AT1108" s="23" t="s">
        <v>272</v>
      </c>
      <c r="AU1108" s="23" t="s">
        <v>86</v>
      </c>
      <c r="AY1108" s="23" t="s">
        <v>183</v>
      </c>
      <c r="BE1108" s="214">
        <f>IF(N1108="základní",J1108,0)</f>
        <v>0</v>
      </c>
      <c r="BF1108" s="214">
        <f>IF(N1108="snížená",J1108,0)</f>
        <v>0</v>
      </c>
      <c r="BG1108" s="214">
        <f>IF(N1108="zákl. přenesená",J1108,0)</f>
        <v>0</v>
      </c>
      <c r="BH1108" s="214">
        <f>IF(N1108="sníž. přenesená",J1108,0)</f>
        <v>0</v>
      </c>
      <c r="BI1108" s="214">
        <f>IF(N1108="nulová",J1108,0)</f>
        <v>0</v>
      </c>
      <c r="BJ1108" s="23" t="s">
        <v>24</v>
      </c>
      <c r="BK1108" s="214">
        <f>ROUND(I1108*H1108,2)</f>
        <v>0</v>
      </c>
      <c r="BL1108" s="23" t="s">
        <v>299</v>
      </c>
      <c r="BM1108" s="23" t="s">
        <v>1536</v>
      </c>
    </row>
    <row r="1109" spans="2:51" s="13" customFormat="1" ht="13.5">
      <c r="B1109" s="227"/>
      <c r="C1109" s="228"/>
      <c r="D1109" s="238" t="s">
        <v>192</v>
      </c>
      <c r="E1109" s="228"/>
      <c r="F1109" s="240" t="s">
        <v>1537</v>
      </c>
      <c r="G1109" s="228"/>
      <c r="H1109" s="241">
        <v>169.14</v>
      </c>
      <c r="I1109" s="232"/>
      <c r="J1109" s="228"/>
      <c r="K1109" s="228"/>
      <c r="L1109" s="233"/>
      <c r="M1109" s="234"/>
      <c r="N1109" s="235"/>
      <c r="O1109" s="235"/>
      <c r="P1109" s="235"/>
      <c r="Q1109" s="235"/>
      <c r="R1109" s="235"/>
      <c r="S1109" s="235"/>
      <c r="T1109" s="236"/>
      <c r="AT1109" s="237" t="s">
        <v>192</v>
      </c>
      <c r="AU1109" s="237" t="s">
        <v>86</v>
      </c>
      <c r="AV1109" s="13" t="s">
        <v>86</v>
      </c>
      <c r="AW1109" s="13" t="s">
        <v>6</v>
      </c>
      <c r="AX1109" s="13" t="s">
        <v>24</v>
      </c>
      <c r="AY1109" s="237" t="s">
        <v>183</v>
      </c>
    </row>
    <row r="1110" spans="2:65" s="1" customFormat="1" ht="22.5" customHeight="1">
      <c r="B1110" s="40"/>
      <c r="C1110" s="203" t="s">
        <v>1538</v>
      </c>
      <c r="D1110" s="203" t="s">
        <v>185</v>
      </c>
      <c r="E1110" s="204" t="s">
        <v>1539</v>
      </c>
      <c r="F1110" s="205" t="s">
        <v>1540</v>
      </c>
      <c r="G1110" s="206" t="s">
        <v>288</v>
      </c>
      <c r="H1110" s="207">
        <v>47.75</v>
      </c>
      <c r="I1110" s="208"/>
      <c r="J1110" s="209">
        <f>ROUND(I1110*H1110,2)</f>
        <v>0</v>
      </c>
      <c r="K1110" s="205" t="s">
        <v>189</v>
      </c>
      <c r="L1110" s="60"/>
      <c r="M1110" s="210" t="s">
        <v>22</v>
      </c>
      <c r="N1110" s="211" t="s">
        <v>49</v>
      </c>
      <c r="O1110" s="41"/>
      <c r="P1110" s="212">
        <f>O1110*H1110</f>
        <v>0</v>
      </c>
      <c r="Q1110" s="212">
        <v>0.00458</v>
      </c>
      <c r="R1110" s="212">
        <f>Q1110*H1110</f>
        <v>0.218695</v>
      </c>
      <c r="S1110" s="212">
        <v>0</v>
      </c>
      <c r="T1110" s="213">
        <f>S1110*H1110</f>
        <v>0</v>
      </c>
      <c r="AR1110" s="23" t="s">
        <v>299</v>
      </c>
      <c r="AT1110" s="23" t="s">
        <v>185</v>
      </c>
      <c r="AU1110" s="23" t="s">
        <v>86</v>
      </c>
      <c r="AY1110" s="23" t="s">
        <v>183</v>
      </c>
      <c r="BE1110" s="214">
        <f>IF(N1110="základní",J1110,0)</f>
        <v>0</v>
      </c>
      <c r="BF1110" s="214">
        <f>IF(N1110="snížená",J1110,0)</f>
        <v>0</v>
      </c>
      <c r="BG1110" s="214">
        <f>IF(N1110="zákl. přenesená",J1110,0)</f>
        <v>0</v>
      </c>
      <c r="BH1110" s="214">
        <f>IF(N1110="sníž. přenesená",J1110,0)</f>
        <v>0</v>
      </c>
      <c r="BI1110" s="214">
        <f>IF(N1110="nulová",J1110,0)</f>
        <v>0</v>
      </c>
      <c r="BJ1110" s="23" t="s">
        <v>24</v>
      </c>
      <c r="BK1110" s="214">
        <f>ROUND(I1110*H1110,2)</f>
        <v>0</v>
      </c>
      <c r="BL1110" s="23" t="s">
        <v>299</v>
      </c>
      <c r="BM1110" s="23" t="s">
        <v>1541</v>
      </c>
    </row>
    <row r="1111" spans="2:51" s="12" customFormat="1" ht="13.5">
      <c r="B1111" s="215"/>
      <c r="C1111" s="216"/>
      <c r="D1111" s="217" t="s">
        <v>192</v>
      </c>
      <c r="E1111" s="218" t="s">
        <v>22</v>
      </c>
      <c r="F1111" s="219" t="s">
        <v>230</v>
      </c>
      <c r="G1111" s="216"/>
      <c r="H1111" s="220" t="s">
        <v>22</v>
      </c>
      <c r="I1111" s="221"/>
      <c r="J1111" s="216"/>
      <c r="K1111" s="216"/>
      <c r="L1111" s="222"/>
      <c r="M1111" s="223"/>
      <c r="N1111" s="224"/>
      <c r="O1111" s="224"/>
      <c r="P1111" s="224"/>
      <c r="Q1111" s="224"/>
      <c r="R1111" s="224"/>
      <c r="S1111" s="224"/>
      <c r="T1111" s="225"/>
      <c r="AT1111" s="226" t="s">
        <v>192</v>
      </c>
      <c r="AU1111" s="226" t="s">
        <v>86</v>
      </c>
      <c r="AV1111" s="12" t="s">
        <v>24</v>
      </c>
      <c r="AW1111" s="12" t="s">
        <v>41</v>
      </c>
      <c r="AX1111" s="12" t="s">
        <v>78</v>
      </c>
      <c r="AY1111" s="226" t="s">
        <v>183</v>
      </c>
    </row>
    <row r="1112" spans="2:51" s="13" customFormat="1" ht="13.5">
      <c r="B1112" s="227"/>
      <c r="C1112" s="228"/>
      <c r="D1112" s="217" t="s">
        <v>192</v>
      </c>
      <c r="E1112" s="229" t="s">
        <v>22</v>
      </c>
      <c r="F1112" s="230" t="s">
        <v>1542</v>
      </c>
      <c r="G1112" s="228"/>
      <c r="H1112" s="231">
        <v>27.07</v>
      </c>
      <c r="I1112" s="232"/>
      <c r="J1112" s="228"/>
      <c r="K1112" s="228"/>
      <c r="L1112" s="233"/>
      <c r="M1112" s="234"/>
      <c r="N1112" s="235"/>
      <c r="O1112" s="235"/>
      <c r="P1112" s="235"/>
      <c r="Q1112" s="235"/>
      <c r="R1112" s="235"/>
      <c r="S1112" s="235"/>
      <c r="T1112" s="236"/>
      <c r="AT1112" s="237" t="s">
        <v>192</v>
      </c>
      <c r="AU1112" s="237" t="s">
        <v>86</v>
      </c>
      <c r="AV1112" s="13" t="s">
        <v>86</v>
      </c>
      <c r="AW1112" s="13" t="s">
        <v>41</v>
      </c>
      <c r="AX1112" s="13" t="s">
        <v>78</v>
      </c>
      <c r="AY1112" s="237" t="s">
        <v>183</v>
      </c>
    </row>
    <row r="1113" spans="2:51" s="12" customFormat="1" ht="13.5">
      <c r="B1113" s="215"/>
      <c r="C1113" s="216"/>
      <c r="D1113" s="217" t="s">
        <v>192</v>
      </c>
      <c r="E1113" s="218" t="s">
        <v>22</v>
      </c>
      <c r="F1113" s="219" t="s">
        <v>239</v>
      </c>
      <c r="G1113" s="216"/>
      <c r="H1113" s="220" t="s">
        <v>22</v>
      </c>
      <c r="I1113" s="221"/>
      <c r="J1113" s="216"/>
      <c r="K1113" s="216"/>
      <c r="L1113" s="222"/>
      <c r="M1113" s="223"/>
      <c r="N1113" s="224"/>
      <c r="O1113" s="224"/>
      <c r="P1113" s="224"/>
      <c r="Q1113" s="224"/>
      <c r="R1113" s="224"/>
      <c r="S1113" s="224"/>
      <c r="T1113" s="225"/>
      <c r="AT1113" s="226" t="s">
        <v>192</v>
      </c>
      <c r="AU1113" s="226" t="s">
        <v>86</v>
      </c>
      <c r="AV1113" s="12" t="s">
        <v>24</v>
      </c>
      <c r="AW1113" s="12" t="s">
        <v>41</v>
      </c>
      <c r="AX1113" s="12" t="s">
        <v>78</v>
      </c>
      <c r="AY1113" s="226" t="s">
        <v>183</v>
      </c>
    </row>
    <row r="1114" spans="2:51" s="13" customFormat="1" ht="13.5">
      <c r="B1114" s="227"/>
      <c r="C1114" s="228"/>
      <c r="D1114" s="217" t="s">
        <v>192</v>
      </c>
      <c r="E1114" s="229" t="s">
        <v>22</v>
      </c>
      <c r="F1114" s="230" t="s">
        <v>1543</v>
      </c>
      <c r="G1114" s="228"/>
      <c r="H1114" s="231">
        <v>20.68</v>
      </c>
      <c r="I1114" s="232"/>
      <c r="J1114" s="228"/>
      <c r="K1114" s="228"/>
      <c r="L1114" s="233"/>
      <c r="M1114" s="234"/>
      <c r="N1114" s="235"/>
      <c r="O1114" s="235"/>
      <c r="P1114" s="235"/>
      <c r="Q1114" s="235"/>
      <c r="R1114" s="235"/>
      <c r="S1114" s="235"/>
      <c r="T1114" s="236"/>
      <c r="AT1114" s="237" t="s">
        <v>192</v>
      </c>
      <c r="AU1114" s="237" t="s">
        <v>86</v>
      </c>
      <c r="AV1114" s="13" t="s">
        <v>86</v>
      </c>
      <c r="AW1114" s="13" t="s">
        <v>41</v>
      </c>
      <c r="AX1114" s="13" t="s">
        <v>78</v>
      </c>
      <c r="AY1114" s="237" t="s">
        <v>183</v>
      </c>
    </row>
    <row r="1115" spans="2:51" s="12" customFormat="1" ht="13.5">
      <c r="B1115" s="215"/>
      <c r="C1115" s="216"/>
      <c r="D1115" s="238" t="s">
        <v>192</v>
      </c>
      <c r="E1115" s="242" t="s">
        <v>22</v>
      </c>
      <c r="F1115" s="243" t="s">
        <v>207</v>
      </c>
      <c r="G1115" s="216"/>
      <c r="H1115" s="244" t="s">
        <v>22</v>
      </c>
      <c r="I1115" s="221"/>
      <c r="J1115" s="216"/>
      <c r="K1115" s="216"/>
      <c r="L1115" s="222"/>
      <c r="M1115" s="223"/>
      <c r="N1115" s="224"/>
      <c r="O1115" s="224"/>
      <c r="P1115" s="224"/>
      <c r="Q1115" s="224"/>
      <c r="R1115" s="224"/>
      <c r="S1115" s="224"/>
      <c r="T1115" s="225"/>
      <c r="AT1115" s="226" t="s">
        <v>192</v>
      </c>
      <c r="AU1115" s="226" t="s">
        <v>86</v>
      </c>
      <c r="AV1115" s="12" t="s">
        <v>24</v>
      </c>
      <c r="AW1115" s="12" t="s">
        <v>41</v>
      </c>
      <c r="AX1115" s="12" t="s">
        <v>78</v>
      </c>
      <c r="AY1115" s="226" t="s">
        <v>183</v>
      </c>
    </row>
    <row r="1116" spans="2:65" s="1" customFormat="1" ht="22.5" customHeight="1">
      <c r="B1116" s="40"/>
      <c r="C1116" s="203" t="s">
        <v>1544</v>
      </c>
      <c r="D1116" s="203" t="s">
        <v>185</v>
      </c>
      <c r="E1116" s="204" t="s">
        <v>1545</v>
      </c>
      <c r="F1116" s="205" t="s">
        <v>1546</v>
      </c>
      <c r="G1116" s="206" t="s">
        <v>288</v>
      </c>
      <c r="H1116" s="207">
        <v>6.6</v>
      </c>
      <c r="I1116" s="208"/>
      <c r="J1116" s="209">
        <f>ROUND(I1116*H1116,2)</f>
        <v>0</v>
      </c>
      <c r="K1116" s="205" t="s">
        <v>189</v>
      </c>
      <c r="L1116" s="60"/>
      <c r="M1116" s="210" t="s">
        <v>22</v>
      </c>
      <c r="N1116" s="211" t="s">
        <v>49</v>
      </c>
      <c r="O1116" s="41"/>
      <c r="P1116" s="212">
        <f>O1116*H1116</f>
        <v>0</v>
      </c>
      <c r="Q1116" s="212">
        <v>0.00458</v>
      </c>
      <c r="R1116" s="212">
        <f>Q1116*H1116</f>
        <v>0.030227999999999998</v>
      </c>
      <c r="S1116" s="212">
        <v>0</v>
      </c>
      <c r="T1116" s="213">
        <f>S1116*H1116</f>
        <v>0</v>
      </c>
      <c r="AR1116" s="23" t="s">
        <v>299</v>
      </c>
      <c r="AT1116" s="23" t="s">
        <v>185</v>
      </c>
      <c r="AU1116" s="23" t="s">
        <v>86</v>
      </c>
      <c r="AY1116" s="23" t="s">
        <v>183</v>
      </c>
      <c r="BE1116" s="214">
        <f>IF(N1116="základní",J1116,0)</f>
        <v>0</v>
      </c>
      <c r="BF1116" s="214">
        <f>IF(N1116="snížená",J1116,0)</f>
        <v>0</v>
      </c>
      <c r="BG1116" s="214">
        <f>IF(N1116="zákl. přenesená",J1116,0)</f>
        <v>0</v>
      </c>
      <c r="BH1116" s="214">
        <f>IF(N1116="sníž. přenesená",J1116,0)</f>
        <v>0</v>
      </c>
      <c r="BI1116" s="214">
        <f>IF(N1116="nulová",J1116,0)</f>
        <v>0</v>
      </c>
      <c r="BJ1116" s="23" t="s">
        <v>24</v>
      </c>
      <c r="BK1116" s="214">
        <f>ROUND(I1116*H1116,2)</f>
        <v>0</v>
      </c>
      <c r="BL1116" s="23" t="s">
        <v>299</v>
      </c>
      <c r="BM1116" s="23" t="s">
        <v>1547</v>
      </c>
    </row>
    <row r="1117" spans="2:51" s="12" customFormat="1" ht="13.5">
      <c r="B1117" s="215"/>
      <c r="C1117" s="216"/>
      <c r="D1117" s="217" t="s">
        <v>192</v>
      </c>
      <c r="E1117" s="218" t="s">
        <v>22</v>
      </c>
      <c r="F1117" s="219" t="s">
        <v>1548</v>
      </c>
      <c r="G1117" s="216"/>
      <c r="H1117" s="220" t="s">
        <v>22</v>
      </c>
      <c r="I1117" s="221"/>
      <c r="J1117" s="216"/>
      <c r="K1117" s="216"/>
      <c r="L1117" s="222"/>
      <c r="M1117" s="223"/>
      <c r="N1117" s="224"/>
      <c r="O1117" s="224"/>
      <c r="P1117" s="224"/>
      <c r="Q1117" s="224"/>
      <c r="R1117" s="224"/>
      <c r="S1117" s="224"/>
      <c r="T1117" s="225"/>
      <c r="AT1117" s="226" t="s">
        <v>192</v>
      </c>
      <c r="AU1117" s="226" t="s">
        <v>86</v>
      </c>
      <c r="AV1117" s="12" t="s">
        <v>24</v>
      </c>
      <c r="AW1117" s="12" t="s">
        <v>41</v>
      </c>
      <c r="AX1117" s="12" t="s">
        <v>78</v>
      </c>
      <c r="AY1117" s="226" t="s">
        <v>183</v>
      </c>
    </row>
    <row r="1118" spans="2:51" s="13" customFormat="1" ht="13.5">
      <c r="B1118" s="227"/>
      <c r="C1118" s="228"/>
      <c r="D1118" s="217" t="s">
        <v>192</v>
      </c>
      <c r="E1118" s="229" t="s">
        <v>22</v>
      </c>
      <c r="F1118" s="230" t="s">
        <v>1549</v>
      </c>
      <c r="G1118" s="228"/>
      <c r="H1118" s="231">
        <v>6.6</v>
      </c>
      <c r="I1118" s="232"/>
      <c r="J1118" s="228"/>
      <c r="K1118" s="228"/>
      <c r="L1118" s="233"/>
      <c r="M1118" s="234"/>
      <c r="N1118" s="235"/>
      <c r="O1118" s="235"/>
      <c r="P1118" s="235"/>
      <c r="Q1118" s="235"/>
      <c r="R1118" s="235"/>
      <c r="S1118" s="235"/>
      <c r="T1118" s="236"/>
      <c r="AT1118" s="237" t="s">
        <v>192</v>
      </c>
      <c r="AU1118" s="237" t="s">
        <v>86</v>
      </c>
      <c r="AV1118" s="13" t="s">
        <v>86</v>
      </c>
      <c r="AW1118" s="13" t="s">
        <v>41</v>
      </c>
      <c r="AX1118" s="13" t="s">
        <v>78</v>
      </c>
      <c r="AY1118" s="237" t="s">
        <v>183</v>
      </c>
    </row>
    <row r="1119" spans="2:51" s="12" customFormat="1" ht="13.5">
      <c r="B1119" s="215"/>
      <c r="C1119" s="216"/>
      <c r="D1119" s="238" t="s">
        <v>192</v>
      </c>
      <c r="E1119" s="242" t="s">
        <v>22</v>
      </c>
      <c r="F1119" s="243" t="s">
        <v>207</v>
      </c>
      <c r="G1119" s="216"/>
      <c r="H1119" s="244" t="s">
        <v>22</v>
      </c>
      <c r="I1119" s="221"/>
      <c r="J1119" s="216"/>
      <c r="K1119" s="216"/>
      <c r="L1119" s="222"/>
      <c r="M1119" s="223"/>
      <c r="N1119" s="224"/>
      <c r="O1119" s="224"/>
      <c r="P1119" s="224"/>
      <c r="Q1119" s="224"/>
      <c r="R1119" s="224"/>
      <c r="S1119" s="224"/>
      <c r="T1119" s="225"/>
      <c r="AT1119" s="226" t="s">
        <v>192</v>
      </c>
      <c r="AU1119" s="226" t="s">
        <v>86</v>
      </c>
      <c r="AV1119" s="12" t="s">
        <v>24</v>
      </c>
      <c r="AW1119" s="12" t="s">
        <v>41</v>
      </c>
      <c r="AX1119" s="12" t="s">
        <v>78</v>
      </c>
      <c r="AY1119" s="226" t="s">
        <v>183</v>
      </c>
    </row>
    <row r="1120" spans="2:65" s="1" customFormat="1" ht="44.25" customHeight="1">
      <c r="B1120" s="40"/>
      <c r="C1120" s="203" t="s">
        <v>1550</v>
      </c>
      <c r="D1120" s="203" t="s">
        <v>185</v>
      </c>
      <c r="E1120" s="204" t="s">
        <v>1551</v>
      </c>
      <c r="F1120" s="205" t="s">
        <v>1552</v>
      </c>
      <c r="G1120" s="206" t="s">
        <v>257</v>
      </c>
      <c r="H1120" s="207">
        <v>1.603</v>
      </c>
      <c r="I1120" s="208"/>
      <c r="J1120" s="209">
        <f>ROUND(I1120*H1120,2)</f>
        <v>0</v>
      </c>
      <c r="K1120" s="205" t="s">
        <v>189</v>
      </c>
      <c r="L1120" s="60"/>
      <c r="M1120" s="210" t="s">
        <v>22</v>
      </c>
      <c r="N1120" s="211" t="s">
        <v>49</v>
      </c>
      <c r="O1120" s="41"/>
      <c r="P1120" s="212">
        <f>O1120*H1120</f>
        <v>0</v>
      </c>
      <c r="Q1120" s="212">
        <v>0</v>
      </c>
      <c r="R1120" s="212">
        <f>Q1120*H1120</f>
        <v>0</v>
      </c>
      <c r="S1120" s="212">
        <v>0</v>
      </c>
      <c r="T1120" s="213">
        <f>S1120*H1120</f>
        <v>0</v>
      </c>
      <c r="AR1120" s="23" t="s">
        <v>299</v>
      </c>
      <c r="AT1120" s="23" t="s">
        <v>185</v>
      </c>
      <c r="AU1120" s="23" t="s">
        <v>86</v>
      </c>
      <c r="AY1120" s="23" t="s">
        <v>183</v>
      </c>
      <c r="BE1120" s="214">
        <f>IF(N1120="základní",J1120,0)</f>
        <v>0</v>
      </c>
      <c r="BF1120" s="214">
        <f>IF(N1120="snížená",J1120,0)</f>
        <v>0</v>
      </c>
      <c r="BG1120" s="214">
        <f>IF(N1120="zákl. přenesená",J1120,0)</f>
        <v>0</v>
      </c>
      <c r="BH1120" s="214">
        <f>IF(N1120="sníž. přenesená",J1120,0)</f>
        <v>0</v>
      </c>
      <c r="BI1120" s="214">
        <f>IF(N1120="nulová",J1120,0)</f>
        <v>0</v>
      </c>
      <c r="BJ1120" s="23" t="s">
        <v>24</v>
      </c>
      <c r="BK1120" s="214">
        <f>ROUND(I1120*H1120,2)</f>
        <v>0</v>
      </c>
      <c r="BL1120" s="23" t="s">
        <v>299</v>
      </c>
      <c r="BM1120" s="23" t="s">
        <v>1553</v>
      </c>
    </row>
    <row r="1121" spans="2:63" s="11" customFormat="1" ht="29.85" customHeight="1">
      <c r="B1121" s="186"/>
      <c r="C1121" s="187"/>
      <c r="D1121" s="200" t="s">
        <v>77</v>
      </c>
      <c r="E1121" s="201" t="s">
        <v>1554</v>
      </c>
      <c r="F1121" s="201" t="s">
        <v>1555</v>
      </c>
      <c r="G1121" s="187"/>
      <c r="H1121" s="187"/>
      <c r="I1121" s="190"/>
      <c r="J1121" s="202">
        <f>BK1121</f>
        <v>0</v>
      </c>
      <c r="K1121" s="187"/>
      <c r="L1121" s="192"/>
      <c r="M1121" s="193"/>
      <c r="N1121" s="194"/>
      <c r="O1121" s="194"/>
      <c r="P1121" s="195">
        <f>SUM(P1122:P1129)</f>
        <v>0</v>
      </c>
      <c r="Q1121" s="194"/>
      <c r="R1121" s="195">
        <f>SUM(R1122:R1129)</f>
        <v>0.1739232</v>
      </c>
      <c r="S1121" s="194"/>
      <c r="T1121" s="196">
        <f>SUM(T1122:T1129)</f>
        <v>0</v>
      </c>
      <c r="AR1121" s="197" t="s">
        <v>86</v>
      </c>
      <c r="AT1121" s="198" t="s">
        <v>77</v>
      </c>
      <c r="AU1121" s="198" t="s">
        <v>24</v>
      </c>
      <c r="AY1121" s="197" t="s">
        <v>183</v>
      </c>
      <c r="BK1121" s="199">
        <f>SUM(BK1122:BK1129)</f>
        <v>0</v>
      </c>
    </row>
    <row r="1122" spans="2:65" s="1" customFormat="1" ht="31.5" customHeight="1">
      <c r="B1122" s="40"/>
      <c r="C1122" s="203" t="s">
        <v>1556</v>
      </c>
      <c r="D1122" s="203" t="s">
        <v>185</v>
      </c>
      <c r="E1122" s="204" t="s">
        <v>1557</v>
      </c>
      <c r="F1122" s="205" t="s">
        <v>1558</v>
      </c>
      <c r="G1122" s="206" t="s">
        <v>288</v>
      </c>
      <c r="H1122" s="207">
        <v>29.28</v>
      </c>
      <c r="I1122" s="208"/>
      <c r="J1122" s="209">
        <f>ROUND(I1122*H1122,2)</f>
        <v>0</v>
      </c>
      <c r="K1122" s="205" t="s">
        <v>189</v>
      </c>
      <c r="L1122" s="60"/>
      <c r="M1122" s="210" t="s">
        <v>22</v>
      </c>
      <c r="N1122" s="211" t="s">
        <v>49</v>
      </c>
      <c r="O1122" s="41"/>
      <c r="P1122" s="212">
        <f>O1122*H1122</f>
        <v>0</v>
      </c>
      <c r="Q1122" s="212">
        <v>0.003</v>
      </c>
      <c r="R1122" s="212">
        <f>Q1122*H1122</f>
        <v>0.08784</v>
      </c>
      <c r="S1122" s="212">
        <v>0</v>
      </c>
      <c r="T1122" s="213">
        <f>S1122*H1122</f>
        <v>0</v>
      </c>
      <c r="AR1122" s="23" t="s">
        <v>299</v>
      </c>
      <c r="AT1122" s="23" t="s">
        <v>185</v>
      </c>
      <c r="AU1122" s="23" t="s">
        <v>86</v>
      </c>
      <c r="AY1122" s="23" t="s">
        <v>183</v>
      </c>
      <c r="BE1122" s="214">
        <f>IF(N1122="základní",J1122,0)</f>
        <v>0</v>
      </c>
      <c r="BF1122" s="214">
        <f>IF(N1122="snížená",J1122,0)</f>
        <v>0</v>
      </c>
      <c r="BG1122" s="214">
        <f>IF(N1122="zákl. přenesená",J1122,0)</f>
        <v>0</v>
      </c>
      <c r="BH1122" s="214">
        <f>IF(N1122="sníž. přenesená",J1122,0)</f>
        <v>0</v>
      </c>
      <c r="BI1122" s="214">
        <f>IF(N1122="nulová",J1122,0)</f>
        <v>0</v>
      </c>
      <c r="BJ1122" s="23" t="s">
        <v>24</v>
      </c>
      <c r="BK1122" s="214">
        <f>ROUND(I1122*H1122,2)</f>
        <v>0</v>
      </c>
      <c r="BL1122" s="23" t="s">
        <v>299</v>
      </c>
      <c r="BM1122" s="23" t="s">
        <v>1559</v>
      </c>
    </row>
    <row r="1123" spans="2:51" s="13" customFormat="1" ht="13.5">
      <c r="B1123" s="227"/>
      <c r="C1123" s="228"/>
      <c r="D1123" s="217" t="s">
        <v>192</v>
      </c>
      <c r="E1123" s="229" t="s">
        <v>22</v>
      </c>
      <c r="F1123" s="230" t="s">
        <v>547</v>
      </c>
      <c r="G1123" s="228"/>
      <c r="H1123" s="231">
        <v>18.36</v>
      </c>
      <c r="I1123" s="232"/>
      <c r="J1123" s="228"/>
      <c r="K1123" s="228"/>
      <c r="L1123" s="233"/>
      <c r="M1123" s="234"/>
      <c r="N1123" s="235"/>
      <c r="O1123" s="235"/>
      <c r="P1123" s="235"/>
      <c r="Q1123" s="235"/>
      <c r="R1123" s="235"/>
      <c r="S1123" s="235"/>
      <c r="T1123" s="236"/>
      <c r="AT1123" s="237" t="s">
        <v>192</v>
      </c>
      <c r="AU1123" s="237" t="s">
        <v>86</v>
      </c>
      <c r="AV1123" s="13" t="s">
        <v>86</v>
      </c>
      <c r="AW1123" s="13" t="s">
        <v>41</v>
      </c>
      <c r="AX1123" s="13" t="s">
        <v>78</v>
      </c>
      <c r="AY1123" s="237" t="s">
        <v>183</v>
      </c>
    </row>
    <row r="1124" spans="2:51" s="13" customFormat="1" ht="13.5">
      <c r="B1124" s="227"/>
      <c r="C1124" s="228"/>
      <c r="D1124" s="217" t="s">
        <v>192</v>
      </c>
      <c r="E1124" s="229" t="s">
        <v>22</v>
      </c>
      <c r="F1124" s="230" t="s">
        <v>548</v>
      </c>
      <c r="G1124" s="228"/>
      <c r="H1124" s="231">
        <v>10.92</v>
      </c>
      <c r="I1124" s="232"/>
      <c r="J1124" s="228"/>
      <c r="K1124" s="228"/>
      <c r="L1124" s="233"/>
      <c r="M1124" s="234"/>
      <c r="N1124" s="235"/>
      <c r="O1124" s="235"/>
      <c r="P1124" s="235"/>
      <c r="Q1124" s="235"/>
      <c r="R1124" s="235"/>
      <c r="S1124" s="235"/>
      <c r="T1124" s="236"/>
      <c r="AT1124" s="237" t="s">
        <v>192</v>
      </c>
      <c r="AU1124" s="237" t="s">
        <v>86</v>
      </c>
      <c r="AV1124" s="13" t="s">
        <v>86</v>
      </c>
      <c r="AW1124" s="13" t="s">
        <v>41</v>
      </c>
      <c r="AX1124" s="13" t="s">
        <v>78</v>
      </c>
      <c r="AY1124" s="237" t="s">
        <v>183</v>
      </c>
    </row>
    <row r="1125" spans="2:51" s="12" customFormat="1" ht="13.5">
      <c r="B1125" s="215"/>
      <c r="C1125" s="216"/>
      <c r="D1125" s="238" t="s">
        <v>192</v>
      </c>
      <c r="E1125" s="242" t="s">
        <v>22</v>
      </c>
      <c r="F1125" s="243" t="s">
        <v>207</v>
      </c>
      <c r="G1125" s="216"/>
      <c r="H1125" s="244" t="s">
        <v>22</v>
      </c>
      <c r="I1125" s="221"/>
      <c r="J1125" s="216"/>
      <c r="K1125" s="216"/>
      <c r="L1125" s="222"/>
      <c r="M1125" s="223"/>
      <c r="N1125" s="224"/>
      <c r="O1125" s="224"/>
      <c r="P1125" s="224"/>
      <c r="Q1125" s="224"/>
      <c r="R1125" s="224"/>
      <c r="S1125" s="224"/>
      <c r="T1125" s="225"/>
      <c r="AT1125" s="226" t="s">
        <v>192</v>
      </c>
      <c r="AU1125" s="226" t="s">
        <v>86</v>
      </c>
      <c r="AV1125" s="12" t="s">
        <v>24</v>
      </c>
      <c r="AW1125" s="12" t="s">
        <v>41</v>
      </c>
      <c r="AX1125" s="12" t="s">
        <v>78</v>
      </c>
      <c r="AY1125" s="226" t="s">
        <v>183</v>
      </c>
    </row>
    <row r="1126" spans="2:65" s="1" customFormat="1" ht="31.5" customHeight="1">
      <c r="B1126" s="40"/>
      <c r="C1126" s="245" t="s">
        <v>1560</v>
      </c>
      <c r="D1126" s="245" t="s">
        <v>272</v>
      </c>
      <c r="E1126" s="246" t="s">
        <v>577</v>
      </c>
      <c r="F1126" s="247" t="s">
        <v>578</v>
      </c>
      <c r="G1126" s="248" t="s">
        <v>288</v>
      </c>
      <c r="H1126" s="249">
        <v>30.744</v>
      </c>
      <c r="I1126" s="250"/>
      <c r="J1126" s="251">
        <f>ROUND(I1126*H1126,2)</f>
        <v>0</v>
      </c>
      <c r="K1126" s="247" t="s">
        <v>189</v>
      </c>
      <c r="L1126" s="252"/>
      <c r="M1126" s="253" t="s">
        <v>22</v>
      </c>
      <c r="N1126" s="254" t="s">
        <v>49</v>
      </c>
      <c r="O1126" s="41"/>
      <c r="P1126" s="212">
        <f>O1126*H1126</f>
        <v>0</v>
      </c>
      <c r="Q1126" s="212">
        <v>0.0028</v>
      </c>
      <c r="R1126" s="212">
        <f>Q1126*H1126</f>
        <v>0.0860832</v>
      </c>
      <c r="S1126" s="212">
        <v>0</v>
      </c>
      <c r="T1126" s="213">
        <f>S1126*H1126</f>
        <v>0</v>
      </c>
      <c r="AR1126" s="23" t="s">
        <v>394</v>
      </c>
      <c r="AT1126" s="23" t="s">
        <v>272</v>
      </c>
      <c r="AU1126" s="23" t="s">
        <v>86</v>
      </c>
      <c r="AY1126" s="23" t="s">
        <v>183</v>
      </c>
      <c r="BE1126" s="214">
        <f>IF(N1126="základní",J1126,0)</f>
        <v>0</v>
      </c>
      <c r="BF1126" s="214">
        <f>IF(N1126="snížená",J1126,0)</f>
        <v>0</v>
      </c>
      <c r="BG1126" s="214">
        <f>IF(N1126="zákl. přenesená",J1126,0)</f>
        <v>0</v>
      </c>
      <c r="BH1126" s="214">
        <f>IF(N1126="sníž. přenesená",J1126,0)</f>
        <v>0</v>
      </c>
      <c r="BI1126" s="214">
        <f>IF(N1126="nulová",J1126,0)</f>
        <v>0</v>
      </c>
      <c r="BJ1126" s="23" t="s">
        <v>24</v>
      </c>
      <c r="BK1126" s="214">
        <f>ROUND(I1126*H1126,2)</f>
        <v>0</v>
      </c>
      <c r="BL1126" s="23" t="s">
        <v>299</v>
      </c>
      <c r="BM1126" s="23" t="s">
        <v>1561</v>
      </c>
    </row>
    <row r="1127" spans="2:47" s="1" customFormat="1" ht="27">
      <c r="B1127" s="40"/>
      <c r="C1127" s="62"/>
      <c r="D1127" s="217" t="s">
        <v>276</v>
      </c>
      <c r="E1127" s="62"/>
      <c r="F1127" s="255" t="s">
        <v>580</v>
      </c>
      <c r="G1127" s="62"/>
      <c r="H1127" s="62"/>
      <c r="I1127" s="171"/>
      <c r="J1127" s="62"/>
      <c r="K1127" s="62"/>
      <c r="L1127" s="60"/>
      <c r="M1127" s="256"/>
      <c r="N1127" s="41"/>
      <c r="O1127" s="41"/>
      <c r="P1127" s="41"/>
      <c r="Q1127" s="41"/>
      <c r="R1127" s="41"/>
      <c r="S1127" s="41"/>
      <c r="T1127" s="77"/>
      <c r="AT1127" s="23" t="s">
        <v>276</v>
      </c>
      <c r="AU1127" s="23" t="s">
        <v>86</v>
      </c>
    </row>
    <row r="1128" spans="2:51" s="13" customFormat="1" ht="13.5">
      <c r="B1128" s="227"/>
      <c r="C1128" s="228"/>
      <c r="D1128" s="238" t="s">
        <v>192</v>
      </c>
      <c r="E1128" s="228"/>
      <c r="F1128" s="240" t="s">
        <v>581</v>
      </c>
      <c r="G1128" s="228"/>
      <c r="H1128" s="241">
        <v>30.744</v>
      </c>
      <c r="I1128" s="232"/>
      <c r="J1128" s="228"/>
      <c r="K1128" s="228"/>
      <c r="L1128" s="233"/>
      <c r="M1128" s="234"/>
      <c r="N1128" s="235"/>
      <c r="O1128" s="235"/>
      <c r="P1128" s="235"/>
      <c r="Q1128" s="235"/>
      <c r="R1128" s="235"/>
      <c r="S1128" s="235"/>
      <c r="T1128" s="236"/>
      <c r="AT1128" s="237" t="s">
        <v>192</v>
      </c>
      <c r="AU1128" s="237" t="s">
        <v>86</v>
      </c>
      <c r="AV1128" s="13" t="s">
        <v>86</v>
      </c>
      <c r="AW1128" s="13" t="s">
        <v>6</v>
      </c>
      <c r="AX1128" s="13" t="s">
        <v>24</v>
      </c>
      <c r="AY1128" s="237" t="s">
        <v>183</v>
      </c>
    </row>
    <row r="1129" spans="2:65" s="1" customFormat="1" ht="31.5" customHeight="1">
      <c r="B1129" s="40"/>
      <c r="C1129" s="203" t="s">
        <v>1562</v>
      </c>
      <c r="D1129" s="203" t="s">
        <v>185</v>
      </c>
      <c r="E1129" s="204" t="s">
        <v>1563</v>
      </c>
      <c r="F1129" s="205" t="s">
        <v>1564</v>
      </c>
      <c r="G1129" s="206" t="s">
        <v>257</v>
      </c>
      <c r="H1129" s="207">
        <v>0.174</v>
      </c>
      <c r="I1129" s="208"/>
      <c r="J1129" s="209">
        <f>ROUND(I1129*H1129,2)</f>
        <v>0</v>
      </c>
      <c r="K1129" s="205" t="s">
        <v>189</v>
      </c>
      <c r="L1129" s="60"/>
      <c r="M1129" s="210" t="s">
        <v>22</v>
      </c>
      <c r="N1129" s="211" t="s">
        <v>49</v>
      </c>
      <c r="O1129" s="41"/>
      <c r="P1129" s="212">
        <f>O1129*H1129</f>
        <v>0</v>
      </c>
      <c r="Q1129" s="212">
        <v>0</v>
      </c>
      <c r="R1129" s="212">
        <f>Q1129*H1129</f>
        <v>0</v>
      </c>
      <c r="S1129" s="212">
        <v>0</v>
      </c>
      <c r="T1129" s="213">
        <f>S1129*H1129</f>
        <v>0</v>
      </c>
      <c r="AR1129" s="23" t="s">
        <v>299</v>
      </c>
      <c r="AT1129" s="23" t="s">
        <v>185</v>
      </c>
      <c r="AU1129" s="23" t="s">
        <v>86</v>
      </c>
      <c r="AY1129" s="23" t="s">
        <v>183</v>
      </c>
      <c r="BE1129" s="214">
        <f>IF(N1129="základní",J1129,0)</f>
        <v>0</v>
      </c>
      <c r="BF1129" s="214">
        <f>IF(N1129="snížená",J1129,0)</f>
        <v>0</v>
      </c>
      <c r="BG1129" s="214">
        <f>IF(N1129="zákl. přenesená",J1129,0)</f>
        <v>0</v>
      </c>
      <c r="BH1129" s="214">
        <f>IF(N1129="sníž. přenesená",J1129,0)</f>
        <v>0</v>
      </c>
      <c r="BI1129" s="214">
        <f>IF(N1129="nulová",J1129,0)</f>
        <v>0</v>
      </c>
      <c r="BJ1129" s="23" t="s">
        <v>24</v>
      </c>
      <c r="BK1129" s="214">
        <f>ROUND(I1129*H1129,2)</f>
        <v>0</v>
      </c>
      <c r="BL1129" s="23" t="s">
        <v>299</v>
      </c>
      <c r="BM1129" s="23" t="s">
        <v>1565</v>
      </c>
    </row>
    <row r="1130" spans="2:63" s="11" customFormat="1" ht="29.85" customHeight="1">
      <c r="B1130" s="186"/>
      <c r="C1130" s="187"/>
      <c r="D1130" s="200" t="s">
        <v>77</v>
      </c>
      <c r="E1130" s="201" t="s">
        <v>1566</v>
      </c>
      <c r="F1130" s="201" t="s">
        <v>1567</v>
      </c>
      <c r="G1130" s="187"/>
      <c r="H1130" s="187"/>
      <c r="I1130" s="190"/>
      <c r="J1130" s="202">
        <f>BK1130</f>
        <v>0</v>
      </c>
      <c r="K1130" s="187"/>
      <c r="L1130" s="192"/>
      <c r="M1130" s="193"/>
      <c r="N1130" s="194"/>
      <c r="O1130" s="194"/>
      <c r="P1130" s="195">
        <f>SUM(P1131:P1137)</f>
        <v>0</v>
      </c>
      <c r="Q1130" s="194"/>
      <c r="R1130" s="195">
        <f>SUM(R1131:R1137)</f>
        <v>0.13744</v>
      </c>
      <c r="S1130" s="194"/>
      <c r="T1130" s="196">
        <f>SUM(T1131:T1137)</f>
        <v>0</v>
      </c>
      <c r="AR1130" s="197" t="s">
        <v>86</v>
      </c>
      <c r="AT1130" s="198" t="s">
        <v>77</v>
      </c>
      <c r="AU1130" s="198" t="s">
        <v>24</v>
      </c>
      <c r="AY1130" s="197" t="s">
        <v>183</v>
      </c>
      <c r="BK1130" s="199">
        <f>SUM(BK1131:BK1137)</f>
        <v>0</v>
      </c>
    </row>
    <row r="1131" spans="2:65" s="1" customFormat="1" ht="22.5" customHeight="1">
      <c r="B1131" s="40"/>
      <c r="C1131" s="203" t="s">
        <v>1568</v>
      </c>
      <c r="D1131" s="203" t="s">
        <v>185</v>
      </c>
      <c r="E1131" s="204" t="s">
        <v>1569</v>
      </c>
      <c r="F1131" s="205" t="s">
        <v>1570</v>
      </c>
      <c r="G1131" s="206" t="s">
        <v>246</v>
      </c>
      <c r="H1131" s="207">
        <v>6</v>
      </c>
      <c r="I1131" s="208"/>
      <c r="J1131" s="209">
        <f aca="true" t="shared" si="40" ref="J1131:J1137">ROUND(I1131*H1131,2)</f>
        <v>0</v>
      </c>
      <c r="K1131" s="205" t="s">
        <v>22</v>
      </c>
      <c r="L1131" s="60"/>
      <c r="M1131" s="210" t="s">
        <v>22</v>
      </c>
      <c r="N1131" s="211" t="s">
        <v>49</v>
      </c>
      <c r="O1131" s="41"/>
      <c r="P1131" s="212">
        <f aca="true" t="shared" si="41" ref="P1131:P1137">O1131*H1131</f>
        <v>0</v>
      </c>
      <c r="Q1131" s="212">
        <v>0.00184</v>
      </c>
      <c r="R1131" s="212">
        <f aca="true" t="shared" si="42" ref="R1131:R1137">Q1131*H1131</f>
        <v>0.011040000000000001</v>
      </c>
      <c r="S1131" s="212">
        <v>0</v>
      </c>
      <c r="T1131" s="213">
        <f aca="true" t="shared" si="43" ref="T1131:T1137">S1131*H1131</f>
        <v>0</v>
      </c>
      <c r="AR1131" s="23" t="s">
        <v>299</v>
      </c>
      <c r="AT1131" s="23" t="s">
        <v>185</v>
      </c>
      <c r="AU1131" s="23" t="s">
        <v>86</v>
      </c>
      <c r="AY1131" s="23" t="s">
        <v>183</v>
      </c>
      <c r="BE1131" s="214">
        <f aca="true" t="shared" si="44" ref="BE1131:BE1137">IF(N1131="základní",J1131,0)</f>
        <v>0</v>
      </c>
      <c r="BF1131" s="214">
        <f aca="true" t="shared" si="45" ref="BF1131:BF1137">IF(N1131="snížená",J1131,0)</f>
        <v>0</v>
      </c>
      <c r="BG1131" s="214">
        <f aca="true" t="shared" si="46" ref="BG1131:BG1137">IF(N1131="zákl. přenesená",J1131,0)</f>
        <v>0</v>
      </c>
      <c r="BH1131" s="214">
        <f aca="true" t="shared" si="47" ref="BH1131:BH1137">IF(N1131="sníž. přenesená",J1131,0)</f>
        <v>0</v>
      </c>
      <c r="BI1131" s="214">
        <f aca="true" t="shared" si="48" ref="BI1131:BI1137">IF(N1131="nulová",J1131,0)</f>
        <v>0</v>
      </c>
      <c r="BJ1131" s="23" t="s">
        <v>24</v>
      </c>
      <c r="BK1131" s="214">
        <f aca="true" t="shared" si="49" ref="BK1131:BK1137">ROUND(I1131*H1131,2)</f>
        <v>0</v>
      </c>
      <c r="BL1131" s="23" t="s">
        <v>299</v>
      </c>
      <c r="BM1131" s="23" t="s">
        <v>1571</v>
      </c>
    </row>
    <row r="1132" spans="2:65" s="1" customFormat="1" ht="22.5" customHeight="1">
      <c r="B1132" s="40"/>
      <c r="C1132" s="203" t="s">
        <v>1401</v>
      </c>
      <c r="D1132" s="203" t="s">
        <v>185</v>
      </c>
      <c r="E1132" s="204" t="s">
        <v>1572</v>
      </c>
      <c r="F1132" s="205" t="s">
        <v>1573</v>
      </c>
      <c r="G1132" s="206" t="s">
        <v>312</v>
      </c>
      <c r="H1132" s="207">
        <v>68</v>
      </c>
      <c r="I1132" s="208"/>
      <c r="J1132" s="209">
        <f t="shared" si="40"/>
        <v>0</v>
      </c>
      <c r="K1132" s="205" t="s">
        <v>22</v>
      </c>
      <c r="L1132" s="60"/>
      <c r="M1132" s="210" t="s">
        <v>22</v>
      </c>
      <c r="N1132" s="211" t="s">
        <v>49</v>
      </c>
      <c r="O1132" s="41"/>
      <c r="P1132" s="212">
        <f t="shared" si="41"/>
        <v>0</v>
      </c>
      <c r="Q1132" s="212">
        <v>0.00035</v>
      </c>
      <c r="R1132" s="212">
        <f t="shared" si="42"/>
        <v>0.023799999999999998</v>
      </c>
      <c r="S1132" s="212">
        <v>0</v>
      </c>
      <c r="T1132" s="213">
        <f t="shared" si="43"/>
        <v>0</v>
      </c>
      <c r="AR1132" s="23" t="s">
        <v>299</v>
      </c>
      <c r="AT1132" s="23" t="s">
        <v>185</v>
      </c>
      <c r="AU1132" s="23" t="s">
        <v>86</v>
      </c>
      <c r="AY1132" s="23" t="s">
        <v>183</v>
      </c>
      <c r="BE1132" s="214">
        <f t="shared" si="44"/>
        <v>0</v>
      </c>
      <c r="BF1132" s="214">
        <f t="shared" si="45"/>
        <v>0</v>
      </c>
      <c r="BG1132" s="214">
        <f t="shared" si="46"/>
        <v>0</v>
      </c>
      <c r="BH1132" s="214">
        <f t="shared" si="47"/>
        <v>0</v>
      </c>
      <c r="BI1132" s="214">
        <f t="shared" si="48"/>
        <v>0</v>
      </c>
      <c r="BJ1132" s="23" t="s">
        <v>24</v>
      </c>
      <c r="BK1132" s="214">
        <f t="shared" si="49"/>
        <v>0</v>
      </c>
      <c r="BL1132" s="23" t="s">
        <v>299</v>
      </c>
      <c r="BM1132" s="23" t="s">
        <v>1574</v>
      </c>
    </row>
    <row r="1133" spans="2:65" s="1" customFormat="1" ht="22.5" customHeight="1">
      <c r="B1133" s="40"/>
      <c r="C1133" s="203" t="s">
        <v>1575</v>
      </c>
      <c r="D1133" s="203" t="s">
        <v>185</v>
      </c>
      <c r="E1133" s="204" t="s">
        <v>1576</v>
      </c>
      <c r="F1133" s="205" t="s">
        <v>1577</v>
      </c>
      <c r="G1133" s="206" t="s">
        <v>312</v>
      </c>
      <c r="H1133" s="207">
        <v>90</v>
      </c>
      <c r="I1133" s="208"/>
      <c r="J1133" s="209">
        <f t="shared" si="40"/>
        <v>0</v>
      </c>
      <c r="K1133" s="205" t="s">
        <v>22</v>
      </c>
      <c r="L1133" s="60"/>
      <c r="M1133" s="210" t="s">
        <v>22</v>
      </c>
      <c r="N1133" s="211" t="s">
        <v>49</v>
      </c>
      <c r="O1133" s="41"/>
      <c r="P1133" s="212">
        <f t="shared" si="41"/>
        <v>0</v>
      </c>
      <c r="Q1133" s="212">
        <v>0.00114</v>
      </c>
      <c r="R1133" s="212">
        <f t="shared" si="42"/>
        <v>0.1026</v>
      </c>
      <c r="S1133" s="212">
        <v>0</v>
      </c>
      <c r="T1133" s="213">
        <f t="shared" si="43"/>
        <v>0</v>
      </c>
      <c r="AR1133" s="23" t="s">
        <v>299</v>
      </c>
      <c r="AT1133" s="23" t="s">
        <v>185</v>
      </c>
      <c r="AU1133" s="23" t="s">
        <v>86</v>
      </c>
      <c r="AY1133" s="23" t="s">
        <v>183</v>
      </c>
      <c r="BE1133" s="214">
        <f t="shared" si="44"/>
        <v>0</v>
      </c>
      <c r="BF1133" s="214">
        <f t="shared" si="45"/>
        <v>0</v>
      </c>
      <c r="BG1133" s="214">
        <f t="shared" si="46"/>
        <v>0</v>
      </c>
      <c r="BH1133" s="214">
        <f t="shared" si="47"/>
        <v>0</v>
      </c>
      <c r="BI1133" s="214">
        <f t="shared" si="48"/>
        <v>0</v>
      </c>
      <c r="BJ1133" s="23" t="s">
        <v>24</v>
      </c>
      <c r="BK1133" s="214">
        <f t="shared" si="49"/>
        <v>0</v>
      </c>
      <c r="BL1133" s="23" t="s">
        <v>299</v>
      </c>
      <c r="BM1133" s="23" t="s">
        <v>1578</v>
      </c>
    </row>
    <row r="1134" spans="2:65" s="1" customFormat="1" ht="22.5" customHeight="1">
      <c r="B1134" s="40"/>
      <c r="C1134" s="203" t="s">
        <v>1579</v>
      </c>
      <c r="D1134" s="203" t="s">
        <v>185</v>
      </c>
      <c r="E1134" s="204" t="s">
        <v>1580</v>
      </c>
      <c r="F1134" s="205" t="s">
        <v>1581</v>
      </c>
      <c r="G1134" s="206" t="s">
        <v>246</v>
      </c>
      <c r="H1134" s="207">
        <v>14</v>
      </c>
      <c r="I1134" s="208"/>
      <c r="J1134" s="209">
        <f t="shared" si="40"/>
        <v>0</v>
      </c>
      <c r="K1134" s="205" t="s">
        <v>22</v>
      </c>
      <c r="L1134" s="60"/>
      <c r="M1134" s="210" t="s">
        <v>22</v>
      </c>
      <c r="N1134" s="211" t="s">
        <v>49</v>
      </c>
      <c r="O1134" s="41"/>
      <c r="P1134" s="212">
        <f t="shared" si="41"/>
        <v>0</v>
      </c>
      <c r="Q1134" s="212">
        <v>0</v>
      </c>
      <c r="R1134" s="212">
        <f t="shared" si="42"/>
        <v>0</v>
      </c>
      <c r="S1134" s="212">
        <v>0</v>
      </c>
      <c r="T1134" s="213">
        <f t="shared" si="43"/>
        <v>0</v>
      </c>
      <c r="AR1134" s="23" t="s">
        <v>299</v>
      </c>
      <c r="AT1134" s="23" t="s">
        <v>185</v>
      </c>
      <c r="AU1134" s="23" t="s">
        <v>86</v>
      </c>
      <c r="AY1134" s="23" t="s">
        <v>183</v>
      </c>
      <c r="BE1134" s="214">
        <f t="shared" si="44"/>
        <v>0</v>
      </c>
      <c r="BF1134" s="214">
        <f t="shared" si="45"/>
        <v>0</v>
      </c>
      <c r="BG1134" s="214">
        <f t="shared" si="46"/>
        <v>0</v>
      </c>
      <c r="BH1134" s="214">
        <f t="shared" si="47"/>
        <v>0</v>
      </c>
      <c r="BI1134" s="214">
        <f t="shared" si="48"/>
        <v>0</v>
      </c>
      <c r="BJ1134" s="23" t="s">
        <v>24</v>
      </c>
      <c r="BK1134" s="214">
        <f t="shared" si="49"/>
        <v>0</v>
      </c>
      <c r="BL1134" s="23" t="s">
        <v>299</v>
      </c>
      <c r="BM1134" s="23" t="s">
        <v>1582</v>
      </c>
    </row>
    <row r="1135" spans="2:65" s="1" customFormat="1" ht="22.5" customHeight="1">
      <c r="B1135" s="40"/>
      <c r="C1135" s="203" t="s">
        <v>1583</v>
      </c>
      <c r="D1135" s="203" t="s">
        <v>185</v>
      </c>
      <c r="E1135" s="204" t="s">
        <v>1584</v>
      </c>
      <c r="F1135" s="205" t="s">
        <v>1585</v>
      </c>
      <c r="G1135" s="206" t="s">
        <v>246</v>
      </c>
      <c r="H1135" s="207">
        <v>106</v>
      </c>
      <c r="I1135" s="208"/>
      <c r="J1135" s="209">
        <f t="shared" si="40"/>
        <v>0</v>
      </c>
      <c r="K1135" s="205" t="s">
        <v>22</v>
      </c>
      <c r="L1135" s="60"/>
      <c r="M1135" s="210" t="s">
        <v>22</v>
      </c>
      <c r="N1135" s="211" t="s">
        <v>49</v>
      </c>
      <c r="O1135" s="41"/>
      <c r="P1135" s="212">
        <f t="shared" si="41"/>
        <v>0</v>
      </c>
      <c r="Q1135" s="212">
        <v>0</v>
      </c>
      <c r="R1135" s="212">
        <f t="shared" si="42"/>
        <v>0</v>
      </c>
      <c r="S1135" s="212">
        <v>0</v>
      </c>
      <c r="T1135" s="213">
        <f t="shared" si="43"/>
        <v>0</v>
      </c>
      <c r="AR1135" s="23" t="s">
        <v>299</v>
      </c>
      <c r="AT1135" s="23" t="s">
        <v>185</v>
      </c>
      <c r="AU1135" s="23" t="s">
        <v>86</v>
      </c>
      <c r="AY1135" s="23" t="s">
        <v>183</v>
      </c>
      <c r="BE1135" s="214">
        <f t="shared" si="44"/>
        <v>0</v>
      </c>
      <c r="BF1135" s="214">
        <f t="shared" si="45"/>
        <v>0</v>
      </c>
      <c r="BG1135" s="214">
        <f t="shared" si="46"/>
        <v>0</v>
      </c>
      <c r="BH1135" s="214">
        <f t="shared" si="47"/>
        <v>0</v>
      </c>
      <c r="BI1135" s="214">
        <f t="shared" si="48"/>
        <v>0</v>
      </c>
      <c r="BJ1135" s="23" t="s">
        <v>24</v>
      </c>
      <c r="BK1135" s="214">
        <f t="shared" si="49"/>
        <v>0</v>
      </c>
      <c r="BL1135" s="23" t="s">
        <v>299</v>
      </c>
      <c r="BM1135" s="23" t="s">
        <v>1586</v>
      </c>
    </row>
    <row r="1136" spans="2:65" s="1" customFormat="1" ht="22.5" customHeight="1">
      <c r="B1136" s="40"/>
      <c r="C1136" s="203" t="s">
        <v>1587</v>
      </c>
      <c r="D1136" s="203" t="s">
        <v>185</v>
      </c>
      <c r="E1136" s="204" t="s">
        <v>1588</v>
      </c>
      <c r="F1136" s="205" t="s">
        <v>1589</v>
      </c>
      <c r="G1136" s="206" t="s">
        <v>312</v>
      </c>
      <c r="H1136" s="207">
        <v>158</v>
      </c>
      <c r="I1136" s="208"/>
      <c r="J1136" s="209">
        <f t="shared" si="40"/>
        <v>0</v>
      </c>
      <c r="K1136" s="205" t="s">
        <v>22</v>
      </c>
      <c r="L1136" s="60"/>
      <c r="M1136" s="210" t="s">
        <v>22</v>
      </c>
      <c r="N1136" s="211" t="s">
        <v>49</v>
      </c>
      <c r="O1136" s="41"/>
      <c r="P1136" s="212">
        <f t="shared" si="41"/>
        <v>0</v>
      </c>
      <c r="Q1136" s="212">
        <v>0</v>
      </c>
      <c r="R1136" s="212">
        <f t="shared" si="42"/>
        <v>0</v>
      </c>
      <c r="S1136" s="212">
        <v>0</v>
      </c>
      <c r="T1136" s="213">
        <f t="shared" si="43"/>
        <v>0</v>
      </c>
      <c r="AR1136" s="23" t="s">
        <v>299</v>
      </c>
      <c r="AT1136" s="23" t="s">
        <v>185</v>
      </c>
      <c r="AU1136" s="23" t="s">
        <v>86</v>
      </c>
      <c r="AY1136" s="23" t="s">
        <v>183</v>
      </c>
      <c r="BE1136" s="214">
        <f t="shared" si="44"/>
        <v>0</v>
      </c>
      <c r="BF1136" s="214">
        <f t="shared" si="45"/>
        <v>0</v>
      </c>
      <c r="BG1136" s="214">
        <f t="shared" si="46"/>
        <v>0</v>
      </c>
      <c r="BH1136" s="214">
        <f t="shared" si="47"/>
        <v>0</v>
      </c>
      <c r="BI1136" s="214">
        <f t="shared" si="48"/>
        <v>0</v>
      </c>
      <c r="BJ1136" s="23" t="s">
        <v>24</v>
      </c>
      <c r="BK1136" s="214">
        <f t="shared" si="49"/>
        <v>0</v>
      </c>
      <c r="BL1136" s="23" t="s">
        <v>299</v>
      </c>
      <c r="BM1136" s="23" t="s">
        <v>1590</v>
      </c>
    </row>
    <row r="1137" spans="2:65" s="1" customFormat="1" ht="31.5" customHeight="1">
      <c r="B1137" s="40"/>
      <c r="C1137" s="203" t="s">
        <v>1591</v>
      </c>
      <c r="D1137" s="203" t="s">
        <v>185</v>
      </c>
      <c r="E1137" s="204" t="s">
        <v>1592</v>
      </c>
      <c r="F1137" s="205" t="s">
        <v>1593</v>
      </c>
      <c r="G1137" s="206" t="s">
        <v>257</v>
      </c>
      <c r="H1137" s="207">
        <v>0.137</v>
      </c>
      <c r="I1137" s="208"/>
      <c r="J1137" s="209">
        <f t="shared" si="40"/>
        <v>0</v>
      </c>
      <c r="K1137" s="205" t="s">
        <v>22</v>
      </c>
      <c r="L1137" s="60"/>
      <c r="M1137" s="210" t="s">
        <v>22</v>
      </c>
      <c r="N1137" s="211" t="s">
        <v>49</v>
      </c>
      <c r="O1137" s="41"/>
      <c r="P1137" s="212">
        <f t="shared" si="41"/>
        <v>0</v>
      </c>
      <c r="Q1137" s="212">
        <v>0</v>
      </c>
      <c r="R1137" s="212">
        <f t="shared" si="42"/>
        <v>0</v>
      </c>
      <c r="S1137" s="212">
        <v>0</v>
      </c>
      <c r="T1137" s="213">
        <f t="shared" si="43"/>
        <v>0</v>
      </c>
      <c r="AR1137" s="23" t="s">
        <v>299</v>
      </c>
      <c r="AT1137" s="23" t="s">
        <v>185</v>
      </c>
      <c r="AU1137" s="23" t="s">
        <v>86</v>
      </c>
      <c r="AY1137" s="23" t="s">
        <v>183</v>
      </c>
      <c r="BE1137" s="214">
        <f t="shared" si="44"/>
        <v>0</v>
      </c>
      <c r="BF1137" s="214">
        <f t="shared" si="45"/>
        <v>0</v>
      </c>
      <c r="BG1137" s="214">
        <f t="shared" si="46"/>
        <v>0</v>
      </c>
      <c r="BH1137" s="214">
        <f t="shared" si="47"/>
        <v>0</v>
      </c>
      <c r="BI1137" s="214">
        <f t="shared" si="48"/>
        <v>0</v>
      </c>
      <c r="BJ1137" s="23" t="s">
        <v>24</v>
      </c>
      <c r="BK1137" s="214">
        <f t="shared" si="49"/>
        <v>0</v>
      </c>
      <c r="BL1137" s="23" t="s">
        <v>299</v>
      </c>
      <c r="BM1137" s="23" t="s">
        <v>1594</v>
      </c>
    </row>
    <row r="1138" spans="2:63" s="11" customFormat="1" ht="29.85" customHeight="1">
      <c r="B1138" s="186"/>
      <c r="C1138" s="187"/>
      <c r="D1138" s="200" t="s">
        <v>77</v>
      </c>
      <c r="E1138" s="201" t="s">
        <v>1595</v>
      </c>
      <c r="F1138" s="201" t="s">
        <v>1596</v>
      </c>
      <c r="G1138" s="187"/>
      <c r="H1138" s="187"/>
      <c r="I1138" s="190"/>
      <c r="J1138" s="202">
        <f>BK1138</f>
        <v>0</v>
      </c>
      <c r="K1138" s="187"/>
      <c r="L1138" s="192"/>
      <c r="M1138" s="193"/>
      <c r="N1138" s="194"/>
      <c r="O1138" s="194"/>
      <c r="P1138" s="195">
        <f>SUM(P1139:P1150)</f>
        <v>0</v>
      </c>
      <c r="Q1138" s="194"/>
      <c r="R1138" s="195">
        <f>SUM(R1139:R1150)</f>
        <v>0.35702</v>
      </c>
      <c r="S1138" s="194"/>
      <c r="T1138" s="196">
        <f>SUM(T1139:T1150)</f>
        <v>0</v>
      </c>
      <c r="AR1138" s="197" t="s">
        <v>86</v>
      </c>
      <c r="AT1138" s="198" t="s">
        <v>77</v>
      </c>
      <c r="AU1138" s="198" t="s">
        <v>24</v>
      </c>
      <c r="AY1138" s="197" t="s">
        <v>183</v>
      </c>
      <c r="BK1138" s="199">
        <f>SUM(BK1139:BK1150)</f>
        <v>0</v>
      </c>
    </row>
    <row r="1139" spans="2:65" s="1" customFormat="1" ht="22.5" customHeight="1">
      <c r="B1139" s="40"/>
      <c r="C1139" s="203" t="s">
        <v>1597</v>
      </c>
      <c r="D1139" s="203" t="s">
        <v>185</v>
      </c>
      <c r="E1139" s="204" t="s">
        <v>1598</v>
      </c>
      <c r="F1139" s="205" t="s">
        <v>1599</v>
      </c>
      <c r="G1139" s="206" t="s">
        <v>312</v>
      </c>
      <c r="H1139" s="207">
        <v>50</v>
      </c>
      <c r="I1139" s="208"/>
      <c r="J1139" s="209">
        <f aca="true" t="shared" si="50" ref="J1139:J1150">ROUND(I1139*H1139,2)</f>
        <v>0</v>
      </c>
      <c r="K1139" s="205" t="s">
        <v>22</v>
      </c>
      <c r="L1139" s="60"/>
      <c r="M1139" s="210" t="s">
        <v>22</v>
      </c>
      <c r="N1139" s="211" t="s">
        <v>49</v>
      </c>
      <c r="O1139" s="41"/>
      <c r="P1139" s="212">
        <f aca="true" t="shared" si="51" ref="P1139:P1150">O1139*H1139</f>
        <v>0</v>
      </c>
      <c r="Q1139" s="212">
        <v>0.00304</v>
      </c>
      <c r="R1139" s="212">
        <f aca="true" t="shared" si="52" ref="R1139:R1150">Q1139*H1139</f>
        <v>0.152</v>
      </c>
      <c r="S1139" s="212">
        <v>0</v>
      </c>
      <c r="T1139" s="213">
        <f aca="true" t="shared" si="53" ref="T1139:T1150">S1139*H1139</f>
        <v>0</v>
      </c>
      <c r="AR1139" s="23" t="s">
        <v>299</v>
      </c>
      <c r="AT1139" s="23" t="s">
        <v>185</v>
      </c>
      <c r="AU1139" s="23" t="s">
        <v>86</v>
      </c>
      <c r="AY1139" s="23" t="s">
        <v>183</v>
      </c>
      <c r="BE1139" s="214">
        <f aca="true" t="shared" si="54" ref="BE1139:BE1150">IF(N1139="základní",J1139,0)</f>
        <v>0</v>
      </c>
      <c r="BF1139" s="214">
        <f aca="true" t="shared" si="55" ref="BF1139:BF1150">IF(N1139="snížená",J1139,0)</f>
        <v>0</v>
      </c>
      <c r="BG1139" s="214">
        <f aca="true" t="shared" si="56" ref="BG1139:BG1150">IF(N1139="zákl. přenesená",J1139,0)</f>
        <v>0</v>
      </c>
      <c r="BH1139" s="214">
        <f aca="true" t="shared" si="57" ref="BH1139:BH1150">IF(N1139="sníž. přenesená",J1139,0)</f>
        <v>0</v>
      </c>
      <c r="BI1139" s="214">
        <f aca="true" t="shared" si="58" ref="BI1139:BI1150">IF(N1139="nulová",J1139,0)</f>
        <v>0</v>
      </c>
      <c r="BJ1139" s="23" t="s">
        <v>24</v>
      </c>
      <c r="BK1139" s="214">
        <f aca="true" t="shared" si="59" ref="BK1139:BK1150">ROUND(I1139*H1139,2)</f>
        <v>0</v>
      </c>
      <c r="BL1139" s="23" t="s">
        <v>299</v>
      </c>
      <c r="BM1139" s="23" t="s">
        <v>1600</v>
      </c>
    </row>
    <row r="1140" spans="2:65" s="1" customFormat="1" ht="31.5" customHeight="1">
      <c r="B1140" s="40"/>
      <c r="C1140" s="203" t="s">
        <v>1601</v>
      </c>
      <c r="D1140" s="203" t="s">
        <v>185</v>
      </c>
      <c r="E1140" s="204" t="s">
        <v>1602</v>
      </c>
      <c r="F1140" s="205" t="s">
        <v>1603</v>
      </c>
      <c r="G1140" s="206" t="s">
        <v>246</v>
      </c>
      <c r="H1140" s="207">
        <v>10</v>
      </c>
      <c r="I1140" s="208"/>
      <c r="J1140" s="209">
        <f t="shared" si="50"/>
        <v>0</v>
      </c>
      <c r="K1140" s="205" t="s">
        <v>22</v>
      </c>
      <c r="L1140" s="60"/>
      <c r="M1140" s="210" t="s">
        <v>22</v>
      </c>
      <c r="N1140" s="211" t="s">
        <v>49</v>
      </c>
      <c r="O1140" s="41"/>
      <c r="P1140" s="212">
        <f t="shared" si="51"/>
        <v>0</v>
      </c>
      <c r="Q1140" s="212">
        <v>0.0001</v>
      </c>
      <c r="R1140" s="212">
        <f t="shared" si="52"/>
        <v>0.001</v>
      </c>
      <c r="S1140" s="212">
        <v>0</v>
      </c>
      <c r="T1140" s="213">
        <f t="shared" si="53"/>
        <v>0</v>
      </c>
      <c r="AR1140" s="23" t="s">
        <v>299</v>
      </c>
      <c r="AT1140" s="23" t="s">
        <v>185</v>
      </c>
      <c r="AU1140" s="23" t="s">
        <v>86</v>
      </c>
      <c r="AY1140" s="23" t="s">
        <v>183</v>
      </c>
      <c r="BE1140" s="214">
        <f t="shared" si="54"/>
        <v>0</v>
      </c>
      <c r="BF1140" s="214">
        <f t="shared" si="55"/>
        <v>0</v>
      </c>
      <c r="BG1140" s="214">
        <f t="shared" si="56"/>
        <v>0</v>
      </c>
      <c r="BH1140" s="214">
        <f t="shared" si="57"/>
        <v>0</v>
      </c>
      <c r="BI1140" s="214">
        <f t="shared" si="58"/>
        <v>0</v>
      </c>
      <c r="BJ1140" s="23" t="s">
        <v>24</v>
      </c>
      <c r="BK1140" s="214">
        <f t="shared" si="59"/>
        <v>0</v>
      </c>
      <c r="BL1140" s="23" t="s">
        <v>299</v>
      </c>
      <c r="BM1140" s="23" t="s">
        <v>1604</v>
      </c>
    </row>
    <row r="1141" spans="2:65" s="1" customFormat="1" ht="31.5" customHeight="1">
      <c r="B1141" s="40"/>
      <c r="C1141" s="203" t="s">
        <v>1605</v>
      </c>
      <c r="D1141" s="203" t="s">
        <v>185</v>
      </c>
      <c r="E1141" s="204" t="s">
        <v>1606</v>
      </c>
      <c r="F1141" s="205" t="s">
        <v>1607</v>
      </c>
      <c r="G1141" s="206" t="s">
        <v>312</v>
      </c>
      <c r="H1141" s="207">
        <v>115</v>
      </c>
      <c r="I1141" s="208"/>
      <c r="J1141" s="209">
        <f t="shared" si="50"/>
        <v>0</v>
      </c>
      <c r="K1141" s="205" t="s">
        <v>22</v>
      </c>
      <c r="L1141" s="60"/>
      <c r="M1141" s="210" t="s">
        <v>22</v>
      </c>
      <c r="N1141" s="211" t="s">
        <v>49</v>
      </c>
      <c r="O1141" s="41"/>
      <c r="P1141" s="212">
        <f t="shared" si="51"/>
        <v>0</v>
      </c>
      <c r="Q1141" s="212">
        <v>0.00091</v>
      </c>
      <c r="R1141" s="212">
        <f t="shared" si="52"/>
        <v>0.10465</v>
      </c>
      <c r="S1141" s="212">
        <v>0</v>
      </c>
      <c r="T1141" s="213">
        <f t="shared" si="53"/>
        <v>0</v>
      </c>
      <c r="AR1141" s="23" t="s">
        <v>299</v>
      </c>
      <c r="AT1141" s="23" t="s">
        <v>185</v>
      </c>
      <c r="AU1141" s="23" t="s">
        <v>86</v>
      </c>
      <c r="AY1141" s="23" t="s">
        <v>183</v>
      </c>
      <c r="BE1141" s="214">
        <f t="shared" si="54"/>
        <v>0</v>
      </c>
      <c r="BF1141" s="214">
        <f t="shared" si="55"/>
        <v>0</v>
      </c>
      <c r="BG1141" s="214">
        <f t="shared" si="56"/>
        <v>0</v>
      </c>
      <c r="BH1141" s="214">
        <f t="shared" si="57"/>
        <v>0</v>
      </c>
      <c r="BI1141" s="214">
        <f t="shared" si="58"/>
        <v>0</v>
      </c>
      <c r="BJ1141" s="23" t="s">
        <v>24</v>
      </c>
      <c r="BK1141" s="214">
        <f t="shared" si="59"/>
        <v>0</v>
      </c>
      <c r="BL1141" s="23" t="s">
        <v>299</v>
      </c>
      <c r="BM1141" s="23" t="s">
        <v>1608</v>
      </c>
    </row>
    <row r="1142" spans="2:65" s="1" customFormat="1" ht="31.5" customHeight="1">
      <c r="B1142" s="40"/>
      <c r="C1142" s="203" t="s">
        <v>1609</v>
      </c>
      <c r="D1142" s="203" t="s">
        <v>185</v>
      </c>
      <c r="E1142" s="204" t="s">
        <v>1610</v>
      </c>
      <c r="F1142" s="205" t="s">
        <v>1611</v>
      </c>
      <c r="G1142" s="206" t="s">
        <v>312</v>
      </c>
      <c r="H1142" s="207">
        <v>35</v>
      </c>
      <c r="I1142" s="208"/>
      <c r="J1142" s="209">
        <f t="shared" si="50"/>
        <v>0</v>
      </c>
      <c r="K1142" s="205" t="s">
        <v>22</v>
      </c>
      <c r="L1142" s="60"/>
      <c r="M1142" s="210" t="s">
        <v>22</v>
      </c>
      <c r="N1142" s="211" t="s">
        <v>49</v>
      </c>
      <c r="O1142" s="41"/>
      <c r="P1142" s="212">
        <f t="shared" si="51"/>
        <v>0</v>
      </c>
      <c r="Q1142" s="212">
        <v>0.00119</v>
      </c>
      <c r="R1142" s="212">
        <f t="shared" si="52"/>
        <v>0.041650000000000006</v>
      </c>
      <c r="S1142" s="212">
        <v>0</v>
      </c>
      <c r="T1142" s="213">
        <f t="shared" si="53"/>
        <v>0</v>
      </c>
      <c r="AR1142" s="23" t="s">
        <v>299</v>
      </c>
      <c r="AT1142" s="23" t="s">
        <v>185</v>
      </c>
      <c r="AU1142" s="23" t="s">
        <v>86</v>
      </c>
      <c r="AY1142" s="23" t="s">
        <v>183</v>
      </c>
      <c r="BE1142" s="214">
        <f t="shared" si="54"/>
        <v>0</v>
      </c>
      <c r="BF1142" s="214">
        <f t="shared" si="55"/>
        <v>0</v>
      </c>
      <c r="BG1142" s="214">
        <f t="shared" si="56"/>
        <v>0</v>
      </c>
      <c r="BH1142" s="214">
        <f t="shared" si="57"/>
        <v>0</v>
      </c>
      <c r="BI1142" s="214">
        <f t="shared" si="58"/>
        <v>0</v>
      </c>
      <c r="BJ1142" s="23" t="s">
        <v>24</v>
      </c>
      <c r="BK1142" s="214">
        <f t="shared" si="59"/>
        <v>0</v>
      </c>
      <c r="BL1142" s="23" t="s">
        <v>299</v>
      </c>
      <c r="BM1142" s="23" t="s">
        <v>1612</v>
      </c>
    </row>
    <row r="1143" spans="2:65" s="1" customFormat="1" ht="44.25" customHeight="1">
      <c r="B1143" s="40"/>
      <c r="C1143" s="203" t="s">
        <v>1613</v>
      </c>
      <c r="D1143" s="203" t="s">
        <v>185</v>
      </c>
      <c r="E1143" s="204" t="s">
        <v>1614</v>
      </c>
      <c r="F1143" s="205" t="s">
        <v>1615</v>
      </c>
      <c r="G1143" s="206" t="s">
        <v>312</v>
      </c>
      <c r="H1143" s="207">
        <v>190</v>
      </c>
      <c r="I1143" s="208"/>
      <c r="J1143" s="209">
        <f t="shared" si="50"/>
        <v>0</v>
      </c>
      <c r="K1143" s="205" t="s">
        <v>22</v>
      </c>
      <c r="L1143" s="60"/>
      <c r="M1143" s="210" t="s">
        <v>22</v>
      </c>
      <c r="N1143" s="211" t="s">
        <v>49</v>
      </c>
      <c r="O1143" s="41"/>
      <c r="P1143" s="212">
        <f t="shared" si="51"/>
        <v>0</v>
      </c>
      <c r="Q1143" s="212">
        <v>7E-05</v>
      </c>
      <c r="R1143" s="212">
        <f t="shared" si="52"/>
        <v>0.0133</v>
      </c>
      <c r="S1143" s="212">
        <v>0</v>
      </c>
      <c r="T1143" s="213">
        <f t="shared" si="53"/>
        <v>0</v>
      </c>
      <c r="AR1143" s="23" t="s">
        <v>299</v>
      </c>
      <c r="AT1143" s="23" t="s">
        <v>185</v>
      </c>
      <c r="AU1143" s="23" t="s">
        <v>86</v>
      </c>
      <c r="AY1143" s="23" t="s">
        <v>183</v>
      </c>
      <c r="BE1143" s="214">
        <f t="shared" si="54"/>
        <v>0</v>
      </c>
      <c r="BF1143" s="214">
        <f t="shared" si="55"/>
        <v>0</v>
      </c>
      <c r="BG1143" s="214">
        <f t="shared" si="56"/>
        <v>0</v>
      </c>
      <c r="BH1143" s="214">
        <f t="shared" si="57"/>
        <v>0</v>
      </c>
      <c r="BI1143" s="214">
        <f t="shared" si="58"/>
        <v>0</v>
      </c>
      <c r="BJ1143" s="23" t="s">
        <v>24</v>
      </c>
      <c r="BK1143" s="214">
        <f t="shared" si="59"/>
        <v>0</v>
      </c>
      <c r="BL1143" s="23" t="s">
        <v>299</v>
      </c>
      <c r="BM1143" s="23" t="s">
        <v>1616</v>
      </c>
    </row>
    <row r="1144" spans="2:65" s="1" customFormat="1" ht="22.5" customHeight="1">
      <c r="B1144" s="40"/>
      <c r="C1144" s="203" t="s">
        <v>1617</v>
      </c>
      <c r="D1144" s="203" t="s">
        <v>185</v>
      </c>
      <c r="E1144" s="204" t="s">
        <v>1618</v>
      </c>
      <c r="F1144" s="205" t="s">
        <v>1619</v>
      </c>
      <c r="G1144" s="206" t="s">
        <v>246</v>
      </c>
      <c r="H1144" s="207">
        <v>40</v>
      </c>
      <c r="I1144" s="208"/>
      <c r="J1144" s="209">
        <f t="shared" si="50"/>
        <v>0</v>
      </c>
      <c r="K1144" s="205" t="s">
        <v>22</v>
      </c>
      <c r="L1144" s="60"/>
      <c r="M1144" s="210" t="s">
        <v>22</v>
      </c>
      <c r="N1144" s="211" t="s">
        <v>49</v>
      </c>
      <c r="O1144" s="41"/>
      <c r="P1144" s="212">
        <f t="shared" si="51"/>
        <v>0</v>
      </c>
      <c r="Q1144" s="212">
        <v>0</v>
      </c>
      <c r="R1144" s="212">
        <f t="shared" si="52"/>
        <v>0</v>
      </c>
      <c r="S1144" s="212">
        <v>0</v>
      </c>
      <c r="T1144" s="213">
        <f t="shared" si="53"/>
        <v>0</v>
      </c>
      <c r="AR1144" s="23" t="s">
        <v>299</v>
      </c>
      <c r="AT1144" s="23" t="s">
        <v>185</v>
      </c>
      <c r="AU1144" s="23" t="s">
        <v>86</v>
      </c>
      <c r="AY1144" s="23" t="s">
        <v>183</v>
      </c>
      <c r="BE1144" s="214">
        <f t="shared" si="54"/>
        <v>0</v>
      </c>
      <c r="BF1144" s="214">
        <f t="shared" si="55"/>
        <v>0</v>
      </c>
      <c r="BG1144" s="214">
        <f t="shared" si="56"/>
        <v>0</v>
      </c>
      <c r="BH1144" s="214">
        <f t="shared" si="57"/>
        <v>0</v>
      </c>
      <c r="BI1144" s="214">
        <f t="shared" si="58"/>
        <v>0</v>
      </c>
      <c r="BJ1144" s="23" t="s">
        <v>24</v>
      </c>
      <c r="BK1144" s="214">
        <f t="shared" si="59"/>
        <v>0</v>
      </c>
      <c r="BL1144" s="23" t="s">
        <v>299</v>
      </c>
      <c r="BM1144" s="23" t="s">
        <v>1620</v>
      </c>
    </row>
    <row r="1145" spans="2:65" s="1" customFormat="1" ht="31.5" customHeight="1">
      <c r="B1145" s="40"/>
      <c r="C1145" s="203" t="s">
        <v>1621</v>
      </c>
      <c r="D1145" s="203" t="s">
        <v>185</v>
      </c>
      <c r="E1145" s="204" t="s">
        <v>1622</v>
      </c>
      <c r="F1145" s="205" t="s">
        <v>1623</v>
      </c>
      <c r="G1145" s="206" t="s">
        <v>246</v>
      </c>
      <c r="H1145" s="207">
        <v>2</v>
      </c>
      <c r="I1145" s="208"/>
      <c r="J1145" s="209">
        <f t="shared" si="50"/>
        <v>0</v>
      </c>
      <c r="K1145" s="205" t="s">
        <v>22</v>
      </c>
      <c r="L1145" s="60"/>
      <c r="M1145" s="210" t="s">
        <v>22</v>
      </c>
      <c r="N1145" s="211" t="s">
        <v>49</v>
      </c>
      <c r="O1145" s="41"/>
      <c r="P1145" s="212">
        <f t="shared" si="51"/>
        <v>0</v>
      </c>
      <c r="Q1145" s="212">
        <v>0</v>
      </c>
      <c r="R1145" s="212">
        <f t="shared" si="52"/>
        <v>0</v>
      </c>
      <c r="S1145" s="212">
        <v>0</v>
      </c>
      <c r="T1145" s="213">
        <f t="shared" si="53"/>
        <v>0</v>
      </c>
      <c r="AR1145" s="23" t="s">
        <v>299</v>
      </c>
      <c r="AT1145" s="23" t="s">
        <v>185</v>
      </c>
      <c r="AU1145" s="23" t="s">
        <v>86</v>
      </c>
      <c r="AY1145" s="23" t="s">
        <v>183</v>
      </c>
      <c r="BE1145" s="214">
        <f t="shared" si="54"/>
        <v>0</v>
      </c>
      <c r="BF1145" s="214">
        <f t="shared" si="55"/>
        <v>0</v>
      </c>
      <c r="BG1145" s="214">
        <f t="shared" si="56"/>
        <v>0</v>
      </c>
      <c r="BH1145" s="214">
        <f t="shared" si="57"/>
        <v>0</v>
      </c>
      <c r="BI1145" s="214">
        <f t="shared" si="58"/>
        <v>0</v>
      </c>
      <c r="BJ1145" s="23" t="s">
        <v>24</v>
      </c>
      <c r="BK1145" s="214">
        <f t="shared" si="59"/>
        <v>0</v>
      </c>
      <c r="BL1145" s="23" t="s">
        <v>299</v>
      </c>
      <c r="BM1145" s="23" t="s">
        <v>1624</v>
      </c>
    </row>
    <row r="1146" spans="2:65" s="1" customFormat="1" ht="22.5" customHeight="1">
      <c r="B1146" s="40"/>
      <c r="C1146" s="203" t="s">
        <v>1625</v>
      </c>
      <c r="D1146" s="203" t="s">
        <v>185</v>
      </c>
      <c r="E1146" s="204" t="s">
        <v>1626</v>
      </c>
      <c r="F1146" s="205" t="s">
        <v>1627</v>
      </c>
      <c r="G1146" s="206" t="s">
        <v>246</v>
      </c>
      <c r="H1146" s="207">
        <v>13</v>
      </c>
      <c r="I1146" s="208"/>
      <c r="J1146" s="209">
        <f t="shared" si="50"/>
        <v>0</v>
      </c>
      <c r="K1146" s="205" t="s">
        <v>22</v>
      </c>
      <c r="L1146" s="60"/>
      <c r="M1146" s="210" t="s">
        <v>22</v>
      </c>
      <c r="N1146" s="211" t="s">
        <v>49</v>
      </c>
      <c r="O1146" s="41"/>
      <c r="P1146" s="212">
        <f t="shared" si="51"/>
        <v>0</v>
      </c>
      <c r="Q1146" s="212">
        <v>0.00034</v>
      </c>
      <c r="R1146" s="212">
        <f t="shared" si="52"/>
        <v>0.00442</v>
      </c>
      <c r="S1146" s="212">
        <v>0</v>
      </c>
      <c r="T1146" s="213">
        <f t="shared" si="53"/>
        <v>0</v>
      </c>
      <c r="AR1146" s="23" t="s">
        <v>299</v>
      </c>
      <c r="AT1146" s="23" t="s">
        <v>185</v>
      </c>
      <c r="AU1146" s="23" t="s">
        <v>86</v>
      </c>
      <c r="AY1146" s="23" t="s">
        <v>183</v>
      </c>
      <c r="BE1146" s="214">
        <f t="shared" si="54"/>
        <v>0</v>
      </c>
      <c r="BF1146" s="214">
        <f t="shared" si="55"/>
        <v>0</v>
      </c>
      <c r="BG1146" s="214">
        <f t="shared" si="56"/>
        <v>0</v>
      </c>
      <c r="BH1146" s="214">
        <f t="shared" si="57"/>
        <v>0</v>
      </c>
      <c r="BI1146" s="214">
        <f t="shared" si="58"/>
        <v>0</v>
      </c>
      <c r="BJ1146" s="23" t="s">
        <v>24</v>
      </c>
      <c r="BK1146" s="214">
        <f t="shared" si="59"/>
        <v>0</v>
      </c>
      <c r="BL1146" s="23" t="s">
        <v>299</v>
      </c>
      <c r="BM1146" s="23" t="s">
        <v>1628</v>
      </c>
    </row>
    <row r="1147" spans="2:65" s="1" customFormat="1" ht="22.5" customHeight="1">
      <c r="B1147" s="40"/>
      <c r="C1147" s="203" t="s">
        <v>1629</v>
      </c>
      <c r="D1147" s="203" t="s">
        <v>185</v>
      </c>
      <c r="E1147" s="204" t="s">
        <v>1630</v>
      </c>
      <c r="F1147" s="205" t="s">
        <v>1631</v>
      </c>
      <c r="G1147" s="206" t="s">
        <v>978</v>
      </c>
      <c r="H1147" s="207">
        <v>1</v>
      </c>
      <c r="I1147" s="208"/>
      <c r="J1147" s="209">
        <f t="shared" si="50"/>
        <v>0</v>
      </c>
      <c r="K1147" s="205" t="s">
        <v>189</v>
      </c>
      <c r="L1147" s="60"/>
      <c r="M1147" s="210" t="s">
        <v>22</v>
      </c>
      <c r="N1147" s="211" t="s">
        <v>49</v>
      </c>
      <c r="O1147" s="41"/>
      <c r="P1147" s="212">
        <f t="shared" si="51"/>
        <v>0</v>
      </c>
      <c r="Q1147" s="212">
        <v>0.002</v>
      </c>
      <c r="R1147" s="212">
        <f t="shared" si="52"/>
        <v>0.002</v>
      </c>
      <c r="S1147" s="212">
        <v>0</v>
      </c>
      <c r="T1147" s="213">
        <f t="shared" si="53"/>
        <v>0</v>
      </c>
      <c r="AR1147" s="23" t="s">
        <v>299</v>
      </c>
      <c r="AT1147" s="23" t="s">
        <v>185</v>
      </c>
      <c r="AU1147" s="23" t="s">
        <v>86</v>
      </c>
      <c r="AY1147" s="23" t="s">
        <v>183</v>
      </c>
      <c r="BE1147" s="214">
        <f t="shared" si="54"/>
        <v>0</v>
      </c>
      <c r="BF1147" s="214">
        <f t="shared" si="55"/>
        <v>0</v>
      </c>
      <c r="BG1147" s="214">
        <f t="shared" si="56"/>
        <v>0</v>
      </c>
      <c r="BH1147" s="214">
        <f t="shared" si="57"/>
        <v>0</v>
      </c>
      <c r="BI1147" s="214">
        <f t="shared" si="58"/>
        <v>0</v>
      </c>
      <c r="BJ1147" s="23" t="s">
        <v>24</v>
      </c>
      <c r="BK1147" s="214">
        <f t="shared" si="59"/>
        <v>0</v>
      </c>
      <c r="BL1147" s="23" t="s">
        <v>299</v>
      </c>
      <c r="BM1147" s="23" t="s">
        <v>1632</v>
      </c>
    </row>
    <row r="1148" spans="2:65" s="1" customFormat="1" ht="31.5" customHeight="1">
      <c r="B1148" s="40"/>
      <c r="C1148" s="203" t="s">
        <v>1633</v>
      </c>
      <c r="D1148" s="203" t="s">
        <v>185</v>
      </c>
      <c r="E1148" s="204" t="s">
        <v>1634</v>
      </c>
      <c r="F1148" s="205" t="s">
        <v>1635</v>
      </c>
      <c r="G1148" s="206" t="s">
        <v>312</v>
      </c>
      <c r="H1148" s="207">
        <v>190</v>
      </c>
      <c r="I1148" s="208"/>
      <c r="J1148" s="209">
        <f t="shared" si="50"/>
        <v>0</v>
      </c>
      <c r="K1148" s="205" t="s">
        <v>22</v>
      </c>
      <c r="L1148" s="60"/>
      <c r="M1148" s="210" t="s">
        <v>22</v>
      </c>
      <c r="N1148" s="211" t="s">
        <v>49</v>
      </c>
      <c r="O1148" s="41"/>
      <c r="P1148" s="212">
        <f t="shared" si="51"/>
        <v>0</v>
      </c>
      <c r="Q1148" s="212">
        <v>0.00019</v>
      </c>
      <c r="R1148" s="212">
        <f t="shared" si="52"/>
        <v>0.0361</v>
      </c>
      <c r="S1148" s="212">
        <v>0</v>
      </c>
      <c r="T1148" s="213">
        <f t="shared" si="53"/>
        <v>0</v>
      </c>
      <c r="AR1148" s="23" t="s">
        <v>299</v>
      </c>
      <c r="AT1148" s="23" t="s">
        <v>185</v>
      </c>
      <c r="AU1148" s="23" t="s">
        <v>86</v>
      </c>
      <c r="AY1148" s="23" t="s">
        <v>183</v>
      </c>
      <c r="BE1148" s="214">
        <f t="shared" si="54"/>
        <v>0</v>
      </c>
      <c r="BF1148" s="214">
        <f t="shared" si="55"/>
        <v>0</v>
      </c>
      <c r="BG1148" s="214">
        <f t="shared" si="56"/>
        <v>0</v>
      </c>
      <c r="BH1148" s="214">
        <f t="shared" si="57"/>
        <v>0</v>
      </c>
      <c r="BI1148" s="214">
        <f t="shared" si="58"/>
        <v>0</v>
      </c>
      <c r="BJ1148" s="23" t="s">
        <v>24</v>
      </c>
      <c r="BK1148" s="214">
        <f t="shared" si="59"/>
        <v>0</v>
      </c>
      <c r="BL1148" s="23" t="s">
        <v>299</v>
      </c>
      <c r="BM1148" s="23" t="s">
        <v>1636</v>
      </c>
    </row>
    <row r="1149" spans="2:65" s="1" customFormat="1" ht="31.5" customHeight="1">
      <c r="B1149" s="40"/>
      <c r="C1149" s="203" t="s">
        <v>1637</v>
      </c>
      <c r="D1149" s="203" t="s">
        <v>185</v>
      </c>
      <c r="E1149" s="204" t="s">
        <v>1638</v>
      </c>
      <c r="F1149" s="205" t="s">
        <v>1639</v>
      </c>
      <c r="G1149" s="206" t="s">
        <v>312</v>
      </c>
      <c r="H1149" s="207">
        <v>190</v>
      </c>
      <c r="I1149" s="208"/>
      <c r="J1149" s="209">
        <f t="shared" si="50"/>
        <v>0</v>
      </c>
      <c r="K1149" s="205" t="s">
        <v>22</v>
      </c>
      <c r="L1149" s="60"/>
      <c r="M1149" s="210" t="s">
        <v>22</v>
      </c>
      <c r="N1149" s="211" t="s">
        <v>49</v>
      </c>
      <c r="O1149" s="41"/>
      <c r="P1149" s="212">
        <f t="shared" si="51"/>
        <v>0</v>
      </c>
      <c r="Q1149" s="212">
        <v>1E-05</v>
      </c>
      <c r="R1149" s="212">
        <f t="shared" si="52"/>
        <v>0.0019000000000000002</v>
      </c>
      <c r="S1149" s="212">
        <v>0</v>
      </c>
      <c r="T1149" s="213">
        <f t="shared" si="53"/>
        <v>0</v>
      </c>
      <c r="AR1149" s="23" t="s">
        <v>299</v>
      </c>
      <c r="AT1149" s="23" t="s">
        <v>185</v>
      </c>
      <c r="AU1149" s="23" t="s">
        <v>86</v>
      </c>
      <c r="AY1149" s="23" t="s">
        <v>183</v>
      </c>
      <c r="BE1149" s="214">
        <f t="shared" si="54"/>
        <v>0</v>
      </c>
      <c r="BF1149" s="214">
        <f t="shared" si="55"/>
        <v>0</v>
      </c>
      <c r="BG1149" s="214">
        <f t="shared" si="56"/>
        <v>0</v>
      </c>
      <c r="BH1149" s="214">
        <f t="shared" si="57"/>
        <v>0</v>
      </c>
      <c r="BI1149" s="214">
        <f t="shared" si="58"/>
        <v>0</v>
      </c>
      <c r="BJ1149" s="23" t="s">
        <v>24</v>
      </c>
      <c r="BK1149" s="214">
        <f t="shared" si="59"/>
        <v>0</v>
      </c>
      <c r="BL1149" s="23" t="s">
        <v>299</v>
      </c>
      <c r="BM1149" s="23" t="s">
        <v>1640</v>
      </c>
    </row>
    <row r="1150" spans="2:65" s="1" customFormat="1" ht="31.5" customHeight="1">
      <c r="B1150" s="40"/>
      <c r="C1150" s="203" t="s">
        <v>1641</v>
      </c>
      <c r="D1150" s="203" t="s">
        <v>185</v>
      </c>
      <c r="E1150" s="204" t="s">
        <v>1642</v>
      </c>
      <c r="F1150" s="205" t="s">
        <v>1643</v>
      </c>
      <c r="G1150" s="206" t="s">
        <v>257</v>
      </c>
      <c r="H1150" s="207">
        <v>0.357</v>
      </c>
      <c r="I1150" s="208"/>
      <c r="J1150" s="209">
        <f t="shared" si="50"/>
        <v>0</v>
      </c>
      <c r="K1150" s="205" t="s">
        <v>22</v>
      </c>
      <c r="L1150" s="60"/>
      <c r="M1150" s="210" t="s">
        <v>22</v>
      </c>
      <c r="N1150" s="211" t="s">
        <v>49</v>
      </c>
      <c r="O1150" s="41"/>
      <c r="P1150" s="212">
        <f t="shared" si="51"/>
        <v>0</v>
      </c>
      <c r="Q1150" s="212">
        <v>0</v>
      </c>
      <c r="R1150" s="212">
        <f t="shared" si="52"/>
        <v>0</v>
      </c>
      <c r="S1150" s="212">
        <v>0</v>
      </c>
      <c r="T1150" s="213">
        <f t="shared" si="53"/>
        <v>0</v>
      </c>
      <c r="AR1150" s="23" t="s">
        <v>299</v>
      </c>
      <c r="AT1150" s="23" t="s">
        <v>185</v>
      </c>
      <c r="AU1150" s="23" t="s">
        <v>86</v>
      </c>
      <c r="AY1150" s="23" t="s">
        <v>183</v>
      </c>
      <c r="BE1150" s="214">
        <f t="shared" si="54"/>
        <v>0</v>
      </c>
      <c r="BF1150" s="214">
        <f t="shared" si="55"/>
        <v>0</v>
      </c>
      <c r="BG1150" s="214">
        <f t="shared" si="56"/>
        <v>0</v>
      </c>
      <c r="BH1150" s="214">
        <f t="shared" si="57"/>
        <v>0</v>
      </c>
      <c r="BI1150" s="214">
        <f t="shared" si="58"/>
        <v>0</v>
      </c>
      <c r="BJ1150" s="23" t="s">
        <v>24</v>
      </c>
      <c r="BK1150" s="214">
        <f t="shared" si="59"/>
        <v>0</v>
      </c>
      <c r="BL1150" s="23" t="s">
        <v>299</v>
      </c>
      <c r="BM1150" s="23" t="s">
        <v>1644</v>
      </c>
    </row>
    <row r="1151" spans="2:63" s="11" customFormat="1" ht="29.85" customHeight="1">
      <c r="B1151" s="186"/>
      <c r="C1151" s="187"/>
      <c r="D1151" s="200" t="s">
        <v>77</v>
      </c>
      <c r="E1151" s="201" t="s">
        <v>1645</v>
      </c>
      <c r="F1151" s="201" t="s">
        <v>1646</v>
      </c>
      <c r="G1151" s="187"/>
      <c r="H1151" s="187"/>
      <c r="I1151" s="190"/>
      <c r="J1151" s="202">
        <f>BK1151</f>
        <v>0</v>
      </c>
      <c r="K1151" s="187"/>
      <c r="L1151" s="192"/>
      <c r="M1151" s="193"/>
      <c r="N1151" s="194"/>
      <c r="O1151" s="194"/>
      <c r="P1151" s="195">
        <f>SUM(P1152:P1158)</f>
        <v>0</v>
      </c>
      <c r="Q1151" s="194"/>
      <c r="R1151" s="195">
        <f>SUM(R1152:R1158)</f>
        <v>0.05416</v>
      </c>
      <c r="S1151" s="194"/>
      <c r="T1151" s="196">
        <f>SUM(T1152:T1158)</f>
        <v>0</v>
      </c>
      <c r="AR1151" s="197" t="s">
        <v>86</v>
      </c>
      <c r="AT1151" s="198" t="s">
        <v>77</v>
      </c>
      <c r="AU1151" s="198" t="s">
        <v>24</v>
      </c>
      <c r="AY1151" s="197" t="s">
        <v>183</v>
      </c>
      <c r="BK1151" s="199">
        <f>SUM(BK1152:BK1158)</f>
        <v>0</v>
      </c>
    </row>
    <row r="1152" spans="2:65" s="1" customFormat="1" ht="31.5" customHeight="1">
      <c r="B1152" s="40"/>
      <c r="C1152" s="203" t="s">
        <v>1647</v>
      </c>
      <c r="D1152" s="203" t="s">
        <v>185</v>
      </c>
      <c r="E1152" s="204" t="s">
        <v>1648</v>
      </c>
      <c r="F1152" s="205" t="s">
        <v>1649</v>
      </c>
      <c r="G1152" s="206" t="s">
        <v>312</v>
      </c>
      <c r="H1152" s="207">
        <v>1</v>
      </c>
      <c r="I1152" s="208"/>
      <c r="J1152" s="209">
        <f aca="true" t="shared" si="60" ref="J1152:J1158">ROUND(I1152*H1152,2)</f>
        <v>0</v>
      </c>
      <c r="K1152" s="205" t="s">
        <v>189</v>
      </c>
      <c r="L1152" s="60"/>
      <c r="M1152" s="210" t="s">
        <v>22</v>
      </c>
      <c r="N1152" s="211" t="s">
        <v>49</v>
      </c>
      <c r="O1152" s="41"/>
      <c r="P1152" s="212">
        <f aca="true" t="shared" si="61" ref="P1152:P1158">O1152*H1152</f>
        <v>0</v>
      </c>
      <c r="Q1152" s="212">
        <v>0.0027</v>
      </c>
      <c r="R1152" s="212">
        <f aca="true" t="shared" si="62" ref="R1152:R1158">Q1152*H1152</f>
        <v>0.0027</v>
      </c>
      <c r="S1152" s="212">
        <v>0</v>
      </c>
      <c r="T1152" s="213">
        <f aca="true" t="shared" si="63" ref="T1152:T1158">S1152*H1152</f>
        <v>0</v>
      </c>
      <c r="AR1152" s="23" t="s">
        <v>299</v>
      </c>
      <c r="AT1152" s="23" t="s">
        <v>185</v>
      </c>
      <c r="AU1152" s="23" t="s">
        <v>86</v>
      </c>
      <c r="AY1152" s="23" t="s">
        <v>183</v>
      </c>
      <c r="BE1152" s="214">
        <f aca="true" t="shared" si="64" ref="BE1152:BE1158">IF(N1152="základní",J1152,0)</f>
        <v>0</v>
      </c>
      <c r="BF1152" s="214">
        <f aca="true" t="shared" si="65" ref="BF1152:BF1158">IF(N1152="snížená",J1152,0)</f>
        <v>0</v>
      </c>
      <c r="BG1152" s="214">
        <f aca="true" t="shared" si="66" ref="BG1152:BG1158">IF(N1152="zákl. přenesená",J1152,0)</f>
        <v>0</v>
      </c>
      <c r="BH1152" s="214">
        <f aca="true" t="shared" si="67" ref="BH1152:BH1158">IF(N1152="sníž. přenesená",J1152,0)</f>
        <v>0</v>
      </c>
      <c r="BI1152" s="214">
        <f aca="true" t="shared" si="68" ref="BI1152:BI1158">IF(N1152="nulová",J1152,0)</f>
        <v>0</v>
      </c>
      <c r="BJ1152" s="23" t="s">
        <v>24</v>
      </c>
      <c r="BK1152" s="214">
        <f aca="true" t="shared" si="69" ref="BK1152:BK1158">ROUND(I1152*H1152,2)</f>
        <v>0</v>
      </c>
      <c r="BL1152" s="23" t="s">
        <v>299</v>
      </c>
      <c r="BM1152" s="23" t="s">
        <v>1650</v>
      </c>
    </row>
    <row r="1153" spans="2:65" s="1" customFormat="1" ht="31.5" customHeight="1">
      <c r="B1153" s="40"/>
      <c r="C1153" s="203" t="s">
        <v>1651</v>
      </c>
      <c r="D1153" s="203" t="s">
        <v>185</v>
      </c>
      <c r="E1153" s="204" t="s">
        <v>1652</v>
      </c>
      <c r="F1153" s="205" t="s">
        <v>1653</v>
      </c>
      <c r="G1153" s="206" t="s">
        <v>312</v>
      </c>
      <c r="H1153" s="207">
        <v>10</v>
      </c>
      <c r="I1153" s="208"/>
      <c r="J1153" s="209">
        <f t="shared" si="60"/>
        <v>0</v>
      </c>
      <c r="K1153" s="205" t="s">
        <v>189</v>
      </c>
      <c r="L1153" s="60"/>
      <c r="M1153" s="210" t="s">
        <v>22</v>
      </c>
      <c r="N1153" s="211" t="s">
        <v>49</v>
      </c>
      <c r="O1153" s="41"/>
      <c r="P1153" s="212">
        <f t="shared" si="61"/>
        <v>0</v>
      </c>
      <c r="Q1153" s="212">
        <v>0.00396</v>
      </c>
      <c r="R1153" s="212">
        <f t="shared" si="62"/>
        <v>0.039599999999999996</v>
      </c>
      <c r="S1153" s="212">
        <v>0</v>
      </c>
      <c r="T1153" s="213">
        <f t="shared" si="63"/>
        <v>0</v>
      </c>
      <c r="AR1153" s="23" t="s">
        <v>299</v>
      </c>
      <c r="AT1153" s="23" t="s">
        <v>185</v>
      </c>
      <c r="AU1153" s="23" t="s">
        <v>86</v>
      </c>
      <c r="AY1153" s="23" t="s">
        <v>183</v>
      </c>
      <c r="BE1153" s="214">
        <f t="shared" si="64"/>
        <v>0</v>
      </c>
      <c r="BF1153" s="214">
        <f t="shared" si="65"/>
        <v>0</v>
      </c>
      <c r="BG1153" s="214">
        <f t="shared" si="66"/>
        <v>0</v>
      </c>
      <c r="BH1153" s="214">
        <f t="shared" si="67"/>
        <v>0</v>
      </c>
      <c r="BI1153" s="214">
        <f t="shared" si="68"/>
        <v>0</v>
      </c>
      <c r="BJ1153" s="23" t="s">
        <v>24</v>
      </c>
      <c r="BK1153" s="214">
        <f t="shared" si="69"/>
        <v>0</v>
      </c>
      <c r="BL1153" s="23" t="s">
        <v>299</v>
      </c>
      <c r="BM1153" s="23" t="s">
        <v>1654</v>
      </c>
    </row>
    <row r="1154" spans="2:65" s="1" customFormat="1" ht="22.5" customHeight="1">
      <c r="B1154" s="40"/>
      <c r="C1154" s="203" t="s">
        <v>1655</v>
      </c>
      <c r="D1154" s="203" t="s">
        <v>185</v>
      </c>
      <c r="E1154" s="204" t="s">
        <v>1656</v>
      </c>
      <c r="F1154" s="205" t="s">
        <v>1657</v>
      </c>
      <c r="G1154" s="206" t="s">
        <v>246</v>
      </c>
      <c r="H1154" s="207">
        <v>2</v>
      </c>
      <c r="I1154" s="208"/>
      <c r="J1154" s="209">
        <f t="shared" si="60"/>
        <v>0</v>
      </c>
      <c r="K1154" s="205" t="s">
        <v>189</v>
      </c>
      <c r="L1154" s="60"/>
      <c r="M1154" s="210" t="s">
        <v>22</v>
      </c>
      <c r="N1154" s="211" t="s">
        <v>49</v>
      </c>
      <c r="O1154" s="41"/>
      <c r="P1154" s="212">
        <f t="shared" si="61"/>
        <v>0</v>
      </c>
      <c r="Q1154" s="212">
        <v>0.00114</v>
      </c>
      <c r="R1154" s="212">
        <f t="shared" si="62"/>
        <v>0.00228</v>
      </c>
      <c r="S1154" s="212">
        <v>0</v>
      </c>
      <c r="T1154" s="213">
        <f t="shared" si="63"/>
        <v>0</v>
      </c>
      <c r="AR1154" s="23" t="s">
        <v>299</v>
      </c>
      <c r="AT1154" s="23" t="s">
        <v>185</v>
      </c>
      <c r="AU1154" s="23" t="s">
        <v>86</v>
      </c>
      <c r="AY1154" s="23" t="s">
        <v>183</v>
      </c>
      <c r="BE1154" s="214">
        <f t="shared" si="64"/>
        <v>0</v>
      </c>
      <c r="BF1154" s="214">
        <f t="shared" si="65"/>
        <v>0</v>
      </c>
      <c r="BG1154" s="214">
        <f t="shared" si="66"/>
        <v>0</v>
      </c>
      <c r="BH1154" s="214">
        <f t="shared" si="67"/>
        <v>0</v>
      </c>
      <c r="BI1154" s="214">
        <f t="shared" si="68"/>
        <v>0</v>
      </c>
      <c r="BJ1154" s="23" t="s">
        <v>24</v>
      </c>
      <c r="BK1154" s="214">
        <f t="shared" si="69"/>
        <v>0</v>
      </c>
      <c r="BL1154" s="23" t="s">
        <v>299</v>
      </c>
      <c r="BM1154" s="23" t="s">
        <v>1658</v>
      </c>
    </row>
    <row r="1155" spans="2:65" s="1" customFormat="1" ht="22.5" customHeight="1">
      <c r="B1155" s="40"/>
      <c r="C1155" s="203" t="s">
        <v>1659</v>
      </c>
      <c r="D1155" s="203" t="s">
        <v>185</v>
      </c>
      <c r="E1155" s="204" t="s">
        <v>1660</v>
      </c>
      <c r="F1155" s="205" t="s">
        <v>1661</v>
      </c>
      <c r="G1155" s="206" t="s">
        <v>312</v>
      </c>
      <c r="H1155" s="207">
        <v>1</v>
      </c>
      <c r="I1155" s="208"/>
      <c r="J1155" s="209">
        <f t="shared" si="60"/>
        <v>0</v>
      </c>
      <c r="K1155" s="205" t="s">
        <v>189</v>
      </c>
      <c r="L1155" s="60"/>
      <c r="M1155" s="210" t="s">
        <v>22</v>
      </c>
      <c r="N1155" s="211" t="s">
        <v>49</v>
      </c>
      <c r="O1155" s="41"/>
      <c r="P1155" s="212">
        <f t="shared" si="61"/>
        <v>0</v>
      </c>
      <c r="Q1155" s="212">
        <v>0.00468</v>
      </c>
      <c r="R1155" s="212">
        <f t="shared" si="62"/>
        <v>0.00468</v>
      </c>
      <c r="S1155" s="212">
        <v>0</v>
      </c>
      <c r="T1155" s="213">
        <f t="shared" si="63"/>
        <v>0</v>
      </c>
      <c r="AR1155" s="23" t="s">
        <v>299</v>
      </c>
      <c r="AT1155" s="23" t="s">
        <v>185</v>
      </c>
      <c r="AU1155" s="23" t="s">
        <v>86</v>
      </c>
      <c r="AY1155" s="23" t="s">
        <v>183</v>
      </c>
      <c r="BE1155" s="214">
        <f t="shared" si="64"/>
        <v>0</v>
      </c>
      <c r="BF1155" s="214">
        <f t="shared" si="65"/>
        <v>0</v>
      </c>
      <c r="BG1155" s="214">
        <f t="shared" si="66"/>
        <v>0</v>
      </c>
      <c r="BH1155" s="214">
        <f t="shared" si="67"/>
        <v>0</v>
      </c>
      <c r="BI1155" s="214">
        <f t="shared" si="68"/>
        <v>0</v>
      </c>
      <c r="BJ1155" s="23" t="s">
        <v>24</v>
      </c>
      <c r="BK1155" s="214">
        <f t="shared" si="69"/>
        <v>0</v>
      </c>
      <c r="BL1155" s="23" t="s">
        <v>299</v>
      </c>
      <c r="BM1155" s="23" t="s">
        <v>1662</v>
      </c>
    </row>
    <row r="1156" spans="2:65" s="1" customFormat="1" ht="22.5" customHeight="1">
      <c r="B1156" s="40"/>
      <c r="C1156" s="203" t="s">
        <v>1663</v>
      </c>
      <c r="D1156" s="203" t="s">
        <v>185</v>
      </c>
      <c r="E1156" s="204" t="s">
        <v>1664</v>
      </c>
      <c r="F1156" s="205" t="s">
        <v>1665</v>
      </c>
      <c r="G1156" s="206" t="s">
        <v>246</v>
      </c>
      <c r="H1156" s="207">
        <v>1</v>
      </c>
      <c r="I1156" s="208"/>
      <c r="J1156" s="209">
        <f t="shared" si="60"/>
        <v>0</v>
      </c>
      <c r="K1156" s="205" t="s">
        <v>189</v>
      </c>
      <c r="L1156" s="60"/>
      <c r="M1156" s="210" t="s">
        <v>22</v>
      </c>
      <c r="N1156" s="211" t="s">
        <v>49</v>
      </c>
      <c r="O1156" s="41"/>
      <c r="P1156" s="212">
        <f t="shared" si="61"/>
        <v>0</v>
      </c>
      <c r="Q1156" s="212">
        <v>0.0014</v>
      </c>
      <c r="R1156" s="212">
        <f t="shared" si="62"/>
        <v>0.0014</v>
      </c>
      <c r="S1156" s="212">
        <v>0</v>
      </c>
      <c r="T1156" s="213">
        <f t="shared" si="63"/>
        <v>0</v>
      </c>
      <c r="AR1156" s="23" t="s">
        <v>299</v>
      </c>
      <c r="AT1156" s="23" t="s">
        <v>185</v>
      </c>
      <c r="AU1156" s="23" t="s">
        <v>86</v>
      </c>
      <c r="AY1156" s="23" t="s">
        <v>183</v>
      </c>
      <c r="BE1156" s="214">
        <f t="shared" si="64"/>
        <v>0</v>
      </c>
      <c r="BF1156" s="214">
        <f t="shared" si="65"/>
        <v>0</v>
      </c>
      <c r="BG1156" s="214">
        <f t="shared" si="66"/>
        <v>0</v>
      </c>
      <c r="BH1156" s="214">
        <f t="shared" si="67"/>
        <v>0</v>
      </c>
      <c r="BI1156" s="214">
        <f t="shared" si="68"/>
        <v>0</v>
      </c>
      <c r="BJ1156" s="23" t="s">
        <v>24</v>
      </c>
      <c r="BK1156" s="214">
        <f t="shared" si="69"/>
        <v>0</v>
      </c>
      <c r="BL1156" s="23" t="s">
        <v>299</v>
      </c>
      <c r="BM1156" s="23" t="s">
        <v>1666</v>
      </c>
    </row>
    <row r="1157" spans="2:65" s="1" customFormat="1" ht="31.5" customHeight="1">
      <c r="B1157" s="40"/>
      <c r="C1157" s="245" t="s">
        <v>1667</v>
      </c>
      <c r="D1157" s="245" t="s">
        <v>272</v>
      </c>
      <c r="E1157" s="246" t="s">
        <v>1668</v>
      </c>
      <c r="F1157" s="247" t="s">
        <v>1669</v>
      </c>
      <c r="G1157" s="248" t="s">
        <v>246</v>
      </c>
      <c r="H1157" s="249">
        <v>1</v>
      </c>
      <c r="I1157" s="250"/>
      <c r="J1157" s="251">
        <f t="shared" si="60"/>
        <v>0</v>
      </c>
      <c r="K1157" s="247" t="s">
        <v>189</v>
      </c>
      <c r="L1157" s="252"/>
      <c r="M1157" s="253" t="s">
        <v>22</v>
      </c>
      <c r="N1157" s="254" t="s">
        <v>49</v>
      </c>
      <c r="O1157" s="41"/>
      <c r="P1157" s="212">
        <f t="shared" si="61"/>
        <v>0</v>
      </c>
      <c r="Q1157" s="212">
        <v>0.0035</v>
      </c>
      <c r="R1157" s="212">
        <f t="shared" si="62"/>
        <v>0.0035</v>
      </c>
      <c r="S1157" s="212">
        <v>0</v>
      </c>
      <c r="T1157" s="213">
        <f t="shared" si="63"/>
        <v>0</v>
      </c>
      <c r="AR1157" s="23" t="s">
        <v>394</v>
      </c>
      <c r="AT1157" s="23" t="s">
        <v>272</v>
      </c>
      <c r="AU1157" s="23" t="s">
        <v>86</v>
      </c>
      <c r="AY1157" s="23" t="s">
        <v>183</v>
      </c>
      <c r="BE1157" s="214">
        <f t="shared" si="64"/>
        <v>0</v>
      </c>
      <c r="BF1157" s="214">
        <f t="shared" si="65"/>
        <v>0</v>
      </c>
      <c r="BG1157" s="214">
        <f t="shared" si="66"/>
        <v>0</v>
      </c>
      <c r="BH1157" s="214">
        <f t="shared" si="67"/>
        <v>0</v>
      </c>
      <c r="BI1157" s="214">
        <f t="shared" si="68"/>
        <v>0</v>
      </c>
      <c r="BJ1157" s="23" t="s">
        <v>24</v>
      </c>
      <c r="BK1157" s="214">
        <f t="shared" si="69"/>
        <v>0</v>
      </c>
      <c r="BL1157" s="23" t="s">
        <v>299</v>
      </c>
      <c r="BM1157" s="23" t="s">
        <v>1670</v>
      </c>
    </row>
    <row r="1158" spans="2:65" s="1" customFormat="1" ht="31.5" customHeight="1">
      <c r="B1158" s="40"/>
      <c r="C1158" s="203" t="s">
        <v>1671</v>
      </c>
      <c r="D1158" s="203" t="s">
        <v>185</v>
      </c>
      <c r="E1158" s="204" t="s">
        <v>1672</v>
      </c>
      <c r="F1158" s="205" t="s">
        <v>1673</v>
      </c>
      <c r="G1158" s="206" t="s">
        <v>257</v>
      </c>
      <c r="H1158" s="207">
        <v>0.054</v>
      </c>
      <c r="I1158" s="208"/>
      <c r="J1158" s="209">
        <f t="shared" si="60"/>
        <v>0</v>
      </c>
      <c r="K1158" s="205" t="s">
        <v>189</v>
      </c>
      <c r="L1158" s="60"/>
      <c r="M1158" s="210" t="s">
        <v>22</v>
      </c>
      <c r="N1158" s="211" t="s">
        <v>49</v>
      </c>
      <c r="O1158" s="41"/>
      <c r="P1158" s="212">
        <f t="shared" si="61"/>
        <v>0</v>
      </c>
      <c r="Q1158" s="212">
        <v>0</v>
      </c>
      <c r="R1158" s="212">
        <f t="shared" si="62"/>
        <v>0</v>
      </c>
      <c r="S1158" s="212">
        <v>0</v>
      </c>
      <c r="T1158" s="213">
        <f t="shared" si="63"/>
        <v>0</v>
      </c>
      <c r="AR1158" s="23" t="s">
        <v>299</v>
      </c>
      <c r="AT1158" s="23" t="s">
        <v>185</v>
      </c>
      <c r="AU1158" s="23" t="s">
        <v>86</v>
      </c>
      <c r="AY1158" s="23" t="s">
        <v>183</v>
      </c>
      <c r="BE1158" s="214">
        <f t="shared" si="64"/>
        <v>0</v>
      </c>
      <c r="BF1158" s="214">
        <f t="shared" si="65"/>
        <v>0</v>
      </c>
      <c r="BG1158" s="214">
        <f t="shared" si="66"/>
        <v>0</v>
      </c>
      <c r="BH1158" s="214">
        <f t="shared" si="67"/>
        <v>0</v>
      </c>
      <c r="BI1158" s="214">
        <f t="shared" si="68"/>
        <v>0</v>
      </c>
      <c r="BJ1158" s="23" t="s">
        <v>24</v>
      </c>
      <c r="BK1158" s="214">
        <f t="shared" si="69"/>
        <v>0</v>
      </c>
      <c r="BL1158" s="23" t="s">
        <v>299</v>
      </c>
      <c r="BM1158" s="23" t="s">
        <v>1674</v>
      </c>
    </row>
    <row r="1159" spans="2:63" s="11" customFormat="1" ht="29.85" customHeight="1">
      <c r="B1159" s="186"/>
      <c r="C1159" s="187"/>
      <c r="D1159" s="200" t="s">
        <v>77</v>
      </c>
      <c r="E1159" s="201" t="s">
        <v>1675</v>
      </c>
      <c r="F1159" s="201" t="s">
        <v>1676</v>
      </c>
      <c r="G1159" s="187"/>
      <c r="H1159" s="187"/>
      <c r="I1159" s="190"/>
      <c r="J1159" s="202">
        <f>BK1159</f>
        <v>0</v>
      </c>
      <c r="K1159" s="187"/>
      <c r="L1159" s="192"/>
      <c r="M1159" s="193"/>
      <c r="N1159" s="194"/>
      <c r="O1159" s="194"/>
      <c r="P1159" s="195">
        <f>SUM(P1160:P1180)</f>
        <v>0</v>
      </c>
      <c r="Q1159" s="194"/>
      <c r="R1159" s="195">
        <f>SUM(R1160:R1180)</f>
        <v>0.39019000000000004</v>
      </c>
      <c r="S1159" s="194"/>
      <c r="T1159" s="196">
        <f>SUM(T1160:T1180)</f>
        <v>0</v>
      </c>
      <c r="AR1159" s="197" t="s">
        <v>86</v>
      </c>
      <c r="AT1159" s="198" t="s">
        <v>77</v>
      </c>
      <c r="AU1159" s="198" t="s">
        <v>24</v>
      </c>
      <c r="AY1159" s="197" t="s">
        <v>183</v>
      </c>
      <c r="BK1159" s="199">
        <f>SUM(BK1160:BK1180)</f>
        <v>0</v>
      </c>
    </row>
    <row r="1160" spans="2:65" s="1" customFormat="1" ht="22.5" customHeight="1">
      <c r="B1160" s="40"/>
      <c r="C1160" s="203" t="s">
        <v>1677</v>
      </c>
      <c r="D1160" s="203" t="s">
        <v>185</v>
      </c>
      <c r="E1160" s="204" t="s">
        <v>1678</v>
      </c>
      <c r="F1160" s="205" t="s">
        <v>1679</v>
      </c>
      <c r="G1160" s="206" t="s">
        <v>978</v>
      </c>
      <c r="H1160" s="207">
        <v>2</v>
      </c>
      <c r="I1160" s="208"/>
      <c r="J1160" s="209">
        <f aca="true" t="shared" si="70" ref="J1160:J1180">ROUND(I1160*H1160,2)</f>
        <v>0</v>
      </c>
      <c r="K1160" s="205" t="s">
        <v>22</v>
      </c>
      <c r="L1160" s="60"/>
      <c r="M1160" s="210" t="s">
        <v>22</v>
      </c>
      <c r="N1160" s="211" t="s">
        <v>49</v>
      </c>
      <c r="O1160" s="41"/>
      <c r="P1160" s="212">
        <f aca="true" t="shared" si="71" ref="P1160:P1180">O1160*H1160</f>
        <v>0</v>
      </c>
      <c r="Q1160" s="212">
        <v>0.00362</v>
      </c>
      <c r="R1160" s="212">
        <f aca="true" t="shared" si="72" ref="R1160:R1180">Q1160*H1160</f>
        <v>0.00724</v>
      </c>
      <c r="S1160" s="212">
        <v>0</v>
      </c>
      <c r="T1160" s="213">
        <f aca="true" t="shared" si="73" ref="T1160:T1180">S1160*H1160</f>
        <v>0</v>
      </c>
      <c r="AR1160" s="23" t="s">
        <v>299</v>
      </c>
      <c r="AT1160" s="23" t="s">
        <v>185</v>
      </c>
      <c r="AU1160" s="23" t="s">
        <v>86</v>
      </c>
      <c r="AY1160" s="23" t="s">
        <v>183</v>
      </c>
      <c r="BE1160" s="214">
        <f aca="true" t="shared" si="74" ref="BE1160:BE1180">IF(N1160="základní",J1160,0)</f>
        <v>0</v>
      </c>
      <c r="BF1160" s="214">
        <f aca="true" t="shared" si="75" ref="BF1160:BF1180">IF(N1160="snížená",J1160,0)</f>
        <v>0</v>
      </c>
      <c r="BG1160" s="214">
        <f aca="true" t="shared" si="76" ref="BG1160:BG1180">IF(N1160="zákl. přenesená",J1160,0)</f>
        <v>0</v>
      </c>
      <c r="BH1160" s="214">
        <f aca="true" t="shared" si="77" ref="BH1160:BH1180">IF(N1160="sníž. přenesená",J1160,0)</f>
        <v>0</v>
      </c>
      <c r="BI1160" s="214">
        <f aca="true" t="shared" si="78" ref="BI1160:BI1180">IF(N1160="nulová",J1160,0)</f>
        <v>0</v>
      </c>
      <c r="BJ1160" s="23" t="s">
        <v>24</v>
      </c>
      <c r="BK1160" s="214">
        <f aca="true" t="shared" si="79" ref="BK1160:BK1180">ROUND(I1160*H1160,2)</f>
        <v>0</v>
      </c>
      <c r="BL1160" s="23" t="s">
        <v>299</v>
      </c>
      <c r="BM1160" s="23" t="s">
        <v>1680</v>
      </c>
    </row>
    <row r="1161" spans="2:65" s="1" customFormat="1" ht="31.5" customHeight="1">
      <c r="B1161" s="40"/>
      <c r="C1161" s="203" t="s">
        <v>1681</v>
      </c>
      <c r="D1161" s="203" t="s">
        <v>185</v>
      </c>
      <c r="E1161" s="204" t="s">
        <v>1682</v>
      </c>
      <c r="F1161" s="205" t="s">
        <v>1683</v>
      </c>
      <c r="G1161" s="206" t="s">
        <v>978</v>
      </c>
      <c r="H1161" s="207">
        <v>4</v>
      </c>
      <c r="I1161" s="208"/>
      <c r="J1161" s="209">
        <f t="shared" si="70"/>
        <v>0</v>
      </c>
      <c r="K1161" s="205" t="s">
        <v>22</v>
      </c>
      <c r="L1161" s="60"/>
      <c r="M1161" s="210" t="s">
        <v>22</v>
      </c>
      <c r="N1161" s="211" t="s">
        <v>49</v>
      </c>
      <c r="O1161" s="41"/>
      <c r="P1161" s="212">
        <f t="shared" si="71"/>
        <v>0</v>
      </c>
      <c r="Q1161" s="212">
        <v>0.0237</v>
      </c>
      <c r="R1161" s="212">
        <f t="shared" si="72"/>
        <v>0.0948</v>
      </c>
      <c r="S1161" s="212">
        <v>0</v>
      </c>
      <c r="T1161" s="213">
        <f t="shared" si="73"/>
        <v>0</v>
      </c>
      <c r="AR1161" s="23" t="s">
        <v>299</v>
      </c>
      <c r="AT1161" s="23" t="s">
        <v>185</v>
      </c>
      <c r="AU1161" s="23" t="s">
        <v>86</v>
      </c>
      <c r="AY1161" s="23" t="s">
        <v>183</v>
      </c>
      <c r="BE1161" s="214">
        <f t="shared" si="74"/>
        <v>0</v>
      </c>
      <c r="BF1161" s="214">
        <f t="shared" si="75"/>
        <v>0</v>
      </c>
      <c r="BG1161" s="214">
        <f t="shared" si="76"/>
        <v>0</v>
      </c>
      <c r="BH1161" s="214">
        <f t="shared" si="77"/>
        <v>0</v>
      </c>
      <c r="BI1161" s="214">
        <f t="shared" si="78"/>
        <v>0</v>
      </c>
      <c r="BJ1161" s="23" t="s">
        <v>24</v>
      </c>
      <c r="BK1161" s="214">
        <f t="shared" si="79"/>
        <v>0</v>
      </c>
      <c r="BL1161" s="23" t="s">
        <v>299</v>
      </c>
      <c r="BM1161" s="23" t="s">
        <v>1684</v>
      </c>
    </row>
    <row r="1162" spans="2:65" s="1" customFormat="1" ht="31.5" customHeight="1">
      <c r="B1162" s="40"/>
      <c r="C1162" s="203" t="s">
        <v>1685</v>
      </c>
      <c r="D1162" s="203" t="s">
        <v>185</v>
      </c>
      <c r="E1162" s="204" t="s">
        <v>1686</v>
      </c>
      <c r="F1162" s="205" t="s">
        <v>1687</v>
      </c>
      <c r="G1162" s="206" t="s">
        <v>978</v>
      </c>
      <c r="H1162" s="207">
        <v>2</v>
      </c>
      <c r="I1162" s="208"/>
      <c r="J1162" s="209">
        <f t="shared" si="70"/>
        <v>0</v>
      </c>
      <c r="K1162" s="205" t="s">
        <v>22</v>
      </c>
      <c r="L1162" s="60"/>
      <c r="M1162" s="210" t="s">
        <v>22</v>
      </c>
      <c r="N1162" s="211" t="s">
        <v>49</v>
      </c>
      <c r="O1162" s="41"/>
      <c r="P1162" s="212">
        <f t="shared" si="71"/>
        <v>0</v>
      </c>
      <c r="Q1162" s="212">
        <v>0.0203</v>
      </c>
      <c r="R1162" s="212">
        <f t="shared" si="72"/>
        <v>0.0406</v>
      </c>
      <c r="S1162" s="212">
        <v>0</v>
      </c>
      <c r="T1162" s="213">
        <f t="shared" si="73"/>
        <v>0</v>
      </c>
      <c r="AR1162" s="23" t="s">
        <v>299</v>
      </c>
      <c r="AT1162" s="23" t="s">
        <v>185</v>
      </c>
      <c r="AU1162" s="23" t="s">
        <v>86</v>
      </c>
      <c r="AY1162" s="23" t="s">
        <v>183</v>
      </c>
      <c r="BE1162" s="214">
        <f t="shared" si="74"/>
        <v>0</v>
      </c>
      <c r="BF1162" s="214">
        <f t="shared" si="75"/>
        <v>0</v>
      </c>
      <c r="BG1162" s="214">
        <f t="shared" si="76"/>
        <v>0</v>
      </c>
      <c r="BH1162" s="214">
        <f t="shared" si="77"/>
        <v>0</v>
      </c>
      <c r="BI1162" s="214">
        <f t="shared" si="78"/>
        <v>0</v>
      </c>
      <c r="BJ1162" s="23" t="s">
        <v>24</v>
      </c>
      <c r="BK1162" s="214">
        <f t="shared" si="79"/>
        <v>0</v>
      </c>
      <c r="BL1162" s="23" t="s">
        <v>299</v>
      </c>
      <c r="BM1162" s="23" t="s">
        <v>1688</v>
      </c>
    </row>
    <row r="1163" spans="2:65" s="1" customFormat="1" ht="31.5" customHeight="1">
      <c r="B1163" s="40"/>
      <c r="C1163" s="203" t="s">
        <v>1689</v>
      </c>
      <c r="D1163" s="203" t="s">
        <v>185</v>
      </c>
      <c r="E1163" s="204" t="s">
        <v>1690</v>
      </c>
      <c r="F1163" s="205" t="s">
        <v>1691</v>
      </c>
      <c r="G1163" s="206" t="s">
        <v>978</v>
      </c>
      <c r="H1163" s="207">
        <v>5</v>
      </c>
      <c r="I1163" s="208"/>
      <c r="J1163" s="209">
        <f t="shared" si="70"/>
        <v>0</v>
      </c>
      <c r="K1163" s="205" t="s">
        <v>22</v>
      </c>
      <c r="L1163" s="60"/>
      <c r="M1163" s="210" t="s">
        <v>22</v>
      </c>
      <c r="N1163" s="211" t="s">
        <v>49</v>
      </c>
      <c r="O1163" s="41"/>
      <c r="P1163" s="212">
        <f t="shared" si="71"/>
        <v>0</v>
      </c>
      <c r="Q1163" s="212">
        <v>0.02952</v>
      </c>
      <c r="R1163" s="212">
        <f t="shared" si="72"/>
        <v>0.1476</v>
      </c>
      <c r="S1163" s="212">
        <v>0</v>
      </c>
      <c r="T1163" s="213">
        <f t="shared" si="73"/>
        <v>0</v>
      </c>
      <c r="AR1163" s="23" t="s">
        <v>299</v>
      </c>
      <c r="AT1163" s="23" t="s">
        <v>185</v>
      </c>
      <c r="AU1163" s="23" t="s">
        <v>86</v>
      </c>
      <c r="AY1163" s="23" t="s">
        <v>183</v>
      </c>
      <c r="BE1163" s="214">
        <f t="shared" si="74"/>
        <v>0</v>
      </c>
      <c r="BF1163" s="214">
        <f t="shared" si="75"/>
        <v>0</v>
      </c>
      <c r="BG1163" s="214">
        <f t="shared" si="76"/>
        <v>0</v>
      </c>
      <c r="BH1163" s="214">
        <f t="shared" si="77"/>
        <v>0</v>
      </c>
      <c r="BI1163" s="214">
        <f t="shared" si="78"/>
        <v>0</v>
      </c>
      <c r="BJ1163" s="23" t="s">
        <v>24</v>
      </c>
      <c r="BK1163" s="214">
        <f t="shared" si="79"/>
        <v>0</v>
      </c>
      <c r="BL1163" s="23" t="s">
        <v>299</v>
      </c>
      <c r="BM1163" s="23" t="s">
        <v>1692</v>
      </c>
    </row>
    <row r="1164" spans="2:65" s="1" customFormat="1" ht="31.5" customHeight="1">
      <c r="B1164" s="40"/>
      <c r="C1164" s="203" t="s">
        <v>1693</v>
      </c>
      <c r="D1164" s="203" t="s">
        <v>185</v>
      </c>
      <c r="E1164" s="204" t="s">
        <v>1694</v>
      </c>
      <c r="F1164" s="205" t="s">
        <v>1695</v>
      </c>
      <c r="G1164" s="206" t="s">
        <v>978</v>
      </c>
      <c r="H1164" s="207">
        <v>5</v>
      </c>
      <c r="I1164" s="208"/>
      <c r="J1164" s="209">
        <f t="shared" si="70"/>
        <v>0</v>
      </c>
      <c r="K1164" s="205" t="s">
        <v>22</v>
      </c>
      <c r="L1164" s="60"/>
      <c r="M1164" s="210" t="s">
        <v>22</v>
      </c>
      <c r="N1164" s="211" t="s">
        <v>49</v>
      </c>
      <c r="O1164" s="41"/>
      <c r="P1164" s="212">
        <f t="shared" si="71"/>
        <v>0</v>
      </c>
      <c r="Q1164" s="212">
        <v>0.00494</v>
      </c>
      <c r="R1164" s="212">
        <f t="shared" si="72"/>
        <v>0.0247</v>
      </c>
      <c r="S1164" s="212">
        <v>0</v>
      </c>
      <c r="T1164" s="213">
        <f t="shared" si="73"/>
        <v>0</v>
      </c>
      <c r="AR1164" s="23" t="s">
        <v>299</v>
      </c>
      <c r="AT1164" s="23" t="s">
        <v>185</v>
      </c>
      <c r="AU1164" s="23" t="s">
        <v>86</v>
      </c>
      <c r="AY1164" s="23" t="s">
        <v>183</v>
      </c>
      <c r="BE1164" s="214">
        <f t="shared" si="74"/>
        <v>0</v>
      </c>
      <c r="BF1164" s="214">
        <f t="shared" si="75"/>
        <v>0</v>
      </c>
      <c r="BG1164" s="214">
        <f t="shared" si="76"/>
        <v>0</v>
      </c>
      <c r="BH1164" s="214">
        <f t="shared" si="77"/>
        <v>0</v>
      </c>
      <c r="BI1164" s="214">
        <f t="shared" si="78"/>
        <v>0</v>
      </c>
      <c r="BJ1164" s="23" t="s">
        <v>24</v>
      </c>
      <c r="BK1164" s="214">
        <f t="shared" si="79"/>
        <v>0</v>
      </c>
      <c r="BL1164" s="23" t="s">
        <v>299</v>
      </c>
      <c r="BM1164" s="23" t="s">
        <v>1696</v>
      </c>
    </row>
    <row r="1165" spans="2:65" s="1" customFormat="1" ht="31.5" customHeight="1">
      <c r="B1165" s="40"/>
      <c r="C1165" s="203" t="s">
        <v>1697</v>
      </c>
      <c r="D1165" s="203" t="s">
        <v>185</v>
      </c>
      <c r="E1165" s="204" t="s">
        <v>1698</v>
      </c>
      <c r="F1165" s="205" t="s">
        <v>1699</v>
      </c>
      <c r="G1165" s="206" t="s">
        <v>978</v>
      </c>
      <c r="H1165" s="207">
        <v>2</v>
      </c>
      <c r="I1165" s="208"/>
      <c r="J1165" s="209">
        <f t="shared" si="70"/>
        <v>0</v>
      </c>
      <c r="K1165" s="205" t="s">
        <v>22</v>
      </c>
      <c r="L1165" s="60"/>
      <c r="M1165" s="210" t="s">
        <v>22</v>
      </c>
      <c r="N1165" s="211" t="s">
        <v>49</v>
      </c>
      <c r="O1165" s="41"/>
      <c r="P1165" s="212">
        <f t="shared" si="71"/>
        <v>0</v>
      </c>
      <c r="Q1165" s="212">
        <v>0.0147</v>
      </c>
      <c r="R1165" s="212">
        <f t="shared" si="72"/>
        <v>0.0294</v>
      </c>
      <c r="S1165" s="212">
        <v>0</v>
      </c>
      <c r="T1165" s="213">
        <f t="shared" si="73"/>
        <v>0</v>
      </c>
      <c r="AR1165" s="23" t="s">
        <v>299</v>
      </c>
      <c r="AT1165" s="23" t="s">
        <v>185</v>
      </c>
      <c r="AU1165" s="23" t="s">
        <v>86</v>
      </c>
      <c r="AY1165" s="23" t="s">
        <v>183</v>
      </c>
      <c r="BE1165" s="214">
        <f t="shared" si="74"/>
        <v>0</v>
      </c>
      <c r="BF1165" s="214">
        <f t="shared" si="75"/>
        <v>0</v>
      </c>
      <c r="BG1165" s="214">
        <f t="shared" si="76"/>
        <v>0</v>
      </c>
      <c r="BH1165" s="214">
        <f t="shared" si="77"/>
        <v>0</v>
      </c>
      <c r="BI1165" s="214">
        <f t="shared" si="78"/>
        <v>0</v>
      </c>
      <c r="BJ1165" s="23" t="s">
        <v>24</v>
      </c>
      <c r="BK1165" s="214">
        <f t="shared" si="79"/>
        <v>0</v>
      </c>
      <c r="BL1165" s="23" t="s">
        <v>299</v>
      </c>
      <c r="BM1165" s="23" t="s">
        <v>1700</v>
      </c>
    </row>
    <row r="1166" spans="2:65" s="1" customFormat="1" ht="22.5" customHeight="1">
      <c r="B1166" s="40"/>
      <c r="C1166" s="203" t="s">
        <v>1701</v>
      </c>
      <c r="D1166" s="203" t="s">
        <v>185</v>
      </c>
      <c r="E1166" s="204" t="s">
        <v>1702</v>
      </c>
      <c r="F1166" s="205" t="s">
        <v>1703</v>
      </c>
      <c r="G1166" s="206" t="s">
        <v>246</v>
      </c>
      <c r="H1166" s="207">
        <v>2</v>
      </c>
      <c r="I1166" s="208"/>
      <c r="J1166" s="209">
        <f t="shared" si="70"/>
        <v>0</v>
      </c>
      <c r="K1166" s="205" t="s">
        <v>22</v>
      </c>
      <c r="L1166" s="60"/>
      <c r="M1166" s="210" t="s">
        <v>22</v>
      </c>
      <c r="N1166" s="211" t="s">
        <v>49</v>
      </c>
      <c r="O1166" s="41"/>
      <c r="P1166" s="212">
        <f t="shared" si="71"/>
        <v>0</v>
      </c>
      <c r="Q1166" s="212">
        <v>0.00112</v>
      </c>
      <c r="R1166" s="212">
        <f t="shared" si="72"/>
        <v>0.00224</v>
      </c>
      <c r="S1166" s="212">
        <v>0</v>
      </c>
      <c r="T1166" s="213">
        <f t="shared" si="73"/>
        <v>0</v>
      </c>
      <c r="AR1166" s="23" t="s">
        <v>299</v>
      </c>
      <c r="AT1166" s="23" t="s">
        <v>185</v>
      </c>
      <c r="AU1166" s="23" t="s">
        <v>86</v>
      </c>
      <c r="AY1166" s="23" t="s">
        <v>183</v>
      </c>
      <c r="BE1166" s="214">
        <f t="shared" si="74"/>
        <v>0</v>
      </c>
      <c r="BF1166" s="214">
        <f t="shared" si="75"/>
        <v>0</v>
      </c>
      <c r="BG1166" s="214">
        <f t="shared" si="76"/>
        <v>0</v>
      </c>
      <c r="BH1166" s="214">
        <f t="shared" si="77"/>
        <v>0</v>
      </c>
      <c r="BI1166" s="214">
        <f t="shared" si="78"/>
        <v>0</v>
      </c>
      <c r="BJ1166" s="23" t="s">
        <v>24</v>
      </c>
      <c r="BK1166" s="214">
        <f t="shared" si="79"/>
        <v>0</v>
      </c>
      <c r="BL1166" s="23" t="s">
        <v>299</v>
      </c>
      <c r="BM1166" s="23" t="s">
        <v>1704</v>
      </c>
    </row>
    <row r="1167" spans="2:65" s="1" customFormat="1" ht="22.5" customHeight="1">
      <c r="B1167" s="40"/>
      <c r="C1167" s="203" t="s">
        <v>1705</v>
      </c>
      <c r="D1167" s="203" t="s">
        <v>185</v>
      </c>
      <c r="E1167" s="204" t="s">
        <v>1706</v>
      </c>
      <c r="F1167" s="205" t="s">
        <v>1707</v>
      </c>
      <c r="G1167" s="206" t="s">
        <v>246</v>
      </c>
      <c r="H1167" s="207">
        <v>35</v>
      </c>
      <c r="I1167" s="208"/>
      <c r="J1167" s="209">
        <f t="shared" si="70"/>
        <v>0</v>
      </c>
      <c r="K1167" s="205" t="s">
        <v>22</v>
      </c>
      <c r="L1167" s="60"/>
      <c r="M1167" s="210" t="s">
        <v>22</v>
      </c>
      <c r="N1167" s="211" t="s">
        <v>49</v>
      </c>
      <c r="O1167" s="41"/>
      <c r="P1167" s="212">
        <f t="shared" si="71"/>
        <v>0</v>
      </c>
      <c r="Q1167" s="212">
        <v>0.0003</v>
      </c>
      <c r="R1167" s="212">
        <f t="shared" si="72"/>
        <v>0.010499999999999999</v>
      </c>
      <c r="S1167" s="212">
        <v>0</v>
      </c>
      <c r="T1167" s="213">
        <f t="shared" si="73"/>
        <v>0</v>
      </c>
      <c r="AR1167" s="23" t="s">
        <v>299</v>
      </c>
      <c r="AT1167" s="23" t="s">
        <v>185</v>
      </c>
      <c r="AU1167" s="23" t="s">
        <v>86</v>
      </c>
      <c r="AY1167" s="23" t="s">
        <v>183</v>
      </c>
      <c r="BE1167" s="214">
        <f t="shared" si="74"/>
        <v>0</v>
      </c>
      <c r="BF1167" s="214">
        <f t="shared" si="75"/>
        <v>0</v>
      </c>
      <c r="BG1167" s="214">
        <f t="shared" si="76"/>
        <v>0</v>
      </c>
      <c r="BH1167" s="214">
        <f t="shared" si="77"/>
        <v>0</v>
      </c>
      <c r="BI1167" s="214">
        <f t="shared" si="78"/>
        <v>0</v>
      </c>
      <c r="BJ1167" s="23" t="s">
        <v>24</v>
      </c>
      <c r="BK1167" s="214">
        <f t="shared" si="79"/>
        <v>0</v>
      </c>
      <c r="BL1167" s="23" t="s">
        <v>299</v>
      </c>
      <c r="BM1167" s="23" t="s">
        <v>1708</v>
      </c>
    </row>
    <row r="1168" spans="2:65" s="1" customFormat="1" ht="31.5" customHeight="1">
      <c r="B1168" s="40"/>
      <c r="C1168" s="245" t="s">
        <v>1709</v>
      </c>
      <c r="D1168" s="245" t="s">
        <v>272</v>
      </c>
      <c r="E1168" s="246" t="s">
        <v>1710</v>
      </c>
      <c r="F1168" s="247" t="s">
        <v>1711</v>
      </c>
      <c r="G1168" s="248" t="s">
        <v>246</v>
      </c>
      <c r="H1168" s="249">
        <v>33</v>
      </c>
      <c r="I1168" s="250"/>
      <c r="J1168" s="251">
        <f t="shared" si="70"/>
        <v>0</v>
      </c>
      <c r="K1168" s="247" t="s">
        <v>22</v>
      </c>
      <c r="L1168" s="252"/>
      <c r="M1168" s="253" t="s">
        <v>22</v>
      </c>
      <c r="N1168" s="254" t="s">
        <v>49</v>
      </c>
      <c r="O1168" s="41"/>
      <c r="P1168" s="212">
        <f t="shared" si="71"/>
        <v>0</v>
      </c>
      <c r="Q1168" s="212">
        <v>0.0001</v>
      </c>
      <c r="R1168" s="212">
        <f t="shared" si="72"/>
        <v>0.0033</v>
      </c>
      <c r="S1168" s="212">
        <v>0</v>
      </c>
      <c r="T1168" s="213">
        <f t="shared" si="73"/>
        <v>0</v>
      </c>
      <c r="AR1168" s="23" t="s">
        <v>394</v>
      </c>
      <c r="AT1168" s="23" t="s">
        <v>272</v>
      </c>
      <c r="AU1168" s="23" t="s">
        <v>86</v>
      </c>
      <c r="AY1168" s="23" t="s">
        <v>183</v>
      </c>
      <c r="BE1168" s="214">
        <f t="shared" si="74"/>
        <v>0</v>
      </c>
      <c r="BF1168" s="214">
        <f t="shared" si="75"/>
        <v>0</v>
      </c>
      <c r="BG1168" s="214">
        <f t="shared" si="76"/>
        <v>0</v>
      </c>
      <c r="BH1168" s="214">
        <f t="shared" si="77"/>
        <v>0</v>
      </c>
      <c r="BI1168" s="214">
        <f t="shared" si="78"/>
        <v>0</v>
      </c>
      <c r="BJ1168" s="23" t="s">
        <v>24</v>
      </c>
      <c r="BK1168" s="214">
        <f t="shared" si="79"/>
        <v>0</v>
      </c>
      <c r="BL1168" s="23" t="s">
        <v>299</v>
      </c>
      <c r="BM1168" s="23" t="s">
        <v>1712</v>
      </c>
    </row>
    <row r="1169" spans="2:65" s="1" customFormat="1" ht="22.5" customHeight="1">
      <c r="B1169" s="40"/>
      <c r="C1169" s="203" t="s">
        <v>1713</v>
      </c>
      <c r="D1169" s="203" t="s">
        <v>185</v>
      </c>
      <c r="E1169" s="204" t="s">
        <v>1714</v>
      </c>
      <c r="F1169" s="205" t="s">
        <v>1715</v>
      </c>
      <c r="G1169" s="206" t="s">
        <v>978</v>
      </c>
      <c r="H1169" s="207">
        <v>2</v>
      </c>
      <c r="I1169" s="208"/>
      <c r="J1169" s="209">
        <f t="shared" si="70"/>
        <v>0</v>
      </c>
      <c r="K1169" s="205" t="s">
        <v>22</v>
      </c>
      <c r="L1169" s="60"/>
      <c r="M1169" s="210" t="s">
        <v>22</v>
      </c>
      <c r="N1169" s="211" t="s">
        <v>49</v>
      </c>
      <c r="O1169" s="41"/>
      <c r="P1169" s="212">
        <f t="shared" si="71"/>
        <v>0</v>
      </c>
      <c r="Q1169" s="212">
        <v>0.00196</v>
      </c>
      <c r="R1169" s="212">
        <f t="shared" si="72"/>
        <v>0.00392</v>
      </c>
      <c r="S1169" s="212">
        <v>0</v>
      </c>
      <c r="T1169" s="213">
        <f t="shared" si="73"/>
        <v>0</v>
      </c>
      <c r="AR1169" s="23" t="s">
        <v>299</v>
      </c>
      <c r="AT1169" s="23" t="s">
        <v>185</v>
      </c>
      <c r="AU1169" s="23" t="s">
        <v>86</v>
      </c>
      <c r="AY1169" s="23" t="s">
        <v>183</v>
      </c>
      <c r="BE1169" s="214">
        <f t="shared" si="74"/>
        <v>0</v>
      </c>
      <c r="BF1169" s="214">
        <f t="shared" si="75"/>
        <v>0</v>
      </c>
      <c r="BG1169" s="214">
        <f t="shared" si="76"/>
        <v>0</v>
      </c>
      <c r="BH1169" s="214">
        <f t="shared" si="77"/>
        <v>0</v>
      </c>
      <c r="BI1169" s="214">
        <f t="shared" si="78"/>
        <v>0</v>
      </c>
      <c r="BJ1169" s="23" t="s">
        <v>24</v>
      </c>
      <c r="BK1169" s="214">
        <f t="shared" si="79"/>
        <v>0</v>
      </c>
      <c r="BL1169" s="23" t="s">
        <v>299</v>
      </c>
      <c r="BM1169" s="23" t="s">
        <v>1716</v>
      </c>
    </row>
    <row r="1170" spans="2:65" s="1" customFormat="1" ht="22.5" customHeight="1">
      <c r="B1170" s="40"/>
      <c r="C1170" s="203" t="s">
        <v>1717</v>
      </c>
      <c r="D1170" s="203" t="s">
        <v>185</v>
      </c>
      <c r="E1170" s="204" t="s">
        <v>1718</v>
      </c>
      <c r="F1170" s="205" t="s">
        <v>1719</v>
      </c>
      <c r="G1170" s="206" t="s">
        <v>978</v>
      </c>
      <c r="H1170" s="207">
        <v>5</v>
      </c>
      <c r="I1170" s="208"/>
      <c r="J1170" s="209">
        <f t="shared" si="70"/>
        <v>0</v>
      </c>
      <c r="K1170" s="205" t="s">
        <v>22</v>
      </c>
      <c r="L1170" s="60"/>
      <c r="M1170" s="210" t="s">
        <v>22</v>
      </c>
      <c r="N1170" s="211" t="s">
        <v>49</v>
      </c>
      <c r="O1170" s="41"/>
      <c r="P1170" s="212">
        <f t="shared" si="71"/>
        <v>0</v>
      </c>
      <c r="Q1170" s="212">
        <v>0.0018</v>
      </c>
      <c r="R1170" s="212">
        <f t="shared" si="72"/>
        <v>0.009</v>
      </c>
      <c r="S1170" s="212">
        <v>0</v>
      </c>
      <c r="T1170" s="213">
        <f t="shared" si="73"/>
        <v>0</v>
      </c>
      <c r="AR1170" s="23" t="s">
        <v>299</v>
      </c>
      <c r="AT1170" s="23" t="s">
        <v>185</v>
      </c>
      <c r="AU1170" s="23" t="s">
        <v>86</v>
      </c>
      <c r="AY1170" s="23" t="s">
        <v>183</v>
      </c>
      <c r="BE1170" s="214">
        <f t="shared" si="74"/>
        <v>0</v>
      </c>
      <c r="BF1170" s="214">
        <f t="shared" si="75"/>
        <v>0</v>
      </c>
      <c r="BG1170" s="214">
        <f t="shared" si="76"/>
        <v>0</v>
      </c>
      <c r="BH1170" s="214">
        <f t="shared" si="77"/>
        <v>0</v>
      </c>
      <c r="BI1170" s="214">
        <f t="shared" si="78"/>
        <v>0</v>
      </c>
      <c r="BJ1170" s="23" t="s">
        <v>24</v>
      </c>
      <c r="BK1170" s="214">
        <f t="shared" si="79"/>
        <v>0</v>
      </c>
      <c r="BL1170" s="23" t="s">
        <v>299</v>
      </c>
      <c r="BM1170" s="23" t="s">
        <v>1720</v>
      </c>
    </row>
    <row r="1171" spans="2:65" s="1" customFormat="1" ht="22.5" customHeight="1">
      <c r="B1171" s="40"/>
      <c r="C1171" s="203" t="s">
        <v>1721</v>
      </c>
      <c r="D1171" s="203" t="s">
        <v>185</v>
      </c>
      <c r="E1171" s="204" t="s">
        <v>1722</v>
      </c>
      <c r="F1171" s="205" t="s">
        <v>1723</v>
      </c>
      <c r="G1171" s="206" t="s">
        <v>978</v>
      </c>
      <c r="H1171" s="207">
        <v>5</v>
      </c>
      <c r="I1171" s="208"/>
      <c r="J1171" s="209">
        <f t="shared" si="70"/>
        <v>0</v>
      </c>
      <c r="K1171" s="205" t="s">
        <v>22</v>
      </c>
      <c r="L1171" s="60"/>
      <c r="M1171" s="210" t="s">
        <v>22</v>
      </c>
      <c r="N1171" s="211" t="s">
        <v>49</v>
      </c>
      <c r="O1171" s="41"/>
      <c r="P1171" s="212">
        <f t="shared" si="71"/>
        <v>0</v>
      </c>
      <c r="Q1171" s="212">
        <v>0.00184</v>
      </c>
      <c r="R1171" s="212">
        <f t="shared" si="72"/>
        <v>0.0092</v>
      </c>
      <c r="S1171" s="212">
        <v>0</v>
      </c>
      <c r="T1171" s="213">
        <f t="shared" si="73"/>
        <v>0</v>
      </c>
      <c r="AR1171" s="23" t="s">
        <v>299</v>
      </c>
      <c r="AT1171" s="23" t="s">
        <v>185</v>
      </c>
      <c r="AU1171" s="23" t="s">
        <v>86</v>
      </c>
      <c r="AY1171" s="23" t="s">
        <v>183</v>
      </c>
      <c r="BE1171" s="214">
        <f t="shared" si="74"/>
        <v>0</v>
      </c>
      <c r="BF1171" s="214">
        <f t="shared" si="75"/>
        <v>0</v>
      </c>
      <c r="BG1171" s="214">
        <f t="shared" si="76"/>
        <v>0</v>
      </c>
      <c r="BH1171" s="214">
        <f t="shared" si="77"/>
        <v>0</v>
      </c>
      <c r="BI1171" s="214">
        <f t="shared" si="78"/>
        <v>0</v>
      </c>
      <c r="BJ1171" s="23" t="s">
        <v>24</v>
      </c>
      <c r="BK1171" s="214">
        <f t="shared" si="79"/>
        <v>0</v>
      </c>
      <c r="BL1171" s="23" t="s">
        <v>299</v>
      </c>
      <c r="BM1171" s="23" t="s">
        <v>1724</v>
      </c>
    </row>
    <row r="1172" spans="2:65" s="1" customFormat="1" ht="22.5" customHeight="1">
      <c r="B1172" s="40"/>
      <c r="C1172" s="203" t="s">
        <v>1725</v>
      </c>
      <c r="D1172" s="203" t="s">
        <v>185</v>
      </c>
      <c r="E1172" s="204" t="s">
        <v>1726</v>
      </c>
      <c r="F1172" s="205" t="s">
        <v>1727</v>
      </c>
      <c r="G1172" s="206" t="s">
        <v>978</v>
      </c>
      <c r="H1172" s="207">
        <v>1</v>
      </c>
      <c r="I1172" s="208"/>
      <c r="J1172" s="209">
        <f t="shared" si="70"/>
        <v>0</v>
      </c>
      <c r="K1172" s="205" t="s">
        <v>189</v>
      </c>
      <c r="L1172" s="60"/>
      <c r="M1172" s="210" t="s">
        <v>22</v>
      </c>
      <c r="N1172" s="211" t="s">
        <v>49</v>
      </c>
      <c r="O1172" s="41"/>
      <c r="P1172" s="212">
        <f t="shared" si="71"/>
        <v>0</v>
      </c>
      <c r="Q1172" s="212">
        <v>0.00184</v>
      </c>
      <c r="R1172" s="212">
        <f t="shared" si="72"/>
        <v>0.00184</v>
      </c>
      <c r="S1172" s="212">
        <v>0</v>
      </c>
      <c r="T1172" s="213">
        <f t="shared" si="73"/>
        <v>0</v>
      </c>
      <c r="AR1172" s="23" t="s">
        <v>299</v>
      </c>
      <c r="AT1172" s="23" t="s">
        <v>185</v>
      </c>
      <c r="AU1172" s="23" t="s">
        <v>86</v>
      </c>
      <c r="AY1172" s="23" t="s">
        <v>183</v>
      </c>
      <c r="BE1172" s="214">
        <f t="shared" si="74"/>
        <v>0</v>
      </c>
      <c r="BF1172" s="214">
        <f t="shared" si="75"/>
        <v>0</v>
      </c>
      <c r="BG1172" s="214">
        <f t="shared" si="76"/>
        <v>0</v>
      </c>
      <c r="BH1172" s="214">
        <f t="shared" si="77"/>
        <v>0</v>
      </c>
      <c r="BI1172" s="214">
        <f t="shared" si="78"/>
        <v>0</v>
      </c>
      <c r="BJ1172" s="23" t="s">
        <v>24</v>
      </c>
      <c r="BK1172" s="214">
        <f t="shared" si="79"/>
        <v>0</v>
      </c>
      <c r="BL1172" s="23" t="s">
        <v>299</v>
      </c>
      <c r="BM1172" s="23" t="s">
        <v>1728</v>
      </c>
    </row>
    <row r="1173" spans="2:65" s="1" customFormat="1" ht="31.5" customHeight="1">
      <c r="B1173" s="40"/>
      <c r="C1173" s="203" t="s">
        <v>1729</v>
      </c>
      <c r="D1173" s="203" t="s">
        <v>185</v>
      </c>
      <c r="E1173" s="204" t="s">
        <v>1730</v>
      </c>
      <c r="F1173" s="205" t="s">
        <v>1731</v>
      </c>
      <c r="G1173" s="206" t="s">
        <v>246</v>
      </c>
      <c r="H1173" s="207">
        <v>1</v>
      </c>
      <c r="I1173" s="208"/>
      <c r="J1173" s="209">
        <f t="shared" si="70"/>
        <v>0</v>
      </c>
      <c r="K1173" s="205" t="s">
        <v>22</v>
      </c>
      <c r="L1173" s="60"/>
      <c r="M1173" s="210" t="s">
        <v>22</v>
      </c>
      <c r="N1173" s="211" t="s">
        <v>49</v>
      </c>
      <c r="O1173" s="41"/>
      <c r="P1173" s="212">
        <f t="shared" si="71"/>
        <v>0</v>
      </c>
      <c r="Q1173" s="212">
        <v>0</v>
      </c>
      <c r="R1173" s="212">
        <f t="shared" si="72"/>
        <v>0</v>
      </c>
      <c r="S1173" s="212">
        <v>0</v>
      </c>
      <c r="T1173" s="213">
        <f t="shared" si="73"/>
        <v>0</v>
      </c>
      <c r="AR1173" s="23" t="s">
        <v>299</v>
      </c>
      <c r="AT1173" s="23" t="s">
        <v>185</v>
      </c>
      <c r="AU1173" s="23" t="s">
        <v>86</v>
      </c>
      <c r="AY1173" s="23" t="s">
        <v>183</v>
      </c>
      <c r="BE1173" s="214">
        <f t="shared" si="74"/>
        <v>0</v>
      </c>
      <c r="BF1173" s="214">
        <f t="shared" si="75"/>
        <v>0</v>
      </c>
      <c r="BG1173" s="214">
        <f t="shared" si="76"/>
        <v>0</v>
      </c>
      <c r="BH1173" s="214">
        <f t="shared" si="77"/>
        <v>0</v>
      </c>
      <c r="BI1173" s="214">
        <f t="shared" si="78"/>
        <v>0</v>
      </c>
      <c r="BJ1173" s="23" t="s">
        <v>24</v>
      </c>
      <c r="BK1173" s="214">
        <f t="shared" si="79"/>
        <v>0</v>
      </c>
      <c r="BL1173" s="23" t="s">
        <v>299</v>
      </c>
      <c r="BM1173" s="23" t="s">
        <v>1732</v>
      </c>
    </row>
    <row r="1174" spans="2:65" s="1" customFormat="1" ht="22.5" customHeight="1">
      <c r="B1174" s="40"/>
      <c r="C1174" s="203" t="s">
        <v>1733</v>
      </c>
      <c r="D1174" s="203" t="s">
        <v>185</v>
      </c>
      <c r="E1174" s="204" t="s">
        <v>1734</v>
      </c>
      <c r="F1174" s="205" t="s">
        <v>1735</v>
      </c>
      <c r="G1174" s="206" t="s">
        <v>246</v>
      </c>
      <c r="H1174" s="207">
        <v>5</v>
      </c>
      <c r="I1174" s="208"/>
      <c r="J1174" s="209">
        <f t="shared" si="70"/>
        <v>0</v>
      </c>
      <c r="K1174" s="205" t="s">
        <v>22</v>
      </c>
      <c r="L1174" s="60"/>
      <c r="M1174" s="210" t="s">
        <v>22</v>
      </c>
      <c r="N1174" s="211" t="s">
        <v>49</v>
      </c>
      <c r="O1174" s="41"/>
      <c r="P1174" s="212">
        <f t="shared" si="71"/>
        <v>0</v>
      </c>
      <c r="Q1174" s="212">
        <v>0.00016</v>
      </c>
      <c r="R1174" s="212">
        <f t="shared" si="72"/>
        <v>0.0008</v>
      </c>
      <c r="S1174" s="212">
        <v>0</v>
      </c>
      <c r="T1174" s="213">
        <f t="shared" si="73"/>
        <v>0</v>
      </c>
      <c r="AR1174" s="23" t="s">
        <v>299</v>
      </c>
      <c r="AT1174" s="23" t="s">
        <v>185</v>
      </c>
      <c r="AU1174" s="23" t="s">
        <v>86</v>
      </c>
      <c r="AY1174" s="23" t="s">
        <v>183</v>
      </c>
      <c r="BE1174" s="214">
        <f t="shared" si="74"/>
        <v>0</v>
      </c>
      <c r="BF1174" s="214">
        <f t="shared" si="75"/>
        <v>0</v>
      </c>
      <c r="BG1174" s="214">
        <f t="shared" si="76"/>
        <v>0</v>
      </c>
      <c r="BH1174" s="214">
        <f t="shared" si="77"/>
        <v>0</v>
      </c>
      <c r="BI1174" s="214">
        <f t="shared" si="78"/>
        <v>0</v>
      </c>
      <c r="BJ1174" s="23" t="s">
        <v>24</v>
      </c>
      <c r="BK1174" s="214">
        <f t="shared" si="79"/>
        <v>0</v>
      </c>
      <c r="BL1174" s="23" t="s">
        <v>299</v>
      </c>
      <c r="BM1174" s="23" t="s">
        <v>1736</v>
      </c>
    </row>
    <row r="1175" spans="2:65" s="1" customFormat="1" ht="22.5" customHeight="1">
      <c r="B1175" s="40"/>
      <c r="C1175" s="203" t="s">
        <v>1737</v>
      </c>
      <c r="D1175" s="203" t="s">
        <v>185</v>
      </c>
      <c r="E1175" s="204" t="s">
        <v>1738</v>
      </c>
      <c r="F1175" s="205" t="s">
        <v>1739</v>
      </c>
      <c r="G1175" s="206" t="s">
        <v>246</v>
      </c>
      <c r="H1175" s="207">
        <v>5</v>
      </c>
      <c r="I1175" s="208"/>
      <c r="J1175" s="209">
        <f t="shared" si="70"/>
        <v>0</v>
      </c>
      <c r="K1175" s="205" t="s">
        <v>22</v>
      </c>
      <c r="L1175" s="60"/>
      <c r="M1175" s="210" t="s">
        <v>22</v>
      </c>
      <c r="N1175" s="211" t="s">
        <v>49</v>
      </c>
      <c r="O1175" s="41"/>
      <c r="P1175" s="212">
        <f t="shared" si="71"/>
        <v>0</v>
      </c>
      <c r="Q1175" s="212">
        <v>0.00014</v>
      </c>
      <c r="R1175" s="212">
        <f t="shared" si="72"/>
        <v>0.0006999999999999999</v>
      </c>
      <c r="S1175" s="212">
        <v>0</v>
      </c>
      <c r="T1175" s="213">
        <f t="shared" si="73"/>
        <v>0</v>
      </c>
      <c r="AR1175" s="23" t="s">
        <v>299</v>
      </c>
      <c r="AT1175" s="23" t="s">
        <v>185</v>
      </c>
      <c r="AU1175" s="23" t="s">
        <v>86</v>
      </c>
      <c r="AY1175" s="23" t="s">
        <v>183</v>
      </c>
      <c r="BE1175" s="214">
        <f t="shared" si="74"/>
        <v>0</v>
      </c>
      <c r="BF1175" s="214">
        <f t="shared" si="75"/>
        <v>0</v>
      </c>
      <c r="BG1175" s="214">
        <f t="shared" si="76"/>
        <v>0</v>
      </c>
      <c r="BH1175" s="214">
        <f t="shared" si="77"/>
        <v>0</v>
      </c>
      <c r="BI1175" s="214">
        <f t="shared" si="78"/>
        <v>0</v>
      </c>
      <c r="BJ1175" s="23" t="s">
        <v>24</v>
      </c>
      <c r="BK1175" s="214">
        <f t="shared" si="79"/>
        <v>0</v>
      </c>
      <c r="BL1175" s="23" t="s">
        <v>299</v>
      </c>
      <c r="BM1175" s="23" t="s">
        <v>1740</v>
      </c>
    </row>
    <row r="1176" spans="2:65" s="1" customFormat="1" ht="22.5" customHeight="1">
      <c r="B1176" s="40"/>
      <c r="C1176" s="203" t="s">
        <v>1741</v>
      </c>
      <c r="D1176" s="203" t="s">
        <v>185</v>
      </c>
      <c r="E1176" s="204" t="s">
        <v>1742</v>
      </c>
      <c r="F1176" s="205" t="s">
        <v>1743</v>
      </c>
      <c r="G1176" s="206" t="s">
        <v>246</v>
      </c>
      <c r="H1176" s="207">
        <v>5</v>
      </c>
      <c r="I1176" s="208"/>
      <c r="J1176" s="209">
        <f t="shared" si="70"/>
        <v>0</v>
      </c>
      <c r="K1176" s="205" t="s">
        <v>22</v>
      </c>
      <c r="L1176" s="60"/>
      <c r="M1176" s="210" t="s">
        <v>22</v>
      </c>
      <c r="N1176" s="211" t="s">
        <v>49</v>
      </c>
      <c r="O1176" s="41"/>
      <c r="P1176" s="212">
        <f t="shared" si="71"/>
        <v>0</v>
      </c>
      <c r="Q1176" s="212">
        <v>0.00023</v>
      </c>
      <c r="R1176" s="212">
        <f t="shared" si="72"/>
        <v>0.00115</v>
      </c>
      <c r="S1176" s="212">
        <v>0</v>
      </c>
      <c r="T1176" s="213">
        <f t="shared" si="73"/>
        <v>0</v>
      </c>
      <c r="AR1176" s="23" t="s">
        <v>299</v>
      </c>
      <c r="AT1176" s="23" t="s">
        <v>185</v>
      </c>
      <c r="AU1176" s="23" t="s">
        <v>86</v>
      </c>
      <c r="AY1176" s="23" t="s">
        <v>183</v>
      </c>
      <c r="BE1176" s="214">
        <f t="shared" si="74"/>
        <v>0</v>
      </c>
      <c r="BF1176" s="214">
        <f t="shared" si="75"/>
        <v>0</v>
      </c>
      <c r="BG1176" s="214">
        <f t="shared" si="76"/>
        <v>0</v>
      </c>
      <c r="BH1176" s="214">
        <f t="shared" si="77"/>
        <v>0</v>
      </c>
      <c r="BI1176" s="214">
        <f t="shared" si="78"/>
        <v>0</v>
      </c>
      <c r="BJ1176" s="23" t="s">
        <v>24</v>
      </c>
      <c r="BK1176" s="214">
        <f t="shared" si="79"/>
        <v>0</v>
      </c>
      <c r="BL1176" s="23" t="s">
        <v>299</v>
      </c>
      <c r="BM1176" s="23" t="s">
        <v>1744</v>
      </c>
    </row>
    <row r="1177" spans="2:65" s="1" customFormat="1" ht="22.5" customHeight="1">
      <c r="B1177" s="40"/>
      <c r="C1177" s="203" t="s">
        <v>1745</v>
      </c>
      <c r="D1177" s="203" t="s">
        <v>185</v>
      </c>
      <c r="E1177" s="204" t="s">
        <v>1746</v>
      </c>
      <c r="F1177" s="205" t="s">
        <v>1747</v>
      </c>
      <c r="G1177" s="206" t="s">
        <v>246</v>
      </c>
      <c r="H1177" s="207">
        <v>5</v>
      </c>
      <c r="I1177" s="208"/>
      <c r="J1177" s="209">
        <f t="shared" si="70"/>
        <v>0</v>
      </c>
      <c r="K1177" s="205" t="s">
        <v>22</v>
      </c>
      <c r="L1177" s="60"/>
      <c r="M1177" s="210" t="s">
        <v>22</v>
      </c>
      <c r="N1177" s="211" t="s">
        <v>49</v>
      </c>
      <c r="O1177" s="41"/>
      <c r="P1177" s="212">
        <f t="shared" si="71"/>
        <v>0</v>
      </c>
      <c r="Q1177" s="212">
        <v>0.00028</v>
      </c>
      <c r="R1177" s="212">
        <f t="shared" si="72"/>
        <v>0.0013999999999999998</v>
      </c>
      <c r="S1177" s="212">
        <v>0</v>
      </c>
      <c r="T1177" s="213">
        <f t="shared" si="73"/>
        <v>0</v>
      </c>
      <c r="AR1177" s="23" t="s">
        <v>299</v>
      </c>
      <c r="AT1177" s="23" t="s">
        <v>185</v>
      </c>
      <c r="AU1177" s="23" t="s">
        <v>86</v>
      </c>
      <c r="AY1177" s="23" t="s">
        <v>183</v>
      </c>
      <c r="BE1177" s="214">
        <f t="shared" si="74"/>
        <v>0</v>
      </c>
      <c r="BF1177" s="214">
        <f t="shared" si="75"/>
        <v>0</v>
      </c>
      <c r="BG1177" s="214">
        <f t="shared" si="76"/>
        <v>0</v>
      </c>
      <c r="BH1177" s="214">
        <f t="shared" si="77"/>
        <v>0</v>
      </c>
      <c r="BI1177" s="214">
        <f t="shared" si="78"/>
        <v>0</v>
      </c>
      <c r="BJ1177" s="23" t="s">
        <v>24</v>
      </c>
      <c r="BK1177" s="214">
        <f t="shared" si="79"/>
        <v>0</v>
      </c>
      <c r="BL1177" s="23" t="s">
        <v>299</v>
      </c>
      <c r="BM1177" s="23" t="s">
        <v>1748</v>
      </c>
    </row>
    <row r="1178" spans="2:65" s="1" customFormat="1" ht="22.5" customHeight="1">
      <c r="B1178" s="40"/>
      <c r="C1178" s="203" t="s">
        <v>1749</v>
      </c>
      <c r="D1178" s="203" t="s">
        <v>185</v>
      </c>
      <c r="E1178" s="204" t="s">
        <v>1750</v>
      </c>
      <c r="F1178" s="205" t="s">
        <v>1751</v>
      </c>
      <c r="G1178" s="206" t="s">
        <v>246</v>
      </c>
      <c r="H1178" s="207">
        <v>2</v>
      </c>
      <c r="I1178" s="208"/>
      <c r="J1178" s="209">
        <f t="shared" si="70"/>
        <v>0</v>
      </c>
      <c r="K1178" s="205" t="s">
        <v>22</v>
      </c>
      <c r="L1178" s="60"/>
      <c r="M1178" s="210" t="s">
        <v>22</v>
      </c>
      <c r="N1178" s="211" t="s">
        <v>49</v>
      </c>
      <c r="O1178" s="41"/>
      <c r="P1178" s="212">
        <f t="shared" si="71"/>
        <v>0</v>
      </c>
      <c r="Q1178" s="212">
        <v>0.00028</v>
      </c>
      <c r="R1178" s="212">
        <f t="shared" si="72"/>
        <v>0.00056</v>
      </c>
      <c r="S1178" s="212">
        <v>0</v>
      </c>
      <c r="T1178" s="213">
        <f t="shared" si="73"/>
        <v>0</v>
      </c>
      <c r="AR1178" s="23" t="s">
        <v>299</v>
      </c>
      <c r="AT1178" s="23" t="s">
        <v>185</v>
      </c>
      <c r="AU1178" s="23" t="s">
        <v>86</v>
      </c>
      <c r="AY1178" s="23" t="s">
        <v>183</v>
      </c>
      <c r="BE1178" s="214">
        <f t="shared" si="74"/>
        <v>0</v>
      </c>
      <c r="BF1178" s="214">
        <f t="shared" si="75"/>
        <v>0</v>
      </c>
      <c r="BG1178" s="214">
        <f t="shared" si="76"/>
        <v>0</v>
      </c>
      <c r="BH1178" s="214">
        <f t="shared" si="77"/>
        <v>0</v>
      </c>
      <c r="BI1178" s="214">
        <f t="shared" si="78"/>
        <v>0</v>
      </c>
      <c r="BJ1178" s="23" t="s">
        <v>24</v>
      </c>
      <c r="BK1178" s="214">
        <f t="shared" si="79"/>
        <v>0</v>
      </c>
      <c r="BL1178" s="23" t="s">
        <v>299</v>
      </c>
      <c r="BM1178" s="23" t="s">
        <v>1752</v>
      </c>
    </row>
    <row r="1179" spans="2:65" s="1" customFormat="1" ht="22.5" customHeight="1">
      <c r="B1179" s="40"/>
      <c r="C1179" s="203" t="s">
        <v>1753</v>
      </c>
      <c r="D1179" s="203" t="s">
        <v>185</v>
      </c>
      <c r="E1179" s="204" t="s">
        <v>1754</v>
      </c>
      <c r="F1179" s="205" t="s">
        <v>1755</v>
      </c>
      <c r="G1179" s="206" t="s">
        <v>246</v>
      </c>
      <c r="H1179" s="207">
        <v>4</v>
      </c>
      <c r="I1179" s="208"/>
      <c r="J1179" s="209">
        <f t="shared" si="70"/>
        <v>0</v>
      </c>
      <c r="K1179" s="205" t="s">
        <v>22</v>
      </c>
      <c r="L1179" s="60"/>
      <c r="M1179" s="210" t="s">
        <v>22</v>
      </c>
      <c r="N1179" s="211" t="s">
        <v>49</v>
      </c>
      <c r="O1179" s="41"/>
      <c r="P1179" s="212">
        <f t="shared" si="71"/>
        <v>0</v>
      </c>
      <c r="Q1179" s="212">
        <v>0.00031</v>
      </c>
      <c r="R1179" s="212">
        <f t="shared" si="72"/>
        <v>0.00124</v>
      </c>
      <c r="S1179" s="212">
        <v>0</v>
      </c>
      <c r="T1179" s="213">
        <f t="shared" si="73"/>
        <v>0</v>
      </c>
      <c r="AR1179" s="23" t="s">
        <v>299</v>
      </c>
      <c r="AT1179" s="23" t="s">
        <v>185</v>
      </c>
      <c r="AU1179" s="23" t="s">
        <v>86</v>
      </c>
      <c r="AY1179" s="23" t="s">
        <v>183</v>
      </c>
      <c r="BE1179" s="214">
        <f t="shared" si="74"/>
        <v>0</v>
      </c>
      <c r="BF1179" s="214">
        <f t="shared" si="75"/>
        <v>0</v>
      </c>
      <c r="BG1179" s="214">
        <f t="shared" si="76"/>
        <v>0</v>
      </c>
      <c r="BH1179" s="214">
        <f t="shared" si="77"/>
        <v>0</v>
      </c>
      <c r="BI1179" s="214">
        <f t="shared" si="78"/>
        <v>0</v>
      </c>
      <c r="BJ1179" s="23" t="s">
        <v>24</v>
      </c>
      <c r="BK1179" s="214">
        <f t="shared" si="79"/>
        <v>0</v>
      </c>
      <c r="BL1179" s="23" t="s">
        <v>299</v>
      </c>
      <c r="BM1179" s="23" t="s">
        <v>1756</v>
      </c>
    </row>
    <row r="1180" spans="2:65" s="1" customFormat="1" ht="31.5" customHeight="1">
      <c r="B1180" s="40"/>
      <c r="C1180" s="203" t="s">
        <v>1757</v>
      </c>
      <c r="D1180" s="203" t="s">
        <v>185</v>
      </c>
      <c r="E1180" s="204" t="s">
        <v>1758</v>
      </c>
      <c r="F1180" s="205" t="s">
        <v>1759</v>
      </c>
      <c r="G1180" s="206" t="s">
        <v>257</v>
      </c>
      <c r="H1180" s="207">
        <v>0.39</v>
      </c>
      <c r="I1180" s="208"/>
      <c r="J1180" s="209">
        <f t="shared" si="70"/>
        <v>0</v>
      </c>
      <c r="K1180" s="205" t="s">
        <v>22</v>
      </c>
      <c r="L1180" s="60"/>
      <c r="M1180" s="210" t="s">
        <v>22</v>
      </c>
      <c r="N1180" s="211" t="s">
        <v>49</v>
      </c>
      <c r="O1180" s="41"/>
      <c r="P1180" s="212">
        <f t="shared" si="71"/>
        <v>0</v>
      </c>
      <c r="Q1180" s="212">
        <v>0</v>
      </c>
      <c r="R1180" s="212">
        <f t="shared" si="72"/>
        <v>0</v>
      </c>
      <c r="S1180" s="212">
        <v>0</v>
      </c>
      <c r="T1180" s="213">
        <f t="shared" si="73"/>
        <v>0</v>
      </c>
      <c r="AR1180" s="23" t="s">
        <v>299</v>
      </c>
      <c r="AT1180" s="23" t="s">
        <v>185</v>
      </c>
      <c r="AU1180" s="23" t="s">
        <v>86</v>
      </c>
      <c r="AY1180" s="23" t="s">
        <v>183</v>
      </c>
      <c r="BE1180" s="214">
        <f t="shared" si="74"/>
        <v>0</v>
      </c>
      <c r="BF1180" s="214">
        <f t="shared" si="75"/>
        <v>0</v>
      </c>
      <c r="BG1180" s="214">
        <f t="shared" si="76"/>
        <v>0</v>
      </c>
      <c r="BH1180" s="214">
        <f t="shared" si="77"/>
        <v>0</v>
      </c>
      <c r="BI1180" s="214">
        <f t="shared" si="78"/>
        <v>0</v>
      </c>
      <c r="BJ1180" s="23" t="s">
        <v>24</v>
      </c>
      <c r="BK1180" s="214">
        <f t="shared" si="79"/>
        <v>0</v>
      </c>
      <c r="BL1180" s="23" t="s">
        <v>299</v>
      </c>
      <c r="BM1180" s="23" t="s">
        <v>1760</v>
      </c>
    </row>
    <row r="1181" spans="2:63" s="11" customFormat="1" ht="29.85" customHeight="1">
      <c r="B1181" s="186"/>
      <c r="C1181" s="187"/>
      <c r="D1181" s="200" t="s">
        <v>77</v>
      </c>
      <c r="E1181" s="201" t="s">
        <v>1761</v>
      </c>
      <c r="F1181" s="201" t="s">
        <v>1762</v>
      </c>
      <c r="G1181" s="187"/>
      <c r="H1181" s="187"/>
      <c r="I1181" s="190"/>
      <c r="J1181" s="202">
        <f>BK1181</f>
        <v>0</v>
      </c>
      <c r="K1181" s="187"/>
      <c r="L1181" s="192"/>
      <c r="M1181" s="193"/>
      <c r="N1181" s="194"/>
      <c r="O1181" s="194"/>
      <c r="P1181" s="195">
        <f>SUM(P1182:P1184)</f>
        <v>0</v>
      </c>
      <c r="Q1181" s="194"/>
      <c r="R1181" s="195">
        <f>SUM(R1182:R1184)</f>
        <v>0.0388</v>
      </c>
      <c r="S1181" s="194"/>
      <c r="T1181" s="196">
        <f>SUM(T1182:T1184)</f>
        <v>0</v>
      </c>
      <c r="AR1181" s="197" t="s">
        <v>86</v>
      </c>
      <c r="AT1181" s="198" t="s">
        <v>77</v>
      </c>
      <c r="AU1181" s="198" t="s">
        <v>24</v>
      </c>
      <c r="AY1181" s="197" t="s">
        <v>183</v>
      </c>
      <c r="BK1181" s="199">
        <f>SUM(BK1182:BK1184)</f>
        <v>0</v>
      </c>
    </row>
    <row r="1182" spans="2:65" s="1" customFormat="1" ht="31.5" customHeight="1">
      <c r="B1182" s="40"/>
      <c r="C1182" s="203" t="s">
        <v>1763</v>
      </c>
      <c r="D1182" s="203" t="s">
        <v>185</v>
      </c>
      <c r="E1182" s="204" t="s">
        <v>1764</v>
      </c>
      <c r="F1182" s="205" t="s">
        <v>1765</v>
      </c>
      <c r="G1182" s="206" t="s">
        <v>978</v>
      </c>
      <c r="H1182" s="207">
        <v>4</v>
      </c>
      <c r="I1182" s="208"/>
      <c r="J1182" s="209">
        <f>ROUND(I1182*H1182,2)</f>
        <v>0</v>
      </c>
      <c r="K1182" s="205" t="s">
        <v>22</v>
      </c>
      <c r="L1182" s="60"/>
      <c r="M1182" s="210" t="s">
        <v>22</v>
      </c>
      <c r="N1182" s="211" t="s">
        <v>49</v>
      </c>
      <c r="O1182" s="41"/>
      <c r="P1182" s="212">
        <f>O1182*H1182</f>
        <v>0</v>
      </c>
      <c r="Q1182" s="212">
        <v>0.0092</v>
      </c>
      <c r="R1182" s="212">
        <f>Q1182*H1182</f>
        <v>0.0368</v>
      </c>
      <c r="S1182" s="212">
        <v>0</v>
      </c>
      <c r="T1182" s="213">
        <f>S1182*H1182</f>
        <v>0</v>
      </c>
      <c r="AR1182" s="23" t="s">
        <v>299</v>
      </c>
      <c r="AT1182" s="23" t="s">
        <v>185</v>
      </c>
      <c r="AU1182" s="23" t="s">
        <v>86</v>
      </c>
      <c r="AY1182" s="23" t="s">
        <v>183</v>
      </c>
      <c r="BE1182" s="214">
        <f>IF(N1182="základní",J1182,0)</f>
        <v>0</v>
      </c>
      <c r="BF1182" s="214">
        <f>IF(N1182="snížená",J1182,0)</f>
        <v>0</v>
      </c>
      <c r="BG1182" s="214">
        <f>IF(N1182="zákl. přenesená",J1182,0)</f>
        <v>0</v>
      </c>
      <c r="BH1182" s="214">
        <f>IF(N1182="sníž. přenesená",J1182,0)</f>
        <v>0</v>
      </c>
      <c r="BI1182" s="214">
        <f>IF(N1182="nulová",J1182,0)</f>
        <v>0</v>
      </c>
      <c r="BJ1182" s="23" t="s">
        <v>24</v>
      </c>
      <c r="BK1182" s="214">
        <f>ROUND(I1182*H1182,2)</f>
        <v>0</v>
      </c>
      <c r="BL1182" s="23" t="s">
        <v>299</v>
      </c>
      <c r="BM1182" s="23" t="s">
        <v>1766</v>
      </c>
    </row>
    <row r="1183" spans="2:65" s="1" customFormat="1" ht="22.5" customHeight="1">
      <c r="B1183" s="40"/>
      <c r="C1183" s="203" t="s">
        <v>1767</v>
      </c>
      <c r="D1183" s="203" t="s">
        <v>185</v>
      </c>
      <c r="E1183" s="204" t="s">
        <v>1768</v>
      </c>
      <c r="F1183" s="205" t="s">
        <v>1769</v>
      </c>
      <c r="G1183" s="206" t="s">
        <v>246</v>
      </c>
      <c r="H1183" s="207">
        <v>4</v>
      </c>
      <c r="I1183" s="208"/>
      <c r="J1183" s="209">
        <f>ROUND(I1183*H1183,2)</f>
        <v>0</v>
      </c>
      <c r="K1183" s="205" t="s">
        <v>22</v>
      </c>
      <c r="L1183" s="60"/>
      <c r="M1183" s="210" t="s">
        <v>22</v>
      </c>
      <c r="N1183" s="211" t="s">
        <v>49</v>
      </c>
      <c r="O1183" s="41"/>
      <c r="P1183" s="212">
        <f>O1183*H1183</f>
        <v>0</v>
      </c>
      <c r="Q1183" s="212">
        <v>0.0005</v>
      </c>
      <c r="R1183" s="212">
        <f>Q1183*H1183</f>
        <v>0.002</v>
      </c>
      <c r="S1183" s="212">
        <v>0</v>
      </c>
      <c r="T1183" s="213">
        <f>S1183*H1183</f>
        <v>0</v>
      </c>
      <c r="AR1183" s="23" t="s">
        <v>299</v>
      </c>
      <c r="AT1183" s="23" t="s">
        <v>185</v>
      </c>
      <c r="AU1183" s="23" t="s">
        <v>86</v>
      </c>
      <c r="AY1183" s="23" t="s">
        <v>183</v>
      </c>
      <c r="BE1183" s="214">
        <f>IF(N1183="základní",J1183,0)</f>
        <v>0</v>
      </c>
      <c r="BF1183" s="214">
        <f>IF(N1183="snížená",J1183,0)</f>
        <v>0</v>
      </c>
      <c r="BG1183" s="214">
        <f>IF(N1183="zákl. přenesená",J1183,0)</f>
        <v>0</v>
      </c>
      <c r="BH1183" s="214">
        <f>IF(N1183="sníž. přenesená",J1183,0)</f>
        <v>0</v>
      </c>
      <c r="BI1183" s="214">
        <f>IF(N1183="nulová",J1183,0)</f>
        <v>0</v>
      </c>
      <c r="BJ1183" s="23" t="s">
        <v>24</v>
      </c>
      <c r="BK1183" s="214">
        <f>ROUND(I1183*H1183,2)</f>
        <v>0</v>
      </c>
      <c r="BL1183" s="23" t="s">
        <v>299</v>
      </c>
      <c r="BM1183" s="23" t="s">
        <v>1770</v>
      </c>
    </row>
    <row r="1184" spans="2:65" s="1" customFormat="1" ht="31.5" customHeight="1">
      <c r="B1184" s="40"/>
      <c r="C1184" s="203" t="s">
        <v>1771</v>
      </c>
      <c r="D1184" s="203" t="s">
        <v>185</v>
      </c>
      <c r="E1184" s="204" t="s">
        <v>1772</v>
      </c>
      <c r="F1184" s="205" t="s">
        <v>1773</v>
      </c>
      <c r="G1184" s="206" t="s">
        <v>257</v>
      </c>
      <c r="H1184" s="207">
        <v>0.039</v>
      </c>
      <c r="I1184" s="208"/>
      <c r="J1184" s="209">
        <f>ROUND(I1184*H1184,2)</f>
        <v>0</v>
      </c>
      <c r="K1184" s="205" t="s">
        <v>22</v>
      </c>
      <c r="L1184" s="60"/>
      <c r="M1184" s="210" t="s">
        <v>22</v>
      </c>
      <c r="N1184" s="211" t="s">
        <v>49</v>
      </c>
      <c r="O1184" s="41"/>
      <c r="P1184" s="212">
        <f>O1184*H1184</f>
        <v>0</v>
      </c>
      <c r="Q1184" s="212">
        <v>0</v>
      </c>
      <c r="R1184" s="212">
        <f>Q1184*H1184</f>
        <v>0</v>
      </c>
      <c r="S1184" s="212">
        <v>0</v>
      </c>
      <c r="T1184" s="213">
        <f>S1184*H1184</f>
        <v>0</v>
      </c>
      <c r="AR1184" s="23" t="s">
        <v>299</v>
      </c>
      <c r="AT1184" s="23" t="s">
        <v>185</v>
      </c>
      <c r="AU1184" s="23" t="s">
        <v>86</v>
      </c>
      <c r="AY1184" s="23" t="s">
        <v>183</v>
      </c>
      <c r="BE1184" s="214">
        <f>IF(N1184="základní",J1184,0)</f>
        <v>0</v>
      </c>
      <c r="BF1184" s="214">
        <f>IF(N1184="snížená",J1184,0)</f>
        <v>0</v>
      </c>
      <c r="BG1184" s="214">
        <f>IF(N1184="zákl. přenesená",J1184,0)</f>
        <v>0</v>
      </c>
      <c r="BH1184" s="214">
        <f>IF(N1184="sníž. přenesená",J1184,0)</f>
        <v>0</v>
      </c>
      <c r="BI1184" s="214">
        <f>IF(N1184="nulová",J1184,0)</f>
        <v>0</v>
      </c>
      <c r="BJ1184" s="23" t="s">
        <v>24</v>
      </c>
      <c r="BK1184" s="214">
        <f>ROUND(I1184*H1184,2)</f>
        <v>0</v>
      </c>
      <c r="BL1184" s="23" t="s">
        <v>299</v>
      </c>
      <c r="BM1184" s="23" t="s">
        <v>1774</v>
      </c>
    </row>
    <row r="1185" spans="2:63" s="11" customFormat="1" ht="29.85" customHeight="1">
      <c r="B1185" s="186"/>
      <c r="C1185" s="187"/>
      <c r="D1185" s="200" t="s">
        <v>77</v>
      </c>
      <c r="E1185" s="201" t="s">
        <v>1775</v>
      </c>
      <c r="F1185" s="201" t="s">
        <v>1776</v>
      </c>
      <c r="G1185" s="187"/>
      <c r="H1185" s="187"/>
      <c r="I1185" s="190"/>
      <c r="J1185" s="202">
        <f>BK1185</f>
        <v>0</v>
      </c>
      <c r="K1185" s="187"/>
      <c r="L1185" s="192"/>
      <c r="M1185" s="193"/>
      <c r="N1185" s="194"/>
      <c r="O1185" s="194"/>
      <c r="P1185" s="195">
        <f>SUM(P1186:P1303)</f>
        <v>0</v>
      </c>
      <c r="Q1185" s="194"/>
      <c r="R1185" s="195">
        <f>SUM(R1186:R1303)</f>
        <v>0</v>
      </c>
      <c r="S1185" s="194"/>
      <c r="T1185" s="196">
        <f>SUM(T1186:T1303)</f>
        <v>0</v>
      </c>
      <c r="AR1185" s="197" t="s">
        <v>86</v>
      </c>
      <c r="AT1185" s="198" t="s">
        <v>77</v>
      </c>
      <c r="AU1185" s="198" t="s">
        <v>24</v>
      </c>
      <c r="AY1185" s="197" t="s">
        <v>183</v>
      </c>
      <c r="BK1185" s="199">
        <f>SUM(BK1186:BK1303)</f>
        <v>0</v>
      </c>
    </row>
    <row r="1186" spans="2:65" s="1" customFormat="1" ht="22.5" customHeight="1">
      <c r="B1186" s="40"/>
      <c r="C1186" s="203" t="s">
        <v>1777</v>
      </c>
      <c r="D1186" s="203" t="s">
        <v>185</v>
      </c>
      <c r="E1186" s="204" t="s">
        <v>1778</v>
      </c>
      <c r="F1186" s="205" t="s">
        <v>1779</v>
      </c>
      <c r="G1186" s="206" t="s">
        <v>312</v>
      </c>
      <c r="H1186" s="207">
        <v>281</v>
      </c>
      <c r="I1186" s="208"/>
      <c r="J1186" s="209">
        <f aca="true" t="shared" si="80" ref="J1186:J1217">ROUND(I1186*H1186,2)</f>
        <v>0</v>
      </c>
      <c r="K1186" s="205" t="s">
        <v>22</v>
      </c>
      <c r="L1186" s="60"/>
      <c r="M1186" s="210" t="s">
        <v>22</v>
      </c>
      <c r="N1186" s="211" t="s">
        <v>49</v>
      </c>
      <c r="O1186" s="41"/>
      <c r="P1186" s="212">
        <f aca="true" t="shared" si="81" ref="P1186:P1217">O1186*H1186</f>
        <v>0</v>
      </c>
      <c r="Q1186" s="212">
        <v>0</v>
      </c>
      <c r="R1186" s="212">
        <f aca="true" t="shared" si="82" ref="R1186:R1217">Q1186*H1186</f>
        <v>0</v>
      </c>
      <c r="S1186" s="212">
        <v>0</v>
      </c>
      <c r="T1186" s="213">
        <f aca="true" t="shared" si="83" ref="T1186:T1217">S1186*H1186</f>
        <v>0</v>
      </c>
      <c r="AR1186" s="23" t="s">
        <v>299</v>
      </c>
      <c r="AT1186" s="23" t="s">
        <v>185</v>
      </c>
      <c r="AU1186" s="23" t="s">
        <v>86</v>
      </c>
      <c r="AY1186" s="23" t="s">
        <v>183</v>
      </c>
      <c r="BE1186" s="214">
        <f aca="true" t="shared" si="84" ref="BE1186:BE1217">IF(N1186="základní",J1186,0)</f>
        <v>0</v>
      </c>
      <c r="BF1186" s="214">
        <f aca="true" t="shared" si="85" ref="BF1186:BF1217">IF(N1186="snížená",J1186,0)</f>
        <v>0</v>
      </c>
      <c r="BG1186" s="214">
        <f aca="true" t="shared" si="86" ref="BG1186:BG1217">IF(N1186="zákl. přenesená",J1186,0)</f>
        <v>0</v>
      </c>
      <c r="BH1186" s="214">
        <f aca="true" t="shared" si="87" ref="BH1186:BH1217">IF(N1186="sníž. přenesená",J1186,0)</f>
        <v>0</v>
      </c>
      <c r="BI1186" s="214">
        <f aca="true" t="shared" si="88" ref="BI1186:BI1217">IF(N1186="nulová",J1186,0)</f>
        <v>0</v>
      </c>
      <c r="BJ1186" s="23" t="s">
        <v>24</v>
      </c>
      <c r="BK1186" s="214">
        <f aca="true" t="shared" si="89" ref="BK1186:BK1217">ROUND(I1186*H1186,2)</f>
        <v>0</v>
      </c>
      <c r="BL1186" s="23" t="s">
        <v>299</v>
      </c>
      <c r="BM1186" s="23" t="s">
        <v>1780</v>
      </c>
    </row>
    <row r="1187" spans="2:65" s="1" customFormat="1" ht="31.5" customHeight="1">
      <c r="B1187" s="40"/>
      <c r="C1187" s="245" t="s">
        <v>1781</v>
      </c>
      <c r="D1187" s="245" t="s">
        <v>272</v>
      </c>
      <c r="E1187" s="246" t="s">
        <v>1782</v>
      </c>
      <c r="F1187" s="247" t="s">
        <v>1783</v>
      </c>
      <c r="G1187" s="248" t="s">
        <v>312</v>
      </c>
      <c r="H1187" s="249">
        <v>50</v>
      </c>
      <c r="I1187" s="250"/>
      <c r="J1187" s="251">
        <f t="shared" si="80"/>
        <v>0</v>
      </c>
      <c r="K1187" s="247" t="s">
        <v>22</v>
      </c>
      <c r="L1187" s="252"/>
      <c r="M1187" s="253" t="s">
        <v>22</v>
      </c>
      <c r="N1187" s="254" t="s">
        <v>49</v>
      </c>
      <c r="O1187" s="41"/>
      <c r="P1187" s="212">
        <f t="shared" si="81"/>
        <v>0</v>
      </c>
      <c r="Q1187" s="212">
        <v>0</v>
      </c>
      <c r="R1187" s="212">
        <f t="shared" si="82"/>
        <v>0</v>
      </c>
      <c r="S1187" s="212">
        <v>0</v>
      </c>
      <c r="T1187" s="213">
        <f t="shared" si="83"/>
        <v>0</v>
      </c>
      <c r="AR1187" s="23" t="s">
        <v>394</v>
      </c>
      <c r="AT1187" s="23" t="s">
        <v>272</v>
      </c>
      <c r="AU1187" s="23" t="s">
        <v>86</v>
      </c>
      <c r="AY1187" s="23" t="s">
        <v>183</v>
      </c>
      <c r="BE1187" s="214">
        <f t="shared" si="84"/>
        <v>0</v>
      </c>
      <c r="BF1187" s="214">
        <f t="shared" si="85"/>
        <v>0</v>
      </c>
      <c r="BG1187" s="214">
        <f t="shared" si="86"/>
        <v>0</v>
      </c>
      <c r="BH1187" s="214">
        <f t="shared" si="87"/>
        <v>0</v>
      </c>
      <c r="BI1187" s="214">
        <f t="shared" si="88"/>
        <v>0</v>
      </c>
      <c r="BJ1187" s="23" t="s">
        <v>24</v>
      </c>
      <c r="BK1187" s="214">
        <f t="shared" si="89"/>
        <v>0</v>
      </c>
      <c r="BL1187" s="23" t="s">
        <v>299</v>
      </c>
      <c r="BM1187" s="23" t="s">
        <v>1784</v>
      </c>
    </row>
    <row r="1188" spans="2:65" s="1" customFormat="1" ht="31.5" customHeight="1">
      <c r="B1188" s="40"/>
      <c r="C1188" s="245" t="s">
        <v>1785</v>
      </c>
      <c r="D1188" s="245" t="s">
        <v>272</v>
      </c>
      <c r="E1188" s="246" t="s">
        <v>1786</v>
      </c>
      <c r="F1188" s="247" t="s">
        <v>1787</v>
      </c>
      <c r="G1188" s="248" t="s">
        <v>312</v>
      </c>
      <c r="H1188" s="249">
        <v>65</v>
      </c>
      <c r="I1188" s="250"/>
      <c r="J1188" s="251">
        <f t="shared" si="80"/>
        <v>0</v>
      </c>
      <c r="K1188" s="247" t="s">
        <v>22</v>
      </c>
      <c r="L1188" s="252"/>
      <c r="M1188" s="253" t="s">
        <v>22</v>
      </c>
      <c r="N1188" s="254" t="s">
        <v>49</v>
      </c>
      <c r="O1188" s="41"/>
      <c r="P1188" s="212">
        <f t="shared" si="81"/>
        <v>0</v>
      </c>
      <c r="Q1188" s="212">
        <v>0</v>
      </c>
      <c r="R1188" s="212">
        <f t="shared" si="82"/>
        <v>0</v>
      </c>
      <c r="S1188" s="212">
        <v>0</v>
      </c>
      <c r="T1188" s="213">
        <f t="shared" si="83"/>
        <v>0</v>
      </c>
      <c r="AR1188" s="23" t="s">
        <v>394</v>
      </c>
      <c r="AT1188" s="23" t="s">
        <v>272</v>
      </c>
      <c r="AU1188" s="23" t="s">
        <v>86</v>
      </c>
      <c r="AY1188" s="23" t="s">
        <v>183</v>
      </c>
      <c r="BE1188" s="214">
        <f t="shared" si="84"/>
        <v>0</v>
      </c>
      <c r="BF1188" s="214">
        <f t="shared" si="85"/>
        <v>0</v>
      </c>
      <c r="BG1188" s="214">
        <f t="shared" si="86"/>
        <v>0</v>
      </c>
      <c r="BH1188" s="214">
        <f t="shared" si="87"/>
        <v>0</v>
      </c>
      <c r="BI1188" s="214">
        <f t="shared" si="88"/>
        <v>0</v>
      </c>
      <c r="BJ1188" s="23" t="s">
        <v>24</v>
      </c>
      <c r="BK1188" s="214">
        <f t="shared" si="89"/>
        <v>0</v>
      </c>
      <c r="BL1188" s="23" t="s">
        <v>299</v>
      </c>
      <c r="BM1188" s="23" t="s">
        <v>1788</v>
      </c>
    </row>
    <row r="1189" spans="2:65" s="1" customFormat="1" ht="31.5" customHeight="1">
      <c r="B1189" s="40"/>
      <c r="C1189" s="245" t="s">
        <v>1789</v>
      </c>
      <c r="D1189" s="245" t="s">
        <v>272</v>
      </c>
      <c r="E1189" s="246" t="s">
        <v>1790</v>
      </c>
      <c r="F1189" s="247" t="s">
        <v>1791</v>
      </c>
      <c r="G1189" s="248" t="s">
        <v>312</v>
      </c>
      <c r="H1189" s="249">
        <v>72</v>
      </c>
      <c r="I1189" s="250"/>
      <c r="J1189" s="251">
        <f t="shared" si="80"/>
        <v>0</v>
      </c>
      <c r="K1189" s="247" t="s">
        <v>22</v>
      </c>
      <c r="L1189" s="252"/>
      <c r="M1189" s="253" t="s">
        <v>22</v>
      </c>
      <c r="N1189" s="254" t="s">
        <v>49</v>
      </c>
      <c r="O1189" s="41"/>
      <c r="P1189" s="212">
        <f t="shared" si="81"/>
        <v>0</v>
      </c>
      <c r="Q1189" s="212">
        <v>0</v>
      </c>
      <c r="R1189" s="212">
        <f t="shared" si="82"/>
        <v>0</v>
      </c>
      <c r="S1189" s="212">
        <v>0</v>
      </c>
      <c r="T1189" s="213">
        <f t="shared" si="83"/>
        <v>0</v>
      </c>
      <c r="AR1189" s="23" t="s">
        <v>394</v>
      </c>
      <c r="AT1189" s="23" t="s">
        <v>272</v>
      </c>
      <c r="AU1189" s="23" t="s">
        <v>86</v>
      </c>
      <c r="AY1189" s="23" t="s">
        <v>183</v>
      </c>
      <c r="BE1189" s="214">
        <f t="shared" si="84"/>
        <v>0</v>
      </c>
      <c r="BF1189" s="214">
        <f t="shared" si="85"/>
        <v>0</v>
      </c>
      <c r="BG1189" s="214">
        <f t="shared" si="86"/>
        <v>0</v>
      </c>
      <c r="BH1189" s="214">
        <f t="shared" si="87"/>
        <v>0</v>
      </c>
      <c r="BI1189" s="214">
        <f t="shared" si="88"/>
        <v>0</v>
      </c>
      <c r="BJ1189" s="23" t="s">
        <v>24</v>
      </c>
      <c r="BK1189" s="214">
        <f t="shared" si="89"/>
        <v>0</v>
      </c>
      <c r="BL1189" s="23" t="s">
        <v>299</v>
      </c>
      <c r="BM1189" s="23" t="s">
        <v>1792</v>
      </c>
    </row>
    <row r="1190" spans="2:65" s="1" customFormat="1" ht="31.5" customHeight="1">
      <c r="B1190" s="40"/>
      <c r="C1190" s="245" t="s">
        <v>1793</v>
      </c>
      <c r="D1190" s="245" t="s">
        <v>272</v>
      </c>
      <c r="E1190" s="246" t="s">
        <v>1794</v>
      </c>
      <c r="F1190" s="247" t="s">
        <v>1795</v>
      </c>
      <c r="G1190" s="248" t="s">
        <v>312</v>
      </c>
      <c r="H1190" s="249">
        <v>22</v>
      </c>
      <c r="I1190" s="250"/>
      <c r="J1190" s="251">
        <f t="shared" si="80"/>
        <v>0</v>
      </c>
      <c r="K1190" s="247" t="s">
        <v>22</v>
      </c>
      <c r="L1190" s="252"/>
      <c r="M1190" s="253" t="s">
        <v>22</v>
      </c>
      <c r="N1190" s="254" t="s">
        <v>49</v>
      </c>
      <c r="O1190" s="41"/>
      <c r="P1190" s="212">
        <f t="shared" si="81"/>
        <v>0</v>
      </c>
      <c r="Q1190" s="212">
        <v>0</v>
      </c>
      <c r="R1190" s="212">
        <f t="shared" si="82"/>
        <v>0</v>
      </c>
      <c r="S1190" s="212">
        <v>0</v>
      </c>
      <c r="T1190" s="213">
        <f t="shared" si="83"/>
        <v>0</v>
      </c>
      <c r="AR1190" s="23" t="s">
        <v>394</v>
      </c>
      <c r="AT1190" s="23" t="s">
        <v>272</v>
      </c>
      <c r="AU1190" s="23" t="s">
        <v>86</v>
      </c>
      <c r="AY1190" s="23" t="s">
        <v>183</v>
      </c>
      <c r="BE1190" s="214">
        <f t="shared" si="84"/>
        <v>0</v>
      </c>
      <c r="BF1190" s="214">
        <f t="shared" si="85"/>
        <v>0</v>
      </c>
      <c r="BG1190" s="214">
        <f t="shared" si="86"/>
        <v>0</v>
      </c>
      <c r="BH1190" s="214">
        <f t="shared" si="87"/>
        <v>0</v>
      </c>
      <c r="BI1190" s="214">
        <f t="shared" si="88"/>
        <v>0</v>
      </c>
      <c r="BJ1190" s="23" t="s">
        <v>24</v>
      </c>
      <c r="BK1190" s="214">
        <f t="shared" si="89"/>
        <v>0</v>
      </c>
      <c r="BL1190" s="23" t="s">
        <v>299</v>
      </c>
      <c r="BM1190" s="23" t="s">
        <v>1796</v>
      </c>
    </row>
    <row r="1191" spans="2:65" s="1" customFormat="1" ht="31.5" customHeight="1">
      <c r="B1191" s="40"/>
      <c r="C1191" s="245" t="s">
        <v>1797</v>
      </c>
      <c r="D1191" s="245" t="s">
        <v>272</v>
      </c>
      <c r="E1191" s="246" t="s">
        <v>1798</v>
      </c>
      <c r="F1191" s="247" t="s">
        <v>1799</v>
      </c>
      <c r="G1191" s="248" t="s">
        <v>312</v>
      </c>
      <c r="H1191" s="249">
        <v>16</v>
      </c>
      <c r="I1191" s="250"/>
      <c r="J1191" s="251">
        <f t="shared" si="80"/>
        <v>0</v>
      </c>
      <c r="K1191" s="247" t="s">
        <v>22</v>
      </c>
      <c r="L1191" s="252"/>
      <c r="M1191" s="253" t="s">
        <v>22</v>
      </c>
      <c r="N1191" s="254" t="s">
        <v>49</v>
      </c>
      <c r="O1191" s="41"/>
      <c r="P1191" s="212">
        <f t="shared" si="81"/>
        <v>0</v>
      </c>
      <c r="Q1191" s="212">
        <v>0</v>
      </c>
      <c r="R1191" s="212">
        <f t="shared" si="82"/>
        <v>0</v>
      </c>
      <c r="S1191" s="212">
        <v>0</v>
      </c>
      <c r="T1191" s="213">
        <f t="shared" si="83"/>
        <v>0</v>
      </c>
      <c r="AR1191" s="23" t="s">
        <v>394</v>
      </c>
      <c r="AT1191" s="23" t="s">
        <v>272</v>
      </c>
      <c r="AU1191" s="23" t="s">
        <v>86</v>
      </c>
      <c r="AY1191" s="23" t="s">
        <v>183</v>
      </c>
      <c r="BE1191" s="214">
        <f t="shared" si="84"/>
        <v>0</v>
      </c>
      <c r="BF1191" s="214">
        <f t="shared" si="85"/>
        <v>0</v>
      </c>
      <c r="BG1191" s="214">
        <f t="shared" si="86"/>
        <v>0</v>
      </c>
      <c r="BH1191" s="214">
        <f t="shared" si="87"/>
        <v>0</v>
      </c>
      <c r="BI1191" s="214">
        <f t="shared" si="88"/>
        <v>0</v>
      </c>
      <c r="BJ1191" s="23" t="s">
        <v>24</v>
      </c>
      <c r="BK1191" s="214">
        <f t="shared" si="89"/>
        <v>0</v>
      </c>
      <c r="BL1191" s="23" t="s">
        <v>299</v>
      </c>
      <c r="BM1191" s="23" t="s">
        <v>1800</v>
      </c>
    </row>
    <row r="1192" spans="2:65" s="1" customFormat="1" ht="22.5" customHeight="1">
      <c r="B1192" s="40"/>
      <c r="C1192" s="245" t="s">
        <v>1801</v>
      </c>
      <c r="D1192" s="245" t="s">
        <v>272</v>
      </c>
      <c r="E1192" s="246" t="s">
        <v>1802</v>
      </c>
      <c r="F1192" s="247" t="s">
        <v>1803</v>
      </c>
      <c r="G1192" s="248" t="s">
        <v>312</v>
      </c>
      <c r="H1192" s="249">
        <v>56</v>
      </c>
      <c r="I1192" s="250"/>
      <c r="J1192" s="251">
        <f t="shared" si="80"/>
        <v>0</v>
      </c>
      <c r="K1192" s="247" t="s">
        <v>22</v>
      </c>
      <c r="L1192" s="252"/>
      <c r="M1192" s="253" t="s">
        <v>22</v>
      </c>
      <c r="N1192" s="254" t="s">
        <v>49</v>
      </c>
      <c r="O1192" s="41"/>
      <c r="P1192" s="212">
        <f t="shared" si="81"/>
        <v>0</v>
      </c>
      <c r="Q1192" s="212">
        <v>0</v>
      </c>
      <c r="R1192" s="212">
        <f t="shared" si="82"/>
        <v>0</v>
      </c>
      <c r="S1192" s="212">
        <v>0</v>
      </c>
      <c r="T1192" s="213">
        <f t="shared" si="83"/>
        <v>0</v>
      </c>
      <c r="AR1192" s="23" t="s">
        <v>394</v>
      </c>
      <c r="AT1192" s="23" t="s">
        <v>272</v>
      </c>
      <c r="AU1192" s="23" t="s">
        <v>86</v>
      </c>
      <c r="AY1192" s="23" t="s">
        <v>183</v>
      </c>
      <c r="BE1192" s="214">
        <f t="shared" si="84"/>
        <v>0</v>
      </c>
      <c r="BF1192" s="214">
        <f t="shared" si="85"/>
        <v>0</v>
      </c>
      <c r="BG1192" s="214">
        <f t="shared" si="86"/>
        <v>0</v>
      </c>
      <c r="BH1192" s="214">
        <f t="shared" si="87"/>
        <v>0</v>
      </c>
      <c r="BI1192" s="214">
        <f t="shared" si="88"/>
        <v>0</v>
      </c>
      <c r="BJ1192" s="23" t="s">
        <v>24</v>
      </c>
      <c r="BK1192" s="214">
        <f t="shared" si="89"/>
        <v>0</v>
      </c>
      <c r="BL1192" s="23" t="s">
        <v>299</v>
      </c>
      <c r="BM1192" s="23" t="s">
        <v>1804</v>
      </c>
    </row>
    <row r="1193" spans="2:65" s="1" customFormat="1" ht="22.5" customHeight="1">
      <c r="B1193" s="40"/>
      <c r="C1193" s="245" t="s">
        <v>1805</v>
      </c>
      <c r="D1193" s="245" t="s">
        <v>272</v>
      </c>
      <c r="E1193" s="246" t="s">
        <v>1806</v>
      </c>
      <c r="F1193" s="247" t="s">
        <v>1807</v>
      </c>
      <c r="G1193" s="248" t="s">
        <v>246</v>
      </c>
      <c r="H1193" s="249">
        <v>1450</v>
      </c>
      <c r="I1193" s="250"/>
      <c r="J1193" s="251">
        <f t="shared" si="80"/>
        <v>0</v>
      </c>
      <c r="K1193" s="247" t="s">
        <v>22</v>
      </c>
      <c r="L1193" s="252"/>
      <c r="M1193" s="253" t="s">
        <v>22</v>
      </c>
      <c r="N1193" s="254" t="s">
        <v>49</v>
      </c>
      <c r="O1193" s="41"/>
      <c r="P1193" s="212">
        <f t="shared" si="81"/>
        <v>0</v>
      </c>
      <c r="Q1193" s="212">
        <v>0</v>
      </c>
      <c r="R1193" s="212">
        <f t="shared" si="82"/>
        <v>0</v>
      </c>
      <c r="S1193" s="212">
        <v>0</v>
      </c>
      <c r="T1193" s="213">
        <f t="shared" si="83"/>
        <v>0</v>
      </c>
      <c r="AR1193" s="23" t="s">
        <v>394</v>
      </c>
      <c r="AT1193" s="23" t="s">
        <v>272</v>
      </c>
      <c r="AU1193" s="23" t="s">
        <v>86</v>
      </c>
      <c r="AY1193" s="23" t="s">
        <v>183</v>
      </c>
      <c r="BE1193" s="214">
        <f t="shared" si="84"/>
        <v>0</v>
      </c>
      <c r="BF1193" s="214">
        <f t="shared" si="85"/>
        <v>0</v>
      </c>
      <c r="BG1193" s="214">
        <f t="shared" si="86"/>
        <v>0</v>
      </c>
      <c r="BH1193" s="214">
        <f t="shared" si="87"/>
        <v>0</v>
      </c>
      <c r="BI1193" s="214">
        <f t="shared" si="88"/>
        <v>0</v>
      </c>
      <c r="BJ1193" s="23" t="s">
        <v>24</v>
      </c>
      <c r="BK1193" s="214">
        <f t="shared" si="89"/>
        <v>0</v>
      </c>
      <c r="BL1193" s="23" t="s">
        <v>299</v>
      </c>
      <c r="BM1193" s="23" t="s">
        <v>1808</v>
      </c>
    </row>
    <row r="1194" spans="2:65" s="1" customFormat="1" ht="22.5" customHeight="1">
      <c r="B1194" s="40"/>
      <c r="C1194" s="245" t="s">
        <v>1809</v>
      </c>
      <c r="D1194" s="245" t="s">
        <v>272</v>
      </c>
      <c r="E1194" s="246" t="s">
        <v>1810</v>
      </c>
      <c r="F1194" s="247" t="s">
        <v>1811</v>
      </c>
      <c r="G1194" s="248" t="s">
        <v>246</v>
      </c>
      <c r="H1194" s="249">
        <v>2</v>
      </c>
      <c r="I1194" s="250"/>
      <c r="J1194" s="251">
        <f t="shared" si="80"/>
        <v>0</v>
      </c>
      <c r="K1194" s="247" t="s">
        <v>22</v>
      </c>
      <c r="L1194" s="252"/>
      <c r="M1194" s="253" t="s">
        <v>22</v>
      </c>
      <c r="N1194" s="254" t="s">
        <v>49</v>
      </c>
      <c r="O1194" s="41"/>
      <c r="P1194" s="212">
        <f t="shared" si="81"/>
        <v>0</v>
      </c>
      <c r="Q1194" s="212">
        <v>0</v>
      </c>
      <c r="R1194" s="212">
        <f t="shared" si="82"/>
        <v>0</v>
      </c>
      <c r="S1194" s="212">
        <v>0</v>
      </c>
      <c r="T1194" s="213">
        <f t="shared" si="83"/>
        <v>0</v>
      </c>
      <c r="AR1194" s="23" t="s">
        <v>394</v>
      </c>
      <c r="AT1194" s="23" t="s">
        <v>272</v>
      </c>
      <c r="AU1194" s="23" t="s">
        <v>86</v>
      </c>
      <c r="AY1194" s="23" t="s">
        <v>183</v>
      </c>
      <c r="BE1194" s="214">
        <f t="shared" si="84"/>
        <v>0</v>
      </c>
      <c r="BF1194" s="214">
        <f t="shared" si="85"/>
        <v>0</v>
      </c>
      <c r="BG1194" s="214">
        <f t="shared" si="86"/>
        <v>0</v>
      </c>
      <c r="BH1194" s="214">
        <f t="shared" si="87"/>
        <v>0</v>
      </c>
      <c r="BI1194" s="214">
        <f t="shared" si="88"/>
        <v>0</v>
      </c>
      <c r="BJ1194" s="23" t="s">
        <v>24</v>
      </c>
      <c r="BK1194" s="214">
        <f t="shared" si="89"/>
        <v>0</v>
      </c>
      <c r="BL1194" s="23" t="s">
        <v>299</v>
      </c>
      <c r="BM1194" s="23" t="s">
        <v>1812</v>
      </c>
    </row>
    <row r="1195" spans="2:65" s="1" customFormat="1" ht="31.5" customHeight="1">
      <c r="B1195" s="40"/>
      <c r="C1195" s="203" t="s">
        <v>1813</v>
      </c>
      <c r="D1195" s="203" t="s">
        <v>185</v>
      </c>
      <c r="E1195" s="204" t="s">
        <v>1814</v>
      </c>
      <c r="F1195" s="205" t="s">
        <v>1815</v>
      </c>
      <c r="G1195" s="206" t="s">
        <v>257</v>
      </c>
      <c r="H1195" s="207">
        <v>0.114</v>
      </c>
      <c r="I1195" s="208"/>
      <c r="J1195" s="209">
        <f t="shared" si="80"/>
        <v>0</v>
      </c>
      <c r="K1195" s="205" t="s">
        <v>189</v>
      </c>
      <c r="L1195" s="60"/>
      <c r="M1195" s="210" t="s">
        <v>22</v>
      </c>
      <c r="N1195" s="211" t="s">
        <v>49</v>
      </c>
      <c r="O1195" s="41"/>
      <c r="P1195" s="212">
        <f t="shared" si="81"/>
        <v>0</v>
      </c>
      <c r="Q1195" s="212">
        <v>0</v>
      </c>
      <c r="R1195" s="212">
        <f t="shared" si="82"/>
        <v>0</v>
      </c>
      <c r="S1195" s="212">
        <v>0</v>
      </c>
      <c r="T1195" s="213">
        <f t="shared" si="83"/>
        <v>0</v>
      </c>
      <c r="AR1195" s="23" t="s">
        <v>299</v>
      </c>
      <c r="AT1195" s="23" t="s">
        <v>185</v>
      </c>
      <c r="AU1195" s="23" t="s">
        <v>86</v>
      </c>
      <c r="AY1195" s="23" t="s">
        <v>183</v>
      </c>
      <c r="BE1195" s="214">
        <f t="shared" si="84"/>
        <v>0</v>
      </c>
      <c r="BF1195" s="214">
        <f t="shared" si="85"/>
        <v>0</v>
      </c>
      <c r="BG1195" s="214">
        <f t="shared" si="86"/>
        <v>0</v>
      </c>
      <c r="BH1195" s="214">
        <f t="shared" si="87"/>
        <v>0</v>
      </c>
      <c r="BI1195" s="214">
        <f t="shared" si="88"/>
        <v>0</v>
      </c>
      <c r="BJ1195" s="23" t="s">
        <v>24</v>
      </c>
      <c r="BK1195" s="214">
        <f t="shared" si="89"/>
        <v>0</v>
      </c>
      <c r="BL1195" s="23" t="s">
        <v>299</v>
      </c>
      <c r="BM1195" s="23" t="s">
        <v>1816</v>
      </c>
    </row>
    <row r="1196" spans="2:65" s="1" customFormat="1" ht="22.5" customHeight="1">
      <c r="B1196" s="40"/>
      <c r="C1196" s="203" t="s">
        <v>1817</v>
      </c>
      <c r="D1196" s="203" t="s">
        <v>185</v>
      </c>
      <c r="E1196" s="204" t="s">
        <v>1818</v>
      </c>
      <c r="F1196" s="205" t="s">
        <v>1819</v>
      </c>
      <c r="G1196" s="206" t="s">
        <v>978</v>
      </c>
      <c r="H1196" s="207">
        <v>2</v>
      </c>
      <c r="I1196" s="208"/>
      <c r="J1196" s="209">
        <f t="shared" si="80"/>
        <v>0</v>
      </c>
      <c r="K1196" s="205" t="s">
        <v>22</v>
      </c>
      <c r="L1196" s="60"/>
      <c r="M1196" s="210" t="s">
        <v>22</v>
      </c>
      <c r="N1196" s="211" t="s">
        <v>49</v>
      </c>
      <c r="O1196" s="41"/>
      <c r="P1196" s="212">
        <f t="shared" si="81"/>
        <v>0</v>
      </c>
      <c r="Q1196" s="212">
        <v>0</v>
      </c>
      <c r="R1196" s="212">
        <f t="shared" si="82"/>
        <v>0</v>
      </c>
      <c r="S1196" s="212">
        <v>0</v>
      </c>
      <c r="T1196" s="213">
        <f t="shared" si="83"/>
        <v>0</v>
      </c>
      <c r="AR1196" s="23" t="s">
        <v>299</v>
      </c>
      <c r="AT1196" s="23" t="s">
        <v>185</v>
      </c>
      <c r="AU1196" s="23" t="s">
        <v>86</v>
      </c>
      <c r="AY1196" s="23" t="s">
        <v>183</v>
      </c>
      <c r="BE1196" s="214">
        <f t="shared" si="84"/>
        <v>0</v>
      </c>
      <c r="BF1196" s="214">
        <f t="shared" si="85"/>
        <v>0</v>
      </c>
      <c r="BG1196" s="214">
        <f t="shared" si="86"/>
        <v>0</v>
      </c>
      <c r="BH1196" s="214">
        <f t="shared" si="87"/>
        <v>0</v>
      </c>
      <c r="BI1196" s="214">
        <f t="shared" si="88"/>
        <v>0</v>
      </c>
      <c r="BJ1196" s="23" t="s">
        <v>24</v>
      </c>
      <c r="BK1196" s="214">
        <f t="shared" si="89"/>
        <v>0</v>
      </c>
      <c r="BL1196" s="23" t="s">
        <v>299</v>
      </c>
      <c r="BM1196" s="23" t="s">
        <v>1820</v>
      </c>
    </row>
    <row r="1197" spans="2:65" s="1" customFormat="1" ht="31.5" customHeight="1">
      <c r="B1197" s="40"/>
      <c r="C1197" s="245" t="s">
        <v>1821</v>
      </c>
      <c r="D1197" s="245" t="s">
        <v>272</v>
      </c>
      <c r="E1197" s="246" t="s">
        <v>88</v>
      </c>
      <c r="F1197" s="247" t="s">
        <v>1822</v>
      </c>
      <c r="G1197" s="248" t="s">
        <v>246</v>
      </c>
      <c r="H1197" s="249">
        <v>2</v>
      </c>
      <c r="I1197" s="250"/>
      <c r="J1197" s="251">
        <f t="shared" si="80"/>
        <v>0</v>
      </c>
      <c r="K1197" s="247" t="s">
        <v>22</v>
      </c>
      <c r="L1197" s="252"/>
      <c r="M1197" s="253" t="s">
        <v>22</v>
      </c>
      <c r="N1197" s="254" t="s">
        <v>49</v>
      </c>
      <c r="O1197" s="41"/>
      <c r="P1197" s="212">
        <f t="shared" si="81"/>
        <v>0</v>
      </c>
      <c r="Q1197" s="212">
        <v>0</v>
      </c>
      <c r="R1197" s="212">
        <f t="shared" si="82"/>
        <v>0</v>
      </c>
      <c r="S1197" s="212">
        <v>0</v>
      </c>
      <c r="T1197" s="213">
        <f t="shared" si="83"/>
        <v>0</v>
      </c>
      <c r="AR1197" s="23" t="s">
        <v>394</v>
      </c>
      <c r="AT1197" s="23" t="s">
        <v>272</v>
      </c>
      <c r="AU1197" s="23" t="s">
        <v>86</v>
      </c>
      <c r="AY1197" s="23" t="s">
        <v>183</v>
      </c>
      <c r="BE1197" s="214">
        <f t="shared" si="84"/>
        <v>0</v>
      </c>
      <c r="BF1197" s="214">
        <f t="shared" si="85"/>
        <v>0</v>
      </c>
      <c r="BG1197" s="214">
        <f t="shared" si="86"/>
        <v>0</v>
      </c>
      <c r="BH1197" s="214">
        <f t="shared" si="87"/>
        <v>0</v>
      </c>
      <c r="BI1197" s="214">
        <f t="shared" si="88"/>
        <v>0</v>
      </c>
      <c r="BJ1197" s="23" t="s">
        <v>24</v>
      </c>
      <c r="BK1197" s="214">
        <f t="shared" si="89"/>
        <v>0</v>
      </c>
      <c r="BL1197" s="23" t="s">
        <v>299</v>
      </c>
      <c r="BM1197" s="23" t="s">
        <v>1823</v>
      </c>
    </row>
    <row r="1198" spans="2:65" s="1" customFormat="1" ht="31.5" customHeight="1">
      <c r="B1198" s="40"/>
      <c r="C1198" s="245" t="s">
        <v>1824</v>
      </c>
      <c r="D1198" s="245" t="s">
        <v>272</v>
      </c>
      <c r="E1198" s="246" t="s">
        <v>92</v>
      </c>
      <c r="F1198" s="247" t="s">
        <v>1825</v>
      </c>
      <c r="G1198" s="248" t="s">
        <v>246</v>
      </c>
      <c r="H1198" s="249">
        <v>1</v>
      </c>
      <c r="I1198" s="250"/>
      <c r="J1198" s="251">
        <f t="shared" si="80"/>
        <v>0</v>
      </c>
      <c r="K1198" s="247" t="s">
        <v>22</v>
      </c>
      <c r="L1198" s="252"/>
      <c r="M1198" s="253" t="s">
        <v>22</v>
      </c>
      <c r="N1198" s="254" t="s">
        <v>49</v>
      </c>
      <c r="O1198" s="41"/>
      <c r="P1198" s="212">
        <f t="shared" si="81"/>
        <v>0</v>
      </c>
      <c r="Q1198" s="212">
        <v>0</v>
      </c>
      <c r="R1198" s="212">
        <f t="shared" si="82"/>
        <v>0</v>
      </c>
      <c r="S1198" s="212">
        <v>0</v>
      </c>
      <c r="T1198" s="213">
        <f t="shared" si="83"/>
        <v>0</v>
      </c>
      <c r="AR1198" s="23" t="s">
        <v>394</v>
      </c>
      <c r="AT1198" s="23" t="s">
        <v>272</v>
      </c>
      <c r="AU1198" s="23" t="s">
        <v>86</v>
      </c>
      <c r="AY1198" s="23" t="s">
        <v>183</v>
      </c>
      <c r="BE1198" s="214">
        <f t="shared" si="84"/>
        <v>0</v>
      </c>
      <c r="BF1198" s="214">
        <f t="shared" si="85"/>
        <v>0</v>
      </c>
      <c r="BG1198" s="214">
        <f t="shared" si="86"/>
        <v>0</v>
      </c>
      <c r="BH1198" s="214">
        <f t="shared" si="87"/>
        <v>0</v>
      </c>
      <c r="BI1198" s="214">
        <f t="shared" si="88"/>
        <v>0</v>
      </c>
      <c r="BJ1198" s="23" t="s">
        <v>24</v>
      </c>
      <c r="BK1198" s="214">
        <f t="shared" si="89"/>
        <v>0</v>
      </c>
      <c r="BL1198" s="23" t="s">
        <v>299</v>
      </c>
      <c r="BM1198" s="23" t="s">
        <v>1826</v>
      </c>
    </row>
    <row r="1199" spans="2:65" s="1" customFormat="1" ht="22.5" customHeight="1">
      <c r="B1199" s="40"/>
      <c r="C1199" s="245" t="s">
        <v>1827</v>
      </c>
      <c r="D1199" s="245" t="s">
        <v>272</v>
      </c>
      <c r="E1199" s="246" t="s">
        <v>1828</v>
      </c>
      <c r="F1199" s="247" t="s">
        <v>1829</v>
      </c>
      <c r="G1199" s="248" t="s">
        <v>246</v>
      </c>
      <c r="H1199" s="249">
        <v>1</v>
      </c>
      <c r="I1199" s="250"/>
      <c r="J1199" s="251">
        <f t="shared" si="80"/>
        <v>0</v>
      </c>
      <c r="K1199" s="247" t="s">
        <v>22</v>
      </c>
      <c r="L1199" s="252"/>
      <c r="M1199" s="253" t="s">
        <v>22</v>
      </c>
      <c r="N1199" s="254" t="s">
        <v>49</v>
      </c>
      <c r="O1199" s="41"/>
      <c r="P1199" s="212">
        <f t="shared" si="81"/>
        <v>0</v>
      </c>
      <c r="Q1199" s="212">
        <v>0</v>
      </c>
      <c r="R1199" s="212">
        <f t="shared" si="82"/>
        <v>0</v>
      </c>
      <c r="S1199" s="212">
        <v>0</v>
      </c>
      <c r="T1199" s="213">
        <f t="shared" si="83"/>
        <v>0</v>
      </c>
      <c r="AR1199" s="23" t="s">
        <v>394</v>
      </c>
      <c r="AT1199" s="23" t="s">
        <v>272</v>
      </c>
      <c r="AU1199" s="23" t="s">
        <v>86</v>
      </c>
      <c r="AY1199" s="23" t="s">
        <v>183</v>
      </c>
      <c r="BE1199" s="214">
        <f t="shared" si="84"/>
        <v>0</v>
      </c>
      <c r="BF1199" s="214">
        <f t="shared" si="85"/>
        <v>0</v>
      </c>
      <c r="BG1199" s="214">
        <f t="shared" si="86"/>
        <v>0</v>
      </c>
      <c r="BH1199" s="214">
        <f t="shared" si="87"/>
        <v>0</v>
      </c>
      <c r="BI1199" s="214">
        <f t="shared" si="88"/>
        <v>0</v>
      </c>
      <c r="BJ1199" s="23" t="s">
        <v>24</v>
      </c>
      <c r="BK1199" s="214">
        <f t="shared" si="89"/>
        <v>0</v>
      </c>
      <c r="BL1199" s="23" t="s">
        <v>299</v>
      </c>
      <c r="BM1199" s="23" t="s">
        <v>1830</v>
      </c>
    </row>
    <row r="1200" spans="2:65" s="1" customFormat="1" ht="22.5" customHeight="1">
      <c r="B1200" s="40"/>
      <c r="C1200" s="245" t="s">
        <v>1831</v>
      </c>
      <c r="D1200" s="245" t="s">
        <v>272</v>
      </c>
      <c r="E1200" s="246" t="s">
        <v>1832</v>
      </c>
      <c r="F1200" s="247" t="s">
        <v>1833</v>
      </c>
      <c r="G1200" s="248" t="s">
        <v>246</v>
      </c>
      <c r="H1200" s="249">
        <v>1</v>
      </c>
      <c r="I1200" s="250"/>
      <c r="J1200" s="251">
        <f t="shared" si="80"/>
        <v>0</v>
      </c>
      <c r="K1200" s="247" t="s">
        <v>22</v>
      </c>
      <c r="L1200" s="252"/>
      <c r="M1200" s="253" t="s">
        <v>22</v>
      </c>
      <c r="N1200" s="254" t="s">
        <v>49</v>
      </c>
      <c r="O1200" s="41"/>
      <c r="P1200" s="212">
        <f t="shared" si="81"/>
        <v>0</v>
      </c>
      <c r="Q1200" s="212">
        <v>0</v>
      </c>
      <c r="R1200" s="212">
        <f t="shared" si="82"/>
        <v>0</v>
      </c>
      <c r="S1200" s="212">
        <v>0</v>
      </c>
      <c r="T1200" s="213">
        <f t="shared" si="83"/>
        <v>0</v>
      </c>
      <c r="AR1200" s="23" t="s">
        <v>394</v>
      </c>
      <c r="AT1200" s="23" t="s">
        <v>272</v>
      </c>
      <c r="AU1200" s="23" t="s">
        <v>86</v>
      </c>
      <c r="AY1200" s="23" t="s">
        <v>183</v>
      </c>
      <c r="BE1200" s="214">
        <f t="shared" si="84"/>
        <v>0</v>
      </c>
      <c r="BF1200" s="214">
        <f t="shared" si="85"/>
        <v>0</v>
      </c>
      <c r="BG1200" s="214">
        <f t="shared" si="86"/>
        <v>0</v>
      </c>
      <c r="BH1200" s="214">
        <f t="shared" si="87"/>
        <v>0</v>
      </c>
      <c r="BI1200" s="214">
        <f t="shared" si="88"/>
        <v>0</v>
      </c>
      <c r="BJ1200" s="23" t="s">
        <v>24</v>
      </c>
      <c r="BK1200" s="214">
        <f t="shared" si="89"/>
        <v>0</v>
      </c>
      <c r="BL1200" s="23" t="s">
        <v>299</v>
      </c>
      <c r="BM1200" s="23" t="s">
        <v>1834</v>
      </c>
    </row>
    <row r="1201" spans="2:65" s="1" customFormat="1" ht="22.5" customHeight="1">
      <c r="B1201" s="40"/>
      <c r="C1201" s="245" t="s">
        <v>1835</v>
      </c>
      <c r="D1201" s="245" t="s">
        <v>272</v>
      </c>
      <c r="E1201" s="246" t="s">
        <v>1836</v>
      </c>
      <c r="F1201" s="247" t="s">
        <v>1837</v>
      </c>
      <c r="G1201" s="248" t="s">
        <v>246</v>
      </c>
      <c r="H1201" s="249">
        <v>1</v>
      </c>
      <c r="I1201" s="250"/>
      <c r="J1201" s="251">
        <f t="shared" si="80"/>
        <v>0</v>
      </c>
      <c r="K1201" s="247" t="s">
        <v>22</v>
      </c>
      <c r="L1201" s="252"/>
      <c r="M1201" s="253" t="s">
        <v>22</v>
      </c>
      <c r="N1201" s="254" t="s">
        <v>49</v>
      </c>
      <c r="O1201" s="41"/>
      <c r="P1201" s="212">
        <f t="shared" si="81"/>
        <v>0</v>
      </c>
      <c r="Q1201" s="212">
        <v>0</v>
      </c>
      <c r="R1201" s="212">
        <f t="shared" si="82"/>
        <v>0</v>
      </c>
      <c r="S1201" s="212">
        <v>0</v>
      </c>
      <c r="T1201" s="213">
        <f t="shared" si="83"/>
        <v>0</v>
      </c>
      <c r="AR1201" s="23" t="s">
        <v>394</v>
      </c>
      <c r="AT1201" s="23" t="s">
        <v>272</v>
      </c>
      <c r="AU1201" s="23" t="s">
        <v>86</v>
      </c>
      <c r="AY1201" s="23" t="s">
        <v>183</v>
      </c>
      <c r="BE1201" s="214">
        <f t="shared" si="84"/>
        <v>0</v>
      </c>
      <c r="BF1201" s="214">
        <f t="shared" si="85"/>
        <v>0</v>
      </c>
      <c r="BG1201" s="214">
        <f t="shared" si="86"/>
        <v>0</v>
      </c>
      <c r="BH1201" s="214">
        <f t="shared" si="87"/>
        <v>0</v>
      </c>
      <c r="BI1201" s="214">
        <f t="shared" si="88"/>
        <v>0</v>
      </c>
      <c r="BJ1201" s="23" t="s">
        <v>24</v>
      </c>
      <c r="BK1201" s="214">
        <f t="shared" si="89"/>
        <v>0</v>
      </c>
      <c r="BL1201" s="23" t="s">
        <v>299</v>
      </c>
      <c r="BM1201" s="23" t="s">
        <v>1838</v>
      </c>
    </row>
    <row r="1202" spans="2:65" s="1" customFormat="1" ht="22.5" customHeight="1">
      <c r="B1202" s="40"/>
      <c r="C1202" s="245" t="s">
        <v>1839</v>
      </c>
      <c r="D1202" s="245" t="s">
        <v>272</v>
      </c>
      <c r="E1202" s="246" t="s">
        <v>1840</v>
      </c>
      <c r="F1202" s="247" t="s">
        <v>1841</v>
      </c>
      <c r="G1202" s="248" t="s">
        <v>246</v>
      </c>
      <c r="H1202" s="249">
        <v>2</v>
      </c>
      <c r="I1202" s="250"/>
      <c r="J1202" s="251">
        <f t="shared" si="80"/>
        <v>0</v>
      </c>
      <c r="K1202" s="247" t="s">
        <v>22</v>
      </c>
      <c r="L1202" s="252"/>
      <c r="M1202" s="253" t="s">
        <v>22</v>
      </c>
      <c r="N1202" s="254" t="s">
        <v>49</v>
      </c>
      <c r="O1202" s="41"/>
      <c r="P1202" s="212">
        <f t="shared" si="81"/>
        <v>0</v>
      </c>
      <c r="Q1202" s="212">
        <v>0</v>
      </c>
      <c r="R1202" s="212">
        <f t="shared" si="82"/>
        <v>0</v>
      </c>
      <c r="S1202" s="212">
        <v>0</v>
      </c>
      <c r="T1202" s="213">
        <f t="shared" si="83"/>
        <v>0</v>
      </c>
      <c r="AR1202" s="23" t="s">
        <v>394</v>
      </c>
      <c r="AT1202" s="23" t="s">
        <v>272</v>
      </c>
      <c r="AU1202" s="23" t="s">
        <v>86</v>
      </c>
      <c r="AY1202" s="23" t="s">
        <v>183</v>
      </c>
      <c r="BE1202" s="214">
        <f t="shared" si="84"/>
        <v>0</v>
      </c>
      <c r="BF1202" s="214">
        <f t="shared" si="85"/>
        <v>0</v>
      </c>
      <c r="BG1202" s="214">
        <f t="shared" si="86"/>
        <v>0</v>
      </c>
      <c r="BH1202" s="214">
        <f t="shared" si="87"/>
        <v>0</v>
      </c>
      <c r="BI1202" s="214">
        <f t="shared" si="88"/>
        <v>0</v>
      </c>
      <c r="BJ1202" s="23" t="s">
        <v>24</v>
      </c>
      <c r="BK1202" s="214">
        <f t="shared" si="89"/>
        <v>0</v>
      </c>
      <c r="BL1202" s="23" t="s">
        <v>299</v>
      </c>
      <c r="BM1202" s="23" t="s">
        <v>1842</v>
      </c>
    </row>
    <row r="1203" spans="2:65" s="1" customFormat="1" ht="22.5" customHeight="1">
      <c r="B1203" s="40"/>
      <c r="C1203" s="245" t="s">
        <v>1843</v>
      </c>
      <c r="D1203" s="245" t="s">
        <v>272</v>
      </c>
      <c r="E1203" s="246" t="s">
        <v>1844</v>
      </c>
      <c r="F1203" s="247" t="s">
        <v>1845</v>
      </c>
      <c r="G1203" s="248" t="s">
        <v>246</v>
      </c>
      <c r="H1203" s="249">
        <v>3</v>
      </c>
      <c r="I1203" s="250"/>
      <c r="J1203" s="251">
        <f t="shared" si="80"/>
        <v>0</v>
      </c>
      <c r="K1203" s="247" t="s">
        <v>22</v>
      </c>
      <c r="L1203" s="252"/>
      <c r="M1203" s="253" t="s">
        <v>22</v>
      </c>
      <c r="N1203" s="254" t="s">
        <v>49</v>
      </c>
      <c r="O1203" s="41"/>
      <c r="P1203" s="212">
        <f t="shared" si="81"/>
        <v>0</v>
      </c>
      <c r="Q1203" s="212">
        <v>0</v>
      </c>
      <c r="R1203" s="212">
        <f t="shared" si="82"/>
        <v>0</v>
      </c>
      <c r="S1203" s="212">
        <v>0</v>
      </c>
      <c r="T1203" s="213">
        <f t="shared" si="83"/>
        <v>0</v>
      </c>
      <c r="AR1203" s="23" t="s">
        <v>394</v>
      </c>
      <c r="AT1203" s="23" t="s">
        <v>272</v>
      </c>
      <c r="AU1203" s="23" t="s">
        <v>86</v>
      </c>
      <c r="AY1203" s="23" t="s">
        <v>183</v>
      </c>
      <c r="BE1203" s="214">
        <f t="shared" si="84"/>
        <v>0</v>
      </c>
      <c r="BF1203" s="214">
        <f t="shared" si="85"/>
        <v>0</v>
      </c>
      <c r="BG1203" s="214">
        <f t="shared" si="86"/>
        <v>0</v>
      </c>
      <c r="BH1203" s="214">
        <f t="shared" si="87"/>
        <v>0</v>
      </c>
      <c r="BI1203" s="214">
        <f t="shared" si="88"/>
        <v>0</v>
      </c>
      <c r="BJ1203" s="23" t="s">
        <v>24</v>
      </c>
      <c r="BK1203" s="214">
        <f t="shared" si="89"/>
        <v>0</v>
      </c>
      <c r="BL1203" s="23" t="s">
        <v>299</v>
      </c>
      <c r="BM1203" s="23" t="s">
        <v>1846</v>
      </c>
    </row>
    <row r="1204" spans="2:65" s="1" customFormat="1" ht="22.5" customHeight="1">
      <c r="B1204" s="40"/>
      <c r="C1204" s="245" t="s">
        <v>1847</v>
      </c>
      <c r="D1204" s="245" t="s">
        <v>272</v>
      </c>
      <c r="E1204" s="246" t="s">
        <v>1848</v>
      </c>
      <c r="F1204" s="247" t="s">
        <v>1849</v>
      </c>
      <c r="G1204" s="248" t="s">
        <v>246</v>
      </c>
      <c r="H1204" s="249">
        <v>1</v>
      </c>
      <c r="I1204" s="250"/>
      <c r="J1204" s="251">
        <f t="shared" si="80"/>
        <v>0</v>
      </c>
      <c r="K1204" s="247" t="s">
        <v>22</v>
      </c>
      <c r="L1204" s="252"/>
      <c r="M1204" s="253" t="s">
        <v>22</v>
      </c>
      <c r="N1204" s="254" t="s">
        <v>49</v>
      </c>
      <c r="O1204" s="41"/>
      <c r="P1204" s="212">
        <f t="shared" si="81"/>
        <v>0</v>
      </c>
      <c r="Q1204" s="212">
        <v>0</v>
      </c>
      <c r="R1204" s="212">
        <f t="shared" si="82"/>
        <v>0</v>
      </c>
      <c r="S1204" s="212">
        <v>0</v>
      </c>
      <c r="T1204" s="213">
        <f t="shared" si="83"/>
        <v>0</v>
      </c>
      <c r="AR1204" s="23" t="s">
        <v>394</v>
      </c>
      <c r="AT1204" s="23" t="s">
        <v>272</v>
      </c>
      <c r="AU1204" s="23" t="s">
        <v>86</v>
      </c>
      <c r="AY1204" s="23" t="s">
        <v>183</v>
      </c>
      <c r="BE1204" s="214">
        <f t="shared" si="84"/>
        <v>0</v>
      </c>
      <c r="BF1204" s="214">
        <f t="shared" si="85"/>
        <v>0</v>
      </c>
      <c r="BG1204" s="214">
        <f t="shared" si="86"/>
        <v>0</v>
      </c>
      <c r="BH1204" s="214">
        <f t="shared" si="87"/>
        <v>0</v>
      </c>
      <c r="BI1204" s="214">
        <f t="shared" si="88"/>
        <v>0</v>
      </c>
      <c r="BJ1204" s="23" t="s">
        <v>24</v>
      </c>
      <c r="BK1204" s="214">
        <f t="shared" si="89"/>
        <v>0</v>
      </c>
      <c r="BL1204" s="23" t="s">
        <v>299</v>
      </c>
      <c r="BM1204" s="23" t="s">
        <v>1850</v>
      </c>
    </row>
    <row r="1205" spans="2:65" s="1" customFormat="1" ht="22.5" customHeight="1">
      <c r="B1205" s="40"/>
      <c r="C1205" s="245" t="s">
        <v>1851</v>
      </c>
      <c r="D1205" s="245" t="s">
        <v>272</v>
      </c>
      <c r="E1205" s="246" t="s">
        <v>1852</v>
      </c>
      <c r="F1205" s="247" t="s">
        <v>1853</v>
      </c>
      <c r="G1205" s="248" t="s">
        <v>246</v>
      </c>
      <c r="H1205" s="249">
        <v>15</v>
      </c>
      <c r="I1205" s="250"/>
      <c r="J1205" s="251">
        <f t="shared" si="80"/>
        <v>0</v>
      </c>
      <c r="K1205" s="247" t="s">
        <v>22</v>
      </c>
      <c r="L1205" s="252"/>
      <c r="M1205" s="253" t="s">
        <v>22</v>
      </c>
      <c r="N1205" s="254" t="s">
        <v>49</v>
      </c>
      <c r="O1205" s="41"/>
      <c r="P1205" s="212">
        <f t="shared" si="81"/>
        <v>0</v>
      </c>
      <c r="Q1205" s="212">
        <v>0</v>
      </c>
      <c r="R1205" s="212">
        <f t="shared" si="82"/>
        <v>0</v>
      </c>
      <c r="S1205" s="212">
        <v>0</v>
      </c>
      <c r="T1205" s="213">
        <f t="shared" si="83"/>
        <v>0</v>
      </c>
      <c r="AR1205" s="23" t="s">
        <v>394</v>
      </c>
      <c r="AT1205" s="23" t="s">
        <v>272</v>
      </c>
      <c r="AU1205" s="23" t="s">
        <v>86</v>
      </c>
      <c r="AY1205" s="23" t="s">
        <v>183</v>
      </c>
      <c r="BE1205" s="214">
        <f t="shared" si="84"/>
        <v>0</v>
      </c>
      <c r="BF1205" s="214">
        <f t="shared" si="85"/>
        <v>0</v>
      </c>
      <c r="BG1205" s="214">
        <f t="shared" si="86"/>
        <v>0</v>
      </c>
      <c r="BH1205" s="214">
        <f t="shared" si="87"/>
        <v>0</v>
      </c>
      <c r="BI1205" s="214">
        <f t="shared" si="88"/>
        <v>0</v>
      </c>
      <c r="BJ1205" s="23" t="s">
        <v>24</v>
      </c>
      <c r="BK1205" s="214">
        <f t="shared" si="89"/>
        <v>0</v>
      </c>
      <c r="BL1205" s="23" t="s">
        <v>299</v>
      </c>
      <c r="BM1205" s="23" t="s">
        <v>1854</v>
      </c>
    </row>
    <row r="1206" spans="2:65" s="1" customFormat="1" ht="22.5" customHeight="1">
      <c r="B1206" s="40"/>
      <c r="C1206" s="245" t="s">
        <v>1855</v>
      </c>
      <c r="D1206" s="245" t="s">
        <v>272</v>
      </c>
      <c r="E1206" s="246" t="s">
        <v>1856</v>
      </c>
      <c r="F1206" s="247" t="s">
        <v>1857</v>
      </c>
      <c r="G1206" s="248" t="s">
        <v>246</v>
      </c>
      <c r="H1206" s="249">
        <v>4</v>
      </c>
      <c r="I1206" s="250"/>
      <c r="J1206" s="251">
        <f t="shared" si="80"/>
        <v>0</v>
      </c>
      <c r="K1206" s="247" t="s">
        <v>22</v>
      </c>
      <c r="L1206" s="252"/>
      <c r="M1206" s="253" t="s">
        <v>22</v>
      </c>
      <c r="N1206" s="254" t="s">
        <v>49</v>
      </c>
      <c r="O1206" s="41"/>
      <c r="P1206" s="212">
        <f t="shared" si="81"/>
        <v>0</v>
      </c>
      <c r="Q1206" s="212">
        <v>0</v>
      </c>
      <c r="R1206" s="212">
        <f t="shared" si="82"/>
        <v>0</v>
      </c>
      <c r="S1206" s="212">
        <v>0</v>
      </c>
      <c r="T1206" s="213">
        <f t="shared" si="83"/>
        <v>0</v>
      </c>
      <c r="AR1206" s="23" t="s">
        <v>394</v>
      </c>
      <c r="AT1206" s="23" t="s">
        <v>272</v>
      </c>
      <c r="AU1206" s="23" t="s">
        <v>86</v>
      </c>
      <c r="AY1206" s="23" t="s">
        <v>183</v>
      </c>
      <c r="BE1206" s="214">
        <f t="shared" si="84"/>
        <v>0</v>
      </c>
      <c r="BF1206" s="214">
        <f t="shared" si="85"/>
        <v>0</v>
      </c>
      <c r="BG1206" s="214">
        <f t="shared" si="86"/>
        <v>0</v>
      </c>
      <c r="BH1206" s="214">
        <f t="shared" si="87"/>
        <v>0</v>
      </c>
      <c r="BI1206" s="214">
        <f t="shared" si="88"/>
        <v>0</v>
      </c>
      <c r="BJ1206" s="23" t="s">
        <v>24</v>
      </c>
      <c r="BK1206" s="214">
        <f t="shared" si="89"/>
        <v>0</v>
      </c>
      <c r="BL1206" s="23" t="s">
        <v>299</v>
      </c>
      <c r="BM1206" s="23" t="s">
        <v>1858</v>
      </c>
    </row>
    <row r="1207" spans="2:65" s="1" customFormat="1" ht="22.5" customHeight="1">
      <c r="B1207" s="40"/>
      <c r="C1207" s="245" t="s">
        <v>1859</v>
      </c>
      <c r="D1207" s="245" t="s">
        <v>272</v>
      </c>
      <c r="E1207" s="246" t="s">
        <v>1860</v>
      </c>
      <c r="F1207" s="247" t="s">
        <v>1861</v>
      </c>
      <c r="G1207" s="248" t="s">
        <v>246</v>
      </c>
      <c r="H1207" s="249">
        <v>4</v>
      </c>
      <c r="I1207" s="250"/>
      <c r="J1207" s="251">
        <f t="shared" si="80"/>
        <v>0</v>
      </c>
      <c r="K1207" s="247" t="s">
        <v>22</v>
      </c>
      <c r="L1207" s="252"/>
      <c r="M1207" s="253" t="s">
        <v>22</v>
      </c>
      <c r="N1207" s="254" t="s">
        <v>49</v>
      </c>
      <c r="O1207" s="41"/>
      <c r="P1207" s="212">
        <f t="shared" si="81"/>
        <v>0</v>
      </c>
      <c r="Q1207" s="212">
        <v>0</v>
      </c>
      <c r="R1207" s="212">
        <f t="shared" si="82"/>
        <v>0</v>
      </c>
      <c r="S1207" s="212">
        <v>0</v>
      </c>
      <c r="T1207" s="213">
        <f t="shared" si="83"/>
        <v>0</v>
      </c>
      <c r="AR1207" s="23" t="s">
        <v>394</v>
      </c>
      <c r="AT1207" s="23" t="s">
        <v>272</v>
      </c>
      <c r="AU1207" s="23" t="s">
        <v>86</v>
      </c>
      <c r="AY1207" s="23" t="s">
        <v>183</v>
      </c>
      <c r="BE1207" s="214">
        <f t="shared" si="84"/>
        <v>0</v>
      </c>
      <c r="BF1207" s="214">
        <f t="shared" si="85"/>
        <v>0</v>
      </c>
      <c r="BG1207" s="214">
        <f t="shared" si="86"/>
        <v>0</v>
      </c>
      <c r="BH1207" s="214">
        <f t="shared" si="87"/>
        <v>0</v>
      </c>
      <c r="BI1207" s="214">
        <f t="shared" si="88"/>
        <v>0</v>
      </c>
      <c r="BJ1207" s="23" t="s">
        <v>24</v>
      </c>
      <c r="BK1207" s="214">
        <f t="shared" si="89"/>
        <v>0</v>
      </c>
      <c r="BL1207" s="23" t="s">
        <v>299</v>
      </c>
      <c r="BM1207" s="23" t="s">
        <v>1862</v>
      </c>
    </row>
    <row r="1208" spans="2:65" s="1" customFormat="1" ht="22.5" customHeight="1">
      <c r="B1208" s="40"/>
      <c r="C1208" s="245" t="s">
        <v>1863</v>
      </c>
      <c r="D1208" s="245" t="s">
        <v>272</v>
      </c>
      <c r="E1208" s="246" t="s">
        <v>1864</v>
      </c>
      <c r="F1208" s="247" t="s">
        <v>1865</v>
      </c>
      <c r="G1208" s="248" t="s">
        <v>246</v>
      </c>
      <c r="H1208" s="249">
        <v>2</v>
      </c>
      <c r="I1208" s="250"/>
      <c r="J1208" s="251">
        <f t="shared" si="80"/>
        <v>0</v>
      </c>
      <c r="K1208" s="247" t="s">
        <v>22</v>
      </c>
      <c r="L1208" s="252"/>
      <c r="M1208" s="253" t="s">
        <v>22</v>
      </c>
      <c r="N1208" s="254" t="s">
        <v>49</v>
      </c>
      <c r="O1208" s="41"/>
      <c r="P1208" s="212">
        <f t="shared" si="81"/>
        <v>0</v>
      </c>
      <c r="Q1208" s="212">
        <v>0</v>
      </c>
      <c r="R1208" s="212">
        <f t="shared" si="82"/>
        <v>0</v>
      </c>
      <c r="S1208" s="212">
        <v>0</v>
      </c>
      <c r="T1208" s="213">
        <f t="shared" si="83"/>
        <v>0</v>
      </c>
      <c r="AR1208" s="23" t="s">
        <v>394</v>
      </c>
      <c r="AT1208" s="23" t="s">
        <v>272</v>
      </c>
      <c r="AU1208" s="23" t="s">
        <v>86</v>
      </c>
      <c r="AY1208" s="23" t="s">
        <v>183</v>
      </c>
      <c r="BE1208" s="214">
        <f t="shared" si="84"/>
        <v>0</v>
      </c>
      <c r="BF1208" s="214">
        <f t="shared" si="85"/>
        <v>0</v>
      </c>
      <c r="BG1208" s="214">
        <f t="shared" si="86"/>
        <v>0</v>
      </c>
      <c r="BH1208" s="214">
        <f t="shared" si="87"/>
        <v>0</v>
      </c>
      <c r="BI1208" s="214">
        <f t="shared" si="88"/>
        <v>0</v>
      </c>
      <c r="BJ1208" s="23" t="s">
        <v>24</v>
      </c>
      <c r="BK1208" s="214">
        <f t="shared" si="89"/>
        <v>0</v>
      </c>
      <c r="BL1208" s="23" t="s">
        <v>299</v>
      </c>
      <c r="BM1208" s="23" t="s">
        <v>1866</v>
      </c>
    </row>
    <row r="1209" spans="2:65" s="1" customFormat="1" ht="22.5" customHeight="1">
      <c r="B1209" s="40"/>
      <c r="C1209" s="245" t="s">
        <v>1867</v>
      </c>
      <c r="D1209" s="245" t="s">
        <v>272</v>
      </c>
      <c r="E1209" s="246" t="s">
        <v>1868</v>
      </c>
      <c r="F1209" s="247" t="s">
        <v>1869</v>
      </c>
      <c r="G1209" s="248" t="s">
        <v>246</v>
      </c>
      <c r="H1209" s="249">
        <v>4</v>
      </c>
      <c r="I1209" s="250"/>
      <c r="J1209" s="251">
        <f t="shared" si="80"/>
        <v>0</v>
      </c>
      <c r="K1209" s="247" t="s">
        <v>22</v>
      </c>
      <c r="L1209" s="252"/>
      <c r="M1209" s="253" t="s">
        <v>22</v>
      </c>
      <c r="N1209" s="254" t="s">
        <v>49</v>
      </c>
      <c r="O1209" s="41"/>
      <c r="P1209" s="212">
        <f t="shared" si="81"/>
        <v>0</v>
      </c>
      <c r="Q1209" s="212">
        <v>0</v>
      </c>
      <c r="R1209" s="212">
        <f t="shared" si="82"/>
        <v>0</v>
      </c>
      <c r="S1209" s="212">
        <v>0</v>
      </c>
      <c r="T1209" s="213">
        <f t="shared" si="83"/>
        <v>0</v>
      </c>
      <c r="AR1209" s="23" t="s">
        <v>394</v>
      </c>
      <c r="AT1209" s="23" t="s">
        <v>272</v>
      </c>
      <c r="AU1209" s="23" t="s">
        <v>86</v>
      </c>
      <c r="AY1209" s="23" t="s">
        <v>183</v>
      </c>
      <c r="BE1209" s="214">
        <f t="shared" si="84"/>
        <v>0</v>
      </c>
      <c r="BF1209" s="214">
        <f t="shared" si="85"/>
        <v>0</v>
      </c>
      <c r="BG1209" s="214">
        <f t="shared" si="86"/>
        <v>0</v>
      </c>
      <c r="BH1209" s="214">
        <f t="shared" si="87"/>
        <v>0</v>
      </c>
      <c r="BI1209" s="214">
        <f t="shared" si="88"/>
        <v>0</v>
      </c>
      <c r="BJ1209" s="23" t="s">
        <v>24</v>
      </c>
      <c r="BK1209" s="214">
        <f t="shared" si="89"/>
        <v>0</v>
      </c>
      <c r="BL1209" s="23" t="s">
        <v>299</v>
      </c>
      <c r="BM1209" s="23" t="s">
        <v>1870</v>
      </c>
    </row>
    <row r="1210" spans="2:65" s="1" customFormat="1" ht="22.5" customHeight="1">
      <c r="B1210" s="40"/>
      <c r="C1210" s="245" t="s">
        <v>1871</v>
      </c>
      <c r="D1210" s="245" t="s">
        <v>272</v>
      </c>
      <c r="E1210" s="246" t="s">
        <v>1872</v>
      </c>
      <c r="F1210" s="247" t="s">
        <v>1873</v>
      </c>
      <c r="G1210" s="248" t="s">
        <v>246</v>
      </c>
      <c r="H1210" s="249">
        <v>2</v>
      </c>
      <c r="I1210" s="250"/>
      <c r="J1210" s="251">
        <f t="shared" si="80"/>
        <v>0</v>
      </c>
      <c r="K1210" s="247" t="s">
        <v>22</v>
      </c>
      <c r="L1210" s="252"/>
      <c r="M1210" s="253" t="s">
        <v>22</v>
      </c>
      <c r="N1210" s="254" t="s">
        <v>49</v>
      </c>
      <c r="O1210" s="41"/>
      <c r="P1210" s="212">
        <f t="shared" si="81"/>
        <v>0</v>
      </c>
      <c r="Q1210" s="212">
        <v>0</v>
      </c>
      <c r="R1210" s="212">
        <f t="shared" si="82"/>
        <v>0</v>
      </c>
      <c r="S1210" s="212">
        <v>0</v>
      </c>
      <c r="T1210" s="213">
        <f t="shared" si="83"/>
        <v>0</v>
      </c>
      <c r="AR1210" s="23" t="s">
        <v>394</v>
      </c>
      <c r="AT1210" s="23" t="s">
        <v>272</v>
      </c>
      <c r="AU1210" s="23" t="s">
        <v>86</v>
      </c>
      <c r="AY1210" s="23" t="s">
        <v>183</v>
      </c>
      <c r="BE1210" s="214">
        <f t="shared" si="84"/>
        <v>0</v>
      </c>
      <c r="BF1210" s="214">
        <f t="shared" si="85"/>
        <v>0</v>
      </c>
      <c r="BG1210" s="214">
        <f t="shared" si="86"/>
        <v>0</v>
      </c>
      <c r="BH1210" s="214">
        <f t="shared" si="87"/>
        <v>0</v>
      </c>
      <c r="BI1210" s="214">
        <f t="shared" si="88"/>
        <v>0</v>
      </c>
      <c r="BJ1210" s="23" t="s">
        <v>24</v>
      </c>
      <c r="BK1210" s="214">
        <f t="shared" si="89"/>
        <v>0</v>
      </c>
      <c r="BL1210" s="23" t="s">
        <v>299</v>
      </c>
      <c r="BM1210" s="23" t="s">
        <v>1874</v>
      </c>
    </row>
    <row r="1211" spans="2:65" s="1" customFormat="1" ht="22.5" customHeight="1">
      <c r="B1211" s="40"/>
      <c r="C1211" s="245" t="s">
        <v>1875</v>
      </c>
      <c r="D1211" s="245" t="s">
        <v>272</v>
      </c>
      <c r="E1211" s="246" t="s">
        <v>1876</v>
      </c>
      <c r="F1211" s="247" t="s">
        <v>1877</v>
      </c>
      <c r="G1211" s="248" t="s">
        <v>915</v>
      </c>
      <c r="H1211" s="249">
        <v>40</v>
      </c>
      <c r="I1211" s="250"/>
      <c r="J1211" s="251">
        <f t="shared" si="80"/>
        <v>0</v>
      </c>
      <c r="K1211" s="247" t="s">
        <v>22</v>
      </c>
      <c r="L1211" s="252"/>
      <c r="M1211" s="253" t="s">
        <v>22</v>
      </c>
      <c r="N1211" s="254" t="s">
        <v>49</v>
      </c>
      <c r="O1211" s="41"/>
      <c r="P1211" s="212">
        <f t="shared" si="81"/>
        <v>0</v>
      </c>
      <c r="Q1211" s="212">
        <v>0</v>
      </c>
      <c r="R1211" s="212">
        <f t="shared" si="82"/>
        <v>0</v>
      </c>
      <c r="S1211" s="212">
        <v>0</v>
      </c>
      <c r="T1211" s="213">
        <f t="shared" si="83"/>
        <v>0</v>
      </c>
      <c r="AR1211" s="23" t="s">
        <v>394</v>
      </c>
      <c r="AT1211" s="23" t="s">
        <v>272</v>
      </c>
      <c r="AU1211" s="23" t="s">
        <v>86</v>
      </c>
      <c r="AY1211" s="23" t="s">
        <v>183</v>
      </c>
      <c r="BE1211" s="214">
        <f t="shared" si="84"/>
        <v>0</v>
      </c>
      <c r="BF1211" s="214">
        <f t="shared" si="85"/>
        <v>0</v>
      </c>
      <c r="BG1211" s="214">
        <f t="shared" si="86"/>
        <v>0</v>
      </c>
      <c r="BH1211" s="214">
        <f t="shared" si="87"/>
        <v>0</v>
      </c>
      <c r="BI1211" s="214">
        <f t="shared" si="88"/>
        <v>0</v>
      </c>
      <c r="BJ1211" s="23" t="s">
        <v>24</v>
      </c>
      <c r="BK1211" s="214">
        <f t="shared" si="89"/>
        <v>0</v>
      </c>
      <c r="BL1211" s="23" t="s">
        <v>299</v>
      </c>
      <c r="BM1211" s="23" t="s">
        <v>1878</v>
      </c>
    </row>
    <row r="1212" spans="2:65" s="1" customFormat="1" ht="22.5" customHeight="1">
      <c r="B1212" s="40"/>
      <c r="C1212" s="203" t="s">
        <v>1879</v>
      </c>
      <c r="D1212" s="203" t="s">
        <v>185</v>
      </c>
      <c r="E1212" s="204" t="s">
        <v>1880</v>
      </c>
      <c r="F1212" s="205" t="s">
        <v>1881</v>
      </c>
      <c r="G1212" s="206" t="s">
        <v>312</v>
      </c>
      <c r="H1212" s="207">
        <v>20</v>
      </c>
      <c r="I1212" s="208"/>
      <c r="J1212" s="209">
        <f t="shared" si="80"/>
        <v>0</v>
      </c>
      <c r="K1212" s="205" t="s">
        <v>22</v>
      </c>
      <c r="L1212" s="60"/>
      <c r="M1212" s="210" t="s">
        <v>22</v>
      </c>
      <c r="N1212" s="211" t="s">
        <v>49</v>
      </c>
      <c r="O1212" s="41"/>
      <c r="P1212" s="212">
        <f t="shared" si="81"/>
        <v>0</v>
      </c>
      <c r="Q1212" s="212">
        <v>0</v>
      </c>
      <c r="R1212" s="212">
        <f t="shared" si="82"/>
        <v>0</v>
      </c>
      <c r="S1212" s="212">
        <v>0</v>
      </c>
      <c r="T1212" s="213">
        <f t="shared" si="83"/>
        <v>0</v>
      </c>
      <c r="AR1212" s="23" t="s">
        <v>299</v>
      </c>
      <c r="AT1212" s="23" t="s">
        <v>185</v>
      </c>
      <c r="AU1212" s="23" t="s">
        <v>86</v>
      </c>
      <c r="AY1212" s="23" t="s">
        <v>183</v>
      </c>
      <c r="BE1212" s="214">
        <f t="shared" si="84"/>
        <v>0</v>
      </c>
      <c r="BF1212" s="214">
        <f t="shared" si="85"/>
        <v>0</v>
      </c>
      <c r="BG1212" s="214">
        <f t="shared" si="86"/>
        <v>0</v>
      </c>
      <c r="BH1212" s="214">
        <f t="shared" si="87"/>
        <v>0</v>
      </c>
      <c r="BI1212" s="214">
        <f t="shared" si="88"/>
        <v>0</v>
      </c>
      <c r="BJ1212" s="23" t="s">
        <v>24</v>
      </c>
      <c r="BK1212" s="214">
        <f t="shared" si="89"/>
        <v>0</v>
      </c>
      <c r="BL1212" s="23" t="s">
        <v>299</v>
      </c>
      <c r="BM1212" s="23" t="s">
        <v>1882</v>
      </c>
    </row>
    <row r="1213" spans="2:65" s="1" customFormat="1" ht="22.5" customHeight="1">
      <c r="B1213" s="40"/>
      <c r="C1213" s="203" t="s">
        <v>1883</v>
      </c>
      <c r="D1213" s="203" t="s">
        <v>185</v>
      </c>
      <c r="E1213" s="204" t="s">
        <v>1884</v>
      </c>
      <c r="F1213" s="205" t="s">
        <v>1885</v>
      </c>
      <c r="G1213" s="206" t="s">
        <v>257</v>
      </c>
      <c r="H1213" s="207">
        <v>0.103</v>
      </c>
      <c r="I1213" s="208"/>
      <c r="J1213" s="209">
        <f t="shared" si="80"/>
        <v>0</v>
      </c>
      <c r="K1213" s="205" t="s">
        <v>22</v>
      </c>
      <c r="L1213" s="60"/>
      <c r="M1213" s="210" t="s">
        <v>22</v>
      </c>
      <c r="N1213" s="211" t="s">
        <v>49</v>
      </c>
      <c r="O1213" s="41"/>
      <c r="P1213" s="212">
        <f t="shared" si="81"/>
        <v>0</v>
      </c>
      <c r="Q1213" s="212">
        <v>0</v>
      </c>
      <c r="R1213" s="212">
        <f t="shared" si="82"/>
        <v>0</v>
      </c>
      <c r="S1213" s="212">
        <v>0</v>
      </c>
      <c r="T1213" s="213">
        <f t="shared" si="83"/>
        <v>0</v>
      </c>
      <c r="AR1213" s="23" t="s">
        <v>299</v>
      </c>
      <c r="AT1213" s="23" t="s">
        <v>185</v>
      </c>
      <c r="AU1213" s="23" t="s">
        <v>86</v>
      </c>
      <c r="AY1213" s="23" t="s">
        <v>183</v>
      </c>
      <c r="BE1213" s="214">
        <f t="shared" si="84"/>
        <v>0</v>
      </c>
      <c r="BF1213" s="214">
        <f t="shared" si="85"/>
        <v>0</v>
      </c>
      <c r="BG1213" s="214">
        <f t="shared" si="86"/>
        <v>0</v>
      </c>
      <c r="BH1213" s="214">
        <f t="shared" si="87"/>
        <v>0</v>
      </c>
      <c r="BI1213" s="214">
        <f t="shared" si="88"/>
        <v>0</v>
      </c>
      <c r="BJ1213" s="23" t="s">
        <v>24</v>
      </c>
      <c r="BK1213" s="214">
        <f t="shared" si="89"/>
        <v>0</v>
      </c>
      <c r="BL1213" s="23" t="s">
        <v>299</v>
      </c>
      <c r="BM1213" s="23" t="s">
        <v>1886</v>
      </c>
    </row>
    <row r="1214" spans="2:65" s="1" customFormat="1" ht="22.5" customHeight="1">
      <c r="B1214" s="40"/>
      <c r="C1214" s="203" t="s">
        <v>1887</v>
      </c>
      <c r="D1214" s="203" t="s">
        <v>185</v>
      </c>
      <c r="E1214" s="204" t="s">
        <v>1888</v>
      </c>
      <c r="F1214" s="205" t="s">
        <v>1889</v>
      </c>
      <c r="G1214" s="206" t="s">
        <v>978</v>
      </c>
      <c r="H1214" s="207">
        <v>14</v>
      </c>
      <c r="I1214" s="208"/>
      <c r="J1214" s="209">
        <f t="shared" si="80"/>
        <v>0</v>
      </c>
      <c r="K1214" s="205" t="s">
        <v>22</v>
      </c>
      <c r="L1214" s="60"/>
      <c r="M1214" s="210" t="s">
        <v>22</v>
      </c>
      <c r="N1214" s="211" t="s">
        <v>49</v>
      </c>
      <c r="O1214" s="41"/>
      <c r="P1214" s="212">
        <f t="shared" si="81"/>
        <v>0</v>
      </c>
      <c r="Q1214" s="212">
        <v>0</v>
      </c>
      <c r="R1214" s="212">
        <f t="shared" si="82"/>
        <v>0</v>
      </c>
      <c r="S1214" s="212">
        <v>0</v>
      </c>
      <c r="T1214" s="213">
        <f t="shared" si="83"/>
        <v>0</v>
      </c>
      <c r="AR1214" s="23" t="s">
        <v>299</v>
      </c>
      <c r="AT1214" s="23" t="s">
        <v>185</v>
      </c>
      <c r="AU1214" s="23" t="s">
        <v>86</v>
      </c>
      <c r="AY1214" s="23" t="s">
        <v>183</v>
      </c>
      <c r="BE1214" s="214">
        <f t="shared" si="84"/>
        <v>0</v>
      </c>
      <c r="BF1214" s="214">
        <f t="shared" si="85"/>
        <v>0</v>
      </c>
      <c r="BG1214" s="214">
        <f t="shared" si="86"/>
        <v>0</v>
      </c>
      <c r="BH1214" s="214">
        <f t="shared" si="87"/>
        <v>0</v>
      </c>
      <c r="BI1214" s="214">
        <f t="shared" si="88"/>
        <v>0</v>
      </c>
      <c r="BJ1214" s="23" t="s">
        <v>24</v>
      </c>
      <c r="BK1214" s="214">
        <f t="shared" si="89"/>
        <v>0</v>
      </c>
      <c r="BL1214" s="23" t="s">
        <v>299</v>
      </c>
      <c r="BM1214" s="23" t="s">
        <v>1890</v>
      </c>
    </row>
    <row r="1215" spans="2:65" s="1" customFormat="1" ht="22.5" customHeight="1">
      <c r="B1215" s="40"/>
      <c r="C1215" s="245" t="s">
        <v>1891</v>
      </c>
      <c r="D1215" s="245" t="s">
        <v>272</v>
      </c>
      <c r="E1215" s="246" t="s">
        <v>1892</v>
      </c>
      <c r="F1215" s="247" t="s">
        <v>1893</v>
      </c>
      <c r="G1215" s="248" t="s">
        <v>246</v>
      </c>
      <c r="H1215" s="249">
        <v>14</v>
      </c>
      <c r="I1215" s="250"/>
      <c r="J1215" s="251">
        <f t="shared" si="80"/>
        <v>0</v>
      </c>
      <c r="K1215" s="247" t="s">
        <v>22</v>
      </c>
      <c r="L1215" s="252"/>
      <c r="M1215" s="253" t="s">
        <v>22</v>
      </c>
      <c r="N1215" s="254" t="s">
        <v>49</v>
      </c>
      <c r="O1215" s="41"/>
      <c r="P1215" s="212">
        <f t="shared" si="81"/>
        <v>0</v>
      </c>
      <c r="Q1215" s="212">
        <v>0</v>
      </c>
      <c r="R1215" s="212">
        <f t="shared" si="82"/>
        <v>0</v>
      </c>
      <c r="S1215" s="212">
        <v>0</v>
      </c>
      <c r="T1215" s="213">
        <f t="shared" si="83"/>
        <v>0</v>
      </c>
      <c r="AR1215" s="23" t="s">
        <v>394</v>
      </c>
      <c r="AT1215" s="23" t="s">
        <v>272</v>
      </c>
      <c r="AU1215" s="23" t="s">
        <v>86</v>
      </c>
      <c r="AY1215" s="23" t="s">
        <v>183</v>
      </c>
      <c r="BE1215" s="214">
        <f t="shared" si="84"/>
        <v>0</v>
      </c>
      <c r="BF1215" s="214">
        <f t="shared" si="85"/>
        <v>0</v>
      </c>
      <c r="BG1215" s="214">
        <f t="shared" si="86"/>
        <v>0</v>
      </c>
      <c r="BH1215" s="214">
        <f t="shared" si="87"/>
        <v>0</v>
      </c>
      <c r="BI1215" s="214">
        <f t="shared" si="88"/>
        <v>0</v>
      </c>
      <c r="BJ1215" s="23" t="s">
        <v>24</v>
      </c>
      <c r="BK1215" s="214">
        <f t="shared" si="89"/>
        <v>0</v>
      </c>
      <c r="BL1215" s="23" t="s">
        <v>299</v>
      </c>
      <c r="BM1215" s="23" t="s">
        <v>1894</v>
      </c>
    </row>
    <row r="1216" spans="2:65" s="1" customFormat="1" ht="22.5" customHeight="1">
      <c r="B1216" s="40"/>
      <c r="C1216" s="203" t="s">
        <v>1895</v>
      </c>
      <c r="D1216" s="203" t="s">
        <v>185</v>
      </c>
      <c r="E1216" s="204" t="s">
        <v>1896</v>
      </c>
      <c r="F1216" s="205" t="s">
        <v>1897</v>
      </c>
      <c r="G1216" s="206" t="s">
        <v>978</v>
      </c>
      <c r="H1216" s="207">
        <v>1</v>
      </c>
      <c r="I1216" s="208"/>
      <c r="J1216" s="209">
        <f t="shared" si="80"/>
        <v>0</v>
      </c>
      <c r="K1216" s="205" t="s">
        <v>22</v>
      </c>
      <c r="L1216" s="60"/>
      <c r="M1216" s="210" t="s">
        <v>22</v>
      </c>
      <c r="N1216" s="211" t="s">
        <v>49</v>
      </c>
      <c r="O1216" s="41"/>
      <c r="P1216" s="212">
        <f t="shared" si="81"/>
        <v>0</v>
      </c>
      <c r="Q1216" s="212">
        <v>0</v>
      </c>
      <c r="R1216" s="212">
        <f t="shared" si="82"/>
        <v>0</v>
      </c>
      <c r="S1216" s="212">
        <v>0</v>
      </c>
      <c r="T1216" s="213">
        <f t="shared" si="83"/>
        <v>0</v>
      </c>
      <c r="AR1216" s="23" t="s">
        <v>299</v>
      </c>
      <c r="AT1216" s="23" t="s">
        <v>185</v>
      </c>
      <c r="AU1216" s="23" t="s">
        <v>86</v>
      </c>
      <c r="AY1216" s="23" t="s">
        <v>183</v>
      </c>
      <c r="BE1216" s="214">
        <f t="shared" si="84"/>
        <v>0</v>
      </c>
      <c r="BF1216" s="214">
        <f t="shared" si="85"/>
        <v>0</v>
      </c>
      <c r="BG1216" s="214">
        <f t="shared" si="86"/>
        <v>0</v>
      </c>
      <c r="BH1216" s="214">
        <f t="shared" si="87"/>
        <v>0</v>
      </c>
      <c r="BI1216" s="214">
        <f t="shared" si="88"/>
        <v>0</v>
      </c>
      <c r="BJ1216" s="23" t="s">
        <v>24</v>
      </c>
      <c r="BK1216" s="214">
        <f t="shared" si="89"/>
        <v>0</v>
      </c>
      <c r="BL1216" s="23" t="s">
        <v>299</v>
      </c>
      <c r="BM1216" s="23" t="s">
        <v>1898</v>
      </c>
    </row>
    <row r="1217" spans="2:65" s="1" customFormat="1" ht="22.5" customHeight="1">
      <c r="B1217" s="40"/>
      <c r="C1217" s="245" t="s">
        <v>1899</v>
      </c>
      <c r="D1217" s="245" t="s">
        <v>272</v>
      </c>
      <c r="E1217" s="246" t="s">
        <v>1900</v>
      </c>
      <c r="F1217" s="247" t="s">
        <v>1901</v>
      </c>
      <c r="G1217" s="248" t="s">
        <v>246</v>
      </c>
      <c r="H1217" s="249">
        <v>1</v>
      </c>
      <c r="I1217" s="250"/>
      <c r="J1217" s="251">
        <f t="shared" si="80"/>
        <v>0</v>
      </c>
      <c r="K1217" s="247" t="s">
        <v>22</v>
      </c>
      <c r="L1217" s="252"/>
      <c r="M1217" s="253" t="s">
        <v>22</v>
      </c>
      <c r="N1217" s="254" t="s">
        <v>49</v>
      </c>
      <c r="O1217" s="41"/>
      <c r="P1217" s="212">
        <f t="shared" si="81"/>
        <v>0</v>
      </c>
      <c r="Q1217" s="212">
        <v>0</v>
      </c>
      <c r="R1217" s="212">
        <f t="shared" si="82"/>
        <v>0</v>
      </c>
      <c r="S1217" s="212">
        <v>0</v>
      </c>
      <c r="T1217" s="213">
        <f t="shared" si="83"/>
        <v>0</v>
      </c>
      <c r="AR1217" s="23" t="s">
        <v>394</v>
      </c>
      <c r="AT1217" s="23" t="s">
        <v>272</v>
      </c>
      <c r="AU1217" s="23" t="s">
        <v>86</v>
      </c>
      <c r="AY1217" s="23" t="s">
        <v>183</v>
      </c>
      <c r="BE1217" s="214">
        <f t="shared" si="84"/>
        <v>0</v>
      </c>
      <c r="BF1217" s="214">
        <f t="shared" si="85"/>
        <v>0</v>
      </c>
      <c r="BG1217" s="214">
        <f t="shared" si="86"/>
        <v>0</v>
      </c>
      <c r="BH1217" s="214">
        <f t="shared" si="87"/>
        <v>0</v>
      </c>
      <c r="BI1217" s="214">
        <f t="shared" si="88"/>
        <v>0</v>
      </c>
      <c r="BJ1217" s="23" t="s">
        <v>24</v>
      </c>
      <c r="BK1217" s="214">
        <f t="shared" si="89"/>
        <v>0</v>
      </c>
      <c r="BL1217" s="23" t="s">
        <v>299</v>
      </c>
      <c r="BM1217" s="23" t="s">
        <v>1902</v>
      </c>
    </row>
    <row r="1218" spans="2:65" s="1" customFormat="1" ht="31.5" customHeight="1">
      <c r="B1218" s="40"/>
      <c r="C1218" s="245" t="s">
        <v>1903</v>
      </c>
      <c r="D1218" s="245" t="s">
        <v>272</v>
      </c>
      <c r="E1218" s="246" t="s">
        <v>1904</v>
      </c>
      <c r="F1218" s="247" t="s">
        <v>1905</v>
      </c>
      <c r="G1218" s="248" t="s">
        <v>246</v>
      </c>
      <c r="H1218" s="249">
        <v>1</v>
      </c>
      <c r="I1218" s="250"/>
      <c r="J1218" s="251">
        <f aca="true" t="shared" si="90" ref="J1218:J1249">ROUND(I1218*H1218,2)</f>
        <v>0</v>
      </c>
      <c r="K1218" s="247" t="s">
        <v>22</v>
      </c>
      <c r="L1218" s="252"/>
      <c r="M1218" s="253" t="s">
        <v>22</v>
      </c>
      <c r="N1218" s="254" t="s">
        <v>49</v>
      </c>
      <c r="O1218" s="41"/>
      <c r="P1218" s="212">
        <f aca="true" t="shared" si="91" ref="P1218:P1249">O1218*H1218</f>
        <v>0</v>
      </c>
      <c r="Q1218" s="212">
        <v>0</v>
      </c>
      <c r="R1218" s="212">
        <f aca="true" t="shared" si="92" ref="R1218:R1249">Q1218*H1218</f>
        <v>0</v>
      </c>
      <c r="S1218" s="212">
        <v>0</v>
      </c>
      <c r="T1218" s="213">
        <f aca="true" t="shared" si="93" ref="T1218:T1249">S1218*H1218</f>
        <v>0</v>
      </c>
      <c r="AR1218" s="23" t="s">
        <v>394</v>
      </c>
      <c r="AT1218" s="23" t="s">
        <v>272</v>
      </c>
      <c r="AU1218" s="23" t="s">
        <v>86</v>
      </c>
      <c r="AY1218" s="23" t="s">
        <v>183</v>
      </c>
      <c r="BE1218" s="214">
        <f aca="true" t="shared" si="94" ref="BE1218:BE1249">IF(N1218="základní",J1218,0)</f>
        <v>0</v>
      </c>
      <c r="BF1218" s="214">
        <f aca="true" t="shared" si="95" ref="BF1218:BF1249">IF(N1218="snížená",J1218,0)</f>
        <v>0</v>
      </c>
      <c r="BG1218" s="214">
        <f aca="true" t="shared" si="96" ref="BG1218:BG1249">IF(N1218="zákl. přenesená",J1218,0)</f>
        <v>0</v>
      </c>
      <c r="BH1218" s="214">
        <f aca="true" t="shared" si="97" ref="BH1218:BH1249">IF(N1218="sníž. přenesená",J1218,0)</f>
        <v>0</v>
      </c>
      <c r="BI1218" s="214">
        <f aca="true" t="shared" si="98" ref="BI1218:BI1249">IF(N1218="nulová",J1218,0)</f>
        <v>0</v>
      </c>
      <c r="BJ1218" s="23" t="s">
        <v>24</v>
      </c>
      <c r="BK1218" s="214">
        <f aca="true" t="shared" si="99" ref="BK1218:BK1249">ROUND(I1218*H1218,2)</f>
        <v>0</v>
      </c>
      <c r="BL1218" s="23" t="s">
        <v>299</v>
      </c>
      <c r="BM1218" s="23" t="s">
        <v>1906</v>
      </c>
    </row>
    <row r="1219" spans="2:65" s="1" customFormat="1" ht="22.5" customHeight="1">
      <c r="B1219" s="40"/>
      <c r="C1219" s="245" t="s">
        <v>1907</v>
      </c>
      <c r="D1219" s="245" t="s">
        <v>272</v>
      </c>
      <c r="E1219" s="246" t="s">
        <v>1908</v>
      </c>
      <c r="F1219" s="247" t="s">
        <v>1909</v>
      </c>
      <c r="G1219" s="248" t="s">
        <v>246</v>
      </c>
      <c r="H1219" s="249">
        <v>1</v>
      </c>
      <c r="I1219" s="250"/>
      <c r="J1219" s="251">
        <f t="shared" si="90"/>
        <v>0</v>
      </c>
      <c r="K1219" s="247" t="s">
        <v>22</v>
      </c>
      <c r="L1219" s="252"/>
      <c r="M1219" s="253" t="s">
        <v>22</v>
      </c>
      <c r="N1219" s="254" t="s">
        <v>49</v>
      </c>
      <c r="O1219" s="41"/>
      <c r="P1219" s="212">
        <f t="shared" si="91"/>
        <v>0</v>
      </c>
      <c r="Q1219" s="212">
        <v>0</v>
      </c>
      <c r="R1219" s="212">
        <f t="shared" si="92"/>
        <v>0</v>
      </c>
      <c r="S1219" s="212">
        <v>0</v>
      </c>
      <c r="T1219" s="213">
        <f t="shared" si="93"/>
        <v>0</v>
      </c>
      <c r="AR1219" s="23" t="s">
        <v>394</v>
      </c>
      <c r="AT1219" s="23" t="s">
        <v>272</v>
      </c>
      <c r="AU1219" s="23" t="s">
        <v>86</v>
      </c>
      <c r="AY1219" s="23" t="s">
        <v>183</v>
      </c>
      <c r="BE1219" s="214">
        <f t="shared" si="94"/>
        <v>0</v>
      </c>
      <c r="BF1219" s="214">
        <f t="shared" si="95"/>
        <v>0</v>
      </c>
      <c r="BG1219" s="214">
        <f t="shared" si="96"/>
        <v>0</v>
      </c>
      <c r="BH1219" s="214">
        <f t="shared" si="97"/>
        <v>0</v>
      </c>
      <c r="BI1219" s="214">
        <f t="shared" si="98"/>
        <v>0</v>
      </c>
      <c r="BJ1219" s="23" t="s">
        <v>24</v>
      </c>
      <c r="BK1219" s="214">
        <f t="shared" si="99"/>
        <v>0</v>
      </c>
      <c r="BL1219" s="23" t="s">
        <v>299</v>
      </c>
      <c r="BM1219" s="23" t="s">
        <v>1910</v>
      </c>
    </row>
    <row r="1220" spans="2:65" s="1" customFormat="1" ht="22.5" customHeight="1">
      <c r="B1220" s="40"/>
      <c r="C1220" s="245" t="s">
        <v>1911</v>
      </c>
      <c r="D1220" s="245" t="s">
        <v>272</v>
      </c>
      <c r="E1220" s="246" t="s">
        <v>1912</v>
      </c>
      <c r="F1220" s="247" t="s">
        <v>1913</v>
      </c>
      <c r="G1220" s="248" t="s">
        <v>915</v>
      </c>
      <c r="H1220" s="249">
        <v>6</v>
      </c>
      <c r="I1220" s="250"/>
      <c r="J1220" s="251">
        <f t="shared" si="90"/>
        <v>0</v>
      </c>
      <c r="K1220" s="247" t="s">
        <v>22</v>
      </c>
      <c r="L1220" s="252"/>
      <c r="M1220" s="253" t="s">
        <v>22</v>
      </c>
      <c r="N1220" s="254" t="s">
        <v>49</v>
      </c>
      <c r="O1220" s="41"/>
      <c r="P1220" s="212">
        <f t="shared" si="91"/>
        <v>0</v>
      </c>
      <c r="Q1220" s="212">
        <v>0</v>
      </c>
      <c r="R1220" s="212">
        <f t="shared" si="92"/>
        <v>0</v>
      </c>
      <c r="S1220" s="212">
        <v>0</v>
      </c>
      <c r="T1220" s="213">
        <f t="shared" si="93"/>
        <v>0</v>
      </c>
      <c r="AR1220" s="23" t="s">
        <v>394</v>
      </c>
      <c r="AT1220" s="23" t="s">
        <v>272</v>
      </c>
      <c r="AU1220" s="23" t="s">
        <v>86</v>
      </c>
      <c r="AY1220" s="23" t="s">
        <v>183</v>
      </c>
      <c r="BE1220" s="214">
        <f t="shared" si="94"/>
        <v>0</v>
      </c>
      <c r="BF1220" s="214">
        <f t="shared" si="95"/>
        <v>0</v>
      </c>
      <c r="BG1220" s="214">
        <f t="shared" si="96"/>
        <v>0</v>
      </c>
      <c r="BH1220" s="214">
        <f t="shared" si="97"/>
        <v>0</v>
      </c>
      <c r="BI1220" s="214">
        <f t="shared" si="98"/>
        <v>0</v>
      </c>
      <c r="BJ1220" s="23" t="s">
        <v>24</v>
      </c>
      <c r="BK1220" s="214">
        <f t="shared" si="99"/>
        <v>0</v>
      </c>
      <c r="BL1220" s="23" t="s">
        <v>299</v>
      </c>
      <c r="BM1220" s="23" t="s">
        <v>1914</v>
      </c>
    </row>
    <row r="1221" spans="2:65" s="1" customFormat="1" ht="22.5" customHeight="1">
      <c r="B1221" s="40"/>
      <c r="C1221" s="203" t="s">
        <v>1915</v>
      </c>
      <c r="D1221" s="203" t="s">
        <v>185</v>
      </c>
      <c r="E1221" s="204" t="s">
        <v>1916</v>
      </c>
      <c r="F1221" s="205" t="s">
        <v>1917</v>
      </c>
      <c r="G1221" s="206" t="s">
        <v>978</v>
      </c>
      <c r="H1221" s="207">
        <v>1</v>
      </c>
      <c r="I1221" s="208"/>
      <c r="J1221" s="209">
        <f t="shared" si="90"/>
        <v>0</v>
      </c>
      <c r="K1221" s="205" t="s">
        <v>22</v>
      </c>
      <c r="L1221" s="60"/>
      <c r="M1221" s="210" t="s">
        <v>22</v>
      </c>
      <c r="N1221" s="211" t="s">
        <v>49</v>
      </c>
      <c r="O1221" s="41"/>
      <c r="P1221" s="212">
        <f t="shared" si="91"/>
        <v>0</v>
      </c>
      <c r="Q1221" s="212">
        <v>0</v>
      </c>
      <c r="R1221" s="212">
        <f t="shared" si="92"/>
        <v>0</v>
      </c>
      <c r="S1221" s="212">
        <v>0</v>
      </c>
      <c r="T1221" s="213">
        <f t="shared" si="93"/>
        <v>0</v>
      </c>
      <c r="AR1221" s="23" t="s">
        <v>299</v>
      </c>
      <c r="AT1221" s="23" t="s">
        <v>185</v>
      </c>
      <c r="AU1221" s="23" t="s">
        <v>86</v>
      </c>
      <c r="AY1221" s="23" t="s">
        <v>183</v>
      </c>
      <c r="BE1221" s="214">
        <f t="shared" si="94"/>
        <v>0</v>
      </c>
      <c r="BF1221" s="214">
        <f t="shared" si="95"/>
        <v>0</v>
      </c>
      <c r="BG1221" s="214">
        <f t="shared" si="96"/>
        <v>0</v>
      </c>
      <c r="BH1221" s="214">
        <f t="shared" si="97"/>
        <v>0</v>
      </c>
      <c r="BI1221" s="214">
        <f t="shared" si="98"/>
        <v>0</v>
      </c>
      <c r="BJ1221" s="23" t="s">
        <v>24</v>
      </c>
      <c r="BK1221" s="214">
        <f t="shared" si="99"/>
        <v>0</v>
      </c>
      <c r="BL1221" s="23" t="s">
        <v>299</v>
      </c>
      <c r="BM1221" s="23" t="s">
        <v>1918</v>
      </c>
    </row>
    <row r="1222" spans="2:65" s="1" customFormat="1" ht="44.25" customHeight="1">
      <c r="B1222" s="40"/>
      <c r="C1222" s="245" t="s">
        <v>1919</v>
      </c>
      <c r="D1222" s="245" t="s">
        <v>272</v>
      </c>
      <c r="E1222" s="246" t="s">
        <v>1920</v>
      </c>
      <c r="F1222" s="247" t="s">
        <v>1921</v>
      </c>
      <c r="G1222" s="248" t="s">
        <v>246</v>
      </c>
      <c r="H1222" s="249">
        <v>1</v>
      </c>
      <c r="I1222" s="250"/>
      <c r="J1222" s="251">
        <f t="shared" si="90"/>
        <v>0</v>
      </c>
      <c r="K1222" s="247" t="s">
        <v>22</v>
      </c>
      <c r="L1222" s="252"/>
      <c r="M1222" s="253" t="s">
        <v>22</v>
      </c>
      <c r="N1222" s="254" t="s">
        <v>49</v>
      </c>
      <c r="O1222" s="41"/>
      <c r="P1222" s="212">
        <f t="shared" si="91"/>
        <v>0</v>
      </c>
      <c r="Q1222" s="212">
        <v>0</v>
      </c>
      <c r="R1222" s="212">
        <f t="shared" si="92"/>
        <v>0</v>
      </c>
      <c r="S1222" s="212">
        <v>0</v>
      </c>
      <c r="T1222" s="213">
        <f t="shared" si="93"/>
        <v>0</v>
      </c>
      <c r="AR1222" s="23" t="s">
        <v>394</v>
      </c>
      <c r="AT1222" s="23" t="s">
        <v>272</v>
      </c>
      <c r="AU1222" s="23" t="s">
        <v>86</v>
      </c>
      <c r="AY1222" s="23" t="s">
        <v>183</v>
      </c>
      <c r="BE1222" s="214">
        <f t="shared" si="94"/>
        <v>0</v>
      </c>
      <c r="BF1222" s="214">
        <f t="shared" si="95"/>
        <v>0</v>
      </c>
      <c r="BG1222" s="214">
        <f t="shared" si="96"/>
        <v>0</v>
      </c>
      <c r="BH1222" s="214">
        <f t="shared" si="97"/>
        <v>0</v>
      </c>
      <c r="BI1222" s="214">
        <f t="shared" si="98"/>
        <v>0</v>
      </c>
      <c r="BJ1222" s="23" t="s">
        <v>24</v>
      </c>
      <c r="BK1222" s="214">
        <f t="shared" si="99"/>
        <v>0</v>
      </c>
      <c r="BL1222" s="23" t="s">
        <v>299</v>
      </c>
      <c r="BM1222" s="23" t="s">
        <v>1922</v>
      </c>
    </row>
    <row r="1223" spans="2:65" s="1" customFormat="1" ht="22.5" customHeight="1">
      <c r="B1223" s="40"/>
      <c r="C1223" s="203" t="s">
        <v>448</v>
      </c>
      <c r="D1223" s="203" t="s">
        <v>185</v>
      </c>
      <c r="E1223" s="204" t="s">
        <v>1923</v>
      </c>
      <c r="F1223" s="205" t="s">
        <v>1924</v>
      </c>
      <c r="G1223" s="206" t="s">
        <v>257</v>
      </c>
      <c r="H1223" s="207">
        <v>0.053</v>
      </c>
      <c r="I1223" s="208"/>
      <c r="J1223" s="209">
        <f t="shared" si="90"/>
        <v>0</v>
      </c>
      <c r="K1223" s="205" t="s">
        <v>22</v>
      </c>
      <c r="L1223" s="60"/>
      <c r="M1223" s="210" t="s">
        <v>22</v>
      </c>
      <c r="N1223" s="211" t="s">
        <v>49</v>
      </c>
      <c r="O1223" s="41"/>
      <c r="P1223" s="212">
        <f t="shared" si="91"/>
        <v>0</v>
      </c>
      <c r="Q1223" s="212">
        <v>0</v>
      </c>
      <c r="R1223" s="212">
        <f t="shared" si="92"/>
        <v>0</v>
      </c>
      <c r="S1223" s="212">
        <v>0</v>
      </c>
      <c r="T1223" s="213">
        <f t="shared" si="93"/>
        <v>0</v>
      </c>
      <c r="AR1223" s="23" t="s">
        <v>299</v>
      </c>
      <c r="AT1223" s="23" t="s">
        <v>185</v>
      </c>
      <c r="AU1223" s="23" t="s">
        <v>86</v>
      </c>
      <c r="AY1223" s="23" t="s">
        <v>183</v>
      </c>
      <c r="BE1223" s="214">
        <f t="shared" si="94"/>
        <v>0</v>
      </c>
      <c r="BF1223" s="214">
        <f t="shared" si="95"/>
        <v>0</v>
      </c>
      <c r="BG1223" s="214">
        <f t="shared" si="96"/>
        <v>0</v>
      </c>
      <c r="BH1223" s="214">
        <f t="shared" si="97"/>
        <v>0</v>
      </c>
      <c r="BI1223" s="214">
        <f t="shared" si="98"/>
        <v>0</v>
      </c>
      <c r="BJ1223" s="23" t="s">
        <v>24</v>
      </c>
      <c r="BK1223" s="214">
        <f t="shared" si="99"/>
        <v>0</v>
      </c>
      <c r="BL1223" s="23" t="s">
        <v>299</v>
      </c>
      <c r="BM1223" s="23" t="s">
        <v>1925</v>
      </c>
    </row>
    <row r="1224" spans="2:65" s="1" customFormat="1" ht="22.5" customHeight="1">
      <c r="B1224" s="40"/>
      <c r="C1224" s="203" t="s">
        <v>1926</v>
      </c>
      <c r="D1224" s="203" t="s">
        <v>185</v>
      </c>
      <c r="E1224" s="204" t="s">
        <v>1927</v>
      </c>
      <c r="F1224" s="205" t="s">
        <v>1928</v>
      </c>
      <c r="G1224" s="206" t="s">
        <v>312</v>
      </c>
      <c r="H1224" s="207">
        <v>470</v>
      </c>
      <c r="I1224" s="208"/>
      <c r="J1224" s="209">
        <f t="shared" si="90"/>
        <v>0</v>
      </c>
      <c r="K1224" s="205" t="s">
        <v>22</v>
      </c>
      <c r="L1224" s="60"/>
      <c r="M1224" s="210" t="s">
        <v>22</v>
      </c>
      <c r="N1224" s="211" t="s">
        <v>49</v>
      </c>
      <c r="O1224" s="41"/>
      <c r="P1224" s="212">
        <f t="shared" si="91"/>
        <v>0</v>
      </c>
      <c r="Q1224" s="212">
        <v>0</v>
      </c>
      <c r="R1224" s="212">
        <f t="shared" si="92"/>
        <v>0</v>
      </c>
      <c r="S1224" s="212">
        <v>0</v>
      </c>
      <c r="T1224" s="213">
        <f t="shared" si="93"/>
        <v>0</v>
      </c>
      <c r="AR1224" s="23" t="s">
        <v>299</v>
      </c>
      <c r="AT1224" s="23" t="s">
        <v>185</v>
      </c>
      <c r="AU1224" s="23" t="s">
        <v>86</v>
      </c>
      <c r="AY1224" s="23" t="s">
        <v>183</v>
      </c>
      <c r="BE1224" s="214">
        <f t="shared" si="94"/>
        <v>0</v>
      </c>
      <c r="BF1224" s="214">
        <f t="shared" si="95"/>
        <v>0</v>
      </c>
      <c r="BG1224" s="214">
        <f t="shared" si="96"/>
        <v>0</v>
      </c>
      <c r="BH1224" s="214">
        <f t="shared" si="97"/>
        <v>0</v>
      </c>
      <c r="BI1224" s="214">
        <f t="shared" si="98"/>
        <v>0</v>
      </c>
      <c r="BJ1224" s="23" t="s">
        <v>24</v>
      </c>
      <c r="BK1224" s="214">
        <f t="shared" si="99"/>
        <v>0</v>
      </c>
      <c r="BL1224" s="23" t="s">
        <v>299</v>
      </c>
      <c r="BM1224" s="23" t="s">
        <v>1929</v>
      </c>
    </row>
    <row r="1225" spans="2:65" s="1" customFormat="1" ht="22.5" customHeight="1">
      <c r="B1225" s="40"/>
      <c r="C1225" s="203" t="s">
        <v>1930</v>
      </c>
      <c r="D1225" s="203" t="s">
        <v>185</v>
      </c>
      <c r="E1225" s="204" t="s">
        <v>1931</v>
      </c>
      <c r="F1225" s="205" t="s">
        <v>1932</v>
      </c>
      <c r="G1225" s="206" t="s">
        <v>312</v>
      </c>
      <c r="H1225" s="207">
        <v>71</v>
      </c>
      <c r="I1225" s="208"/>
      <c r="J1225" s="209">
        <f t="shared" si="90"/>
        <v>0</v>
      </c>
      <c r="K1225" s="205" t="s">
        <v>22</v>
      </c>
      <c r="L1225" s="60"/>
      <c r="M1225" s="210" t="s">
        <v>22</v>
      </c>
      <c r="N1225" s="211" t="s">
        <v>49</v>
      </c>
      <c r="O1225" s="41"/>
      <c r="P1225" s="212">
        <f t="shared" si="91"/>
        <v>0</v>
      </c>
      <c r="Q1225" s="212">
        <v>0</v>
      </c>
      <c r="R1225" s="212">
        <f t="shared" si="92"/>
        <v>0</v>
      </c>
      <c r="S1225" s="212">
        <v>0</v>
      </c>
      <c r="T1225" s="213">
        <f t="shared" si="93"/>
        <v>0</v>
      </c>
      <c r="AR1225" s="23" t="s">
        <v>299</v>
      </c>
      <c r="AT1225" s="23" t="s">
        <v>185</v>
      </c>
      <c r="AU1225" s="23" t="s">
        <v>86</v>
      </c>
      <c r="AY1225" s="23" t="s">
        <v>183</v>
      </c>
      <c r="BE1225" s="214">
        <f t="shared" si="94"/>
        <v>0</v>
      </c>
      <c r="BF1225" s="214">
        <f t="shared" si="95"/>
        <v>0</v>
      </c>
      <c r="BG1225" s="214">
        <f t="shared" si="96"/>
        <v>0</v>
      </c>
      <c r="BH1225" s="214">
        <f t="shared" si="97"/>
        <v>0</v>
      </c>
      <c r="BI1225" s="214">
        <f t="shared" si="98"/>
        <v>0</v>
      </c>
      <c r="BJ1225" s="23" t="s">
        <v>24</v>
      </c>
      <c r="BK1225" s="214">
        <f t="shared" si="99"/>
        <v>0</v>
      </c>
      <c r="BL1225" s="23" t="s">
        <v>299</v>
      </c>
      <c r="BM1225" s="23" t="s">
        <v>1933</v>
      </c>
    </row>
    <row r="1226" spans="2:65" s="1" customFormat="1" ht="22.5" customHeight="1">
      <c r="B1226" s="40"/>
      <c r="C1226" s="203" t="s">
        <v>1934</v>
      </c>
      <c r="D1226" s="203" t="s">
        <v>185</v>
      </c>
      <c r="E1226" s="204" t="s">
        <v>1935</v>
      </c>
      <c r="F1226" s="205" t="s">
        <v>1936</v>
      </c>
      <c r="G1226" s="206" t="s">
        <v>312</v>
      </c>
      <c r="H1226" s="207">
        <v>72</v>
      </c>
      <c r="I1226" s="208"/>
      <c r="J1226" s="209">
        <f t="shared" si="90"/>
        <v>0</v>
      </c>
      <c r="K1226" s="205" t="s">
        <v>22</v>
      </c>
      <c r="L1226" s="60"/>
      <c r="M1226" s="210" t="s">
        <v>22</v>
      </c>
      <c r="N1226" s="211" t="s">
        <v>49</v>
      </c>
      <c r="O1226" s="41"/>
      <c r="P1226" s="212">
        <f t="shared" si="91"/>
        <v>0</v>
      </c>
      <c r="Q1226" s="212">
        <v>0</v>
      </c>
      <c r="R1226" s="212">
        <f t="shared" si="92"/>
        <v>0</v>
      </c>
      <c r="S1226" s="212">
        <v>0</v>
      </c>
      <c r="T1226" s="213">
        <f t="shared" si="93"/>
        <v>0</v>
      </c>
      <c r="AR1226" s="23" t="s">
        <v>299</v>
      </c>
      <c r="AT1226" s="23" t="s">
        <v>185</v>
      </c>
      <c r="AU1226" s="23" t="s">
        <v>86</v>
      </c>
      <c r="AY1226" s="23" t="s">
        <v>183</v>
      </c>
      <c r="BE1226" s="214">
        <f t="shared" si="94"/>
        <v>0</v>
      </c>
      <c r="BF1226" s="214">
        <f t="shared" si="95"/>
        <v>0</v>
      </c>
      <c r="BG1226" s="214">
        <f t="shared" si="96"/>
        <v>0</v>
      </c>
      <c r="BH1226" s="214">
        <f t="shared" si="97"/>
        <v>0</v>
      </c>
      <c r="BI1226" s="214">
        <f t="shared" si="98"/>
        <v>0</v>
      </c>
      <c r="BJ1226" s="23" t="s">
        <v>24</v>
      </c>
      <c r="BK1226" s="214">
        <f t="shared" si="99"/>
        <v>0</v>
      </c>
      <c r="BL1226" s="23" t="s">
        <v>299</v>
      </c>
      <c r="BM1226" s="23" t="s">
        <v>1937</v>
      </c>
    </row>
    <row r="1227" spans="2:65" s="1" customFormat="1" ht="22.5" customHeight="1">
      <c r="B1227" s="40"/>
      <c r="C1227" s="203" t="s">
        <v>1938</v>
      </c>
      <c r="D1227" s="203" t="s">
        <v>185</v>
      </c>
      <c r="E1227" s="204" t="s">
        <v>1939</v>
      </c>
      <c r="F1227" s="205" t="s">
        <v>1940</v>
      </c>
      <c r="G1227" s="206" t="s">
        <v>312</v>
      </c>
      <c r="H1227" s="207">
        <v>22</v>
      </c>
      <c r="I1227" s="208"/>
      <c r="J1227" s="209">
        <f t="shared" si="90"/>
        <v>0</v>
      </c>
      <c r="K1227" s="205" t="s">
        <v>22</v>
      </c>
      <c r="L1227" s="60"/>
      <c r="M1227" s="210" t="s">
        <v>22</v>
      </c>
      <c r="N1227" s="211" t="s">
        <v>49</v>
      </c>
      <c r="O1227" s="41"/>
      <c r="P1227" s="212">
        <f t="shared" si="91"/>
        <v>0</v>
      </c>
      <c r="Q1227" s="212">
        <v>0</v>
      </c>
      <c r="R1227" s="212">
        <f t="shared" si="92"/>
        <v>0</v>
      </c>
      <c r="S1227" s="212">
        <v>0</v>
      </c>
      <c r="T1227" s="213">
        <f t="shared" si="93"/>
        <v>0</v>
      </c>
      <c r="AR1227" s="23" t="s">
        <v>299</v>
      </c>
      <c r="AT1227" s="23" t="s">
        <v>185</v>
      </c>
      <c r="AU1227" s="23" t="s">
        <v>86</v>
      </c>
      <c r="AY1227" s="23" t="s">
        <v>183</v>
      </c>
      <c r="BE1227" s="214">
        <f t="shared" si="94"/>
        <v>0</v>
      </c>
      <c r="BF1227" s="214">
        <f t="shared" si="95"/>
        <v>0</v>
      </c>
      <c r="BG1227" s="214">
        <f t="shared" si="96"/>
        <v>0</v>
      </c>
      <c r="BH1227" s="214">
        <f t="shared" si="97"/>
        <v>0</v>
      </c>
      <c r="BI1227" s="214">
        <f t="shared" si="98"/>
        <v>0</v>
      </c>
      <c r="BJ1227" s="23" t="s">
        <v>24</v>
      </c>
      <c r="BK1227" s="214">
        <f t="shared" si="99"/>
        <v>0</v>
      </c>
      <c r="BL1227" s="23" t="s">
        <v>299</v>
      </c>
      <c r="BM1227" s="23" t="s">
        <v>1941</v>
      </c>
    </row>
    <row r="1228" spans="2:65" s="1" customFormat="1" ht="22.5" customHeight="1">
      <c r="B1228" s="40"/>
      <c r="C1228" s="203" t="s">
        <v>1942</v>
      </c>
      <c r="D1228" s="203" t="s">
        <v>185</v>
      </c>
      <c r="E1228" s="204" t="s">
        <v>1943</v>
      </c>
      <c r="F1228" s="205" t="s">
        <v>1944</v>
      </c>
      <c r="G1228" s="206" t="s">
        <v>312</v>
      </c>
      <c r="H1228" s="207">
        <v>16</v>
      </c>
      <c r="I1228" s="208"/>
      <c r="J1228" s="209">
        <f t="shared" si="90"/>
        <v>0</v>
      </c>
      <c r="K1228" s="205" t="s">
        <v>22</v>
      </c>
      <c r="L1228" s="60"/>
      <c r="M1228" s="210" t="s">
        <v>22</v>
      </c>
      <c r="N1228" s="211" t="s">
        <v>49</v>
      </c>
      <c r="O1228" s="41"/>
      <c r="P1228" s="212">
        <f t="shared" si="91"/>
        <v>0</v>
      </c>
      <c r="Q1228" s="212">
        <v>0</v>
      </c>
      <c r="R1228" s="212">
        <f t="shared" si="92"/>
        <v>0</v>
      </c>
      <c r="S1228" s="212">
        <v>0</v>
      </c>
      <c r="T1228" s="213">
        <f t="shared" si="93"/>
        <v>0</v>
      </c>
      <c r="AR1228" s="23" t="s">
        <v>299</v>
      </c>
      <c r="AT1228" s="23" t="s">
        <v>185</v>
      </c>
      <c r="AU1228" s="23" t="s">
        <v>86</v>
      </c>
      <c r="AY1228" s="23" t="s">
        <v>183</v>
      </c>
      <c r="BE1228" s="214">
        <f t="shared" si="94"/>
        <v>0</v>
      </c>
      <c r="BF1228" s="214">
        <f t="shared" si="95"/>
        <v>0</v>
      </c>
      <c r="BG1228" s="214">
        <f t="shared" si="96"/>
        <v>0</v>
      </c>
      <c r="BH1228" s="214">
        <f t="shared" si="97"/>
        <v>0</v>
      </c>
      <c r="BI1228" s="214">
        <f t="shared" si="98"/>
        <v>0</v>
      </c>
      <c r="BJ1228" s="23" t="s">
        <v>24</v>
      </c>
      <c r="BK1228" s="214">
        <f t="shared" si="99"/>
        <v>0</v>
      </c>
      <c r="BL1228" s="23" t="s">
        <v>299</v>
      </c>
      <c r="BM1228" s="23" t="s">
        <v>1945</v>
      </c>
    </row>
    <row r="1229" spans="2:65" s="1" customFormat="1" ht="22.5" customHeight="1">
      <c r="B1229" s="40"/>
      <c r="C1229" s="203" t="s">
        <v>1946</v>
      </c>
      <c r="D1229" s="203" t="s">
        <v>185</v>
      </c>
      <c r="E1229" s="204" t="s">
        <v>1947</v>
      </c>
      <c r="F1229" s="205" t="s">
        <v>1948</v>
      </c>
      <c r="G1229" s="206" t="s">
        <v>312</v>
      </c>
      <c r="H1229" s="207">
        <v>56</v>
      </c>
      <c r="I1229" s="208"/>
      <c r="J1229" s="209">
        <f t="shared" si="90"/>
        <v>0</v>
      </c>
      <c r="K1229" s="205" t="s">
        <v>22</v>
      </c>
      <c r="L1229" s="60"/>
      <c r="M1229" s="210" t="s">
        <v>22</v>
      </c>
      <c r="N1229" s="211" t="s">
        <v>49</v>
      </c>
      <c r="O1229" s="41"/>
      <c r="P1229" s="212">
        <f t="shared" si="91"/>
        <v>0</v>
      </c>
      <c r="Q1229" s="212">
        <v>0</v>
      </c>
      <c r="R1229" s="212">
        <f t="shared" si="92"/>
        <v>0</v>
      </c>
      <c r="S1229" s="212">
        <v>0</v>
      </c>
      <c r="T1229" s="213">
        <f t="shared" si="93"/>
        <v>0</v>
      </c>
      <c r="AR1229" s="23" t="s">
        <v>299</v>
      </c>
      <c r="AT1229" s="23" t="s">
        <v>185</v>
      </c>
      <c r="AU1229" s="23" t="s">
        <v>86</v>
      </c>
      <c r="AY1229" s="23" t="s">
        <v>183</v>
      </c>
      <c r="BE1229" s="214">
        <f t="shared" si="94"/>
        <v>0</v>
      </c>
      <c r="BF1229" s="214">
        <f t="shared" si="95"/>
        <v>0</v>
      </c>
      <c r="BG1229" s="214">
        <f t="shared" si="96"/>
        <v>0</v>
      </c>
      <c r="BH1229" s="214">
        <f t="shared" si="97"/>
        <v>0</v>
      </c>
      <c r="BI1229" s="214">
        <f t="shared" si="98"/>
        <v>0</v>
      </c>
      <c r="BJ1229" s="23" t="s">
        <v>24</v>
      </c>
      <c r="BK1229" s="214">
        <f t="shared" si="99"/>
        <v>0</v>
      </c>
      <c r="BL1229" s="23" t="s">
        <v>299</v>
      </c>
      <c r="BM1229" s="23" t="s">
        <v>1949</v>
      </c>
    </row>
    <row r="1230" spans="2:65" s="1" customFormat="1" ht="31.5" customHeight="1">
      <c r="B1230" s="40"/>
      <c r="C1230" s="203" t="s">
        <v>1950</v>
      </c>
      <c r="D1230" s="203" t="s">
        <v>185</v>
      </c>
      <c r="E1230" s="204" t="s">
        <v>1951</v>
      </c>
      <c r="F1230" s="205" t="s">
        <v>1952</v>
      </c>
      <c r="G1230" s="206" t="s">
        <v>246</v>
      </c>
      <c r="H1230" s="207">
        <v>178</v>
      </c>
      <c r="I1230" s="208"/>
      <c r="J1230" s="209">
        <f t="shared" si="90"/>
        <v>0</v>
      </c>
      <c r="K1230" s="205" t="s">
        <v>22</v>
      </c>
      <c r="L1230" s="60"/>
      <c r="M1230" s="210" t="s">
        <v>22</v>
      </c>
      <c r="N1230" s="211" t="s">
        <v>49</v>
      </c>
      <c r="O1230" s="41"/>
      <c r="P1230" s="212">
        <f t="shared" si="91"/>
        <v>0</v>
      </c>
      <c r="Q1230" s="212">
        <v>0</v>
      </c>
      <c r="R1230" s="212">
        <f t="shared" si="92"/>
        <v>0</v>
      </c>
      <c r="S1230" s="212">
        <v>0</v>
      </c>
      <c r="T1230" s="213">
        <f t="shared" si="93"/>
        <v>0</v>
      </c>
      <c r="AR1230" s="23" t="s">
        <v>299</v>
      </c>
      <c r="AT1230" s="23" t="s">
        <v>185</v>
      </c>
      <c r="AU1230" s="23" t="s">
        <v>86</v>
      </c>
      <c r="AY1230" s="23" t="s">
        <v>183</v>
      </c>
      <c r="BE1230" s="214">
        <f t="shared" si="94"/>
        <v>0</v>
      </c>
      <c r="BF1230" s="214">
        <f t="shared" si="95"/>
        <v>0</v>
      </c>
      <c r="BG1230" s="214">
        <f t="shared" si="96"/>
        <v>0</v>
      </c>
      <c r="BH1230" s="214">
        <f t="shared" si="97"/>
        <v>0</v>
      </c>
      <c r="BI1230" s="214">
        <f t="shared" si="98"/>
        <v>0</v>
      </c>
      <c r="BJ1230" s="23" t="s">
        <v>24</v>
      </c>
      <c r="BK1230" s="214">
        <f t="shared" si="99"/>
        <v>0</v>
      </c>
      <c r="BL1230" s="23" t="s">
        <v>299</v>
      </c>
      <c r="BM1230" s="23" t="s">
        <v>1953</v>
      </c>
    </row>
    <row r="1231" spans="2:65" s="1" customFormat="1" ht="22.5" customHeight="1">
      <c r="B1231" s="40"/>
      <c r="C1231" s="203" t="s">
        <v>1954</v>
      </c>
      <c r="D1231" s="203" t="s">
        <v>185</v>
      </c>
      <c r="E1231" s="204" t="s">
        <v>1955</v>
      </c>
      <c r="F1231" s="205" t="s">
        <v>1956</v>
      </c>
      <c r="G1231" s="206" t="s">
        <v>312</v>
      </c>
      <c r="H1231" s="207">
        <v>651</v>
      </c>
      <c r="I1231" s="208"/>
      <c r="J1231" s="209">
        <f t="shared" si="90"/>
        <v>0</v>
      </c>
      <c r="K1231" s="205" t="s">
        <v>22</v>
      </c>
      <c r="L1231" s="60"/>
      <c r="M1231" s="210" t="s">
        <v>22</v>
      </c>
      <c r="N1231" s="211" t="s">
        <v>49</v>
      </c>
      <c r="O1231" s="41"/>
      <c r="P1231" s="212">
        <f t="shared" si="91"/>
        <v>0</v>
      </c>
      <c r="Q1231" s="212">
        <v>0</v>
      </c>
      <c r="R1231" s="212">
        <f t="shared" si="92"/>
        <v>0</v>
      </c>
      <c r="S1231" s="212">
        <v>0</v>
      </c>
      <c r="T1231" s="213">
        <f t="shared" si="93"/>
        <v>0</v>
      </c>
      <c r="AR1231" s="23" t="s">
        <v>299</v>
      </c>
      <c r="AT1231" s="23" t="s">
        <v>185</v>
      </c>
      <c r="AU1231" s="23" t="s">
        <v>86</v>
      </c>
      <c r="AY1231" s="23" t="s">
        <v>183</v>
      </c>
      <c r="BE1231" s="214">
        <f t="shared" si="94"/>
        <v>0</v>
      </c>
      <c r="BF1231" s="214">
        <f t="shared" si="95"/>
        <v>0</v>
      </c>
      <c r="BG1231" s="214">
        <f t="shared" si="96"/>
        <v>0</v>
      </c>
      <c r="BH1231" s="214">
        <f t="shared" si="97"/>
        <v>0</v>
      </c>
      <c r="BI1231" s="214">
        <f t="shared" si="98"/>
        <v>0</v>
      </c>
      <c r="BJ1231" s="23" t="s">
        <v>24</v>
      </c>
      <c r="BK1231" s="214">
        <f t="shared" si="99"/>
        <v>0</v>
      </c>
      <c r="BL1231" s="23" t="s">
        <v>299</v>
      </c>
      <c r="BM1231" s="23" t="s">
        <v>1957</v>
      </c>
    </row>
    <row r="1232" spans="2:65" s="1" customFormat="1" ht="22.5" customHeight="1">
      <c r="B1232" s="40"/>
      <c r="C1232" s="203" t="s">
        <v>1958</v>
      </c>
      <c r="D1232" s="203" t="s">
        <v>185</v>
      </c>
      <c r="E1232" s="204" t="s">
        <v>1959</v>
      </c>
      <c r="F1232" s="205" t="s">
        <v>1960</v>
      </c>
      <c r="G1232" s="206" t="s">
        <v>312</v>
      </c>
      <c r="H1232" s="207">
        <v>56</v>
      </c>
      <c r="I1232" s="208"/>
      <c r="J1232" s="209">
        <f t="shared" si="90"/>
        <v>0</v>
      </c>
      <c r="K1232" s="205" t="s">
        <v>22</v>
      </c>
      <c r="L1232" s="60"/>
      <c r="M1232" s="210" t="s">
        <v>22</v>
      </c>
      <c r="N1232" s="211" t="s">
        <v>49</v>
      </c>
      <c r="O1232" s="41"/>
      <c r="P1232" s="212">
        <f t="shared" si="91"/>
        <v>0</v>
      </c>
      <c r="Q1232" s="212">
        <v>0</v>
      </c>
      <c r="R1232" s="212">
        <f t="shared" si="92"/>
        <v>0</v>
      </c>
      <c r="S1232" s="212">
        <v>0</v>
      </c>
      <c r="T1232" s="213">
        <f t="shared" si="93"/>
        <v>0</v>
      </c>
      <c r="AR1232" s="23" t="s">
        <v>299</v>
      </c>
      <c r="AT1232" s="23" t="s">
        <v>185</v>
      </c>
      <c r="AU1232" s="23" t="s">
        <v>86</v>
      </c>
      <c r="AY1232" s="23" t="s">
        <v>183</v>
      </c>
      <c r="BE1232" s="214">
        <f t="shared" si="94"/>
        <v>0</v>
      </c>
      <c r="BF1232" s="214">
        <f t="shared" si="95"/>
        <v>0</v>
      </c>
      <c r="BG1232" s="214">
        <f t="shared" si="96"/>
        <v>0</v>
      </c>
      <c r="BH1232" s="214">
        <f t="shared" si="97"/>
        <v>0</v>
      </c>
      <c r="BI1232" s="214">
        <f t="shared" si="98"/>
        <v>0</v>
      </c>
      <c r="BJ1232" s="23" t="s">
        <v>24</v>
      </c>
      <c r="BK1232" s="214">
        <f t="shared" si="99"/>
        <v>0</v>
      </c>
      <c r="BL1232" s="23" t="s">
        <v>299</v>
      </c>
      <c r="BM1232" s="23" t="s">
        <v>1961</v>
      </c>
    </row>
    <row r="1233" spans="2:65" s="1" customFormat="1" ht="22.5" customHeight="1">
      <c r="B1233" s="40"/>
      <c r="C1233" s="203" t="s">
        <v>1962</v>
      </c>
      <c r="D1233" s="203" t="s">
        <v>185</v>
      </c>
      <c r="E1233" s="204" t="s">
        <v>1963</v>
      </c>
      <c r="F1233" s="205" t="s">
        <v>1964</v>
      </c>
      <c r="G1233" s="206" t="s">
        <v>246</v>
      </c>
      <c r="H1233" s="207">
        <v>72</v>
      </c>
      <c r="I1233" s="208"/>
      <c r="J1233" s="209">
        <f t="shared" si="90"/>
        <v>0</v>
      </c>
      <c r="K1233" s="205" t="s">
        <v>22</v>
      </c>
      <c r="L1233" s="60"/>
      <c r="M1233" s="210" t="s">
        <v>22</v>
      </c>
      <c r="N1233" s="211" t="s">
        <v>49</v>
      </c>
      <c r="O1233" s="41"/>
      <c r="P1233" s="212">
        <f t="shared" si="91"/>
        <v>0</v>
      </c>
      <c r="Q1233" s="212">
        <v>0</v>
      </c>
      <c r="R1233" s="212">
        <f t="shared" si="92"/>
        <v>0</v>
      </c>
      <c r="S1233" s="212">
        <v>0</v>
      </c>
      <c r="T1233" s="213">
        <f t="shared" si="93"/>
        <v>0</v>
      </c>
      <c r="AR1233" s="23" t="s">
        <v>299</v>
      </c>
      <c r="AT1233" s="23" t="s">
        <v>185</v>
      </c>
      <c r="AU1233" s="23" t="s">
        <v>86</v>
      </c>
      <c r="AY1233" s="23" t="s">
        <v>183</v>
      </c>
      <c r="BE1233" s="214">
        <f t="shared" si="94"/>
        <v>0</v>
      </c>
      <c r="BF1233" s="214">
        <f t="shared" si="95"/>
        <v>0</v>
      </c>
      <c r="BG1233" s="214">
        <f t="shared" si="96"/>
        <v>0</v>
      </c>
      <c r="BH1233" s="214">
        <f t="shared" si="97"/>
        <v>0</v>
      </c>
      <c r="BI1233" s="214">
        <f t="shared" si="98"/>
        <v>0</v>
      </c>
      <c r="BJ1233" s="23" t="s">
        <v>24</v>
      </c>
      <c r="BK1233" s="214">
        <f t="shared" si="99"/>
        <v>0</v>
      </c>
      <c r="BL1233" s="23" t="s">
        <v>299</v>
      </c>
      <c r="BM1233" s="23" t="s">
        <v>1965</v>
      </c>
    </row>
    <row r="1234" spans="2:65" s="1" customFormat="1" ht="22.5" customHeight="1">
      <c r="B1234" s="40"/>
      <c r="C1234" s="203" t="s">
        <v>1966</v>
      </c>
      <c r="D1234" s="203" t="s">
        <v>185</v>
      </c>
      <c r="E1234" s="204" t="s">
        <v>1967</v>
      </c>
      <c r="F1234" s="205" t="s">
        <v>1968</v>
      </c>
      <c r="G1234" s="206" t="s">
        <v>257</v>
      </c>
      <c r="H1234" s="207">
        <v>1.605</v>
      </c>
      <c r="I1234" s="208"/>
      <c r="J1234" s="209">
        <f t="shared" si="90"/>
        <v>0</v>
      </c>
      <c r="K1234" s="205" t="s">
        <v>22</v>
      </c>
      <c r="L1234" s="60"/>
      <c r="M1234" s="210" t="s">
        <v>22</v>
      </c>
      <c r="N1234" s="211" t="s">
        <v>49</v>
      </c>
      <c r="O1234" s="41"/>
      <c r="P1234" s="212">
        <f t="shared" si="91"/>
        <v>0</v>
      </c>
      <c r="Q1234" s="212">
        <v>0</v>
      </c>
      <c r="R1234" s="212">
        <f t="shared" si="92"/>
        <v>0</v>
      </c>
      <c r="S1234" s="212">
        <v>0</v>
      </c>
      <c r="T1234" s="213">
        <f t="shared" si="93"/>
        <v>0</v>
      </c>
      <c r="AR1234" s="23" t="s">
        <v>299</v>
      </c>
      <c r="AT1234" s="23" t="s">
        <v>185</v>
      </c>
      <c r="AU1234" s="23" t="s">
        <v>86</v>
      </c>
      <c r="AY1234" s="23" t="s">
        <v>183</v>
      </c>
      <c r="BE1234" s="214">
        <f t="shared" si="94"/>
        <v>0</v>
      </c>
      <c r="BF1234" s="214">
        <f t="shared" si="95"/>
        <v>0</v>
      </c>
      <c r="BG1234" s="214">
        <f t="shared" si="96"/>
        <v>0</v>
      </c>
      <c r="BH1234" s="214">
        <f t="shared" si="97"/>
        <v>0</v>
      </c>
      <c r="BI1234" s="214">
        <f t="shared" si="98"/>
        <v>0</v>
      </c>
      <c r="BJ1234" s="23" t="s">
        <v>24</v>
      </c>
      <c r="BK1234" s="214">
        <f t="shared" si="99"/>
        <v>0</v>
      </c>
      <c r="BL1234" s="23" t="s">
        <v>299</v>
      </c>
      <c r="BM1234" s="23" t="s">
        <v>1969</v>
      </c>
    </row>
    <row r="1235" spans="2:65" s="1" customFormat="1" ht="22.5" customHeight="1">
      <c r="B1235" s="40"/>
      <c r="C1235" s="203" t="s">
        <v>1970</v>
      </c>
      <c r="D1235" s="203" t="s">
        <v>185</v>
      </c>
      <c r="E1235" s="204" t="s">
        <v>1971</v>
      </c>
      <c r="F1235" s="205" t="s">
        <v>1972</v>
      </c>
      <c r="G1235" s="206" t="s">
        <v>978</v>
      </c>
      <c r="H1235" s="207">
        <v>1</v>
      </c>
      <c r="I1235" s="208"/>
      <c r="J1235" s="209">
        <f t="shared" si="90"/>
        <v>0</v>
      </c>
      <c r="K1235" s="205" t="s">
        <v>22</v>
      </c>
      <c r="L1235" s="60"/>
      <c r="M1235" s="210" t="s">
        <v>22</v>
      </c>
      <c r="N1235" s="211" t="s">
        <v>49</v>
      </c>
      <c r="O1235" s="41"/>
      <c r="P1235" s="212">
        <f t="shared" si="91"/>
        <v>0</v>
      </c>
      <c r="Q1235" s="212">
        <v>0</v>
      </c>
      <c r="R1235" s="212">
        <f t="shared" si="92"/>
        <v>0</v>
      </c>
      <c r="S1235" s="212">
        <v>0</v>
      </c>
      <c r="T1235" s="213">
        <f t="shared" si="93"/>
        <v>0</v>
      </c>
      <c r="AR1235" s="23" t="s">
        <v>299</v>
      </c>
      <c r="AT1235" s="23" t="s">
        <v>185</v>
      </c>
      <c r="AU1235" s="23" t="s">
        <v>86</v>
      </c>
      <c r="AY1235" s="23" t="s">
        <v>183</v>
      </c>
      <c r="BE1235" s="214">
        <f t="shared" si="94"/>
        <v>0</v>
      </c>
      <c r="BF1235" s="214">
        <f t="shared" si="95"/>
        <v>0</v>
      </c>
      <c r="BG1235" s="214">
        <f t="shared" si="96"/>
        <v>0</v>
      </c>
      <c r="BH1235" s="214">
        <f t="shared" si="97"/>
        <v>0</v>
      </c>
      <c r="BI1235" s="214">
        <f t="shared" si="98"/>
        <v>0</v>
      </c>
      <c r="BJ1235" s="23" t="s">
        <v>24</v>
      </c>
      <c r="BK1235" s="214">
        <f t="shared" si="99"/>
        <v>0</v>
      </c>
      <c r="BL1235" s="23" t="s">
        <v>299</v>
      </c>
      <c r="BM1235" s="23" t="s">
        <v>1973</v>
      </c>
    </row>
    <row r="1236" spans="2:65" s="1" customFormat="1" ht="22.5" customHeight="1">
      <c r="B1236" s="40"/>
      <c r="C1236" s="203" t="s">
        <v>1974</v>
      </c>
      <c r="D1236" s="203" t="s">
        <v>185</v>
      </c>
      <c r="E1236" s="204" t="s">
        <v>1975</v>
      </c>
      <c r="F1236" s="205" t="s">
        <v>1976</v>
      </c>
      <c r="G1236" s="206" t="s">
        <v>246</v>
      </c>
      <c r="H1236" s="207">
        <v>89</v>
      </c>
      <c r="I1236" s="208"/>
      <c r="J1236" s="209">
        <f t="shared" si="90"/>
        <v>0</v>
      </c>
      <c r="K1236" s="205" t="s">
        <v>22</v>
      </c>
      <c r="L1236" s="60"/>
      <c r="M1236" s="210" t="s">
        <v>22</v>
      </c>
      <c r="N1236" s="211" t="s">
        <v>49</v>
      </c>
      <c r="O1236" s="41"/>
      <c r="P1236" s="212">
        <f t="shared" si="91"/>
        <v>0</v>
      </c>
      <c r="Q1236" s="212">
        <v>0</v>
      </c>
      <c r="R1236" s="212">
        <f t="shared" si="92"/>
        <v>0</v>
      </c>
      <c r="S1236" s="212">
        <v>0</v>
      </c>
      <c r="T1236" s="213">
        <f t="shared" si="93"/>
        <v>0</v>
      </c>
      <c r="AR1236" s="23" t="s">
        <v>299</v>
      </c>
      <c r="AT1236" s="23" t="s">
        <v>185</v>
      </c>
      <c r="AU1236" s="23" t="s">
        <v>86</v>
      </c>
      <c r="AY1236" s="23" t="s">
        <v>183</v>
      </c>
      <c r="BE1236" s="214">
        <f t="shared" si="94"/>
        <v>0</v>
      </c>
      <c r="BF1236" s="214">
        <f t="shared" si="95"/>
        <v>0</v>
      </c>
      <c r="BG1236" s="214">
        <f t="shared" si="96"/>
        <v>0</v>
      </c>
      <c r="BH1236" s="214">
        <f t="shared" si="97"/>
        <v>0</v>
      </c>
      <c r="BI1236" s="214">
        <f t="shared" si="98"/>
        <v>0</v>
      </c>
      <c r="BJ1236" s="23" t="s">
        <v>24</v>
      </c>
      <c r="BK1236" s="214">
        <f t="shared" si="99"/>
        <v>0</v>
      </c>
      <c r="BL1236" s="23" t="s">
        <v>299</v>
      </c>
      <c r="BM1236" s="23" t="s">
        <v>1977</v>
      </c>
    </row>
    <row r="1237" spans="2:65" s="1" customFormat="1" ht="22.5" customHeight="1">
      <c r="B1237" s="40"/>
      <c r="C1237" s="203" t="s">
        <v>1978</v>
      </c>
      <c r="D1237" s="203" t="s">
        <v>185</v>
      </c>
      <c r="E1237" s="204" t="s">
        <v>1979</v>
      </c>
      <c r="F1237" s="205" t="s">
        <v>1980</v>
      </c>
      <c r="G1237" s="206" t="s">
        <v>246</v>
      </c>
      <c r="H1237" s="207">
        <v>178</v>
      </c>
      <c r="I1237" s="208"/>
      <c r="J1237" s="209">
        <f t="shared" si="90"/>
        <v>0</v>
      </c>
      <c r="K1237" s="205" t="s">
        <v>22</v>
      </c>
      <c r="L1237" s="60"/>
      <c r="M1237" s="210" t="s">
        <v>22</v>
      </c>
      <c r="N1237" s="211" t="s">
        <v>49</v>
      </c>
      <c r="O1237" s="41"/>
      <c r="P1237" s="212">
        <f t="shared" si="91"/>
        <v>0</v>
      </c>
      <c r="Q1237" s="212">
        <v>0</v>
      </c>
      <c r="R1237" s="212">
        <f t="shared" si="92"/>
        <v>0</v>
      </c>
      <c r="S1237" s="212">
        <v>0</v>
      </c>
      <c r="T1237" s="213">
        <f t="shared" si="93"/>
        <v>0</v>
      </c>
      <c r="AR1237" s="23" t="s">
        <v>299</v>
      </c>
      <c r="AT1237" s="23" t="s">
        <v>185</v>
      </c>
      <c r="AU1237" s="23" t="s">
        <v>86</v>
      </c>
      <c r="AY1237" s="23" t="s">
        <v>183</v>
      </c>
      <c r="BE1237" s="214">
        <f t="shared" si="94"/>
        <v>0</v>
      </c>
      <c r="BF1237" s="214">
        <f t="shared" si="95"/>
        <v>0</v>
      </c>
      <c r="BG1237" s="214">
        <f t="shared" si="96"/>
        <v>0</v>
      </c>
      <c r="BH1237" s="214">
        <f t="shared" si="97"/>
        <v>0</v>
      </c>
      <c r="BI1237" s="214">
        <f t="shared" si="98"/>
        <v>0</v>
      </c>
      <c r="BJ1237" s="23" t="s">
        <v>24</v>
      </c>
      <c r="BK1237" s="214">
        <f t="shared" si="99"/>
        <v>0</v>
      </c>
      <c r="BL1237" s="23" t="s">
        <v>299</v>
      </c>
      <c r="BM1237" s="23" t="s">
        <v>1981</v>
      </c>
    </row>
    <row r="1238" spans="2:65" s="1" customFormat="1" ht="22.5" customHeight="1">
      <c r="B1238" s="40"/>
      <c r="C1238" s="203" t="s">
        <v>1982</v>
      </c>
      <c r="D1238" s="203" t="s">
        <v>185</v>
      </c>
      <c r="E1238" s="204" t="s">
        <v>1983</v>
      </c>
      <c r="F1238" s="205" t="s">
        <v>1984</v>
      </c>
      <c r="G1238" s="206" t="s">
        <v>246</v>
      </c>
      <c r="H1238" s="207">
        <v>2</v>
      </c>
      <c r="I1238" s="208"/>
      <c r="J1238" s="209">
        <f t="shared" si="90"/>
        <v>0</v>
      </c>
      <c r="K1238" s="205" t="s">
        <v>22</v>
      </c>
      <c r="L1238" s="60"/>
      <c r="M1238" s="210" t="s">
        <v>22</v>
      </c>
      <c r="N1238" s="211" t="s">
        <v>49</v>
      </c>
      <c r="O1238" s="41"/>
      <c r="P1238" s="212">
        <f t="shared" si="91"/>
        <v>0</v>
      </c>
      <c r="Q1238" s="212">
        <v>0</v>
      </c>
      <c r="R1238" s="212">
        <f t="shared" si="92"/>
        <v>0</v>
      </c>
      <c r="S1238" s="212">
        <v>0</v>
      </c>
      <c r="T1238" s="213">
        <f t="shared" si="93"/>
        <v>0</v>
      </c>
      <c r="AR1238" s="23" t="s">
        <v>299</v>
      </c>
      <c r="AT1238" s="23" t="s">
        <v>185</v>
      </c>
      <c r="AU1238" s="23" t="s">
        <v>86</v>
      </c>
      <c r="AY1238" s="23" t="s">
        <v>183</v>
      </c>
      <c r="BE1238" s="214">
        <f t="shared" si="94"/>
        <v>0</v>
      </c>
      <c r="BF1238" s="214">
        <f t="shared" si="95"/>
        <v>0</v>
      </c>
      <c r="BG1238" s="214">
        <f t="shared" si="96"/>
        <v>0</v>
      </c>
      <c r="BH1238" s="214">
        <f t="shared" si="97"/>
        <v>0</v>
      </c>
      <c r="BI1238" s="214">
        <f t="shared" si="98"/>
        <v>0</v>
      </c>
      <c r="BJ1238" s="23" t="s">
        <v>24</v>
      </c>
      <c r="BK1238" s="214">
        <f t="shared" si="99"/>
        <v>0</v>
      </c>
      <c r="BL1238" s="23" t="s">
        <v>299</v>
      </c>
      <c r="BM1238" s="23" t="s">
        <v>1985</v>
      </c>
    </row>
    <row r="1239" spans="2:65" s="1" customFormat="1" ht="22.5" customHeight="1">
      <c r="B1239" s="40"/>
      <c r="C1239" s="203" t="s">
        <v>1986</v>
      </c>
      <c r="D1239" s="203" t="s">
        <v>185</v>
      </c>
      <c r="E1239" s="204" t="s">
        <v>1987</v>
      </c>
      <c r="F1239" s="205" t="s">
        <v>1988</v>
      </c>
      <c r="G1239" s="206" t="s">
        <v>246</v>
      </c>
      <c r="H1239" s="207">
        <v>2</v>
      </c>
      <c r="I1239" s="208"/>
      <c r="J1239" s="209">
        <f t="shared" si="90"/>
        <v>0</v>
      </c>
      <c r="K1239" s="205" t="s">
        <v>22</v>
      </c>
      <c r="L1239" s="60"/>
      <c r="M1239" s="210" t="s">
        <v>22</v>
      </c>
      <c r="N1239" s="211" t="s">
        <v>49</v>
      </c>
      <c r="O1239" s="41"/>
      <c r="P1239" s="212">
        <f t="shared" si="91"/>
        <v>0</v>
      </c>
      <c r="Q1239" s="212">
        <v>0</v>
      </c>
      <c r="R1239" s="212">
        <f t="shared" si="92"/>
        <v>0</v>
      </c>
      <c r="S1239" s="212">
        <v>0</v>
      </c>
      <c r="T1239" s="213">
        <f t="shared" si="93"/>
        <v>0</v>
      </c>
      <c r="AR1239" s="23" t="s">
        <v>299</v>
      </c>
      <c r="AT1239" s="23" t="s">
        <v>185</v>
      </c>
      <c r="AU1239" s="23" t="s">
        <v>86</v>
      </c>
      <c r="AY1239" s="23" t="s">
        <v>183</v>
      </c>
      <c r="BE1239" s="214">
        <f t="shared" si="94"/>
        <v>0</v>
      </c>
      <c r="BF1239" s="214">
        <f t="shared" si="95"/>
        <v>0</v>
      </c>
      <c r="BG1239" s="214">
        <f t="shared" si="96"/>
        <v>0</v>
      </c>
      <c r="BH1239" s="214">
        <f t="shared" si="97"/>
        <v>0</v>
      </c>
      <c r="BI1239" s="214">
        <f t="shared" si="98"/>
        <v>0</v>
      </c>
      <c r="BJ1239" s="23" t="s">
        <v>24</v>
      </c>
      <c r="BK1239" s="214">
        <f t="shared" si="99"/>
        <v>0</v>
      </c>
      <c r="BL1239" s="23" t="s">
        <v>299</v>
      </c>
      <c r="BM1239" s="23" t="s">
        <v>1989</v>
      </c>
    </row>
    <row r="1240" spans="2:65" s="1" customFormat="1" ht="22.5" customHeight="1">
      <c r="B1240" s="40"/>
      <c r="C1240" s="203" t="s">
        <v>1990</v>
      </c>
      <c r="D1240" s="203" t="s">
        <v>185</v>
      </c>
      <c r="E1240" s="204" t="s">
        <v>1991</v>
      </c>
      <c r="F1240" s="205" t="s">
        <v>1992</v>
      </c>
      <c r="G1240" s="206" t="s">
        <v>246</v>
      </c>
      <c r="H1240" s="207">
        <v>1</v>
      </c>
      <c r="I1240" s="208"/>
      <c r="J1240" s="209">
        <f t="shared" si="90"/>
        <v>0</v>
      </c>
      <c r="K1240" s="205" t="s">
        <v>22</v>
      </c>
      <c r="L1240" s="60"/>
      <c r="M1240" s="210" t="s">
        <v>22</v>
      </c>
      <c r="N1240" s="211" t="s">
        <v>49</v>
      </c>
      <c r="O1240" s="41"/>
      <c r="P1240" s="212">
        <f t="shared" si="91"/>
        <v>0</v>
      </c>
      <c r="Q1240" s="212">
        <v>0</v>
      </c>
      <c r="R1240" s="212">
        <f t="shared" si="92"/>
        <v>0</v>
      </c>
      <c r="S1240" s="212">
        <v>0</v>
      </c>
      <c r="T1240" s="213">
        <f t="shared" si="93"/>
        <v>0</v>
      </c>
      <c r="AR1240" s="23" t="s">
        <v>299</v>
      </c>
      <c r="AT1240" s="23" t="s">
        <v>185</v>
      </c>
      <c r="AU1240" s="23" t="s">
        <v>86</v>
      </c>
      <c r="AY1240" s="23" t="s">
        <v>183</v>
      </c>
      <c r="BE1240" s="214">
        <f t="shared" si="94"/>
        <v>0</v>
      </c>
      <c r="BF1240" s="214">
        <f t="shared" si="95"/>
        <v>0</v>
      </c>
      <c r="BG1240" s="214">
        <f t="shared" si="96"/>
        <v>0</v>
      </c>
      <c r="BH1240" s="214">
        <f t="shared" si="97"/>
        <v>0</v>
      </c>
      <c r="BI1240" s="214">
        <f t="shared" si="98"/>
        <v>0</v>
      </c>
      <c r="BJ1240" s="23" t="s">
        <v>24</v>
      </c>
      <c r="BK1240" s="214">
        <f t="shared" si="99"/>
        <v>0</v>
      </c>
      <c r="BL1240" s="23" t="s">
        <v>299</v>
      </c>
      <c r="BM1240" s="23" t="s">
        <v>1993</v>
      </c>
    </row>
    <row r="1241" spans="2:65" s="1" customFormat="1" ht="22.5" customHeight="1">
      <c r="B1241" s="40"/>
      <c r="C1241" s="203" t="s">
        <v>1994</v>
      </c>
      <c r="D1241" s="203" t="s">
        <v>185</v>
      </c>
      <c r="E1241" s="204" t="s">
        <v>1995</v>
      </c>
      <c r="F1241" s="205" t="s">
        <v>1996</v>
      </c>
      <c r="G1241" s="206" t="s">
        <v>246</v>
      </c>
      <c r="H1241" s="207">
        <v>34</v>
      </c>
      <c r="I1241" s="208"/>
      <c r="J1241" s="209">
        <f t="shared" si="90"/>
        <v>0</v>
      </c>
      <c r="K1241" s="205" t="s">
        <v>22</v>
      </c>
      <c r="L1241" s="60"/>
      <c r="M1241" s="210" t="s">
        <v>22</v>
      </c>
      <c r="N1241" s="211" t="s">
        <v>49</v>
      </c>
      <c r="O1241" s="41"/>
      <c r="P1241" s="212">
        <f t="shared" si="91"/>
        <v>0</v>
      </c>
      <c r="Q1241" s="212">
        <v>0</v>
      </c>
      <c r="R1241" s="212">
        <f t="shared" si="92"/>
        <v>0</v>
      </c>
      <c r="S1241" s="212">
        <v>0</v>
      </c>
      <c r="T1241" s="213">
        <f t="shared" si="93"/>
        <v>0</v>
      </c>
      <c r="AR1241" s="23" t="s">
        <v>299</v>
      </c>
      <c r="AT1241" s="23" t="s">
        <v>185</v>
      </c>
      <c r="AU1241" s="23" t="s">
        <v>86</v>
      </c>
      <c r="AY1241" s="23" t="s">
        <v>183</v>
      </c>
      <c r="BE1241" s="214">
        <f t="shared" si="94"/>
        <v>0</v>
      </c>
      <c r="BF1241" s="214">
        <f t="shared" si="95"/>
        <v>0</v>
      </c>
      <c r="BG1241" s="214">
        <f t="shared" si="96"/>
        <v>0</v>
      </c>
      <c r="BH1241" s="214">
        <f t="shared" si="97"/>
        <v>0</v>
      </c>
      <c r="BI1241" s="214">
        <f t="shared" si="98"/>
        <v>0</v>
      </c>
      <c r="BJ1241" s="23" t="s">
        <v>24</v>
      </c>
      <c r="BK1241" s="214">
        <f t="shared" si="99"/>
        <v>0</v>
      </c>
      <c r="BL1241" s="23" t="s">
        <v>299</v>
      </c>
      <c r="BM1241" s="23" t="s">
        <v>1997</v>
      </c>
    </row>
    <row r="1242" spans="2:65" s="1" customFormat="1" ht="22.5" customHeight="1">
      <c r="B1242" s="40"/>
      <c r="C1242" s="203" t="s">
        <v>1998</v>
      </c>
      <c r="D1242" s="203" t="s">
        <v>185</v>
      </c>
      <c r="E1242" s="204" t="s">
        <v>1999</v>
      </c>
      <c r="F1242" s="205" t="s">
        <v>2000</v>
      </c>
      <c r="G1242" s="206" t="s">
        <v>246</v>
      </c>
      <c r="H1242" s="207">
        <v>1</v>
      </c>
      <c r="I1242" s="208"/>
      <c r="J1242" s="209">
        <f t="shared" si="90"/>
        <v>0</v>
      </c>
      <c r="K1242" s="205" t="s">
        <v>22</v>
      </c>
      <c r="L1242" s="60"/>
      <c r="M1242" s="210" t="s">
        <v>22</v>
      </c>
      <c r="N1242" s="211" t="s">
        <v>49</v>
      </c>
      <c r="O1242" s="41"/>
      <c r="P1242" s="212">
        <f t="shared" si="91"/>
        <v>0</v>
      </c>
      <c r="Q1242" s="212">
        <v>0</v>
      </c>
      <c r="R1242" s="212">
        <f t="shared" si="92"/>
        <v>0</v>
      </c>
      <c r="S1242" s="212">
        <v>0</v>
      </c>
      <c r="T1242" s="213">
        <f t="shared" si="93"/>
        <v>0</v>
      </c>
      <c r="AR1242" s="23" t="s">
        <v>299</v>
      </c>
      <c r="AT1242" s="23" t="s">
        <v>185</v>
      </c>
      <c r="AU1242" s="23" t="s">
        <v>86</v>
      </c>
      <c r="AY1242" s="23" t="s">
        <v>183</v>
      </c>
      <c r="BE1242" s="214">
        <f t="shared" si="94"/>
        <v>0</v>
      </c>
      <c r="BF1242" s="214">
        <f t="shared" si="95"/>
        <v>0</v>
      </c>
      <c r="BG1242" s="214">
        <f t="shared" si="96"/>
        <v>0</v>
      </c>
      <c r="BH1242" s="214">
        <f t="shared" si="97"/>
        <v>0</v>
      </c>
      <c r="BI1242" s="214">
        <f t="shared" si="98"/>
        <v>0</v>
      </c>
      <c r="BJ1242" s="23" t="s">
        <v>24</v>
      </c>
      <c r="BK1242" s="214">
        <f t="shared" si="99"/>
        <v>0</v>
      </c>
      <c r="BL1242" s="23" t="s">
        <v>299</v>
      </c>
      <c r="BM1242" s="23" t="s">
        <v>2001</v>
      </c>
    </row>
    <row r="1243" spans="2:65" s="1" customFormat="1" ht="22.5" customHeight="1">
      <c r="B1243" s="40"/>
      <c r="C1243" s="203" t="s">
        <v>2002</v>
      </c>
      <c r="D1243" s="203" t="s">
        <v>185</v>
      </c>
      <c r="E1243" s="204" t="s">
        <v>2003</v>
      </c>
      <c r="F1243" s="205" t="s">
        <v>2004</v>
      </c>
      <c r="G1243" s="206" t="s">
        <v>246</v>
      </c>
      <c r="H1243" s="207">
        <v>3</v>
      </c>
      <c r="I1243" s="208"/>
      <c r="J1243" s="209">
        <f t="shared" si="90"/>
        <v>0</v>
      </c>
      <c r="K1243" s="205" t="s">
        <v>22</v>
      </c>
      <c r="L1243" s="60"/>
      <c r="M1243" s="210" t="s">
        <v>22</v>
      </c>
      <c r="N1243" s="211" t="s">
        <v>49</v>
      </c>
      <c r="O1243" s="41"/>
      <c r="P1243" s="212">
        <f t="shared" si="91"/>
        <v>0</v>
      </c>
      <c r="Q1243" s="212">
        <v>0</v>
      </c>
      <c r="R1243" s="212">
        <f t="shared" si="92"/>
        <v>0</v>
      </c>
      <c r="S1243" s="212">
        <v>0</v>
      </c>
      <c r="T1243" s="213">
        <f t="shared" si="93"/>
        <v>0</v>
      </c>
      <c r="AR1243" s="23" t="s">
        <v>299</v>
      </c>
      <c r="AT1243" s="23" t="s">
        <v>185</v>
      </c>
      <c r="AU1243" s="23" t="s">
        <v>86</v>
      </c>
      <c r="AY1243" s="23" t="s">
        <v>183</v>
      </c>
      <c r="BE1243" s="214">
        <f t="shared" si="94"/>
        <v>0</v>
      </c>
      <c r="BF1243" s="214">
        <f t="shared" si="95"/>
        <v>0</v>
      </c>
      <c r="BG1243" s="214">
        <f t="shared" si="96"/>
        <v>0</v>
      </c>
      <c r="BH1243" s="214">
        <f t="shared" si="97"/>
        <v>0</v>
      </c>
      <c r="BI1243" s="214">
        <f t="shared" si="98"/>
        <v>0</v>
      </c>
      <c r="BJ1243" s="23" t="s">
        <v>24</v>
      </c>
      <c r="BK1243" s="214">
        <f t="shared" si="99"/>
        <v>0</v>
      </c>
      <c r="BL1243" s="23" t="s">
        <v>299</v>
      </c>
      <c r="BM1243" s="23" t="s">
        <v>2005</v>
      </c>
    </row>
    <row r="1244" spans="2:65" s="1" customFormat="1" ht="22.5" customHeight="1">
      <c r="B1244" s="40"/>
      <c r="C1244" s="203" t="s">
        <v>2006</v>
      </c>
      <c r="D1244" s="203" t="s">
        <v>185</v>
      </c>
      <c r="E1244" s="204" t="s">
        <v>2007</v>
      </c>
      <c r="F1244" s="205" t="s">
        <v>1627</v>
      </c>
      <c r="G1244" s="206" t="s">
        <v>246</v>
      </c>
      <c r="H1244" s="207">
        <v>8</v>
      </c>
      <c r="I1244" s="208"/>
      <c r="J1244" s="209">
        <f t="shared" si="90"/>
        <v>0</v>
      </c>
      <c r="K1244" s="205" t="s">
        <v>22</v>
      </c>
      <c r="L1244" s="60"/>
      <c r="M1244" s="210" t="s">
        <v>22</v>
      </c>
      <c r="N1244" s="211" t="s">
        <v>49</v>
      </c>
      <c r="O1244" s="41"/>
      <c r="P1244" s="212">
        <f t="shared" si="91"/>
        <v>0</v>
      </c>
      <c r="Q1244" s="212">
        <v>0</v>
      </c>
      <c r="R1244" s="212">
        <f t="shared" si="92"/>
        <v>0</v>
      </c>
      <c r="S1244" s="212">
        <v>0</v>
      </c>
      <c r="T1244" s="213">
        <f t="shared" si="93"/>
        <v>0</v>
      </c>
      <c r="AR1244" s="23" t="s">
        <v>299</v>
      </c>
      <c r="AT1244" s="23" t="s">
        <v>185</v>
      </c>
      <c r="AU1244" s="23" t="s">
        <v>86</v>
      </c>
      <c r="AY1244" s="23" t="s">
        <v>183</v>
      </c>
      <c r="BE1244" s="214">
        <f t="shared" si="94"/>
        <v>0</v>
      </c>
      <c r="BF1244" s="214">
        <f t="shared" si="95"/>
        <v>0</v>
      </c>
      <c r="BG1244" s="214">
        <f t="shared" si="96"/>
        <v>0</v>
      </c>
      <c r="BH1244" s="214">
        <f t="shared" si="97"/>
        <v>0</v>
      </c>
      <c r="BI1244" s="214">
        <f t="shared" si="98"/>
        <v>0</v>
      </c>
      <c r="BJ1244" s="23" t="s">
        <v>24</v>
      </c>
      <c r="BK1244" s="214">
        <f t="shared" si="99"/>
        <v>0</v>
      </c>
      <c r="BL1244" s="23" t="s">
        <v>299</v>
      </c>
      <c r="BM1244" s="23" t="s">
        <v>2008</v>
      </c>
    </row>
    <row r="1245" spans="2:65" s="1" customFormat="1" ht="22.5" customHeight="1">
      <c r="B1245" s="40"/>
      <c r="C1245" s="203" t="s">
        <v>2009</v>
      </c>
      <c r="D1245" s="203" t="s">
        <v>185</v>
      </c>
      <c r="E1245" s="204" t="s">
        <v>2010</v>
      </c>
      <c r="F1245" s="205" t="s">
        <v>2011</v>
      </c>
      <c r="G1245" s="206" t="s">
        <v>246</v>
      </c>
      <c r="H1245" s="207">
        <v>8</v>
      </c>
      <c r="I1245" s="208"/>
      <c r="J1245" s="209">
        <f t="shared" si="90"/>
        <v>0</v>
      </c>
      <c r="K1245" s="205" t="s">
        <v>22</v>
      </c>
      <c r="L1245" s="60"/>
      <c r="M1245" s="210" t="s">
        <v>22</v>
      </c>
      <c r="N1245" s="211" t="s">
        <v>49</v>
      </c>
      <c r="O1245" s="41"/>
      <c r="P1245" s="212">
        <f t="shared" si="91"/>
        <v>0</v>
      </c>
      <c r="Q1245" s="212">
        <v>0</v>
      </c>
      <c r="R1245" s="212">
        <f t="shared" si="92"/>
        <v>0</v>
      </c>
      <c r="S1245" s="212">
        <v>0</v>
      </c>
      <c r="T1245" s="213">
        <f t="shared" si="93"/>
        <v>0</v>
      </c>
      <c r="AR1245" s="23" t="s">
        <v>299</v>
      </c>
      <c r="AT1245" s="23" t="s">
        <v>185</v>
      </c>
      <c r="AU1245" s="23" t="s">
        <v>86</v>
      </c>
      <c r="AY1245" s="23" t="s">
        <v>183</v>
      </c>
      <c r="BE1245" s="214">
        <f t="shared" si="94"/>
        <v>0</v>
      </c>
      <c r="BF1245" s="214">
        <f t="shared" si="95"/>
        <v>0</v>
      </c>
      <c r="BG1245" s="214">
        <f t="shared" si="96"/>
        <v>0</v>
      </c>
      <c r="BH1245" s="214">
        <f t="shared" si="97"/>
        <v>0</v>
      </c>
      <c r="BI1245" s="214">
        <f t="shared" si="98"/>
        <v>0</v>
      </c>
      <c r="BJ1245" s="23" t="s">
        <v>24</v>
      </c>
      <c r="BK1245" s="214">
        <f t="shared" si="99"/>
        <v>0</v>
      </c>
      <c r="BL1245" s="23" t="s">
        <v>299</v>
      </c>
      <c r="BM1245" s="23" t="s">
        <v>2012</v>
      </c>
    </row>
    <row r="1246" spans="2:65" s="1" customFormat="1" ht="22.5" customHeight="1">
      <c r="B1246" s="40"/>
      <c r="C1246" s="203" t="s">
        <v>2013</v>
      </c>
      <c r="D1246" s="203" t="s">
        <v>185</v>
      </c>
      <c r="E1246" s="204" t="s">
        <v>2014</v>
      </c>
      <c r="F1246" s="205" t="s">
        <v>2015</v>
      </c>
      <c r="G1246" s="206" t="s">
        <v>246</v>
      </c>
      <c r="H1246" s="207">
        <v>4</v>
      </c>
      <c r="I1246" s="208"/>
      <c r="J1246" s="209">
        <f t="shared" si="90"/>
        <v>0</v>
      </c>
      <c r="K1246" s="205" t="s">
        <v>22</v>
      </c>
      <c r="L1246" s="60"/>
      <c r="M1246" s="210" t="s">
        <v>22</v>
      </c>
      <c r="N1246" s="211" t="s">
        <v>49</v>
      </c>
      <c r="O1246" s="41"/>
      <c r="P1246" s="212">
        <f t="shared" si="91"/>
        <v>0</v>
      </c>
      <c r="Q1246" s="212">
        <v>0</v>
      </c>
      <c r="R1246" s="212">
        <f t="shared" si="92"/>
        <v>0</v>
      </c>
      <c r="S1246" s="212">
        <v>0</v>
      </c>
      <c r="T1246" s="213">
        <f t="shared" si="93"/>
        <v>0</v>
      </c>
      <c r="AR1246" s="23" t="s">
        <v>299</v>
      </c>
      <c r="AT1246" s="23" t="s">
        <v>185</v>
      </c>
      <c r="AU1246" s="23" t="s">
        <v>86</v>
      </c>
      <c r="AY1246" s="23" t="s">
        <v>183</v>
      </c>
      <c r="BE1246" s="214">
        <f t="shared" si="94"/>
        <v>0</v>
      </c>
      <c r="BF1246" s="214">
        <f t="shared" si="95"/>
        <v>0</v>
      </c>
      <c r="BG1246" s="214">
        <f t="shared" si="96"/>
        <v>0</v>
      </c>
      <c r="BH1246" s="214">
        <f t="shared" si="97"/>
        <v>0</v>
      </c>
      <c r="BI1246" s="214">
        <f t="shared" si="98"/>
        <v>0</v>
      </c>
      <c r="BJ1246" s="23" t="s">
        <v>24</v>
      </c>
      <c r="BK1246" s="214">
        <f t="shared" si="99"/>
        <v>0</v>
      </c>
      <c r="BL1246" s="23" t="s">
        <v>299</v>
      </c>
      <c r="BM1246" s="23" t="s">
        <v>2016</v>
      </c>
    </row>
    <row r="1247" spans="2:65" s="1" customFormat="1" ht="22.5" customHeight="1">
      <c r="B1247" s="40"/>
      <c r="C1247" s="203" t="s">
        <v>2017</v>
      </c>
      <c r="D1247" s="203" t="s">
        <v>185</v>
      </c>
      <c r="E1247" s="204" t="s">
        <v>2018</v>
      </c>
      <c r="F1247" s="205" t="s">
        <v>2019</v>
      </c>
      <c r="G1247" s="206" t="s">
        <v>246</v>
      </c>
      <c r="H1247" s="207">
        <v>3</v>
      </c>
      <c r="I1247" s="208"/>
      <c r="J1247" s="209">
        <f t="shared" si="90"/>
        <v>0</v>
      </c>
      <c r="K1247" s="205" t="s">
        <v>22</v>
      </c>
      <c r="L1247" s="60"/>
      <c r="M1247" s="210" t="s">
        <v>22</v>
      </c>
      <c r="N1247" s="211" t="s">
        <v>49</v>
      </c>
      <c r="O1247" s="41"/>
      <c r="P1247" s="212">
        <f t="shared" si="91"/>
        <v>0</v>
      </c>
      <c r="Q1247" s="212">
        <v>0</v>
      </c>
      <c r="R1247" s="212">
        <f t="shared" si="92"/>
        <v>0</v>
      </c>
      <c r="S1247" s="212">
        <v>0</v>
      </c>
      <c r="T1247" s="213">
        <f t="shared" si="93"/>
        <v>0</v>
      </c>
      <c r="AR1247" s="23" t="s">
        <v>299</v>
      </c>
      <c r="AT1247" s="23" t="s">
        <v>185</v>
      </c>
      <c r="AU1247" s="23" t="s">
        <v>86</v>
      </c>
      <c r="AY1247" s="23" t="s">
        <v>183</v>
      </c>
      <c r="BE1247" s="214">
        <f t="shared" si="94"/>
        <v>0</v>
      </c>
      <c r="BF1247" s="214">
        <f t="shared" si="95"/>
        <v>0</v>
      </c>
      <c r="BG1247" s="214">
        <f t="shared" si="96"/>
        <v>0</v>
      </c>
      <c r="BH1247" s="214">
        <f t="shared" si="97"/>
        <v>0</v>
      </c>
      <c r="BI1247" s="214">
        <f t="shared" si="98"/>
        <v>0</v>
      </c>
      <c r="BJ1247" s="23" t="s">
        <v>24</v>
      </c>
      <c r="BK1247" s="214">
        <f t="shared" si="99"/>
        <v>0</v>
      </c>
      <c r="BL1247" s="23" t="s">
        <v>299</v>
      </c>
      <c r="BM1247" s="23" t="s">
        <v>2020</v>
      </c>
    </row>
    <row r="1248" spans="2:65" s="1" customFormat="1" ht="22.5" customHeight="1">
      <c r="B1248" s="40"/>
      <c r="C1248" s="245" t="s">
        <v>2021</v>
      </c>
      <c r="D1248" s="245" t="s">
        <v>272</v>
      </c>
      <c r="E1248" s="246" t="s">
        <v>2022</v>
      </c>
      <c r="F1248" s="247" t="s">
        <v>2023</v>
      </c>
      <c r="G1248" s="248" t="s">
        <v>246</v>
      </c>
      <c r="H1248" s="249">
        <v>89</v>
      </c>
      <c r="I1248" s="250"/>
      <c r="J1248" s="251">
        <f t="shared" si="90"/>
        <v>0</v>
      </c>
      <c r="K1248" s="247" t="s">
        <v>22</v>
      </c>
      <c r="L1248" s="252"/>
      <c r="M1248" s="253" t="s">
        <v>22</v>
      </c>
      <c r="N1248" s="254" t="s">
        <v>49</v>
      </c>
      <c r="O1248" s="41"/>
      <c r="P1248" s="212">
        <f t="shared" si="91"/>
        <v>0</v>
      </c>
      <c r="Q1248" s="212">
        <v>0</v>
      </c>
      <c r="R1248" s="212">
        <f t="shared" si="92"/>
        <v>0</v>
      </c>
      <c r="S1248" s="212">
        <v>0</v>
      </c>
      <c r="T1248" s="213">
        <f t="shared" si="93"/>
        <v>0</v>
      </c>
      <c r="AR1248" s="23" t="s">
        <v>394</v>
      </c>
      <c r="AT1248" s="23" t="s">
        <v>272</v>
      </c>
      <c r="AU1248" s="23" t="s">
        <v>86</v>
      </c>
      <c r="AY1248" s="23" t="s">
        <v>183</v>
      </c>
      <c r="BE1248" s="214">
        <f t="shared" si="94"/>
        <v>0</v>
      </c>
      <c r="BF1248" s="214">
        <f t="shared" si="95"/>
        <v>0</v>
      </c>
      <c r="BG1248" s="214">
        <f t="shared" si="96"/>
        <v>0</v>
      </c>
      <c r="BH1248" s="214">
        <f t="shared" si="97"/>
        <v>0</v>
      </c>
      <c r="BI1248" s="214">
        <f t="shared" si="98"/>
        <v>0</v>
      </c>
      <c r="BJ1248" s="23" t="s">
        <v>24</v>
      </c>
      <c r="BK1248" s="214">
        <f t="shared" si="99"/>
        <v>0</v>
      </c>
      <c r="BL1248" s="23" t="s">
        <v>299</v>
      </c>
      <c r="BM1248" s="23" t="s">
        <v>2024</v>
      </c>
    </row>
    <row r="1249" spans="2:65" s="1" customFormat="1" ht="31.5" customHeight="1">
      <c r="B1249" s="40"/>
      <c r="C1249" s="245" t="s">
        <v>2025</v>
      </c>
      <c r="D1249" s="245" t="s">
        <v>272</v>
      </c>
      <c r="E1249" s="246" t="s">
        <v>2026</v>
      </c>
      <c r="F1249" s="247" t="s">
        <v>2027</v>
      </c>
      <c r="G1249" s="248" t="s">
        <v>246</v>
      </c>
      <c r="H1249" s="249">
        <v>89</v>
      </c>
      <c r="I1249" s="250"/>
      <c r="J1249" s="251">
        <f t="shared" si="90"/>
        <v>0</v>
      </c>
      <c r="K1249" s="247" t="s">
        <v>22</v>
      </c>
      <c r="L1249" s="252"/>
      <c r="M1249" s="253" t="s">
        <v>22</v>
      </c>
      <c r="N1249" s="254" t="s">
        <v>49</v>
      </c>
      <c r="O1249" s="41"/>
      <c r="P1249" s="212">
        <f t="shared" si="91"/>
        <v>0</v>
      </c>
      <c r="Q1249" s="212">
        <v>0</v>
      </c>
      <c r="R1249" s="212">
        <f t="shared" si="92"/>
        <v>0</v>
      </c>
      <c r="S1249" s="212">
        <v>0</v>
      </c>
      <c r="T1249" s="213">
        <f t="shared" si="93"/>
        <v>0</v>
      </c>
      <c r="AR1249" s="23" t="s">
        <v>394</v>
      </c>
      <c r="AT1249" s="23" t="s">
        <v>272</v>
      </c>
      <c r="AU1249" s="23" t="s">
        <v>86</v>
      </c>
      <c r="AY1249" s="23" t="s">
        <v>183</v>
      </c>
      <c r="BE1249" s="214">
        <f t="shared" si="94"/>
        <v>0</v>
      </c>
      <c r="BF1249" s="214">
        <f t="shared" si="95"/>
        <v>0</v>
      </c>
      <c r="BG1249" s="214">
        <f t="shared" si="96"/>
        <v>0</v>
      </c>
      <c r="BH1249" s="214">
        <f t="shared" si="97"/>
        <v>0</v>
      </c>
      <c r="BI1249" s="214">
        <f t="shared" si="98"/>
        <v>0</v>
      </c>
      <c r="BJ1249" s="23" t="s">
        <v>24</v>
      </c>
      <c r="BK1249" s="214">
        <f t="shared" si="99"/>
        <v>0</v>
      </c>
      <c r="BL1249" s="23" t="s">
        <v>299</v>
      </c>
      <c r="BM1249" s="23" t="s">
        <v>2028</v>
      </c>
    </row>
    <row r="1250" spans="2:65" s="1" customFormat="1" ht="22.5" customHeight="1">
      <c r="B1250" s="40"/>
      <c r="C1250" s="245" t="s">
        <v>2029</v>
      </c>
      <c r="D1250" s="245" t="s">
        <v>272</v>
      </c>
      <c r="E1250" s="246" t="s">
        <v>2030</v>
      </c>
      <c r="F1250" s="247" t="s">
        <v>2031</v>
      </c>
      <c r="G1250" s="248" t="s">
        <v>246</v>
      </c>
      <c r="H1250" s="249">
        <v>89</v>
      </c>
      <c r="I1250" s="250"/>
      <c r="J1250" s="251">
        <f aca="true" t="shared" si="100" ref="J1250:J1281">ROUND(I1250*H1250,2)</f>
        <v>0</v>
      </c>
      <c r="K1250" s="247" t="s">
        <v>22</v>
      </c>
      <c r="L1250" s="252"/>
      <c r="M1250" s="253" t="s">
        <v>22</v>
      </c>
      <c r="N1250" s="254" t="s">
        <v>49</v>
      </c>
      <c r="O1250" s="41"/>
      <c r="P1250" s="212">
        <f aca="true" t="shared" si="101" ref="P1250:P1281">O1250*H1250</f>
        <v>0</v>
      </c>
      <c r="Q1250" s="212">
        <v>0</v>
      </c>
      <c r="R1250" s="212">
        <f aca="true" t="shared" si="102" ref="R1250:R1281">Q1250*H1250</f>
        <v>0</v>
      </c>
      <c r="S1250" s="212">
        <v>0</v>
      </c>
      <c r="T1250" s="213">
        <f aca="true" t="shared" si="103" ref="T1250:T1281">S1250*H1250</f>
        <v>0</v>
      </c>
      <c r="AR1250" s="23" t="s">
        <v>394</v>
      </c>
      <c r="AT1250" s="23" t="s">
        <v>272</v>
      </c>
      <c r="AU1250" s="23" t="s">
        <v>86</v>
      </c>
      <c r="AY1250" s="23" t="s">
        <v>183</v>
      </c>
      <c r="BE1250" s="214">
        <f aca="true" t="shared" si="104" ref="BE1250:BE1281">IF(N1250="základní",J1250,0)</f>
        <v>0</v>
      </c>
      <c r="BF1250" s="214">
        <f aca="true" t="shared" si="105" ref="BF1250:BF1281">IF(N1250="snížená",J1250,0)</f>
        <v>0</v>
      </c>
      <c r="BG1250" s="214">
        <f aca="true" t="shared" si="106" ref="BG1250:BG1281">IF(N1250="zákl. přenesená",J1250,0)</f>
        <v>0</v>
      </c>
      <c r="BH1250" s="214">
        <f aca="true" t="shared" si="107" ref="BH1250:BH1281">IF(N1250="sníž. přenesená",J1250,0)</f>
        <v>0</v>
      </c>
      <c r="BI1250" s="214">
        <f aca="true" t="shared" si="108" ref="BI1250:BI1281">IF(N1250="nulová",J1250,0)</f>
        <v>0</v>
      </c>
      <c r="BJ1250" s="23" t="s">
        <v>24</v>
      </c>
      <c r="BK1250" s="214">
        <f aca="true" t="shared" si="109" ref="BK1250:BK1281">ROUND(I1250*H1250,2)</f>
        <v>0</v>
      </c>
      <c r="BL1250" s="23" t="s">
        <v>299</v>
      </c>
      <c r="BM1250" s="23" t="s">
        <v>2032</v>
      </c>
    </row>
    <row r="1251" spans="2:65" s="1" customFormat="1" ht="22.5" customHeight="1">
      <c r="B1251" s="40"/>
      <c r="C1251" s="245" t="s">
        <v>2033</v>
      </c>
      <c r="D1251" s="245" t="s">
        <v>272</v>
      </c>
      <c r="E1251" s="246" t="s">
        <v>2034</v>
      </c>
      <c r="F1251" s="247" t="s">
        <v>2035</v>
      </c>
      <c r="G1251" s="248" t="s">
        <v>246</v>
      </c>
      <c r="H1251" s="249">
        <v>2</v>
      </c>
      <c r="I1251" s="250"/>
      <c r="J1251" s="251">
        <f t="shared" si="100"/>
        <v>0</v>
      </c>
      <c r="K1251" s="247" t="s">
        <v>22</v>
      </c>
      <c r="L1251" s="252"/>
      <c r="M1251" s="253" t="s">
        <v>22</v>
      </c>
      <c r="N1251" s="254" t="s">
        <v>49</v>
      </c>
      <c r="O1251" s="41"/>
      <c r="P1251" s="212">
        <f t="shared" si="101"/>
        <v>0</v>
      </c>
      <c r="Q1251" s="212">
        <v>0</v>
      </c>
      <c r="R1251" s="212">
        <f t="shared" si="102"/>
        <v>0</v>
      </c>
      <c r="S1251" s="212">
        <v>0</v>
      </c>
      <c r="T1251" s="213">
        <f t="shared" si="103"/>
        <v>0</v>
      </c>
      <c r="AR1251" s="23" t="s">
        <v>394</v>
      </c>
      <c r="AT1251" s="23" t="s">
        <v>272</v>
      </c>
      <c r="AU1251" s="23" t="s">
        <v>86</v>
      </c>
      <c r="AY1251" s="23" t="s">
        <v>183</v>
      </c>
      <c r="BE1251" s="214">
        <f t="shared" si="104"/>
        <v>0</v>
      </c>
      <c r="BF1251" s="214">
        <f t="shared" si="105"/>
        <v>0</v>
      </c>
      <c r="BG1251" s="214">
        <f t="shared" si="106"/>
        <v>0</v>
      </c>
      <c r="BH1251" s="214">
        <f t="shared" si="107"/>
        <v>0</v>
      </c>
      <c r="BI1251" s="214">
        <f t="shared" si="108"/>
        <v>0</v>
      </c>
      <c r="BJ1251" s="23" t="s">
        <v>24</v>
      </c>
      <c r="BK1251" s="214">
        <f t="shared" si="109"/>
        <v>0</v>
      </c>
      <c r="BL1251" s="23" t="s">
        <v>299</v>
      </c>
      <c r="BM1251" s="23" t="s">
        <v>2036</v>
      </c>
    </row>
    <row r="1252" spans="2:65" s="1" customFormat="1" ht="22.5" customHeight="1">
      <c r="B1252" s="40"/>
      <c r="C1252" s="245" t="s">
        <v>2037</v>
      </c>
      <c r="D1252" s="245" t="s">
        <v>272</v>
      </c>
      <c r="E1252" s="246" t="s">
        <v>2038</v>
      </c>
      <c r="F1252" s="247" t="s">
        <v>2039</v>
      </c>
      <c r="G1252" s="248" t="s">
        <v>246</v>
      </c>
      <c r="H1252" s="249">
        <v>2</v>
      </c>
      <c r="I1252" s="250"/>
      <c r="J1252" s="251">
        <f t="shared" si="100"/>
        <v>0</v>
      </c>
      <c r="K1252" s="247" t="s">
        <v>22</v>
      </c>
      <c r="L1252" s="252"/>
      <c r="M1252" s="253" t="s">
        <v>22</v>
      </c>
      <c r="N1252" s="254" t="s">
        <v>49</v>
      </c>
      <c r="O1252" s="41"/>
      <c r="P1252" s="212">
        <f t="shared" si="101"/>
        <v>0</v>
      </c>
      <c r="Q1252" s="212">
        <v>0</v>
      </c>
      <c r="R1252" s="212">
        <f t="shared" si="102"/>
        <v>0</v>
      </c>
      <c r="S1252" s="212">
        <v>0</v>
      </c>
      <c r="T1252" s="213">
        <f t="shared" si="103"/>
        <v>0</v>
      </c>
      <c r="AR1252" s="23" t="s">
        <v>394</v>
      </c>
      <c r="AT1252" s="23" t="s">
        <v>272</v>
      </c>
      <c r="AU1252" s="23" t="s">
        <v>86</v>
      </c>
      <c r="AY1252" s="23" t="s">
        <v>183</v>
      </c>
      <c r="BE1252" s="214">
        <f t="shared" si="104"/>
        <v>0</v>
      </c>
      <c r="BF1252" s="214">
        <f t="shared" si="105"/>
        <v>0</v>
      </c>
      <c r="BG1252" s="214">
        <f t="shared" si="106"/>
        <v>0</v>
      </c>
      <c r="BH1252" s="214">
        <f t="shared" si="107"/>
        <v>0</v>
      </c>
      <c r="BI1252" s="214">
        <f t="shared" si="108"/>
        <v>0</v>
      </c>
      <c r="BJ1252" s="23" t="s">
        <v>24</v>
      </c>
      <c r="BK1252" s="214">
        <f t="shared" si="109"/>
        <v>0</v>
      </c>
      <c r="BL1252" s="23" t="s">
        <v>299</v>
      </c>
      <c r="BM1252" s="23" t="s">
        <v>2040</v>
      </c>
    </row>
    <row r="1253" spans="2:65" s="1" customFormat="1" ht="22.5" customHeight="1">
      <c r="B1253" s="40"/>
      <c r="C1253" s="203" t="s">
        <v>2041</v>
      </c>
      <c r="D1253" s="203" t="s">
        <v>185</v>
      </c>
      <c r="E1253" s="204" t="s">
        <v>2042</v>
      </c>
      <c r="F1253" s="205" t="s">
        <v>2043</v>
      </c>
      <c r="G1253" s="206" t="s">
        <v>246</v>
      </c>
      <c r="H1253" s="207">
        <v>2</v>
      </c>
      <c r="I1253" s="208"/>
      <c r="J1253" s="209">
        <f t="shared" si="100"/>
        <v>0</v>
      </c>
      <c r="K1253" s="205" t="s">
        <v>22</v>
      </c>
      <c r="L1253" s="60"/>
      <c r="M1253" s="210" t="s">
        <v>22</v>
      </c>
      <c r="N1253" s="211" t="s">
        <v>49</v>
      </c>
      <c r="O1253" s="41"/>
      <c r="P1253" s="212">
        <f t="shared" si="101"/>
        <v>0</v>
      </c>
      <c r="Q1253" s="212">
        <v>0</v>
      </c>
      <c r="R1253" s="212">
        <f t="shared" si="102"/>
        <v>0</v>
      </c>
      <c r="S1253" s="212">
        <v>0</v>
      </c>
      <c r="T1253" s="213">
        <f t="shared" si="103"/>
        <v>0</v>
      </c>
      <c r="AR1253" s="23" t="s">
        <v>299</v>
      </c>
      <c r="AT1253" s="23" t="s">
        <v>185</v>
      </c>
      <c r="AU1253" s="23" t="s">
        <v>86</v>
      </c>
      <c r="AY1253" s="23" t="s">
        <v>183</v>
      </c>
      <c r="BE1253" s="214">
        <f t="shared" si="104"/>
        <v>0</v>
      </c>
      <c r="BF1253" s="214">
        <f t="shared" si="105"/>
        <v>0</v>
      </c>
      <c r="BG1253" s="214">
        <f t="shared" si="106"/>
        <v>0</v>
      </c>
      <c r="BH1253" s="214">
        <f t="shared" si="107"/>
        <v>0</v>
      </c>
      <c r="BI1253" s="214">
        <f t="shared" si="108"/>
        <v>0</v>
      </c>
      <c r="BJ1253" s="23" t="s">
        <v>24</v>
      </c>
      <c r="BK1253" s="214">
        <f t="shared" si="109"/>
        <v>0</v>
      </c>
      <c r="BL1253" s="23" t="s">
        <v>299</v>
      </c>
      <c r="BM1253" s="23" t="s">
        <v>2044</v>
      </c>
    </row>
    <row r="1254" spans="2:65" s="1" customFormat="1" ht="31.5" customHeight="1">
      <c r="B1254" s="40"/>
      <c r="C1254" s="203" t="s">
        <v>2045</v>
      </c>
      <c r="D1254" s="203" t="s">
        <v>185</v>
      </c>
      <c r="E1254" s="204" t="s">
        <v>2046</v>
      </c>
      <c r="F1254" s="205" t="s">
        <v>2047</v>
      </c>
      <c r="G1254" s="206" t="s">
        <v>246</v>
      </c>
      <c r="H1254" s="207">
        <v>1</v>
      </c>
      <c r="I1254" s="208"/>
      <c r="J1254" s="209">
        <f t="shared" si="100"/>
        <v>0</v>
      </c>
      <c r="K1254" s="205" t="s">
        <v>22</v>
      </c>
      <c r="L1254" s="60"/>
      <c r="M1254" s="210" t="s">
        <v>22</v>
      </c>
      <c r="N1254" s="211" t="s">
        <v>49</v>
      </c>
      <c r="O1254" s="41"/>
      <c r="P1254" s="212">
        <f t="shared" si="101"/>
        <v>0</v>
      </c>
      <c r="Q1254" s="212">
        <v>0</v>
      </c>
      <c r="R1254" s="212">
        <f t="shared" si="102"/>
        <v>0</v>
      </c>
      <c r="S1254" s="212">
        <v>0</v>
      </c>
      <c r="T1254" s="213">
        <f t="shared" si="103"/>
        <v>0</v>
      </c>
      <c r="AR1254" s="23" t="s">
        <v>299</v>
      </c>
      <c r="AT1254" s="23" t="s">
        <v>185</v>
      </c>
      <c r="AU1254" s="23" t="s">
        <v>86</v>
      </c>
      <c r="AY1254" s="23" t="s">
        <v>183</v>
      </c>
      <c r="BE1254" s="214">
        <f t="shared" si="104"/>
        <v>0</v>
      </c>
      <c r="BF1254" s="214">
        <f t="shared" si="105"/>
        <v>0</v>
      </c>
      <c r="BG1254" s="214">
        <f t="shared" si="106"/>
        <v>0</v>
      </c>
      <c r="BH1254" s="214">
        <f t="shared" si="107"/>
        <v>0</v>
      </c>
      <c r="BI1254" s="214">
        <f t="shared" si="108"/>
        <v>0</v>
      </c>
      <c r="BJ1254" s="23" t="s">
        <v>24</v>
      </c>
      <c r="BK1254" s="214">
        <f t="shared" si="109"/>
        <v>0</v>
      </c>
      <c r="BL1254" s="23" t="s">
        <v>299</v>
      </c>
      <c r="BM1254" s="23" t="s">
        <v>2048</v>
      </c>
    </row>
    <row r="1255" spans="2:65" s="1" customFormat="1" ht="22.5" customHeight="1">
      <c r="B1255" s="40"/>
      <c r="C1255" s="203" t="s">
        <v>2049</v>
      </c>
      <c r="D1255" s="203" t="s">
        <v>185</v>
      </c>
      <c r="E1255" s="204" t="s">
        <v>2050</v>
      </c>
      <c r="F1255" s="205" t="s">
        <v>2051</v>
      </c>
      <c r="G1255" s="206" t="s">
        <v>246</v>
      </c>
      <c r="H1255" s="207">
        <v>1</v>
      </c>
      <c r="I1255" s="208"/>
      <c r="J1255" s="209">
        <f t="shared" si="100"/>
        <v>0</v>
      </c>
      <c r="K1255" s="205" t="s">
        <v>22</v>
      </c>
      <c r="L1255" s="60"/>
      <c r="M1255" s="210" t="s">
        <v>22</v>
      </c>
      <c r="N1255" s="211" t="s">
        <v>49</v>
      </c>
      <c r="O1255" s="41"/>
      <c r="P1255" s="212">
        <f t="shared" si="101"/>
        <v>0</v>
      </c>
      <c r="Q1255" s="212">
        <v>0</v>
      </c>
      <c r="R1255" s="212">
        <f t="shared" si="102"/>
        <v>0</v>
      </c>
      <c r="S1255" s="212">
        <v>0</v>
      </c>
      <c r="T1255" s="213">
        <f t="shared" si="103"/>
        <v>0</v>
      </c>
      <c r="AR1255" s="23" t="s">
        <v>299</v>
      </c>
      <c r="AT1255" s="23" t="s">
        <v>185</v>
      </c>
      <c r="AU1255" s="23" t="s">
        <v>86</v>
      </c>
      <c r="AY1255" s="23" t="s">
        <v>183</v>
      </c>
      <c r="BE1255" s="214">
        <f t="shared" si="104"/>
        <v>0</v>
      </c>
      <c r="BF1255" s="214">
        <f t="shared" si="105"/>
        <v>0</v>
      </c>
      <c r="BG1255" s="214">
        <f t="shared" si="106"/>
        <v>0</v>
      </c>
      <c r="BH1255" s="214">
        <f t="shared" si="107"/>
        <v>0</v>
      </c>
      <c r="BI1255" s="214">
        <f t="shared" si="108"/>
        <v>0</v>
      </c>
      <c r="BJ1255" s="23" t="s">
        <v>24</v>
      </c>
      <c r="BK1255" s="214">
        <f t="shared" si="109"/>
        <v>0</v>
      </c>
      <c r="BL1255" s="23" t="s">
        <v>299</v>
      </c>
      <c r="BM1255" s="23" t="s">
        <v>2052</v>
      </c>
    </row>
    <row r="1256" spans="2:65" s="1" customFormat="1" ht="22.5" customHeight="1">
      <c r="B1256" s="40"/>
      <c r="C1256" s="203" t="s">
        <v>2053</v>
      </c>
      <c r="D1256" s="203" t="s">
        <v>185</v>
      </c>
      <c r="E1256" s="204" t="s">
        <v>2054</v>
      </c>
      <c r="F1256" s="205" t="s">
        <v>2055</v>
      </c>
      <c r="G1256" s="206" t="s">
        <v>246</v>
      </c>
      <c r="H1256" s="207">
        <v>1</v>
      </c>
      <c r="I1256" s="208"/>
      <c r="J1256" s="209">
        <f t="shared" si="100"/>
        <v>0</v>
      </c>
      <c r="K1256" s="205" t="s">
        <v>22</v>
      </c>
      <c r="L1256" s="60"/>
      <c r="M1256" s="210" t="s">
        <v>22</v>
      </c>
      <c r="N1256" s="211" t="s">
        <v>49</v>
      </c>
      <c r="O1256" s="41"/>
      <c r="P1256" s="212">
        <f t="shared" si="101"/>
        <v>0</v>
      </c>
      <c r="Q1256" s="212">
        <v>0</v>
      </c>
      <c r="R1256" s="212">
        <f t="shared" si="102"/>
        <v>0</v>
      </c>
      <c r="S1256" s="212">
        <v>0</v>
      </c>
      <c r="T1256" s="213">
        <f t="shared" si="103"/>
        <v>0</v>
      </c>
      <c r="AR1256" s="23" t="s">
        <v>299</v>
      </c>
      <c r="AT1256" s="23" t="s">
        <v>185</v>
      </c>
      <c r="AU1256" s="23" t="s">
        <v>86</v>
      </c>
      <c r="AY1256" s="23" t="s">
        <v>183</v>
      </c>
      <c r="BE1256" s="214">
        <f t="shared" si="104"/>
        <v>0</v>
      </c>
      <c r="BF1256" s="214">
        <f t="shared" si="105"/>
        <v>0</v>
      </c>
      <c r="BG1256" s="214">
        <f t="shared" si="106"/>
        <v>0</v>
      </c>
      <c r="BH1256" s="214">
        <f t="shared" si="107"/>
        <v>0</v>
      </c>
      <c r="BI1256" s="214">
        <f t="shared" si="108"/>
        <v>0</v>
      </c>
      <c r="BJ1256" s="23" t="s">
        <v>24</v>
      </c>
      <c r="BK1256" s="214">
        <f t="shared" si="109"/>
        <v>0</v>
      </c>
      <c r="BL1256" s="23" t="s">
        <v>299</v>
      </c>
      <c r="BM1256" s="23" t="s">
        <v>2056</v>
      </c>
    </row>
    <row r="1257" spans="2:65" s="1" customFormat="1" ht="22.5" customHeight="1">
      <c r="B1257" s="40"/>
      <c r="C1257" s="203" t="s">
        <v>2057</v>
      </c>
      <c r="D1257" s="203" t="s">
        <v>185</v>
      </c>
      <c r="E1257" s="204" t="s">
        <v>2058</v>
      </c>
      <c r="F1257" s="205" t="s">
        <v>2059</v>
      </c>
      <c r="G1257" s="206" t="s">
        <v>257</v>
      </c>
      <c r="H1257" s="207">
        <v>0.094</v>
      </c>
      <c r="I1257" s="208"/>
      <c r="J1257" s="209">
        <f t="shared" si="100"/>
        <v>0</v>
      </c>
      <c r="K1257" s="205" t="s">
        <v>22</v>
      </c>
      <c r="L1257" s="60"/>
      <c r="M1257" s="210" t="s">
        <v>22</v>
      </c>
      <c r="N1257" s="211" t="s">
        <v>49</v>
      </c>
      <c r="O1257" s="41"/>
      <c r="P1257" s="212">
        <f t="shared" si="101"/>
        <v>0</v>
      </c>
      <c r="Q1257" s="212">
        <v>0</v>
      </c>
      <c r="R1257" s="212">
        <f t="shared" si="102"/>
        <v>0</v>
      </c>
      <c r="S1257" s="212">
        <v>0</v>
      </c>
      <c r="T1257" s="213">
        <f t="shared" si="103"/>
        <v>0</v>
      </c>
      <c r="AR1257" s="23" t="s">
        <v>299</v>
      </c>
      <c r="AT1257" s="23" t="s">
        <v>185</v>
      </c>
      <c r="AU1257" s="23" t="s">
        <v>86</v>
      </c>
      <c r="AY1257" s="23" t="s">
        <v>183</v>
      </c>
      <c r="BE1257" s="214">
        <f t="shared" si="104"/>
        <v>0</v>
      </c>
      <c r="BF1257" s="214">
        <f t="shared" si="105"/>
        <v>0</v>
      </c>
      <c r="BG1257" s="214">
        <f t="shared" si="106"/>
        <v>0</v>
      </c>
      <c r="BH1257" s="214">
        <f t="shared" si="107"/>
        <v>0</v>
      </c>
      <c r="BI1257" s="214">
        <f t="shared" si="108"/>
        <v>0</v>
      </c>
      <c r="BJ1257" s="23" t="s">
        <v>24</v>
      </c>
      <c r="BK1257" s="214">
        <f t="shared" si="109"/>
        <v>0</v>
      </c>
      <c r="BL1257" s="23" t="s">
        <v>299</v>
      </c>
      <c r="BM1257" s="23" t="s">
        <v>2060</v>
      </c>
    </row>
    <row r="1258" spans="2:65" s="1" customFormat="1" ht="22.5" customHeight="1">
      <c r="B1258" s="40"/>
      <c r="C1258" s="203" t="s">
        <v>2061</v>
      </c>
      <c r="D1258" s="203" t="s">
        <v>185</v>
      </c>
      <c r="E1258" s="204" t="s">
        <v>2062</v>
      </c>
      <c r="F1258" s="205" t="s">
        <v>2063</v>
      </c>
      <c r="G1258" s="206" t="s">
        <v>246</v>
      </c>
      <c r="H1258" s="207">
        <v>178</v>
      </c>
      <c r="I1258" s="208"/>
      <c r="J1258" s="209">
        <f t="shared" si="100"/>
        <v>0</v>
      </c>
      <c r="K1258" s="205" t="s">
        <v>22</v>
      </c>
      <c r="L1258" s="60"/>
      <c r="M1258" s="210" t="s">
        <v>22</v>
      </c>
      <c r="N1258" s="211" t="s">
        <v>49</v>
      </c>
      <c r="O1258" s="41"/>
      <c r="P1258" s="212">
        <f t="shared" si="101"/>
        <v>0</v>
      </c>
      <c r="Q1258" s="212">
        <v>0</v>
      </c>
      <c r="R1258" s="212">
        <f t="shared" si="102"/>
        <v>0</v>
      </c>
      <c r="S1258" s="212">
        <v>0</v>
      </c>
      <c r="T1258" s="213">
        <f t="shared" si="103"/>
        <v>0</v>
      </c>
      <c r="AR1258" s="23" t="s">
        <v>299</v>
      </c>
      <c r="AT1258" s="23" t="s">
        <v>185</v>
      </c>
      <c r="AU1258" s="23" t="s">
        <v>86</v>
      </c>
      <c r="AY1258" s="23" t="s">
        <v>183</v>
      </c>
      <c r="BE1258" s="214">
        <f t="shared" si="104"/>
        <v>0</v>
      </c>
      <c r="BF1258" s="214">
        <f t="shared" si="105"/>
        <v>0</v>
      </c>
      <c r="BG1258" s="214">
        <f t="shared" si="106"/>
        <v>0</v>
      </c>
      <c r="BH1258" s="214">
        <f t="shared" si="107"/>
        <v>0</v>
      </c>
      <c r="BI1258" s="214">
        <f t="shared" si="108"/>
        <v>0</v>
      </c>
      <c r="BJ1258" s="23" t="s">
        <v>24</v>
      </c>
      <c r="BK1258" s="214">
        <f t="shared" si="109"/>
        <v>0</v>
      </c>
      <c r="BL1258" s="23" t="s">
        <v>299</v>
      </c>
      <c r="BM1258" s="23" t="s">
        <v>2064</v>
      </c>
    </row>
    <row r="1259" spans="2:65" s="1" customFormat="1" ht="31.5" customHeight="1">
      <c r="B1259" s="40"/>
      <c r="C1259" s="203" t="s">
        <v>2065</v>
      </c>
      <c r="D1259" s="203" t="s">
        <v>185</v>
      </c>
      <c r="E1259" s="204" t="s">
        <v>2066</v>
      </c>
      <c r="F1259" s="205" t="s">
        <v>2067</v>
      </c>
      <c r="G1259" s="206" t="s">
        <v>246</v>
      </c>
      <c r="H1259" s="207">
        <v>2</v>
      </c>
      <c r="I1259" s="208"/>
      <c r="J1259" s="209">
        <f t="shared" si="100"/>
        <v>0</v>
      </c>
      <c r="K1259" s="205" t="s">
        <v>22</v>
      </c>
      <c r="L1259" s="60"/>
      <c r="M1259" s="210" t="s">
        <v>22</v>
      </c>
      <c r="N1259" s="211" t="s">
        <v>49</v>
      </c>
      <c r="O1259" s="41"/>
      <c r="P1259" s="212">
        <f t="shared" si="101"/>
        <v>0</v>
      </c>
      <c r="Q1259" s="212">
        <v>0</v>
      </c>
      <c r="R1259" s="212">
        <f t="shared" si="102"/>
        <v>0</v>
      </c>
      <c r="S1259" s="212">
        <v>0</v>
      </c>
      <c r="T1259" s="213">
        <f t="shared" si="103"/>
        <v>0</v>
      </c>
      <c r="AR1259" s="23" t="s">
        <v>299</v>
      </c>
      <c r="AT1259" s="23" t="s">
        <v>185</v>
      </c>
      <c r="AU1259" s="23" t="s">
        <v>86</v>
      </c>
      <c r="AY1259" s="23" t="s">
        <v>183</v>
      </c>
      <c r="BE1259" s="214">
        <f t="shared" si="104"/>
        <v>0</v>
      </c>
      <c r="BF1259" s="214">
        <f t="shared" si="105"/>
        <v>0</v>
      </c>
      <c r="BG1259" s="214">
        <f t="shared" si="106"/>
        <v>0</v>
      </c>
      <c r="BH1259" s="214">
        <f t="shared" si="107"/>
        <v>0</v>
      </c>
      <c r="BI1259" s="214">
        <f t="shared" si="108"/>
        <v>0</v>
      </c>
      <c r="BJ1259" s="23" t="s">
        <v>24</v>
      </c>
      <c r="BK1259" s="214">
        <f t="shared" si="109"/>
        <v>0</v>
      </c>
      <c r="BL1259" s="23" t="s">
        <v>299</v>
      </c>
      <c r="BM1259" s="23" t="s">
        <v>2068</v>
      </c>
    </row>
    <row r="1260" spans="2:65" s="1" customFormat="1" ht="22.5" customHeight="1">
      <c r="B1260" s="40"/>
      <c r="C1260" s="203" t="s">
        <v>2069</v>
      </c>
      <c r="D1260" s="203" t="s">
        <v>185</v>
      </c>
      <c r="E1260" s="204" t="s">
        <v>2070</v>
      </c>
      <c r="F1260" s="205" t="s">
        <v>2071</v>
      </c>
      <c r="G1260" s="206" t="s">
        <v>246</v>
      </c>
      <c r="H1260" s="207">
        <v>2</v>
      </c>
      <c r="I1260" s="208"/>
      <c r="J1260" s="209">
        <f t="shared" si="100"/>
        <v>0</v>
      </c>
      <c r="K1260" s="205" t="s">
        <v>22</v>
      </c>
      <c r="L1260" s="60"/>
      <c r="M1260" s="210" t="s">
        <v>22</v>
      </c>
      <c r="N1260" s="211" t="s">
        <v>49</v>
      </c>
      <c r="O1260" s="41"/>
      <c r="P1260" s="212">
        <f t="shared" si="101"/>
        <v>0</v>
      </c>
      <c r="Q1260" s="212">
        <v>0</v>
      </c>
      <c r="R1260" s="212">
        <f t="shared" si="102"/>
        <v>0</v>
      </c>
      <c r="S1260" s="212">
        <v>0</v>
      </c>
      <c r="T1260" s="213">
        <f t="shared" si="103"/>
        <v>0</v>
      </c>
      <c r="AR1260" s="23" t="s">
        <v>299</v>
      </c>
      <c r="AT1260" s="23" t="s">
        <v>185</v>
      </c>
      <c r="AU1260" s="23" t="s">
        <v>86</v>
      </c>
      <c r="AY1260" s="23" t="s">
        <v>183</v>
      </c>
      <c r="BE1260" s="214">
        <f t="shared" si="104"/>
        <v>0</v>
      </c>
      <c r="BF1260" s="214">
        <f t="shared" si="105"/>
        <v>0</v>
      </c>
      <c r="BG1260" s="214">
        <f t="shared" si="106"/>
        <v>0</v>
      </c>
      <c r="BH1260" s="214">
        <f t="shared" si="107"/>
        <v>0</v>
      </c>
      <c r="BI1260" s="214">
        <f t="shared" si="108"/>
        <v>0</v>
      </c>
      <c r="BJ1260" s="23" t="s">
        <v>24</v>
      </c>
      <c r="BK1260" s="214">
        <f t="shared" si="109"/>
        <v>0</v>
      </c>
      <c r="BL1260" s="23" t="s">
        <v>299</v>
      </c>
      <c r="BM1260" s="23" t="s">
        <v>2072</v>
      </c>
    </row>
    <row r="1261" spans="2:65" s="1" customFormat="1" ht="22.5" customHeight="1">
      <c r="B1261" s="40"/>
      <c r="C1261" s="203" t="s">
        <v>2073</v>
      </c>
      <c r="D1261" s="203" t="s">
        <v>185</v>
      </c>
      <c r="E1261" s="204" t="s">
        <v>2074</v>
      </c>
      <c r="F1261" s="205" t="s">
        <v>2075</v>
      </c>
      <c r="G1261" s="206" t="s">
        <v>246</v>
      </c>
      <c r="H1261" s="207">
        <v>2</v>
      </c>
      <c r="I1261" s="208"/>
      <c r="J1261" s="209">
        <f t="shared" si="100"/>
        <v>0</v>
      </c>
      <c r="K1261" s="205" t="s">
        <v>22</v>
      </c>
      <c r="L1261" s="60"/>
      <c r="M1261" s="210" t="s">
        <v>22</v>
      </c>
      <c r="N1261" s="211" t="s">
        <v>49</v>
      </c>
      <c r="O1261" s="41"/>
      <c r="P1261" s="212">
        <f t="shared" si="101"/>
        <v>0</v>
      </c>
      <c r="Q1261" s="212">
        <v>0</v>
      </c>
      <c r="R1261" s="212">
        <f t="shared" si="102"/>
        <v>0</v>
      </c>
      <c r="S1261" s="212">
        <v>0</v>
      </c>
      <c r="T1261" s="213">
        <f t="shared" si="103"/>
        <v>0</v>
      </c>
      <c r="AR1261" s="23" t="s">
        <v>299</v>
      </c>
      <c r="AT1261" s="23" t="s">
        <v>185</v>
      </c>
      <c r="AU1261" s="23" t="s">
        <v>86</v>
      </c>
      <c r="AY1261" s="23" t="s">
        <v>183</v>
      </c>
      <c r="BE1261" s="214">
        <f t="shared" si="104"/>
        <v>0</v>
      </c>
      <c r="BF1261" s="214">
        <f t="shared" si="105"/>
        <v>0</v>
      </c>
      <c r="BG1261" s="214">
        <f t="shared" si="106"/>
        <v>0</v>
      </c>
      <c r="BH1261" s="214">
        <f t="shared" si="107"/>
        <v>0</v>
      </c>
      <c r="BI1261" s="214">
        <f t="shared" si="108"/>
        <v>0</v>
      </c>
      <c r="BJ1261" s="23" t="s">
        <v>24</v>
      </c>
      <c r="BK1261" s="214">
        <f t="shared" si="109"/>
        <v>0</v>
      </c>
      <c r="BL1261" s="23" t="s">
        <v>299</v>
      </c>
      <c r="BM1261" s="23" t="s">
        <v>2076</v>
      </c>
    </row>
    <row r="1262" spans="2:65" s="1" customFormat="1" ht="22.5" customHeight="1">
      <c r="B1262" s="40"/>
      <c r="C1262" s="203" t="s">
        <v>2077</v>
      </c>
      <c r="D1262" s="203" t="s">
        <v>185</v>
      </c>
      <c r="E1262" s="204" t="s">
        <v>2078</v>
      </c>
      <c r="F1262" s="205" t="s">
        <v>2079</v>
      </c>
      <c r="G1262" s="206" t="s">
        <v>246</v>
      </c>
      <c r="H1262" s="207">
        <v>4</v>
      </c>
      <c r="I1262" s="208"/>
      <c r="J1262" s="209">
        <f t="shared" si="100"/>
        <v>0</v>
      </c>
      <c r="K1262" s="205" t="s">
        <v>22</v>
      </c>
      <c r="L1262" s="60"/>
      <c r="M1262" s="210" t="s">
        <v>22</v>
      </c>
      <c r="N1262" s="211" t="s">
        <v>49</v>
      </c>
      <c r="O1262" s="41"/>
      <c r="P1262" s="212">
        <f t="shared" si="101"/>
        <v>0</v>
      </c>
      <c r="Q1262" s="212">
        <v>0</v>
      </c>
      <c r="R1262" s="212">
        <f t="shared" si="102"/>
        <v>0</v>
      </c>
      <c r="S1262" s="212">
        <v>0</v>
      </c>
      <c r="T1262" s="213">
        <f t="shared" si="103"/>
        <v>0</v>
      </c>
      <c r="AR1262" s="23" t="s">
        <v>299</v>
      </c>
      <c r="AT1262" s="23" t="s">
        <v>185</v>
      </c>
      <c r="AU1262" s="23" t="s">
        <v>86</v>
      </c>
      <c r="AY1262" s="23" t="s">
        <v>183</v>
      </c>
      <c r="BE1262" s="214">
        <f t="shared" si="104"/>
        <v>0</v>
      </c>
      <c r="BF1262" s="214">
        <f t="shared" si="105"/>
        <v>0</v>
      </c>
      <c r="BG1262" s="214">
        <f t="shared" si="106"/>
        <v>0</v>
      </c>
      <c r="BH1262" s="214">
        <f t="shared" si="107"/>
        <v>0</v>
      </c>
      <c r="BI1262" s="214">
        <f t="shared" si="108"/>
        <v>0</v>
      </c>
      <c r="BJ1262" s="23" t="s">
        <v>24</v>
      </c>
      <c r="BK1262" s="214">
        <f t="shared" si="109"/>
        <v>0</v>
      </c>
      <c r="BL1262" s="23" t="s">
        <v>299</v>
      </c>
      <c r="BM1262" s="23" t="s">
        <v>2080</v>
      </c>
    </row>
    <row r="1263" spans="2:65" s="1" customFormat="1" ht="22.5" customHeight="1">
      <c r="B1263" s="40"/>
      <c r="C1263" s="203" t="s">
        <v>2081</v>
      </c>
      <c r="D1263" s="203" t="s">
        <v>185</v>
      </c>
      <c r="E1263" s="204" t="s">
        <v>2082</v>
      </c>
      <c r="F1263" s="205" t="s">
        <v>2083</v>
      </c>
      <c r="G1263" s="206" t="s">
        <v>246</v>
      </c>
      <c r="H1263" s="207">
        <v>2</v>
      </c>
      <c r="I1263" s="208"/>
      <c r="J1263" s="209">
        <f t="shared" si="100"/>
        <v>0</v>
      </c>
      <c r="K1263" s="205" t="s">
        <v>22</v>
      </c>
      <c r="L1263" s="60"/>
      <c r="M1263" s="210" t="s">
        <v>22</v>
      </c>
      <c r="N1263" s="211" t="s">
        <v>49</v>
      </c>
      <c r="O1263" s="41"/>
      <c r="P1263" s="212">
        <f t="shared" si="101"/>
        <v>0</v>
      </c>
      <c r="Q1263" s="212">
        <v>0</v>
      </c>
      <c r="R1263" s="212">
        <f t="shared" si="102"/>
        <v>0</v>
      </c>
      <c r="S1263" s="212">
        <v>0</v>
      </c>
      <c r="T1263" s="213">
        <f t="shared" si="103"/>
        <v>0</v>
      </c>
      <c r="AR1263" s="23" t="s">
        <v>299</v>
      </c>
      <c r="AT1263" s="23" t="s">
        <v>185</v>
      </c>
      <c r="AU1263" s="23" t="s">
        <v>86</v>
      </c>
      <c r="AY1263" s="23" t="s">
        <v>183</v>
      </c>
      <c r="BE1263" s="214">
        <f t="shared" si="104"/>
        <v>0</v>
      </c>
      <c r="BF1263" s="214">
        <f t="shared" si="105"/>
        <v>0</v>
      </c>
      <c r="BG1263" s="214">
        <f t="shared" si="106"/>
        <v>0</v>
      </c>
      <c r="BH1263" s="214">
        <f t="shared" si="107"/>
        <v>0</v>
      </c>
      <c r="BI1263" s="214">
        <f t="shared" si="108"/>
        <v>0</v>
      </c>
      <c r="BJ1263" s="23" t="s">
        <v>24</v>
      </c>
      <c r="BK1263" s="214">
        <f t="shared" si="109"/>
        <v>0</v>
      </c>
      <c r="BL1263" s="23" t="s">
        <v>299</v>
      </c>
      <c r="BM1263" s="23" t="s">
        <v>2084</v>
      </c>
    </row>
    <row r="1264" spans="2:65" s="1" customFormat="1" ht="22.5" customHeight="1">
      <c r="B1264" s="40"/>
      <c r="C1264" s="203" t="s">
        <v>2085</v>
      </c>
      <c r="D1264" s="203" t="s">
        <v>185</v>
      </c>
      <c r="E1264" s="204" t="s">
        <v>2086</v>
      </c>
      <c r="F1264" s="205" t="s">
        <v>2087</v>
      </c>
      <c r="G1264" s="206" t="s">
        <v>246</v>
      </c>
      <c r="H1264" s="207">
        <v>2</v>
      </c>
      <c r="I1264" s="208"/>
      <c r="J1264" s="209">
        <f t="shared" si="100"/>
        <v>0</v>
      </c>
      <c r="K1264" s="205" t="s">
        <v>22</v>
      </c>
      <c r="L1264" s="60"/>
      <c r="M1264" s="210" t="s">
        <v>22</v>
      </c>
      <c r="N1264" s="211" t="s">
        <v>49</v>
      </c>
      <c r="O1264" s="41"/>
      <c r="P1264" s="212">
        <f t="shared" si="101"/>
        <v>0</v>
      </c>
      <c r="Q1264" s="212">
        <v>0</v>
      </c>
      <c r="R1264" s="212">
        <f t="shared" si="102"/>
        <v>0</v>
      </c>
      <c r="S1264" s="212">
        <v>0</v>
      </c>
      <c r="T1264" s="213">
        <f t="shared" si="103"/>
        <v>0</v>
      </c>
      <c r="AR1264" s="23" t="s">
        <v>299</v>
      </c>
      <c r="AT1264" s="23" t="s">
        <v>185</v>
      </c>
      <c r="AU1264" s="23" t="s">
        <v>86</v>
      </c>
      <c r="AY1264" s="23" t="s">
        <v>183</v>
      </c>
      <c r="BE1264" s="214">
        <f t="shared" si="104"/>
        <v>0</v>
      </c>
      <c r="BF1264" s="214">
        <f t="shared" si="105"/>
        <v>0</v>
      </c>
      <c r="BG1264" s="214">
        <f t="shared" si="106"/>
        <v>0</v>
      </c>
      <c r="BH1264" s="214">
        <f t="shared" si="107"/>
        <v>0</v>
      </c>
      <c r="BI1264" s="214">
        <f t="shared" si="108"/>
        <v>0</v>
      </c>
      <c r="BJ1264" s="23" t="s">
        <v>24</v>
      </c>
      <c r="BK1264" s="214">
        <f t="shared" si="109"/>
        <v>0</v>
      </c>
      <c r="BL1264" s="23" t="s">
        <v>299</v>
      </c>
      <c r="BM1264" s="23" t="s">
        <v>2088</v>
      </c>
    </row>
    <row r="1265" spans="2:65" s="1" customFormat="1" ht="22.5" customHeight="1">
      <c r="B1265" s="40"/>
      <c r="C1265" s="203" t="s">
        <v>2089</v>
      </c>
      <c r="D1265" s="203" t="s">
        <v>185</v>
      </c>
      <c r="E1265" s="204" t="s">
        <v>2090</v>
      </c>
      <c r="F1265" s="205" t="s">
        <v>2091</v>
      </c>
      <c r="G1265" s="206" t="s">
        <v>246</v>
      </c>
      <c r="H1265" s="207">
        <v>5</v>
      </c>
      <c r="I1265" s="208"/>
      <c r="J1265" s="209">
        <f t="shared" si="100"/>
        <v>0</v>
      </c>
      <c r="K1265" s="205" t="s">
        <v>22</v>
      </c>
      <c r="L1265" s="60"/>
      <c r="M1265" s="210" t="s">
        <v>22</v>
      </c>
      <c r="N1265" s="211" t="s">
        <v>49</v>
      </c>
      <c r="O1265" s="41"/>
      <c r="P1265" s="212">
        <f t="shared" si="101"/>
        <v>0</v>
      </c>
      <c r="Q1265" s="212">
        <v>0</v>
      </c>
      <c r="R1265" s="212">
        <f t="shared" si="102"/>
        <v>0</v>
      </c>
      <c r="S1265" s="212">
        <v>0</v>
      </c>
      <c r="T1265" s="213">
        <f t="shared" si="103"/>
        <v>0</v>
      </c>
      <c r="AR1265" s="23" t="s">
        <v>299</v>
      </c>
      <c r="AT1265" s="23" t="s">
        <v>185</v>
      </c>
      <c r="AU1265" s="23" t="s">
        <v>86</v>
      </c>
      <c r="AY1265" s="23" t="s">
        <v>183</v>
      </c>
      <c r="BE1265" s="214">
        <f t="shared" si="104"/>
        <v>0</v>
      </c>
      <c r="BF1265" s="214">
        <f t="shared" si="105"/>
        <v>0</v>
      </c>
      <c r="BG1265" s="214">
        <f t="shared" si="106"/>
        <v>0</v>
      </c>
      <c r="BH1265" s="214">
        <f t="shared" si="107"/>
        <v>0</v>
      </c>
      <c r="BI1265" s="214">
        <f t="shared" si="108"/>
        <v>0</v>
      </c>
      <c r="BJ1265" s="23" t="s">
        <v>24</v>
      </c>
      <c r="BK1265" s="214">
        <f t="shared" si="109"/>
        <v>0</v>
      </c>
      <c r="BL1265" s="23" t="s">
        <v>299</v>
      </c>
      <c r="BM1265" s="23" t="s">
        <v>2092</v>
      </c>
    </row>
    <row r="1266" spans="2:65" s="1" customFormat="1" ht="22.5" customHeight="1">
      <c r="B1266" s="40"/>
      <c r="C1266" s="203" t="s">
        <v>2093</v>
      </c>
      <c r="D1266" s="203" t="s">
        <v>185</v>
      </c>
      <c r="E1266" s="204" t="s">
        <v>2094</v>
      </c>
      <c r="F1266" s="205" t="s">
        <v>2095</v>
      </c>
      <c r="G1266" s="206" t="s">
        <v>246</v>
      </c>
      <c r="H1266" s="207">
        <v>9</v>
      </c>
      <c r="I1266" s="208"/>
      <c r="J1266" s="209">
        <f t="shared" si="100"/>
        <v>0</v>
      </c>
      <c r="K1266" s="205" t="s">
        <v>22</v>
      </c>
      <c r="L1266" s="60"/>
      <c r="M1266" s="210" t="s">
        <v>22</v>
      </c>
      <c r="N1266" s="211" t="s">
        <v>49</v>
      </c>
      <c r="O1266" s="41"/>
      <c r="P1266" s="212">
        <f t="shared" si="101"/>
        <v>0</v>
      </c>
      <c r="Q1266" s="212">
        <v>0</v>
      </c>
      <c r="R1266" s="212">
        <f t="shared" si="102"/>
        <v>0</v>
      </c>
      <c r="S1266" s="212">
        <v>0</v>
      </c>
      <c r="T1266" s="213">
        <f t="shared" si="103"/>
        <v>0</v>
      </c>
      <c r="AR1266" s="23" t="s">
        <v>299</v>
      </c>
      <c r="AT1266" s="23" t="s">
        <v>185</v>
      </c>
      <c r="AU1266" s="23" t="s">
        <v>86</v>
      </c>
      <c r="AY1266" s="23" t="s">
        <v>183</v>
      </c>
      <c r="BE1266" s="214">
        <f t="shared" si="104"/>
        <v>0</v>
      </c>
      <c r="BF1266" s="214">
        <f t="shared" si="105"/>
        <v>0</v>
      </c>
      <c r="BG1266" s="214">
        <f t="shared" si="106"/>
        <v>0</v>
      </c>
      <c r="BH1266" s="214">
        <f t="shared" si="107"/>
        <v>0</v>
      </c>
      <c r="BI1266" s="214">
        <f t="shared" si="108"/>
        <v>0</v>
      </c>
      <c r="BJ1266" s="23" t="s">
        <v>24</v>
      </c>
      <c r="BK1266" s="214">
        <f t="shared" si="109"/>
        <v>0</v>
      </c>
      <c r="BL1266" s="23" t="s">
        <v>299</v>
      </c>
      <c r="BM1266" s="23" t="s">
        <v>2096</v>
      </c>
    </row>
    <row r="1267" spans="2:65" s="1" customFormat="1" ht="22.5" customHeight="1">
      <c r="B1267" s="40"/>
      <c r="C1267" s="203" t="s">
        <v>2097</v>
      </c>
      <c r="D1267" s="203" t="s">
        <v>185</v>
      </c>
      <c r="E1267" s="204" t="s">
        <v>2098</v>
      </c>
      <c r="F1267" s="205" t="s">
        <v>2099</v>
      </c>
      <c r="G1267" s="206" t="s">
        <v>246</v>
      </c>
      <c r="H1267" s="207">
        <v>12</v>
      </c>
      <c r="I1267" s="208"/>
      <c r="J1267" s="209">
        <f t="shared" si="100"/>
        <v>0</v>
      </c>
      <c r="K1267" s="205" t="s">
        <v>22</v>
      </c>
      <c r="L1267" s="60"/>
      <c r="M1267" s="210" t="s">
        <v>22</v>
      </c>
      <c r="N1267" s="211" t="s">
        <v>49</v>
      </c>
      <c r="O1267" s="41"/>
      <c r="P1267" s="212">
        <f t="shared" si="101"/>
        <v>0</v>
      </c>
      <c r="Q1267" s="212">
        <v>0</v>
      </c>
      <c r="R1267" s="212">
        <f t="shared" si="102"/>
        <v>0</v>
      </c>
      <c r="S1267" s="212">
        <v>0</v>
      </c>
      <c r="T1267" s="213">
        <f t="shared" si="103"/>
        <v>0</v>
      </c>
      <c r="AR1267" s="23" t="s">
        <v>299</v>
      </c>
      <c r="AT1267" s="23" t="s">
        <v>185</v>
      </c>
      <c r="AU1267" s="23" t="s">
        <v>86</v>
      </c>
      <c r="AY1267" s="23" t="s">
        <v>183</v>
      </c>
      <c r="BE1267" s="214">
        <f t="shared" si="104"/>
        <v>0</v>
      </c>
      <c r="BF1267" s="214">
        <f t="shared" si="105"/>
        <v>0</v>
      </c>
      <c r="BG1267" s="214">
        <f t="shared" si="106"/>
        <v>0</v>
      </c>
      <c r="BH1267" s="214">
        <f t="shared" si="107"/>
        <v>0</v>
      </c>
      <c r="BI1267" s="214">
        <f t="shared" si="108"/>
        <v>0</v>
      </c>
      <c r="BJ1267" s="23" t="s">
        <v>24</v>
      </c>
      <c r="BK1267" s="214">
        <f t="shared" si="109"/>
        <v>0</v>
      </c>
      <c r="BL1267" s="23" t="s">
        <v>299</v>
      </c>
      <c r="BM1267" s="23" t="s">
        <v>2100</v>
      </c>
    </row>
    <row r="1268" spans="2:65" s="1" customFormat="1" ht="22.5" customHeight="1">
      <c r="B1268" s="40"/>
      <c r="C1268" s="203" t="s">
        <v>2101</v>
      </c>
      <c r="D1268" s="203" t="s">
        <v>185</v>
      </c>
      <c r="E1268" s="204" t="s">
        <v>2102</v>
      </c>
      <c r="F1268" s="205" t="s">
        <v>2103</v>
      </c>
      <c r="G1268" s="206" t="s">
        <v>246</v>
      </c>
      <c r="H1268" s="207">
        <v>2</v>
      </c>
      <c r="I1268" s="208"/>
      <c r="J1268" s="209">
        <f t="shared" si="100"/>
        <v>0</v>
      </c>
      <c r="K1268" s="205" t="s">
        <v>22</v>
      </c>
      <c r="L1268" s="60"/>
      <c r="M1268" s="210" t="s">
        <v>22</v>
      </c>
      <c r="N1268" s="211" t="s">
        <v>49</v>
      </c>
      <c r="O1268" s="41"/>
      <c r="P1268" s="212">
        <f t="shared" si="101"/>
        <v>0</v>
      </c>
      <c r="Q1268" s="212">
        <v>0</v>
      </c>
      <c r="R1268" s="212">
        <f t="shared" si="102"/>
        <v>0</v>
      </c>
      <c r="S1268" s="212">
        <v>0</v>
      </c>
      <c r="T1268" s="213">
        <f t="shared" si="103"/>
        <v>0</v>
      </c>
      <c r="AR1268" s="23" t="s">
        <v>299</v>
      </c>
      <c r="AT1268" s="23" t="s">
        <v>185</v>
      </c>
      <c r="AU1268" s="23" t="s">
        <v>86</v>
      </c>
      <c r="AY1268" s="23" t="s">
        <v>183</v>
      </c>
      <c r="BE1268" s="214">
        <f t="shared" si="104"/>
        <v>0</v>
      </c>
      <c r="BF1268" s="214">
        <f t="shared" si="105"/>
        <v>0</v>
      </c>
      <c r="BG1268" s="214">
        <f t="shared" si="106"/>
        <v>0</v>
      </c>
      <c r="BH1268" s="214">
        <f t="shared" si="107"/>
        <v>0</v>
      </c>
      <c r="BI1268" s="214">
        <f t="shared" si="108"/>
        <v>0</v>
      </c>
      <c r="BJ1268" s="23" t="s">
        <v>24</v>
      </c>
      <c r="BK1268" s="214">
        <f t="shared" si="109"/>
        <v>0</v>
      </c>
      <c r="BL1268" s="23" t="s">
        <v>299</v>
      </c>
      <c r="BM1268" s="23" t="s">
        <v>2104</v>
      </c>
    </row>
    <row r="1269" spans="2:65" s="1" customFormat="1" ht="22.5" customHeight="1">
      <c r="B1269" s="40"/>
      <c r="C1269" s="203" t="s">
        <v>2105</v>
      </c>
      <c r="D1269" s="203" t="s">
        <v>185</v>
      </c>
      <c r="E1269" s="204" t="s">
        <v>2106</v>
      </c>
      <c r="F1269" s="205" t="s">
        <v>2107</v>
      </c>
      <c r="G1269" s="206" t="s">
        <v>246</v>
      </c>
      <c r="H1269" s="207">
        <v>3</v>
      </c>
      <c r="I1269" s="208"/>
      <c r="J1269" s="209">
        <f t="shared" si="100"/>
        <v>0</v>
      </c>
      <c r="K1269" s="205" t="s">
        <v>22</v>
      </c>
      <c r="L1269" s="60"/>
      <c r="M1269" s="210" t="s">
        <v>22</v>
      </c>
      <c r="N1269" s="211" t="s">
        <v>49</v>
      </c>
      <c r="O1269" s="41"/>
      <c r="P1269" s="212">
        <f t="shared" si="101"/>
        <v>0</v>
      </c>
      <c r="Q1269" s="212">
        <v>0</v>
      </c>
      <c r="R1269" s="212">
        <f t="shared" si="102"/>
        <v>0</v>
      </c>
      <c r="S1269" s="212">
        <v>0</v>
      </c>
      <c r="T1269" s="213">
        <f t="shared" si="103"/>
        <v>0</v>
      </c>
      <c r="AR1269" s="23" t="s">
        <v>299</v>
      </c>
      <c r="AT1269" s="23" t="s">
        <v>185</v>
      </c>
      <c r="AU1269" s="23" t="s">
        <v>86</v>
      </c>
      <c r="AY1269" s="23" t="s">
        <v>183</v>
      </c>
      <c r="BE1269" s="214">
        <f t="shared" si="104"/>
        <v>0</v>
      </c>
      <c r="BF1269" s="214">
        <f t="shared" si="105"/>
        <v>0</v>
      </c>
      <c r="BG1269" s="214">
        <f t="shared" si="106"/>
        <v>0</v>
      </c>
      <c r="BH1269" s="214">
        <f t="shared" si="107"/>
        <v>0</v>
      </c>
      <c r="BI1269" s="214">
        <f t="shared" si="108"/>
        <v>0</v>
      </c>
      <c r="BJ1269" s="23" t="s">
        <v>24</v>
      </c>
      <c r="BK1269" s="214">
        <f t="shared" si="109"/>
        <v>0</v>
      </c>
      <c r="BL1269" s="23" t="s">
        <v>299</v>
      </c>
      <c r="BM1269" s="23" t="s">
        <v>2108</v>
      </c>
    </row>
    <row r="1270" spans="2:65" s="1" customFormat="1" ht="22.5" customHeight="1">
      <c r="B1270" s="40"/>
      <c r="C1270" s="203" t="s">
        <v>2109</v>
      </c>
      <c r="D1270" s="203" t="s">
        <v>185</v>
      </c>
      <c r="E1270" s="204" t="s">
        <v>2110</v>
      </c>
      <c r="F1270" s="205" t="s">
        <v>2111</v>
      </c>
      <c r="G1270" s="206" t="s">
        <v>246</v>
      </c>
      <c r="H1270" s="207">
        <v>7</v>
      </c>
      <c r="I1270" s="208"/>
      <c r="J1270" s="209">
        <f t="shared" si="100"/>
        <v>0</v>
      </c>
      <c r="K1270" s="205" t="s">
        <v>22</v>
      </c>
      <c r="L1270" s="60"/>
      <c r="M1270" s="210" t="s">
        <v>22</v>
      </c>
      <c r="N1270" s="211" t="s">
        <v>49</v>
      </c>
      <c r="O1270" s="41"/>
      <c r="P1270" s="212">
        <f t="shared" si="101"/>
        <v>0</v>
      </c>
      <c r="Q1270" s="212">
        <v>0</v>
      </c>
      <c r="R1270" s="212">
        <f t="shared" si="102"/>
        <v>0</v>
      </c>
      <c r="S1270" s="212">
        <v>0</v>
      </c>
      <c r="T1270" s="213">
        <f t="shared" si="103"/>
        <v>0</v>
      </c>
      <c r="AR1270" s="23" t="s">
        <v>299</v>
      </c>
      <c r="AT1270" s="23" t="s">
        <v>185</v>
      </c>
      <c r="AU1270" s="23" t="s">
        <v>86</v>
      </c>
      <c r="AY1270" s="23" t="s">
        <v>183</v>
      </c>
      <c r="BE1270" s="214">
        <f t="shared" si="104"/>
        <v>0</v>
      </c>
      <c r="BF1270" s="214">
        <f t="shared" si="105"/>
        <v>0</v>
      </c>
      <c r="BG1270" s="214">
        <f t="shared" si="106"/>
        <v>0</v>
      </c>
      <c r="BH1270" s="214">
        <f t="shared" si="107"/>
        <v>0</v>
      </c>
      <c r="BI1270" s="214">
        <f t="shared" si="108"/>
        <v>0</v>
      </c>
      <c r="BJ1270" s="23" t="s">
        <v>24</v>
      </c>
      <c r="BK1270" s="214">
        <f t="shared" si="109"/>
        <v>0</v>
      </c>
      <c r="BL1270" s="23" t="s">
        <v>299</v>
      </c>
      <c r="BM1270" s="23" t="s">
        <v>2112</v>
      </c>
    </row>
    <row r="1271" spans="2:65" s="1" customFormat="1" ht="22.5" customHeight="1">
      <c r="B1271" s="40"/>
      <c r="C1271" s="203" t="s">
        <v>2113</v>
      </c>
      <c r="D1271" s="203" t="s">
        <v>185</v>
      </c>
      <c r="E1271" s="204" t="s">
        <v>2114</v>
      </c>
      <c r="F1271" s="205" t="s">
        <v>2115</v>
      </c>
      <c r="G1271" s="206" t="s">
        <v>246</v>
      </c>
      <c r="H1271" s="207">
        <v>3</v>
      </c>
      <c r="I1271" s="208"/>
      <c r="J1271" s="209">
        <f t="shared" si="100"/>
        <v>0</v>
      </c>
      <c r="K1271" s="205" t="s">
        <v>22</v>
      </c>
      <c r="L1271" s="60"/>
      <c r="M1271" s="210" t="s">
        <v>22</v>
      </c>
      <c r="N1271" s="211" t="s">
        <v>49</v>
      </c>
      <c r="O1271" s="41"/>
      <c r="P1271" s="212">
        <f t="shared" si="101"/>
        <v>0</v>
      </c>
      <c r="Q1271" s="212">
        <v>0</v>
      </c>
      <c r="R1271" s="212">
        <f t="shared" si="102"/>
        <v>0</v>
      </c>
      <c r="S1271" s="212">
        <v>0</v>
      </c>
      <c r="T1271" s="213">
        <f t="shared" si="103"/>
        <v>0</v>
      </c>
      <c r="AR1271" s="23" t="s">
        <v>299</v>
      </c>
      <c r="AT1271" s="23" t="s">
        <v>185</v>
      </c>
      <c r="AU1271" s="23" t="s">
        <v>86</v>
      </c>
      <c r="AY1271" s="23" t="s">
        <v>183</v>
      </c>
      <c r="BE1271" s="214">
        <f t="shared" si="104"/>
        <v>0</v>
      </c>
      <c r="BF1271" s="214">
        <f t="shared" si="105"/>
        <v>0</v>
      </c>
      <c r="BG1271" s="214">
        <f t="shared" si="106"/>
        <v>0</v>
      </c>
      <c r="BH1271" s="214">
        <f t="shared" si="107"/>
        <v>0</v>
      </c>
      <c r="BI1271" s="214">
        <f t="shared" si="108"/>
        <v>0</v>
      </c>
      <c r="BJ1271" s="23" t="s">
        <v>24</v>
      </c>
      <c r="BK1271" s="214">
        <f t="shared" si="109"/>
        <v>0</v>
      </c>
      <c r="BL1271" s="23" t="s">
        <v>299</v>
      </c>
      <c r="BM1271" s="23" t="s">
        <v>2116</v>
      </c>
    </row>
    <row r="1272" spans="2:65" s="1" customFormat="1" ht="22.5" customHeight="1">
      <c r="B1272" s="40"/>
      <c r="C1272" s="203" t="s">
        <v>2117</v>
      </c>
      <c r="D1272" s="203" t="s">
        <v>185</v>
      </c>
      <c r="E1272" s="204" t="s">
        <v>2118</v>
      </c>
      <c r="F1272" s="205" t="s">
        <v>2119</v>
      </c>
      <c r="G1272" s="206" t="s">
        <v>246</v>
      </c>
      <c r="H1272" s="207">
        <v>4</v>
      </c>
      <c r="I1272" s="208"/>
      <c r="J1272" s="209">
        <f t="shared" si="100"/>
        <v>0</v>
      </c>
      <c r="K1272" s="205" t="s">
        <v>22</v>
      </c>
      <c r="L1272" s="60"/>
      <c r="M1272" s="210" t="s">
        <v>22</v>
      </c>
      <c r="N1272" s="211" t="s">
        <v>49</v>
      </c>
      <c r="O1272" s="41"/>
      <c r="P1272" s="212">
        <f t="shared" si="101"/>
        <v>0</v>
      </c>
      <c r="Q1272" s="212">
        <v>0</v>
      </c>
      <c r="R1272" s="212">
        <f t="shared" si="102"/>
        <v>0</v>
      </c>
      <c r="S1272" s="212">
        <v>0</v>
      </c>
      <c r="T1272" s="213">
        <f t="shared" si="103"/>
        <v>0</v>
      </c>
      <c r="AR1272" s="23" t="s">
        <v>299</v>
      </c>
      <c r="AT1272" s="23" t="s">
        <v>185</v>
      </c>
      <c r="AU1272" s="23" t="s">
        <v>86</v>
      </c>
      <c r="AY1272" s="23" t="s">
        <v>183</v>
      </c>
      <c r="BE1272" s="214">
        <f t="shared" si="104"/>
        <v>0</v>
      </c>
      <c r="BF1272" s="214">
        <f t="shared" si="105"/>
        <v>0</v>
      </c>
      <c r="BG1272" s="214">
        <f t="shared" si="106"/>
        <v>0</v>
      </c>
      <c r="BH1272" s="214">
        <f t="shared" si="107"/>
        <v>0</v>
      </c>
      <c r="BI1272" s="214">
        <f t="shared" si="108"/>
        <v>0</v>
      </c>
      <c r="BJ1272" s="23" t="s">
        <v>24</v>
      </c>
      <c r="BK1272" s="214">
        <f t="shared" si="109"/>
        <v>0</v>
      </c>
      <c r="BL1272" s="23" t="s">
        <v>299</v>
      </c>
      <c r="BM1272" s="23" t="s">
        <v>2120</v>
      </c>
    </row>
    <row r="1273" spans="2:65" s="1" customFormat="1" ht="22.5" customHeight="1">
      <c r="B1273" s="40"/>
      <c r="C1273" s="203" t="s">
        <v>2121</v>
      </c>
      <c r="D1273" s="203" t="s">
        <v>185</v>
      </c>
      <c r="E1273" s="204" t="s">
        <v>2122</v>
      </c>
      <c r="F1273" s="205" t="s">
        <v>2123</v>
      </c>
      <c r="G1273" s="206" t="s">
        <v>246</v>
      </c>
      <c r="H1273" s="207">
        <v>6</v>
      </c>
      <c r="I1273" s="208"/>
      <c r="J1273" s="209">
        <f t="shared" si="100"/>
        <v>0</v>
      </c>
      <c r="K1273" s="205" t="s">
        <v>22</v>
      </c>
      <c r="L1273" s="60"/>
      <c r="M1273" s="210" t="s">
        <v>22</v>
      </c>
      <c r="N1273" s="211" t="s">
        <v>49</v>
      </c>
      <c r="O1273" s="41"/>
      <c r="P1273" s="212">
        <f t="shared" si="101"/>
        <v>0</v>
      </c>
      <c r="Q1273" s="212">
        <v>0</v>
      </c>
      <c r="R1273" s="212">
        <f t="shared" si="102"/>
        <v>0</v>
      </c>
      <c r="S1273" s="212">
        <v>0</v>
      </c>
      <c r="T1273" s="213">
        <f t="shared" si="103"/>
        <v>0</v>
      </c>
      <c r="AR1273" s="23" t="s">
        <v>299</v>
      </c>
      <c r="AT1273" s="23" t="s">
        <v>185</v>
      </c>
      <c r="AU1273" s="23" t="s">
        <v>86</v>
      </c>
      <c r="AY1273" s="23" t="s">
        <v>183</v>
      </c>
      <c r="BE1273" s="214">
        <f t="shared" si="104"/>
        <v>0</v>
      </c>
      <c r="BF1273" s="214">
        <f t="shared" si="105"/>
        <v>0</v>
      </c>
      <c r="BG1273" s="214">
        <f t="shared" si="106"/>
        <v>0</v>
      </c>
      <c r="BH1273" s="214">
        <f t="shared" si="107"/>
        <v>0</v>
      </c>
      <c r="BI1273" s="214">
        <f t="shared" si="108"/>
        <v>0</v>
      </c>
      <c r="BJ1273" s="23" t="s">
        <v>24</v>
      </c>
      <c r="BK1273" s="214">
        <f t="shared" si="109"/>
        <v>0</v>
      </c>
      <c r="BL1273" s="23" t="s">
        <v>299</v>
      </c>
      <c r="BM1273" s="23" t="s">
        <v>2124</v>
      </c>
    </row>
    <row r="1274" spans="2:65" s="1" customFormat="1" ht="22.5" customHeight="1">
      <c r="B1274" s="40"/>
      <c r="C1274" s="203" t="s">
        <v>2125</v>
      </c>
      <c r="D1274" s="203" t="s">
        <v>185</v>
      </c>
      <c r="E1274" s="204" t="s">
        <v>2126</v>
      </c>
      <c r="F1274" s="205" t="s">
        <v>2127</v>
      </c>
      <c r="G1274" s="206" t="s">
        <v>246</v>
      </c>
      <c r="H1274" s="207">
        <v>1</v>
      </c>
      <c r="I1274" s="208"/>
      <c r="J1274" s="209">
        <f t="shared" si="100"/>
        <v>0</v>
      </c>
      <c r="K1274" s="205" t="s">
        <v>22</v>
      </c>
      <c r="L1274" s="60"/>
      <c r="M1274" s="210" t="s">
        <v>22</v>
      </c>
      <c r="N1274" s="211" t="s">
        <v>49</v>
      </c>
      <c r="O1274" s="41"/>
      <c r="P1274" s="212">
        <f t="shared" si="101"/>
        <v>0</v>
      </c>
      <c r="Q1274" s="212">
        <v>0</v>
      </c>
      <c r="R1274" s="212">
        <f t="shared" si="102"/>
        <v>0</v>
      </c>
      <c r="S1274" s="212">
        <v>0</v>
      </c>
      <c r="T1274" s="213">
        <f t="shared" si="103"/>
        <v>0</v>
      </c>
      <c r="AR1274" s="23" t="s">
        <v>299</v>
      </c>
      <c r="AT1274" s="23" t="s">
        <v>185</v>
      </c>
      <c r="AU1274" s="23" t="s">
        <v>86</v>
      </c>
      <c r="AY1274" s="23" t="s">
        <v>183</v>
      </c>
      <c r="BE1274" s="214">
        <f t="shared" si="104"/>
        <v>0</v>
      </c>
      <c r="BF1274" s="214">
        <f t="shared" si="105"/>
        <v>0</v>
      </c>
      <c r="BG1274" s="214">
        <f t="shared" si="106"/>
        <v>0</v>
      </c>
      <c r="BH1274" s="214">
        <f t="shared" si="107"/>
        <v>0</v>
      </c>
      <c r="BI1274" s="214">
        <f t="shared" si="108"/>
        <v>0</v>
      </c>
      <c r="BJ1274" s="23" t="s">
        <v>24</v>
      </c>
      <c r="BK1274" s="214">
        <f t="shared" si="109"/>
        <v>0</v>
      </c>
      <c r="BL1274" s="23" t="s">
        <v>299</v>
      </c>
      <c r="BM1274" s="23" t="s">
        <v>2128</v>
      </c>
    </row>
    <row r="1275" spans="2:65" s="1" customFormat="1" ht="22.5" customHeight="1">
      <c r="B1275" s="40"/>
      <c r="C1275" s="203" t="s">
        <v>2129</v>
      </c>
      <c r="D1275" s="203" t="s">
        <v>185</v>
      </c>
      <c r="E1275" s="204" t="s">
        <v>2130</v>
      </c>
      <c r="F1275" s="205" t="s">
        <v>2131</v>
      </c>
      <c r="G1275" s="206" t="s">
        <v>246</v>
      </c>
      <c r="H1275" s="207">
        <v>2</v>
      </c>
      <c r="I1275" s="208"/>
      <c r="J1275" s="209">
        <f t="shared" si="100"/>
        <v>0</v>
      </c>
      <c r="K1275" s="205" t="s">
        <v>22</v>
      </c>
      <c r="L1275" s="60"/>
      <c r="M1275" s="210" t="s">
        <v>22</v>
      </c>
      <c r="N1275" s="211" t="s">
        <v>49</v>
      </c>
      <c r="O1275" s="41"/>
      <c r="P1275" s="212">
        <f t="shared" si="101"/>
        <v>0</v>
      </c>
      <c r="Q1275" s="212">
        <v>0</v>
      </c>
      <c r="R1275" s="212">
        <f t="shared" si="102"/>
        <v>0</v>
      </c>
      <c r="S1275" s="212">
        <v>0</v>
      </c>
      <c r="T1275" s="213">
        <f t="shared" si="103"/>
        <v>0</v>
      </c>
      <c r="AR1275" s="23" t="s">
        <v>299</v>
      </c>
      <c r="AT1275" s="23" t="s">
        <v>185</v>
      </c>
      <c r="AU1275" s="23" t="s">
        <v>86</v>
      </c>
      <c r="AY1275" s="23" t="s">
        <v>183</v>
      </c>
      <c r="BE1275" s="214">
        <f t="shared" si="104"/>
        <v>0</v>
      </c>
      <c r="BF1275" s="214">
        <f t="shared" si="105"/>
        <v>0</v>
      </c>
      <c r="BG1275" s="214">
        <f t="shared" si="106"/>
        <v>0</v>
      </c>
      <c r="BH1275" s="214">
        <f t="shared" si="107"/>
        <v>0</v>
      </c>
      <c r="BI1275" s="214">
        <f t="shared" si="108"/>
        <v>0</v>
      </c>
      <c r="BJ1275" s="23" t="s">
        <v>24</v>
      </c>
      <c r="BK1275" s="214">
        <f t="shared" si="109"/>
        <v>0</v>
      </c>
      <c r="BL1275" s="23" t="s">
        <v>299</v>
      </c>
      <c r="BM1275" s="23" t="s">
        <v>2132</v>
      </c>
    </row>
    <row r="1276" spans="2:65" s="1" customFormat="1" ht="22.5" customHeight="1">
      <c r="B1276" s="40"/>
      <c r="C1276" s="203" t="s">
        <v>2133</v>
      </c>
      <c r="D1276" s="203" t="s">
        <v>185</v>
      </c>
      <c r="E1276" s="204" t="s">
        <v>2134</v>
      </c>
      <c r="F1276" s="205" t="s">
        <v>2135</v>
      </c>
      <c r="G1276" s="206" t="s">
        <v>246</v>
      </c>
      <c r="H1276" s="207">
        <v>2</v>
      </c>
      <c r="I1276" s="208"/>
      <c r="J1276" s="209">
        <f t="shared" si="100"/>
        <v>0</v>
      </c>
      <c r="K1276" s="205" t="s">
        <v>22</v>
      </c>
      <c r="L1276" s="60"/>
      <c r="M1276" s="210" t="s">
        <v>22</v>
      </c>
      <c r="N1276" s="211" t="s">
        <v>49</v>
      </c>
      <c r="O1276" s="41"/>
      <c r="P1276" s="212">
        <f t="shared" si="101"/>
        <v>0</v>
      </c>
      <c r="Q1276" s="212">
        <v>0</v>
      </c>
      <c r="R1276" s="212">
        <f t="shared" si="102"/>
        <v>0</v>
      </c>
      <c r="S1276" s="212">
        <v>0</v>
      </c>
      <c r="T1276" s="213">
        <f t="shared" si="103"/>
        <v>0</v>
      </c>
      <c r="AR1276" s="23" t="s">
        <v>299</v>
      </c>
      <c r="AT1276" s="23" t="s">
        <v>185</v>
      </c>
      <c r="AU1276" s="23" t="s">
        <v>86</v>
      </c>
      <c r="AY1276" s="23" t="s">
        <v>183</v>
      </c>
      <c r="BE1276" s="214">
        <f t="shared" si="104"/>
        <v>0</v>
      </c>
      <c r="BF1276" s="214">
        <f t="shared" si="105"/>
        <v>0</v>
      </c>
      <c r="BG1276" s="214">
        <f t="shared" si="106"/>
        <v>0</v>
      </c>
      <c r="BH1276" s="214">
        <f t="shared" si="107"/>
        <v>0</v>
      </c>
      <c r="BI1276" s="214">
        <f t="shared" si="108"/>
        <v>0</v>
      </c>
      <c r="BJ1276" s="23" t="s">
        <v>24</v>
      </c>
      <c r="BK1276" s="214">
        <f t="shared" si="109"/>
        <v>0</v>
      </c>
      <c r="BL1276" s="23" t="s">
        <v>299</v>
      </c>
      <c r="BM1276" s="23" t="s">
        <v>2136</v>
      </c>
    </row>
    <row r="1277" spans="2:65" s="1" customFormat="1" ht="22.5" customHeight="1">
      <c r="B1277" s="40"/>
      <c r="C1277" s="203" t="s">
        <v>2137</v>
      </c>
      <c r="D1277" s="203" t="s">
        <v>185</v>
      </c>
      <c r="E1277" s="204" t="s">
        <v>2138</v>
      </c>
      <c r="F1277" s="205" t="s">
        <v>2139</v>
      </c>
      <c r="G1277" s="206" t="s">
        <v>246</v>
      </c>
      <c r="H1277" s="207">
        <v>4</v>
      </c>
      <c r="I1277" s="208"/>
      <c r="J1277" s="209">
        <f t="shared" si="100"/>
        <v>0</v>
      </c>
      <c r="K1277" s="205" t="s">
        <v>22</v>
      </c>
      <c r="L1277" s="60"/>
      <c r="M1277" s="210" t="s">
        <v>22</v>
      </c>
      <c r="N1277" s="211" t="s">
        <v>49</v>
      </c>
      <c r="O1277" s="41"/>
      <c r="P1277" s="212">
        <f t="shared" si="101"/>
        <v>0</v>
      </c>
      <c r="Q1277" s="212">
        <v>0</v>
      </c>
      <c r="R1277" s="212">
        <f t="shared" si="102"/>
        <v>0</v>
      </c>
      <c r="S1277" s="212">
        <v>0</v>
      </c>
      <c r="T1277" s="213">
        <f t="shared" si="103"/>
        <v>0</v>
      </c>
      <c r="AR1277" s="23" t="s">
        <v>299</v>
      </c>
      <c r="AT1277" s="23" t="s">
        <v>185</v>
      </c>
      <c r="AU1277" s="23" t="s">
        <v>86</v>
      </c>
      <c r="AY1277" s="23" t="s">
        <v>183</v>
      </c>
      <c r="BE1277" s="214">
        <f t="shared" si="104"/>
        <v>0</v>
      </c>
      <c r="BF1277" s="214">
        <f t="shared" si="105"/>
        <v>0</v>
      </c>
      <c r="BG1277" s="214">
        <f t="shared" si="106"/>
        <v>0</v>
      </c>
      <c r="BH1277" s="214">
        <f t="shared" si="107"/>
        <v>0</v>
      </c>
      <c r="BI1277" s="214">
        <f t="shared" si="108"/>
        <v>0</v>
      </c>
      <c r="BJ1277" s="23" t="s">
        <v>24</v>
      </c>
      <c r="BK1277" s="214">
        <f t="shared" si="109"/>
        <v>0</v>
      </c>
      <c r="BL1277" s="23" t="s">
        <v>299</v>
      </c>
      <c r="BM1277" s="23" t="s">
        <v>2140</v>
      </c>
    </row>
    <row r="1278" spans="2:65" s="1" customFormat="1" ht="22.5" customHeight="1">
      <c r="B1278" s="40"/>
      <c r="C1278" s="203" t="s">
        <v>2141</v>
      </c>
      <c r="D1278" s="203" t="s">
        <v>185</v>
      </c>
      <c r="E1278" s="204" t="s">
        <v>2142</v>
      </c>
      <c r="F1278" s="205" t="s">
        <v>2143</v>
      </c>
      <c r="G1278" s="206" t="s">
        <v>246</v>
      </c>
      <c r="H1278" s="207">
        <v>2</v>
      </c>
      <c r="I1278" s="208"/>
      <c r="J1278" s="209">
        <f t="shared" si="100"/>
        <v>0</v>
      </c>
      <c r="K1278" s="205" t="s">
        <v>22</v>
      </c>
      <c r="L1278" s="60"/>
      <c r="M1278" s="210" t="s">
        <v>22</v>
      </c>
      <c r="N1278" s="211" t="s">
        <v>49</v>
      </c>
      <c r="O1278" s="41"/>
      <c r="P1278" s="212">
        <f t="shared" si="101"/>
        <v>0</v>
      </c>
      <c r="Q1278" s="212">
        <v>0</v>
      </c>
      <c r="R1278" s="212">
        <f t="shared" si="102"/>
        <v>0</v>
      </c>
      <c r="S1278" s="212">
        <v>0</v>
      </c>
      <c r="T1278" s="213">
        <f t="shared" si="103"/>
        <v>0</v>
      </c>
      <c r="AR1278" s="23" t="s">
        <v>299</v>
      </c>
      <c r="AT1278" s="23" t="s">
        <v>185</v>
      </c>
      <c r="AU1278" s="23" t="s">
        <v>86</v>
      </c>
      <c r="AY1278" s="23" t="s">
        <v>183</v>
      </c>
      <c r="BE1278" s="214">
        <f t="shared" si="104"/>
        <v>0</v>
      </c>
      <c r="BF1278" s="214">
        <f t="shared" si="105"/>
        <v>0</v>
      </c>
      <c r="BG1278" s="214">
        <f t="shared" si="106"/>
        <v>0</v>
      </c>
      <c r="BH1278" s="214">
        <f t="shared" si="107"/>
        <v>0</v>
      </c>
      <c r="BI1278" s="214">
        <f t="shared" si="108"/>
        <v>0</v>
      </c>
      <c r="BJ1278" s="23" t="s">
        <v>24</v>
      </c>
      <c r="BK1278" s="214">
        <f t="shared" si="109"/>
        <v>0</v>
      </c>
      <c r="BL1278" s="23" t="s">
        <v>299</v>
      </c>
      <c r="BM1278" s="23" t="s">
        <v>2144</v>
      </c>
    </row>
    <row r="1279" spans="2:65" s="1" customFormat="1" ht="22.5" customHeight="1">
      <c r="B1279" s="40"/>
      <c r="C1279" s="203" t="s">
        <v>2145</v>
      </c>
      <c r="D1279" s="203" t="s">
        <v>185</v>
      </c>
      <c r="E1279" s="204" t="s">
        <v>2146</v>
      </c>
      <c r="F1279" s="205" t="s">
        <v>2147</v>
      </c>
      <c r="G1279" s="206" t="s">
        <v>246</v>
      </c>
      <c r="H1279" s="207">
        <v>3</v>
      </c>
      <c r="I1279" s="208"/>
      <c r="J1279" s="209">
        <f t="shared" si="100"/>
        <v>0</v>
      </c>
      <c r="K1279" s="205" t="s">
        <v>22</v>
      </c>
      <c r="L1279" s="60"/>
      <c r="M1279" s="210" t="s">
        <v>22</v>
      </c>
      <c r="N1279" s="211" t="s">
        <v>49</v>
      </c>
      <c r="O1279" s="41"/>
      <c r="P1279" s="212">
        <f t="shared" si="101"/>
        <v>0</v>
      </c>
      <c r="Q1279" s="212">
        <v>0</v>
      </c>
      <c r="R1279" s="212">
        <f t="shared" si="102"/>
        <v>0</v>
      </c>
      <c r="S1279" s="212">
        <v>0</v>
      </c>
      <c r="T1279" s="213">
        <f t="shared" si="103"/>
        <v>0</v>
      </c>
      <c r="AR1279" s="23" t="s">
        <v>299</v>
      </c>
      <c r="AT1279" s="23" t="s">
        <v>185</v>
      </c>
      <c r="AU1279" s="23" t="s">
        <v>86</v>
      </c>
      <c r="AY1279" s="23" t="s">
        <v>183</v>
      </c>
      <c r="BE1279" s="214">
        <f t="shared" si="104"/>
        <v>0</v>
      </c>
      <c r="BF1279" s="214">
        <f t="shared" si="105"/>
        <v>0</v>
      </c>
      <c r="BG1279" s="214">
        <f t="shared" si="106"/>
        <v>0</v>
      </c>
      <c r="BH1279" s="214">
        <f t="shared" si="107"/>
        <v>0</v>
      </c>
      <c r="BI1279" s="214">
        <f t="shared" si="108"/>
        <v>0</v>
      </c>
      <c r="BJ1279" s="23" t="s">
        <v>24</v>
      </c>
      <c r="BK1279" s="214">
        <f t="shared" si="109"/>
        <v>0</v>
      </c>
      <c r="BL1279" s="23" t="s">
        <v>299</v>
      </c>
      <c r="BM1279" s="23" t="s">
        <v>2148</v>
      </c>
    </row>
    <row r="1280" spans="2:65" s="1" customFormat="1" ht="22.5" customHeight="1">
      <c r="B1280" s="40"/>
      <c r="C1280" s="203" t="s">
        <v>2149</v>
      </c>
      <c r="D1280" s="203" t="s">
        <v>185</v>
      </c>
      <c r="E1280" s="204" t="s">
        <v>2150</v>
      </c>
      <c r="F1280" s="205" t="s">
        <v>2151</v>
      </c>
      <c r="G1280" s="206" t="s">
        <v>246</v>
      </c>
      <c r="H1280" s="207">
        <v>4</v>
      </c>
      <c r="I1280" s="208"/>
      <c r="J1280" s="209">
        <f t="shared" si="100"/>
        <v>0</v>
      </c>
      <c r="K1280" s="205" t="s">
        <v>22</v>
      </c>
      <c r="L1280" s="60"/>
      <c r="M1280" s="210" t="s">
        <v>22</v>
      </c>
      <c r="N1280" s="211" t="s">
        <v>49</v>
      </c>
      <c r="O1280" s="41"/>
      <c r="P1280" s="212">
        <f t="shared" si="101"/>
        <v>0</v>
      </c>
      <c r="Q1280" s="212">
        <v>0</v>
      </c>
      <c r="R1280" s="212">
        <f t="shared" si="102"/>
        <v>0</v>
      </c>
      <c r="S1280" s="212">
        <v>0</v>
      </c>
      <c r="T1280" s="213">
        <f t="shared" si="103"/>
        <v>0</v>
      </c>
      <c r="AR1280" s="23" t="s">
        <v>299</v>
      </c>
      <c r="AT1280" s="23" t="s">
        <v>185</v>
      </c>
      <c r="AU1280" s="23" t="s">
        <v>86</v>
      </c>
      <c r="AY1280" s="23" t="s">
        <v>183</v>
      </c>
      <c r="BE1280" s="214">
        <f t="shared" si="104"/>
        <v>0</v>
      </c>
      <c r="BF1280" s="214">
        <f t="shared" si="105"/>
        <v>0</v>
      </c>
      <c r="BG1280" s="214">
        <f t="shared" si="106"/>
        <v>0</v>
      </c>
      <c r="BH1280" s="214">
        <f t="shared" si="107"/>
        <v>0</v>
      </c>
      <c r="BI1280" s="214">
        <f t="shared" si="108"/>
        <v>0</v>
      </c>
      <c r="BJ1280" s="23" t="s">
        <v>24</v>
      </c>
      <c r="BK1280" s="214">
        <f t="shared" si="109"/>
        <v>0</v>
      </c>
      <c r="BL1280" s="23" t="s">
        <v>299</v>
      </c>
      <c r="BM1280" s="23" t="s">
        <v>2152</v>
      </c>
    </row>
    <row r="1281" spans="2:65" s="1" customFormat="1" ht="22.5" customHeight="1">
      <c r="B1281" s="40"/>
      <c r="C1281" s="203" t="s">
        <v>2153</v>
      </c>
      <c r="D1281" s="203" t="s">
        <v>185</v>
      </c>
      <c r="E1281" s="204" t="s">
        <v>2154</v>
      </c>
      <c r="F1281" s="205" t="s">
        <v>2155</v>
      </c>
      <c r="G1281" s="206" t="s">
        <v>246</v>
      </c>
      <c r="H1281" s="207">
        <v>1</v>
      </c>
      <c r="I1281" s="208"/>
      <c r="J1281" s="209">
        <f t="shared" si="100"/>
        <v>0</v>
      </c>
      <c r="K1281" s="205" t="s">
        <v>22</v>
      </c>
      <c r="L1281" s="60"/>
      <c r="M1281" s="210" t="s">
        <v>22</v>
      </c>
      <c r="N1281" s="211" t="s">
        <v>49</v>
      </c>
      <c r="O1281" s="41"/>
      <c r="P1281" s="212">
        <f t="shared" si="101"/>
        <v>0</v>
      </c>
      <c r="Q1281" s="212">
        <v>0</v>
      </c>
      <c r="R1281" s="212">
        <f t="shared" si="102"/>
        <v>0</v>
      </c>
      <c r="S1281" s="212">
        <v>0</v>
      </c>
      <c r="T1281" s="213">
        <f t="shared" si="103"/>
        <v>0</v>
      </c>
      <c r="AR1281" s="23" t="s">
        <v>299</v>
      </c>
      <c r="AT1281" s="23" t="s">
        <v>185</v>
      </c>
      <c r="AU1281" s="23" t="s">
        <v>86</v>
      </c>
      <c r="AY1281" s="23" t="s">
        <v>183</v>
      </c>
      <c r="BE1281" s="214">
        <f t="shared" si="104"/>
        <v>0</v>
      </c>
      <c r="BF1281" s="214">
        <f t="shared" si="105"/>
        <v>0</v>
      </c>
      <c r="BG1281" s="214">
        <f t="shared" si="106"/>
        <v>0</v>
      </c>
      <c r="BH1281" s="214">
        <f t="shared" si="107"/>
        <v>0</v>
      </c>
      <c r="BI1281" s="214">
        <f t="shared" si="108"/>
        <v>0</v>
      </c>
      <c r="BJ1281" s="23" t="s">
        <v>24</v>
      </c>
      <c r="BK1281" s="214">
        <f t="shared" si="109"/>
        <v>0</v>
      </c>
      <c r="BL1281" s="23" t="s">
        <v>299</v>
      </c>
      <c r="BM1281" s="23" t="s">
        <v>2156</v>
      </c>
    </row>
    <row r="1282" spans="2:65" s="1" customFormat="1" ht="22.5" customHeight="1">
      <c r="B1282" s="40"/>
      <c r="C1282" s="203" t="s">
        <v>2157</v>
      </c>
      <c r="D1282" s="203" t="s">
        <v>185</v>
      </c>
      <c r="E1282" s="204" t="s">
        <v>2158</v>
      </c>
      <c r="F1282" s="205" t="s">
        <v>2159</v>
      </c>
      <c r="G1282" s="206" t="s">
        <v>246</v>
      </c>
      <c r="H1282" s="207">
        <v>1</v>
      </c>
      <c r="I1282" s="208"/>
      <c r="J1282" s="209">
        <f aca="true" t="shared" si="110" ref="J1282:J1313">ROUND(I1282*H1282,2)</f>
        <v>0</v>
      </c>
      <c r="K1282" s="205" t="s">
        <v>22</v>
      </c>
      <c r="L1282" s="60"/>
      <c r="M1282" s="210" t="s">
        <v>22</v>
      </c>
      <c r="N1282" s="211" t="s">
        <v>49</v>
      </c>
      <c r="O1282" s="41"/>
      <c r="P1282" s="212">
        <f aca="true" t="shared" si="111" ref="P1282:P1313">O1282*H1282</f>
        <v>0</v>
      </c>
      <c r="Q1282" s="212">
        <v>0</v>
      </c>
      <c r="R1282" s="212">
        <f aca="true" t="shared" si="112" ref="R1282:R1313">Q1282*H1282</f>
        <v>0</v>
      </c>
      <c r="S1282" s="212">
        <v>0</v>
      </c>
      <c r="T1282" s="213">
        <f aca="true" t="shared" si="113" ref="T1282:T1313">S1282*H1282</f>
        <v>0</v>
      </c>
      <c r="AR1282" s="23" t="s">
        <v>299</v>
      </c>
      <c r="AT1282" s="23" t="s">
        <v>185</v>
      </c>
      <c r="AU1282" s="23" t="s">
        <v>86</v>
      </c>
      <c r="AY1282" s="23" t="s">
        <v>183</v>
      </c>
      <c r="BE1282" s="214">
        <f aca="true" t="shared" si="114" ref="BE1282:BE1303">IF(N1282="základní",J1282,0)</f>
        <v>0</v>
      </c>
      <c r="BF1282" s="214">
        <f aca="true" t="shared" si="115" ref="BF1282:BF1303">IF(N1282="snížená",J1282,0)</f>
        <v>0</v>
      </c>
      <c r="BG1282" s="214">
        <f aca="true" t="shared" si="116" ref="BG1282:BG1303">IF(N1282="zákl. přenesená",J1282,0)</f>
        <v>0</v>
      </c>
      <c r="BH1282" s="214">
        <f aca="true" t="shared" si="117" ref="BH1282:BH1303">IF(N1282="sníž. přenesená",J1282,0)</f>
        <v>0</v>
      </c>
      <c r="BI1282" s="214">
        <f aca="true" t="shared" si="118" ref="BI1282:BI1303">IF(N1282="nulová",J1282,0)</f>
        <v>0</v>
      </c>
      <c r="BJ1282" s="23" t="s">
        <v>24</v>
      </c>
      <c r="BK1282" s="214">
        <f aca="true" t="shared" si="119" ref="BK1282:BK1303">ROUND(I1282*H1282,2)</f>
        <v>0</v>
      </c>
      <c r="BL1282" s="23" t="s">
        <v>299</v>
      </c>
      <c r="BM1282" s="23" t="s">
        <v>2160</v>
      </c>
    </row>
    <row r="1283" spans="2:65" s="1" customFormat="1" ht="22.5" customHeight="1">
      <c r="B1283" s="40"/>
      <c r="C1283" s="203" t="s">
        <v>2161</v>
      </c>
      <c r="D1283" s="203" t="s">
        <v>185</v>
      </c>
      <c r="E1283" s="204" t="s">
        <v>2162</v>
      </c>
      <c r="F1283" s="205" t="s">
        <v>2163</v>
      </c>
      <c r="G1283" s="206" t="s">
        <v>246</v>
      </c>
      <c r="H1283" s="207">
        <v>3</v>
      </c>
      <c r="I1283" s="208"/>
      <c r="J1283" s="209">
        <f t="shared" si="110"/>
        <v>0</v>
      </c>
      <c r="K1283" s="205" t="s">
        <v>22</v>
      </c>
      <c r="L1283" s="60"/>
      <c r="M1283" s="210" t="s">
        <v>22</v>
      </c>
      <c r="N1283" s="211" t="s">
        <v>49</v>
      </c>
      <c r="O1283" s="41"/>
      <c r="P1283" s="212">
        <f t="shared" si="111"/>
        <v>0</v>
      </c>
      <c r="Q1283" s="212">
        <v>0</v>
      </c>
      <c r="R1283" s="212">
        <f t="shared" si="112"/>
        <v>0</v>
      </c>
      <c r="S1283" s="212">
        <v>0</v>
      </c>
      <c r="T1283" s="213">
        <f t="shared" si="113"/>
        <v>0</v>
      </c>
      <c r="AR1283" s="23" t="s">
        <v>299</v>
      </c>
      <c r="AT1283" s="23" t="s">
        <v>185</v>
      </c>
      <c r="AU1283" s="23" t="s">
        <v>86</v>
      </c>
      <c r="AY1283" s="23" t="s">
        <v>183</v>
      </c>
      <c r="BE1283" s="214">
        <f t="shared" si="114"/>
        <v>0</v>
      </c>
      <c r="BF1283" s="214">
        <f t="shared" si="115"/>
        <v>0</v>
      </c>
      <c r="BG1283" s="214">
        <f t="shared" si="116"/>
        <v>0</v>
      </c>
      <c r="BH1283" s="214">
        <f t="shared" si="117"/>
        <v>0</v>
      </c>
      <c r="BI1283" s="214">
        <f t="shared" si="118"/>
        <v>0</v>
      </c>
      <c r="BJ1283" s="23" t="s">
        <v>24</v>
      </c>
      <c r="BK1283" s="214">
        <f t="shared" si="119"/>
        <v>0</v>
      </c>
      <c r="BL1283" s="23" t="s">
        <v>299</v>
      </c>
      <c r="BM1283" s="23" t="s">
        <v>2164</v>
      </c>
    </row>
    <row r="1284" spans="2:65" s="1" customFormat="1" ht="22.5" customHeight="1">
      <c r="B1284" s="40"/>
      <c r="C1284" s="203" t="s">
        <v>2165</v>
      </c>
      <c r="D1284" s="203" t="s">
        <v>185</v>
      </c>
      <c r="E1284" s="204" t="s">
        <v>2166</v>
      </c>
      <c r="F1284" s="205" t="s">
        <v>2167</v>
      </c>
      <c r="G1284" s="206" t="s">
        <v>246</v>
      </c>
      <c r="H1284" s="207">
        <v>1</v>
      </c>
      <c r="I1284" s="208"/>
      <c r="J1284" s="209">
        <f t="shared" si="110"/>
        <v>0</v>
      </c>
      <c r="K1284" s="205" t="s">
        <v>22</v>
      </c>
      <c r="L1284" s="60"/>
      <c r="M1284" s="210" t="s">
        <v>22</v>
      </c>
      <c r="N1284" s="211" t="s">
        <v>49</v>
      </c>
      <c r="O1284" s="41"/>
      <c r="P1284" s="212">
        <f t="shared" si="111"/>
        <v>0</v>
      </c>
      <c r="Q1284" s="212">
        <v>0</v>
      </c>
      <c r="R1284" s="212">
        <f t="shared" si="112"/>
        <v>0</v>
      </c>
      <c r="S1284" s="212">
        <v>0</v>
      </c>
      <c r="T1284" s="213">
        <f t="shared" si="113"/>
        <v>0</v>
      </c>
      <c r="AR1284" s="23" t="s">
        <v>299</v>
      </c>
      <c r="AT1284" s="23" t="s">
        <v>185</v>
      </c>
      <c r="AU1284" s="23" t="s">
        <v>86</v>
      </c>
      <c r="AY1284" s="23" t="s">
        <v>183</v>
      </c>
      <c r="BE1284" s="214">
        <f t="shared" si="114"/>
        <v>0</v>
      </c>
      <c r="BF1284" s="214">
        <f t="shared" si="115"/>
        <v>0</v>
      </c>
      <c r="BG1284" s="214">
        <f t="shared" si="116"/>
        <v>0</v>
      </c>
      <c r="BH1284" s="214">
        <f t="shared" si="117"/>
        <v>0</v>
      </c>
      <c r="BI1284" s="214">
        <f t="shared" si="118"/>
        <v>0</v>
      </c>
      <c r="BJ1284" s="23" t="s">
        <v>24</v>
      </c>
      <c r="BK1284" s="214">
        <f t="shared" si="119"/>
        <v>0</v>
      </c>
      <c r="BL1284" s="23" t="s">
        <v>299</v>
      </c>
      <c r="BM1284" s="23" t="s">
        <v>2168</v>
      </c>
    </row>
    <row r="1285" spans="2:65" s="1" customFormat="1" ht="22.5" customHeight="1">
      <c r="B1285" s="40"/>
      <c r="C1285" s="203" t="s">
        <v>2169</v>
      </c>
      <c r="D1285" s="203" t="s">
        <v>185</v>
      </c>
      <c r="E1285" s="204" t="s">
        <v>2170</v>
      </c>
      <c r="F1285" s="205" t="s">
        <v>2171</v>
      </c>
      <c r="G1285" s="206" t="s">
        <v>246</v>
      </c>
      <c r="H1285" s="207">
        <v>62</v>
      </c>
      <c r="I1285" s="208"/>
      <c r="J1285" s="209">
        <f t="shared" si="110"/>
        <v>0</v>
      </c>
      <c r="K1285" s="205" t="s">
        <v>22</v>
      </c>
      <c r="L1285" s="60"/>
      <c r="M1285" s="210" t="s">
        <v>22</v>
      </c>
      <c r="N1285" s="211" t="s">
        <v>49</v>
      </c>
      <c r="O1285" s="41"/>
      <c r="P1285" s="212">
        <f t="shared" si="111"/>
        <v>0</v>
      </c>
      <c r="Q1285" s="212">
        <v>0</v>
      </c>
      <c r="R1285" s="212">
        <f t="shared" si="112"/>
        <v>0</v>
      </c>
      <c r="S1285" s="212">
        <v>0</v>
      </c>
      <c r="T1285" s="213">
        <f t="shared" si="113"/>
        <v>0</v>
      </c>
      <c r="AR1285" s="23" t="s">
        <v>299</v>
      </c>
      <c r="AT1285" s="23" t="s">
        <v>185</v>
      </c>
      <c r="AU1285" s="23" t="s">
        <v>86</v>
      </c>
      <c r="AY1285" s="23" t="s">
        <v>183</v>
      </c>
      <c r="BE1285" s="214">
        <f t="shared" si="114"/>
        <v>0</v>
      </c>
      <c r="BF1285" s="214">
        <f t="shared" si="115"/>
        <v>0</v>
      </c>
      <c r="BG1285" s="214">
        <f t="shared" si="116"/>
        <v>0</v>
      </c>
      <c r="BH1285" s="214">
        <f t="shared" si="117"/>
        <v>0</v>
      </c>
      <c r="BI1285" s="214">
        <f t="shared" si="118"/>
        <v>0</v>
      </c>
      <c r="BJ1285" s="23" t="s">
        <v>24</v>
      </c>
      <c r="BK1285" s="214">
        <f t="shared" si="119"/>
        <v>0</v>
      </c>
      <c r="BL1285" s="23" t="s">
        <v>299</v>
      </c>
      <c r="BM1285" s="23" t="s">
        <v>2172</v>
      </c>
    </row>
    <row r="1286" spans="2:65" s="1" customFormat="1" ht="22.5" customHeight="1">
      <c r="B1286" s="40"/>
      <c r="C1286" s="203" t="s">
        <v>2173</v>
      </c>
      <c r="D1286" s="203" t="s">
        <v>185</v>
      </c>
      <c r="E1286" s="204" t="s">
        <v>2174</v>
      </c>
      <c r="F1286" s="205" t="s">
        <v>2175</v>
      </c>
      <c r="G1286" s="206" t="s">
        <v>246</v>
      </c>
      <c r="H1286" s="207">
        <v>27</v>
      </c>
      <c r="I1286" s="208"/>
      <c r="J1286" s="209">
        <f t="shared" si="110"/>
        <v>0</v>
      </c>
      <c r="K1286" s="205" t="s">
        <v>22</v>
      </c>
      <c r="L1286" s="60"/>
      <c r="M1286" s="210" t="s">
        <v>22</v>
      </c>
      <c r="N1286" s="211" t="s">
        <v>49</v>
      </c>
      <c r="O1286" s="41"/>
      <c r="P1286" s="212">
        <f t="shared" si="111"/>
        <v>0</v>
      </c>
      <c r="Q1286" s="212">
        <v>0</v>
      </c>
      <c r="R1286" s="212">
        <f t="shared" si="112"/>
        <v>0</v>
      </c>
      <c r="S1286" s="212">
        <v>0</v>
      </c>
      <c r="T1286" s="213">
        <f t="shared" si="113"/>
        <v>0</v>
      </c>
      <c r="AR1286" s="23" t="s">
        <v>299</v>
      </c>
      <c r="AT1286" s="23" t="s">
        <v>185</v>
      </c>
      <c r="AU1286" s="23" t="s">
        <v>86</v>
      </c>
      <c r="AY1286" s="23" t="s">
        <v>183</v>
      </c>
      <c r="BE1286" s="214">
        <f t="shared" si="114"/>
        <v>0</v>
      </c>
      <c r="BF1286" s="214">
        <f t="shared" si="115"/>
        <v>0</v>
      </c>
      <c r="BG1286" s="214">
        <f t="shared" si="116"/>
        <v>0</v>
      </c>
      <c r="BH1286" s="214">
        <f t="shared" si="117"/>
        <v>0</v>
      </c>
      <c r="BI1286" s="214">
        <f t="shared" si="118"/>
        <v>0</v>
      </c>
      <c r="BJ1286" s="23" t="s">
        <v>24</v>
      </c>
      <c r="BK1286" s="214">
        <f t="shared" si="119"/>
        <v>0</v>
      </c>
      <c r="BL1286" s="23" t="s">
        <v>299</v>
      </c>
      <c r="BM1286" s="23" t="s">
        <v>2176</v>
      </c>
    </row>
    <row r="1287" spans="2:65" s="1" customFormat="1" ht="22.5" customHeight="1">
      <c r="B1287" s="40"/>
      <c r="C1287" s="203" t="s">
        <v>2177</v>
      </c>
      <c r="D1287" s="203" t="s">
        <v>185</v>
      </c>
      <c r="E1287" s="204" t="s">
        <v>2178</v>
      </c>
      <c r="F1287" s="205" t="s">
        <v>2179</v>
      </c>
      <c r="G1287" s="206" t="s">
        <v>257</v>
      </c>
      <c r="H1287" s="207">
        <v>2.503</v>
      </c>
      <c r="I1287" s="208"/>
      <c r="J1287" s="209">
        <f t="shared" si="110"/>
        <v>0</v>
      </c>
      <c r="K1287" s="205" t="s">
        <v>22</v>
      </c>
      <c r="L1287" s="60"/>
      <c r="M1287" s="210" t="s">
        <v>22</v>
      </c>
      <c r="N1287" s="211" t="s">
        <v>49</v>
      </c>
      <c r="O1287" s="41"/>
      <c r="P1287" s="212">
        <f t="shared" si="111"/>
        <v>0</v>
      </c>
      <c r="Q1287" s="212">
        <v>0</v>
      </c>
      <c r="R1287" s="212">
        <f t="shared" si="112"/>
        <v>0</v>
      </c>
      <c r="S1287" s="212">
        <v>0</v>
      </c>
      <c r="T1287" s="213">
        <f t="shared" si="113"/>
        <v>0</v>
      </c>
      <c r="AR1287" s="23" t="s">
        <v>299</v>
      </c>
      <c r="AT1287" s="23" t="s">
        <v>185</v>
      </c>
      <c r="AU1287" s="23" t="s">
        <v>86</v>
      </c>
      <c r="AY1287" s="23" t="s">
        <v>183</v>
      </c>
      <c r="BE1287" s="214">
        <f t="shared" si="114"/>
        <v>0</v>
      </c>
      <c r="BF1287" s="214">
        <f t="shared" si="115"/>
        <v>0</v>
      </c>
      <c r="BG1287" s="214">
        <f t="shared" si="116"/>
        <v>0</v>
      </c>
      <c r="BH1287" s="214">
        <f t="shared" si="117"/>
        <v>0</v>
      </c>
      <c r="BI1287" s="214">
        <f t="shared" si="118"/>
        <v>0</v>
      </c>
      <c r="BJ1287" s="23" t="s">
        <v>24</v>
      </c>
      <c r="BK1287" s="214">
        <f t="shared" si="119"/>
        <v>0</v>
      </c>
      <c r="BL1287" s="23" t="s">
        <v>299</v>
      </c>
      <c r="BM1287" s="23" t="s">
        <v>2180</v>
      </c>
    </row>
    <row r="1288" spans="2:65" s="1" customFormat="1" ht="22.5" customHeight="1">
      <c r="B1288" s="40"/>
      <c r="C1288" s="203" t="s">
        <v>2181</v>
      </c>
      <c r="D1288" s="203" t="s">
        <v>185</v>
      </c>
      <c r="E1288" s="204" t="s">
        <v>2182</v>
      </c>
      <c r="F1288" s="205" t="s">
        <v>2183</v>
      </c>
      <c r="G1288" s="206" t="s">
        <v>1121</v>
      </c>
      <c r="H1288" s="207">
        <v>200</v>
      </c>
      <c r="I1288" s="208"/>
      <c r="J1288" s="209">
        <f t="shared" si="110"/>
        <v>0</v>
      </c>
      <c r="K1288" s="205" t="s">
        <v>22</v>
      </c>
      <c r="L1288" s="60"/>
      <c r="M1288" s="210" t="s">
        <v>22</v>
      </c>
      <c r="N1288" s="211" t="s">
        <v>49</v>
      </c>
      <c r="O1288" s="41"/>
      <c r="P1288" s="212">
        <f t="shared" si="111"/>
        <v>0</v>
      </c>
      <c r="Q1288" s="212">
        <v>0</v>
      </c>
      <c r="R1288" s="212">
        <f t="shared" si="112"/>
        <v>0</v>
      </c>
      <c r="S1288" s="212">
        <v>0</v>
      </c>
      <c r="T1288" s="213">
        <f t="shared" si="113"/>
        <v>0</v>
      </c>
      <c r="AR1288" s="23" t="s">
        <v>299</v>
      </c>
      <c r="AT1288" s="23" t="s">
        <v>185</v>
      </c>
      <c r="AU1288" s="23" t="s">
        <v>86</v>
      </c>
      <c r="AY1288" s="23" t="s">
        <v>183</v>
      </c>
      <c r="BE1288" s="214">
        <f t="shared" si="114"/>
        <v>0</v>
      </c>
      <c r="BF1288" s="214">
        <f t="shared" si="115"/>
        <v>0</v>
      </c>
      <c r="BG1288" s="214">
        <f t="shared" si="116"/>
        <v>0</v>
      </c>
      <c r="BH1288" s="214">
        <f t="shared" si="117"/>
        <v>0</v>
      </c>
      <c r="BI1288" s="214">
        <f t="shared" si="118"/>
        <v>0</v>
      </c>
      <c r="BJ1288" s="23" t="s">
        <v>24</v>
      </c>
      <c r="BK1288" s="214">
        <f t="shared" si="119"/>
        <v>0</v>
      </c>
      <c r="BL1288" s="23" t="s">
        <v>299</v>
      </c>
      <c r="BM1288" s="23" t="s">
        <v>2184</v>
      </c>
    </row>
    <row r="1289" spans="2:65" s="1" customFormat="1" ht="22.5" customHeight="1">
      <c r="B1289" s="40"/>
      <c r="C1289" s="245" t="s">
        <v>2185</v>
      </c>
      <c r="D1289" s="245" t="s">
        <v>272</v>
      </c>
      <c r="E1289" s="246" t="s">
        <v>2186</v>
      </c>
      <c r="F1289" s="247" t="s">
        <v>2187</v>
      </c>
      <c r="G1289" s="248" t="s">
        <v>1121</v>
      </c>
      <c r="H1289" s="249">
        <v>200</v>
      </c>
      <c r="I1289" s="250"/>
      <c r="J1289" s="251">
        <f t="shared" si="110"/>
        <v>0</v>
      </c>
      <c r="K1289" s="247" t="s">
        <v>22</v>
      </c>
      <c r="L1289" s="252"/>
      <c r="M1289" s="253" t="s">
        <v>22</v>
      </c>
      <c r="N1289" s="254" t="s">
        <v>49</v>
      </c>
      <c r="O1289" s="41"/>
      <c r="P1289" s="212">
        <f t="shared" si="111"/>
        <v>0</v>
      </c>
      <c r="Q1289" s="212">
        <v>0</v>
      </c>
      <c r="R1289" s="212">
        <f t="shared" si="112"/>
        <v>0</v>
      </c>
      <c r="S1289" s="212">
        <v>0</v>
      </c>
      <c r="T1289" s="213">
        <f t="shared" si="113"/>
        <v>0</v>
      </c>
      <c r="AR1289" s="23" t="s">
        <v>394</v>
      </c>
      <c r="AT1289" s="23" t="s">
        <v>272</v>
      </c>
      <c r="AU1289" s="23" t="s">
        <v>86</v>
      </c>
      <c r="AY1289" s="23" t="s">
        <v>183</v>
      </c>
      <c r="BE1289" s="214">
        <f t="shared" si="114"/>
        <v>0</v>
      </c>
      <c r="BF1289" s="214">
        <f t="shared" si="115"/>
        <v>0</v>
      </c>
      <c r="BG1289" s="214">
        <f t="shared" si="116"/>
        <v>0</v>
      </c>
      <c r="BH1289" s="214">
        <f t="shared" si="117"/>
        <v>0</v>
      </c>
      <c r="BI1289" s="214">
        <f t="shared" si="118"/>
        <v>0</v>
      </c>
      <c r="BJ1289" s="23" t="s">
        <v>24</v>
      </c>
      <c r="BK1289" s="214">
        <f t="shared" si="119"/>
        <v>0</v>
      </c>
      <c r="BL1289" s="23" t="s">
        <v>299</v>
      </c>
      <c r="BM1289" s="23" t="s">
        <v>2188</v>
      </c>
    </row>
    <row r="1290" spans="2:65" s="1" customFormat="1" ht="22.5" customHeight="1">
      <c r="B1290" s="40"/>
      <c r="C1290" s="203" t="s">
        <v>2189</v>
      </c>
      <c r="D1290" s="203" t="s">
        <v>185</v>
      </c>
      <c r="E1290" s="204" t="s">
        <v>2190</v>
      </c>
      <c r="F1290" s="205" t="s">
        <v>2191</v>
      </c>
      <c r="G1290" s="206" t="s">
        <v>257</v>
      </c>
      <c r="H1290" s="207">
        <v>0.014</v>
      </c>
      <c r="I1290" s="208"/>
      <c r="J1290" s="209">
        <f t="shared" si="110"/>
        <v>0</v>
      </c>
      <c r="K1290" s="205" t="s">
        <v>22</v>
      </c>
      <c r="L1290" s="60"/>
      <c r="M1290" s="210" t="s">
        <v>22</v>
      </c>
      <c r="N1290" s="211" t="s">
        <v>49</v>
      </c>
      <c r="O1290" s="41"/>
      <c r="P1290" s="212">
        <f t="shared" si="111"/>
        <v>0</v>
      </c>
      <c r="Q1290" s="212">
        <v>0</v>
      </c>
      <c r="R1290" s="212">
        <f t="shared" si="112"/>
        <v>0</v>
      </c>
      <c r="S1290" s="212">
        <v>0</v>
      </c>
      <c r="T1290" s="213">
        <f t="shared" si="113"/>
        <v>0</v>
      </c>
      <c r="AR1290" s="23" t="s">
        <v>299</v>
      </c>
      <c r="AT1290" s="23" t="s">
        <v>185</v>
      </c>
      <c r="AU1290" s="23" t="s">
        <v>86</v>
      </c>
      <c r="AY1290" s="23" t="s">
        <v>183</v>
      </c>
      <c r="BE1290" s="214">
        <f t="shared" si="114"/>
        <v>0</v>
      </c>
      <c r="BF1290" s="214">
        <f t="shared" si="115"/>
        <v>0</v>
      </c>
      <c r="BG1290" s="214">
        <f t="shared" si="116"/>
        <v>0</v>
      </c>
      <c r="BH1290" s="214">
        <f t="shared" si="117"/>
        <v>0</v>
      </c>
      <c r="BI1290" s="214">
        <f t="shared" si="118"/>
        <v>0</v>
      </c>
      <c r="BJ1290" s="23" t="s">
        <v>24</v>
      </c>
      <c r="BK1290" s="214">
        <f t="shared" si="119"/>
        <v>0</v>
      </c>
      <c r="BL1290" s="23" t="s">
        <v>299</v>
      </c>
      <c r="BM1290" s="23" t="s">
        <v>2192</v>
      </c>
    </row>
    <row r="1291" spans="2:65" s="1" customFormat="1" ht="22.5" customHeight="1">
      <c r="B1291" s="40"/>
      <c r="C1291" s="203" t="s">
        <v>2193</v>
      </c>
      <c r="D1291" s="203" t="s">
        <v>185</v>
      </c>
      <c r="E1291" s="204" t="s">
        <v>2194</v>
      </c>
      <c r="F1291" s="205" t="s">
        <v>2195</v>
      </c>
      <c r="G1291" s="206" t="s">
        <v>288</v>
      </c>
      <c r="H1291" s="207">
        <v>7</v>
      </c>
      <c r="I1291" s="208"/>
      <c r="J1291" s="209">
        <f t="shared" si="110"/>
        <v>0</v>
      </c>
      <c r="K1291" s="205" t="s">
        <v>22</v>
      </c>
      <c r="L1291" s="60"/>
      <c r="M1291" s="210" t="s">
        <v>22</v>
      </c>
      <c r="N1291" s="211" t="s">
        <v>49</v>
      </c>
      <c r="O1291" s="41"/>
      <c r="P1291" s="212">
        <f t="shared" si="111"/>
        <v>0</v>
      </c>
      <c r="Q1291" s="212">
        <v>0</v>
      </c>
      <c r="R1291" s="212">
        <f t="shared" si="112"/>
        <v>0</v>
      </c>
      <c r="S1291" s="212">
        <v>0</v>
      </c>
      <c r="T1291" s="213">
        <f t="shared" si="113"/>
        <v>0</v>
      </c>
      <c r="AR1291" s="23" t="s">
        <v>299</v>
      </c>
      <c r="AT1291" s="23" t="s">
        <v>185</v>
      </c>
      <c r="AU1291" s="23" t="s">
        <v>86</v>
      </c>
      <c r="AY1291" s="23" t="s">
        <v>183</v>
      </c>
      <c r="BE1291" s="214">
        <f t="shared" si="114"/>
        <v>0</v>
      </c>
      <c r="BF1291" s="214">
        <f t="shared" si="115"/>
        <v>0</v>
      </c>
      <c r="BG1291" s="214">
        <f t="shared" si="116"/>
        <v>0</v>
      </c>
      <c r="BH1291" s="214">
        <f t="shared" si="117"/>
        <v>0</v>
      </c>
      <c r="BI1291" s="214">
        <f t="shared" si="118"/>
        <v>0</v>
      </c>
      <c r="BJ1291" s="23" t="s">
        <v>24</v>
      </c>
      <c r="BK1291" s="214">
        <f t="shared" si="119"/>
        <v>0</v>
      </c>
      <c r="BL1291" s="23" t="s">
        <v>299</v>
      </c>
      <c r="BM1291" s="23" t="s">
        <v>2196</v>
      </c>
    </row>
    <row r="1292" spans="2:65" s="1" customFormat="1" ht="22.5" customHeight="1">
      <c r="B1292" s="40"/>
      <c r="C1292" s="203" t="s">
        <v>2197</v>
      </c>
      <c r="D1292" s="203" t="s">
        <v>185</v>
      </c>
      <c r="E1292" s="204" t="s">
        <v>2198</v>
      </c>
      <c r="F1292" s="205" t="s">
        <v>2199</v>
      </c>
      <c r="G1292" s="206" t="s">
        <v>288</v>
      </c>
      <c r="H1292" s="207">
        <v>7</v>
      </c>
      <c r="I1292" s="208"/>
      <c r="J1292" s="209">
        <f t="shared" si="110"/>
        <v>0</v>
      </c>
      <c r="K1292" s="205" t="s">
        <v>22</v>
      </c>
      <c r="L1292" s="60"/>
      <c r="M1292" s="210" t="s">
        <v>22</v>
      </c>
      <c r="N1292" s="211" t="s">
        <v>49</v>
      </c>
      <c r="O1292" s="41"/>
      <c r="P1292" s="212">
        <f t="shared" si="111"/>
        <v>0</v>
      </c>
      <c r="Q1292" s="212">
        <v>0</v>
      </c>
      <c r="R1292" s="212">
        <f t="shared" si="112"/>
        <v>0</v>
      </c>
      <c r="S1292" s="212">
        <v>0</v>
      </c>
      <c r="T1292" s="213">
        <f t="shared" si="113"/>
        <v>0</v>
      </c>
      <c r="AR1292" s="23" t="s">
        <v>299</v>
      </c>
      <c r="AT1292" s="23" t="s">
        <v>185</v>
      </c>
      <c r="AU1292" s="23" t="s">
        <v>86</v>
      </c>
      <c r="AY1292" s="23" t="s">
        <v>183</v>
      </c>
      <c r="BE1292" s="214">
        <f t="shared" si="114"/>
        <v>0</v>
      </c>
      <c r="BF1292" s="214">
        <f t="shared" si="115"/>
        <v>0</v>
      </c>
      <c r="BG1292" s="214">
        <f t="shared" si="116"/>
        <v>0</v>
      </c>
      <c r="BH1292" s="214">
        <f t="shared" si="117"/>
        <v>0</v>
      </c>
      <c r="BI1292" s="214">
        <f t="shared" si="118"/>
        <v>0</v>
      </c>
      <c r="BJ1292" s="23" t="s">
        <v>24</v>
      </c>
      <c r="BK1292" s="214">
        <f t="shared" si="119"/>
        <v>0</v>
      </c>
      <c r="BL1292" s="23" t="s">
        <v>299</v>
      </c>
      <c r="BM1292" s="23" t="s">
        <v>2200</v>
      </c>
    </row>
    <row r="1293" spans="2:65" s="1" customFormat="1" ht="22.5" customHeight="1">
      <c r="B1293" s="40"/>
      <c r="C1293" s="203" t="s">
        <v>2201</v>
      </c>
      <c r="D1293" s="203" t="s">
        <v>185</v>
      </c>
      <c r="E1293" s="204" t="s">
        <v>2202</v>
      </c>
      <c r="F1293" s="205" t="s">
        <v>2203</v>
      </c>
      <c r="G1293" s="206" t="s">
        <v>312</v>
      </c>
      <c r="H1293" s="207">
        <v>281</v>
      </c>
      <c r="I1293" s="208"/>
      <c r="J1293" s="209">
        <f t="shared" si="110"/>
        <v>0</v>
      </c>
      <c r="K1293" s="205" t="s">
        <v>22</v>
      </c>
      <c r="L1293" s="60"/>
      <c r="M1293" s="210" t="s">
        <v>22</v>
      </c>
      <c r="N1293" s="211" t="s">
        <v>49</v>
      </c>
      <c r="O1293" s="41"/>
      <c r="P1293" s="212">
        <f t="shared" si="111"/>
        <v>0</v>
      </c>
      <c r="Q1293" s="212">
        <v>0</v>
      </c>
      <c r="R1293" s="212">
        <f t="shared" si="112"/>
        <v>0</v>
      </c>
      <c r="S1293" s="212">
        <v>0</v>
      </c>
      <c r="T1293" s="213">
        <f t="shared" si="113"/>
        <v>0</v>
      </c>
      <c r="AR1293" s="23" t="s">
        <v>299</v>
      </c>
      <c r="AT1293" s="23" t="s">
        <v>185</v>
      </c>
      <c r="AU1293" s="23" t="s">
        <v>86</v>
      </c>
      <c r="AY1293" s="23" t="s">
        <v>183</v>
      </c>
      <c r="BE1293" s="214">
        <f t="shared" si="114"/>
        <v>0</v>
      </c>
      <c r="BF1293" s="214">
        <f t="shared" si="115"/>
        <v>0</v>
      </c>
      <c r="BG1293" s="214">
        <f t="shared" si="116"/>
        <v>0</v>
      </c>
      <c r="BH1293" s="214">
        <f t="shared" si="117"/>
        <v>0</v>
      </c>
      <c r="BI1293" s="214">
        <f t="shared" si="118"/>
        <v>0</v>
      </c>
      <c r="BJ1293" s="23" t="s">
        <v>24</v>
      </c>
      <c r="BK1293" s="214">
        <f t="shared" si="119"/>
        <v>0</v>
      </c>
      <c r="BL1293" s="23" t="s">
        <v>299</v>
      </c>
      <c r="BM1293" s="23" t="s">
        <v>2204</v>
      </c>
    </row>
    <row r="1294" spans="2:65" s="1" customFormat="1" ht="22.5" customHeight="1">
      <c r="B1294" s="40"/>
      <c r="C1294" s="203" t="s">
        <v>2205</v>
      </c>
      <c r="D1294" s="203" t="s">
        <v>185</v>
      </c>
      <c r="E1294" s="204" t="s">
        <v>2206</v>
      </c>
      <c r="F1294" s="205" t="s">
        <v>2207</v>
      </c>
      <c r="G1294" s="206" t="s">
        <v>312</v>
      </c>
      <c r="H1294" s="207">
        <v>426</v>
      </c>
      <c r="I1294" s="208"/>
      <c r="J1294" s="209">
        <f t="shared" si="110"/>
        <v>0</v>
      </c>
      <c r="K1294" s="205" t="s">
        <v>22</v>
      </c>
      <c r="L1294" s="60"/>
      <c r="M1294" s="210" t="s">
        <v>22</v>
      </c>
      <c r="N1294" s="211" t="s">
        <v>49</v>
      </c>
      <c r="O1294" s="41"/>
      <c r="P1294" s="212">
        <f t="shared" si="111"/>
        <v>0</v>
      </c>
      <c r="Q1294" s="212">
        <v>0</v>
      </c>
      <c r="R1294" s="212">
        <f t="shared" si="112"/>
        <v>0</v>
      </c>
      <c r="S1294" s="212">
        <v>0</v>
      </c>
      <c r="T1294" s="213">
        <f t="shared" si="113"/>
        <v>0</v>
      </c>
      <c r="AR1294" s="23" t="s">
        <v>299</v>
      </c>
      <c r="AT1294" s="23" t="s">
        <v>185</v>
      </c>
      <c r="AU1294" s="23" t="s">
        <v>86</v>
      </c>
      <c r="AY1294" s="23" t="s">
        <v>183</v>
      </c>
      <c r="BE1294" s="214">
        <f t="shared" si="114"/>
        <v>0</v>
      </c>
      <c r="BF1294" s="214">
        <f t="shared" si="115"/>
        <v>0</v>
      </c>
      <c r="BG1294" s="214">
        <f t="shared" si="116"/>
        <v>0</v>
      </c>
      <c r="BH1294" s="214">
        <f t="shared" si="117"/>
        <v>0</v>
      </c>
      <c r="BI1294" s="214">
        <f t="shared" si="118"/>
        <v>0</v>
      </c>
      <c r="BJ1294" s="23" t="s">
        <v>24</v>
      </c>
      <c r="BK1294" s="214">
        <f t="shared" si="119"/>
        <v>0</v>
      </c>
      <c r="BL1294" s="23" t="s">
        <v>299</v>
      </c>
      <c r="BM1294" s="23" t="s">
        <v>2208</v>
      </c>
    </row>
    <row r="1295" spans="2:65" s="1" customFormat="1" ht="22.5" customHeight="1">
      <c r="B1295" s="40"/>
      <c r="C1295" s="245" t="s">
        <v>2209</v>
      </c>
      <c r="D1295" s="245" t="s">
        <v>272</v>
      </c>
      <c r="E1295" s="246" t="s">
        <v>2210</v>
      </c>
      <c r="F1295" s="247" t="s">
        <v>2211</v>
      </c>
      <c r="G1295" s="248" t="s">
        <v>915</v>
      </c>
      <c r="H1295" s="249">
        <v>30</v>
      </c>
      <c r="I1295" s="250"/>
      <c r="J1295" s="251">
        <f t="shared" si="110"/>
        <v>0</v>
      </c>
      <c r="K1295" s="247" t="s">
        <v>22</v>
      </c>
      <c r="L1295" s="252"/>
      <c r="M1295" s="253" t="s">
        <v>22</v>
      </c>
      <c r="N1295" s="254" t="s">
        <v>49</v>
      </c>
      <c r="O1295" s="41"/>
      <c r="P1295" s="212">
        <f t="shared" si="111"/>
        <v>0</v>
      </c>
      <c r="Q1295" s="212">
        <v>0</v>
      </c>
      <c r="R1295" s="212">
        <f t="shared" si="112"/>
        <v>0</v>
      </c>
      <c r="S1295" s="212">
        <v>0</v>
      </c>
      <c r="T1295" s="213">
        <f t="shared" si="113"/>
        <v>0</v>
      </c>
      <c r="AR1295" s="23" t="s">
        <v>2212</v>
      </c>
      <c r="AT1295" s="23" t="s">
        <v>272</v>
      </c>
      <c r="AU1295" s="23" t="s">
        <v>86</v>
      </c>
      <c r="AY1295" s="23" t="s">
        <v>183</v>
      </c>
      <c r="BE1295" s="214">
        <f t="shared" si="114"/>
        <v>0</v>
      </c>
      <c r="BF1295" s="214">
        <f t="shared" si="115"/>
        <v>0</v>
      </c>
      <c r="BG1295" s="214">
        <f t="shared" si="116"/>
        <v>0</v>
      </c>
      <c r="BH1295" s="214">
        <f t="shared" si="117"/>
        <v>0</v>
      </c>
      <c r="BI1295" s="214">
        <f t="shared" si="118"/>
        <v>0</v>
      </c>
      <c r="BJ1295" s="23" t="s">
        <v>24</v>
      </c>
      <c r="BK1295" s="214">
        <f t="shared" si="119"/>
        <v>0</v>
      </c>
      <c r="BL1295" s="23" t="s">
        <v>2212</v>
      </c>
      <c r="BM1295" s="23" t="s">
        <v>2213</v>
      </c>
    </row>
    <row r="1296" spans="2:65" s="1" customFormat="1" ht="22.5" customHeight="1">
      <c r="B1296" s="40"/>
      <c r="C1296" s="245" t="s">
        <v>2214</v>
      </c>
      <c r="D1296" s="245" t="s">
        <v>272</v>
      </c>
      <c r="E1296" s="246" t="s">
        <v>2215</v>
      </c>
      <c r="F1296" s="247" t="s">
        <v>2216</v>
      </c>
      <c r="G1296" s="248" t="s">
        <v>915</v>
      </c>
      <c r="H1296" s="249">
        <v>30</v>
      </c>
      <c r="I1296" s="250"/>
      <c r="J1296" s="251">
        <f t="shared" si="110"/>
        <v>0</v>
      </c>
      <c r="K1296" s="247" t="s">
        <v>22</v>
      </c>
      <c r="L1296" s="252"/>
      <c r="M1296" s="253" t="s">
        <v>22</v>
      </c>
      <c r="N1296" s="254" t="s">
        <v>49</v>
      </c>
      <c r="O1296" s="41"/>
      <c r="P1296" s="212">
        <f t="shared" si="111"/>
        <v>0</v>
      </c>
      <c r="Q1296" s="212">
        <v>0</v>
      </c>
      <c r="R1296" s="212">
        <f t="shared" si="112"/>
        <v>0</v>
      </c>
      <c r="S1296" s="212">
        <v>0</v>
      </c>
      <c r="T1296" s="213">
        <f t="shared" si="113"/>
        <v>0</v>
      </c>
      <c r="AR1296" s="23" t="s">
        <v>2212</v>
      </c>
      <c r="AT1296" s="23" t="s">
        <v>272</v>
      </c>
      <c r="AU1296" s="23" t="s">
        <v>86</v>
      </c>
      <c r="AY1296" s="23" t="s">
        <v>183</v>
      </c>
      <c r="BE1296" s="214">
        <f t="shared" si="114"/>
        <v>0</v>
      </c>
      <c r="BF1296" s="214">
        <f t="shared" si="115"/>
        <v>0</v>
      </c>
      <c r="BG1296" s="214">
        <f t="shared" si="116"/>
        <v>0</v>
      </c>
      <c r="BH1296" s="214">
        <f t="shared" si="117"/>
        <v>0</v>
      </c>
      <c r="BI1296" s="214">
        <f t="shared" si="118"/>
        <v>0</v>
      </c>
      <c r="BJ1296" s="23" t="s">
        <v>24</v>
      </c>
      <c r="BK1296" s="214">
        <f t="shared" si="119"/>
        <v>0</v>
      </c>
      <c r="BL1296" s="23" t="s">
        <v>2212</v>
      </c>
      <c r="BM1296" s="23" t="s">
        <v>2217</v>
      </c>
    </row>
    <row r="1297" spans="2:65" s="1" customFormat="1" ht="22.5" customHeight="1">
      <c r="B1297" s="40"/>
      <c r="C1297" s="245" t="s">
        <v>2218</v>
      </c>
      <c r="D1297" s="245" t="s">
        <v>272</v>
      </c>
      <c r="E1297" s="246" t="s">
        <v>2219</v>
      </c>
      <c r="F1297" s="247" t="s">
        <v>2220</v>
      </c>
      <c r="G1297" s="248" t="s">
        <v>915</v>
      </c>
      <c r="H1297" s="249">
        <v>30</v>
      </c>
      <c r="I1297" s="250"/>
      <c r="J1297" s="251">
        <f t="shared" si="110"/>
        <v>0</v>
      </c>
      <c r="K1297" s="247" t="s">
        <v>22</v>
      </c>
      <c r="L1297" s="252"/>
      <c r="M1297" s="253" t="s">
        <v>22</v>
      </c>
      <c r="N1297" s="254" t="s">
        <v>49</v>
      </c>
      <c r="O1297" s="41"/>
      <c r="P1297" s="212">
        <f t="shared" si="111"/>
        <v>0</v>
      </c>
      <c r="Q1297" s="212">
        <v>0</v>
      </c>
      <c r="R1297" s="212">
        <f t="shared" si="112"/>
        <v>0</v>
      </c>
      <c r="S1297" s="212">
        <v>0</v>
      </c>
      <c r="T1297" s="213">
        <f t="shared" si="113"/>
        <v>0</v>
      </c>
      <c r="AR1297" s="23" t="s">
        <v>2212</v>
      </c>
      <c r="AT1297" s="23" t="s">
        <v>272</v>
      </c>
      <c r="AU1297" s="23" t="s">
        <v>86</v>
      </c>
      <c r="AY1297" s="23" t="s">
        <v>183</v>
      </c>
      <c r="BE1297" s="214">
        <f t="shared" si="114"/>
        <v>0</v>
      </c>
      <c r="BF1297" s="214">
        <f t="shared" si="115"/>
        <v>0</v>
      </c>
      <c r="BG1297" s="214">
        <f t="shared" si="116"/>
        <v>0</v>
      </c>
      <c r="BH1297" s="214">
        <f t="shared" si="117"/>
        <v>0</v>
      </c>
      <c r="BI1297" s="214">
        <f t="shared" si="118"/>
        <v>0</v>
      </c>
      <c r="BJ1297" s="23" t="s">
        <v>24</v>
      </c>
      <c r="BK1297" s="214">
        <f t="shared" si="119"/>
        <v>0</v>
      </c>
      <c r="BL1297" s="23" t="s">
        <v>2212</v>
      </c>
      <c r="BM1297" s="23" t="s">
        <v>2221</v>
      </c>
    </row>
    <row r="1298" spans="2:65" s="1" customFormat="1" ht="22.5" customHeight="1">
      <c r="B1298" s="40"/>
      <c r="C1298" s="245" t="s">
        <v>2222</v>
      </c>
      <c r="D1298" s="245" t="s">
        <v>272</v>
      </c>
      <c r="E1298" s="246" t="s">
        <v>2223</v>
      </c>
      <c r="F1298" s="247" t="s">
        <v>2224</v>
      </c>
      <c r="G1298" s="248" t="s">
        <v>915</v>
      </c>
      <c r="H1298" s="249">
        <v>6</v>
      </c>
      <c r="I1298" s="250"/>
      <c r="J1298" s="251">
        <f t="shared" si="110"/>
        <v>0</v>
      </c>
      <c r="K1298" s="247" t="s">
        <v>22</v>
      </c>
      <c r="L1298" s="252"/>
      <c r="M1298" s="253" t="s">
        <v>22</v>
      </c>
      <c r="N1298" s="254" t="s">
        <v>49</v>
      </c>
      <c r="O1298" s="41"/>
      <c r="P1298" s="212">
        <f t="shared" si="111"/>
        <v>0</v>
      </c>
      <c r="Q1298" s="212">
        <v>0</v>
      </c>
      <c r="R1298" s="212">
        <f t="shared" si="112"/>
        <v>0</v>
      </c>
      <c r="S1298" s="212">
        <v>0</v>
      </c>
      <c r="T1298" s="213">
        <f t="shared" si="113"/>
        <v>0</v>
      </c>
      <c r="AR1298" s="23" t="s">
        <v>2212</v>
      </c>
      <c r="AT1298" s="23" t="s">
        <v>272</v>
      </c>
      <c r="AU1298" s="23" t="s">
        <v>86</v>
      </c>
      <c r="AY1298" s="23" t="s">
        <v>183</v>
      </c>
      <c r="BE1298" s="214">
        <f t="shared" si="114"/>
        <v>0</v>
      </c>
      <c r="BF1298" s="214">
        <f t="shared" si="115"/>
        <v>0</v>
      </c>
      <c r="BG1298" s="214">
        <f t="shared" si="116"/>
        <v>0</v>
      </c>
      <c r="BH1298" s="214">
        <f t="shared" si="117"/>
        <v>0</v>
      </c>
      <c r="BI1298" s="214">
        <f t="shared" si="118"/>
        <v>0</v>
      </c>
      <c r="BJ1298" s="23" t="s">
        <v>24</v>
      </c>
      <c r="BK1298" s="214">
        <f t="shared" si="119"/>
        <v>0</v>
      </c>
      <c r="BL1298" s="23" t="s">
        <v>2212</v>
      </c>
      <c r="BM1298" s="23" t="s">
        <v>2225</v>
      </c>
    </row>
    <row r="1299" spans="2:65" s="1" customFormat="1" ht="22.5" customHeight="1">
      <c r="B1299" s="40"/>
      <c r="C1299" s="245" t="s">
        <v>2226</v>
      </c>
      <c r="D1299" s="245" t="s">
        <v>272</v>
      </c>
      <c r="E1299" s="246" t="s">
        <v>2227</v>
      </c>
      <c r="F1299" s="247" t="s">
        <v>2228</v>
      </c>
      <c r="G1299" s="248" t="s">
        <v>915</v>
      </c>
      <c r="H1299" s="249">
        <v>6</v>
      </c>
      <c r="I1299" s="250"/>
      <c r="J1299" s="251">
        <f t="shared" si="110"/>
        <v>0</v>
      </c>
      <c r="K1299" s="247" t="s">
        <v>22</v>
      </c>
      <c r="L1299" s="252"/>
      <c r="M1299" s="253" t="s">
        <v>22</v>
      </c>
      <c r="N1299" s="254" t="s">
        <v>49</v>
      </c>
      <c r="O1299" s="41"/>
      <c r="P1299" s="212">
        <f t="shared" si="111"/>
        <v>0</v>
      </c>
      <c r="Q1299" s="212">
        <v>0</v>
      </c>
      <c r="R1299" s="212">
        <f t="shared" si="112"/>
        <v>0</v>
      </c>
      <c r="S1299" s="212">
        <v>0</v>
      </c>
      <c r="T1299" s="213">
        <f t="shared" si="113"/>
        <v>0</v>
      </c>
      <c r="AR1299" s="23" t="s">
        <v>2212</v>
      </c>
      <c r="AT1299" s="23" t="s">
        <v>272</v>
      </c>
      <c r="AU1299" s="23" t="s">
        <v>86</v>
      </c>
      <c r="AY1299" s="23" t="s">
        <v>183</v>
      </c>
      <c r="BE1299" s="214">
        <f t="shared" si="114"/>
        <v>0</v>
      </c>
      <c r="BF1299" s="214">
        <f t="shared" si="115"/>
        <v>0</v>
      </c>
      <c r="BG1299" s="214">
        <f t="shared" si="116"/>
        <v>0</v>
      </c>
      <c r="BH1299" s="214">
        <f t="shared" si="117"/>
        <v>0</v>
      </c>
      <c r="BI1299" s="214">
        <f t="shared" si="118"/>
        <v>0</v>
      </c>
      <c r="BJ1299" s="23" t="s">
        <v>24</v>
      </c>
      <c r="BK1299" s="214">
        <f t="shared" si="119"/>
        <v>0</v>
      </c>
      <c r="BL1299" s="23" t="s">
        <v>2212</v>
      </c>
      <c r="BM1299" s="23" t="s">
        <v>2229</v>
      </c>
    </row>
    <row r="1300" spans="2:65" s="1" customFormat="1" ht="22.5" customHeight="1">
      <c r="B1300" s="40"/>
      <c r="C1300" s="245" t="s">
        <v>2230</v>
      </c>
      <c r="D1300" s="245" t="s">
        <v>272</v>
      </c>
      <c r="E1300" s="246" t="s">
        <v>2231</v>
      </c>
      <c r="F1300" s="247" t="s">
        <v>2232</v>
      </c>
      <c r="G1300" s="248" t="s">
        <v>915</v>
      </c>
      <c r="H1300" s="249">
        <v>48</v>
      </c>
      <c r="I1300" s="250"/>
      <c r="J1300" s="251">
        <f t="shared" si="110"/>
        <v>0</v>
      </c>
      <c r="K1300" s="247" t="s">
        <v>22</v>
      </c>
      <c r="L1300" s="252"/>
      <c r="M1300" s="253" t="s">
        <v>22</v>
      </c>
      <c r="N1300" s="254" t="s">
        <v>49</v>
      </c>
      <c r="O1300" s="41"/>
      <c r="P1300" s="212">
        <f t="shared" si="111"/>
        <v>0</v>
      </c>
      <c r="Q1300" s="212">
        <v>0</v>
      </c>
      <c r="R1300" s="212">
        <f t="shared" si="112"/>
        <v>0</v>
      </c>
      <c r="S1300" s="212">
        <v>0</v>
      </c>
      <c r="T1300" s="213">
        <f t="shared" si="113"/>
        <v>0</v>
      </c>
      <c r="AR1300" s="23" t="s">
        <v>2212</v>
      </c>
      <c r="AT1300" s="23" t="s">
        <v>272</v>
      </c>
      <c r="AU1300" s="23" t="s">
        <v>86</v>
      </c>
      <c r="AY1300" s="23" t="s">
        <v>183</v>
      </c>
      <c r="BE1300" s="214">
        <f t="shared" si="114"/>
        <v>0</v>
      </c>
      <c r="BF1300" s="214">
        <f t="shared" si="115"/>
        <v>0</v>
      </c>
      <c r="BG1300" s="214">
        <f t="shared" si="116"/>
        <v>0</v>
      </c>
      <c r="BH1300" s="214">
        <f t="shared" si="117"/>
        <v>0</v>
      </c>
      <c r="BI1300" s="214">
        <f t="shared" si="118"/>
        <v>0</v>
      </c>
      <c r="BJ1300" s="23" t="s">
        <v>24</v>
      </c>
      <c r="BK1300" s="214">
        <f t="shared" si="119"/>
        <v>0</v>
      </c>
      <c r="BL1300" s="23" t="s">
        <v>2212</v>
      </c>
      <c r="BM1300" s="23" t="s">
        <v>2233</v>
      </c>
    </row>
    <row r="1301" spans="2:65" s="1" customFormat="1" ht="22.5" customHeight="1">
      <c r="B1301" s="40"/>
      <c r="C1301" s="245" t="s">
        <v>2234</v>
      </c>
      <c r="D1301" s="245" t="s">
        <v>272</v>
      </c>
      <c r="E1301" s="246" t="s">
        <v>2235</v>
      </c>
      <c r="F1301" s="247" t="s">
        <v>2236</v>
      </c>
      <c r="G1301" s="248" t="s">
        <v>915</v>
      </c>
      <c r="H1301" s="249">
        <v>40</v>
      </c>
      <c r="I1301" s="250"/>
      <c r="J1301" s="251">
        <f t="shared" si="110"/>
        <v>0</v>
      </c>
      <c r="K1301" s="247" t="s">
        <v>22</v>
      </c>
      <c r="L1301" s="252"/>
      <c r="M1301" s="253" t="s">
        <v>22</v>
      </c>
      <c r="N1301" s="254" t="s">
        <v>49</v>
      </c>
      <c r="O1301" s="41"/>
      <c r="P1301" s="212">
        <f t="shared" si="111"/>
        <v>0</v>
      </c>
      <c r="Q1301" s="212">
        <v>0</v>
      </c>
      <c r="R1301" s="212">
        <f t="shared" si="112"/>
        <v>0</v>
      </c>
      <c r="S1301" s="212">
        <v>0</v>
      </c>
      <c r="T1301" s="213">
        <f t="shared" si="113"/>
        <v>0</v>
      </c>
      <c r="AR1301" s="23" t="s">
        <v>2212</v>
      </c>
      <c r="AT1301" s="23" t="s">
        <v>272</v>
      </c>
      <c r="AU1301" s="23" t="s">
        <v>86</v>
      </c>
      <c r="AY1301" s="23" t="s">
        <v>183</v>
      </c>
      <c r="BE1301" s="214">
        <f t="shared" si="114"/>
        <v>0</v>
      </c>
      <c r="BF1301" s="214">
        <f t="shared" si="115"/>
        <v>0</v>
      </c>
      <c r="BG1301" s="214">
        <f t="shared" si="116"/>
        <v>0</v>
      </c>
      <c r="BH1301" s="214">
        <f t="shared" si="117"/>
        <v>0</v>
      </c>
      <c r="BI1301" s="214">
        <f t="shared" si="118"/>
        <v>0</v>
      </c>
      <c r="BJ1301" s="23" t="s">
        <v>24</v>
      </c>
      <c r="BK1301" s="214">
        <f t="shared" si="119"/>
        <v>0</v>
      </c>
      <c r="BL1301" s="23" t="s">
        <v>2212</v>
      </c>
      <c r="BM1301" s="23" t="s">
        <v>2237</v>
      </c>
    </row>
    <row r="1302" spans="2:65" s="1" customFormat="1" ht="22.5" customHeight="1">
      <c r="B1302" s="40"/>
      <c r="C1302" s="245" t="s">
        <v>2238</v>
      </c>
      <c r="D1302" s="245" t="s">
        <v>272</v>
      </c>
      <c r="E1302" s="246" t="s">
        <v>2239</v>
      </c>
      <c r="F1302" s="247" t="s">
        <v>2240</v>
      </c>
      <c r="G1302" s="248" t="s">
        <v>915</v>
      </c>
      <c r="H1302" s="249">
        <v>80</v>
      </c>
      <c r="I1302" s="250"/>
      <c r="J1302" s="251">
        <f t="shared" si="110"/>
        <v>0</v>
      </c>
      <c r="K1302" s="247" t="s">
        <v>22</v>
      </c>
      <c r="L1302" s="252"/>
      <c r="M1302" s="253" t="s">
        <v>22</v>
      </c>
      <c r="N1302" s="254" t="s">
        <v>49</v>
      </c>
      <c r="O1302" s="41"/>
      <c r="P1302" s="212">
        <f t="shared" si="111"/>
        <v>0</v>
      </c>
      <c r="Q1302" s="212">
        <v>0</v>
      </c>
      <c r="R1302" s="212">
        <f t="shared" si="112"/>
        <v>0</v>
      </c>
      <c r="S1302" s="212">
        <v>0</v>
      </c>
      <c r="T1302" s="213">
        <f t="shared" si="113"/>
        <v>0</v>
      </c>
      <c r="AR1302" s="23" t="s">
        <v>2212</v>
      </c>
      <c r="AT1302" s="23" t="s">
        <v>272</v>
      </c>
      <c r="AU1302" s="23" t="s">
        <v>86</v>
      </c>
      <c r="AY1302" s="23" t="s">
        <v>183</v>
      </c>
      <c r="BE1302" s="214">
        <f t="shared" si="114"/>
        <v>0</v>
      </c>
      <c r="BF1302" s="214">
        <f t="shared" si="115"/>
        <v>0</v>
      </c>
      <c r="BG1302" s="214">
        <f t="shared" si="116"/>
        <v>0</v>
      </c>
      <c r="BH1302" s="214">
        <f t="shared" si="117"/>
        <v>0</v>
      </c>
      <c r="BI1302" s="214">
        <f t="shared" si="118"/>
        <v>0</v>
      </c>
      <c r="BJ1302" s="23" t="s">
        <v>24</v>
      </c>
      <c r="BK1302" s="214">
        <f t="shared" si="119"/>
        <v>0</v>
      </c>
      <c r="BL1302" s="23" t="s">
        <v>2212</v>
      </c>
      <c r="BM1302" s="23" t="s">
        <v>2241</v>
      </c>
    </row>
    <row r="1303" spans="2:65" s="1" customFormat="1" ht="22.5" customHeight="1">
      <c r="B1303" s="40"/>
      <c r="C1303" s="245" t="s">
        <v>2242</v>
      </c>
      <c r="D1303" s="245" t="s">
        <v>272</v>
      </c>
      <c r="E1303" s="246" t="s">
        <v>2243</v>
      </c>
      <c r="F1303" s="247" t="s">
        <v>2244</v>
      </c>
      <c r="G1303" s="248" t="s">
        <v>915</v>
      </c>
      <c r="H1303" s="249">
        <v>120</v>
      </c>
      <c r="I1303" s="250"/>
      <c r="J1303" s="251">
        <f t="shared" si="110"/>
        <v>0</v>
      </c>
      <c r="K1303" s="247" t="s">
        <v>22</v>
      </c>
      <c r="L1303" s="252"/>
      <c r="M1303" s="253" t="s">
        <v>22</v>
      </c>
      <c r="N1303" s="254" t="s">
        <v>49</v>
      </c>
      <c r="O1303" s="41"/>
      <c r="P1303" s="212">
        <f t="shared" si="111"/>
        <v>0</v>
      </c>
      <c r="Q1303" s="212">
        <v>0</v>
      </c>
      <c r="R1303" s="212">
        <f t="shared" si="112"/>
        <v>0</v>
      </c>
      <c r="S1303" s="212">
        <v>0</v>
      </c>
      <c r="T1303" s="213">
        <f t="shared" si="113"/>
        <v>0</v>
      </c>
      <c r="AR1303" s="23" t="s">
        <v>2212</v>
      </c>
      <c r="AT1303" s="23" t="s">
        <v>272</v>
      </c>
      <c r="AU1303" s="23" t="s">
        <v>86</v>
      </c>
      <c r="AY1303" s="23" t="s">
        <v>183</v>
      </c>
      <c r="BE1303" s="214">
        <f t="shared" si="114"/>
        <v>0</v>
      </c>
      <c r="BF1303" s="214">
        <f t="shared" si="115"/>
        <v>0</v>
      </c>
      <c r="BG1303" s="214">
        <f t="shared" si="116"/>
        <v>0</v>
      </c>
      <c r="BH1303" s="214">
        <f t="shared" si="117"/>
        <v>0</v>
      </c>
      <c r="BI1303" s="214">
        <f t="shared" si="118"/>
        <v>0</v>
      </c>
      <c r="BJ1303" s="23" t="s">
        <v>24</v>
      </c>
      <c r="BK1303" s="214">
        <f t="shared" si="119"/>
        <v>0</v>
      </c>
      <c r="BL1303" s="23" t="s">
        <v>2212</v>
      </c>
      <c r="BM1303" s="23" t="s">
        <v>2245</v>
      </c>
    </row>
    <row r="1304" spans="2:63" s="11" customFormat="1" ht="29.85" customHeight="1">
      <c r="B1304" s="186"/>
      <c r="C1304" s="187"/>
      <c r="D1304" s="200" t="s">
        <v>77</v>
      </c>
      <c r="E1304" s="201" t="s">
        <v>2246</v>
      </c>
      <c r="F1304" s="201" t="s">
        <v>2247</v>
      </c>
      <c r="G1304" s="187"/>
      <c r="H1304" s="187"/>
      <c r="I1304" s="190"/>
      <c r="J1304" s="202">
        <f>BK1304</f>
        <v>0</v>
      </c>
      <c r="K1304" s="187"/>
      <c r="L1304" s="192"/>
      <c r="M1304" s="193"/>
      <c r="N1304" s="194"/>
      <c r="O1304" s="194"/>
      <c r="P1304" s="195">
        <f>SUM(P1305:P1308)</f>
        <v>0</v>
      </c>
      <c r="Q1304" s="194"/>
      <c r="R1304" s="195">
        <f>SUM(R1305:R1308)</f>
        <v>0.6271397999999999</v>
      </c>
      <c r="S1304" s="194"/>
      <c r="T1304" s="196">
        <f>SUM(T1305:T1308)</f>
        <v>0</v>
      </c>
      <c r="AR1304" s="197" t="s">
        <v>86</v>
      </c>
      <c r="AT1304" s="198" t="s">
        <v>77</v>
      </c>
      <c r="AU1304" s="198" t="s">
        <v>24</v>
      </c>
      <c r="AY1304" s="197" t="s">
        <v>183</v>
      </c>
      <c r="BK1304" s="199">
        <f>SUM(BK1305:BK1308)</f>
        <v>0</v>
      </c>
    </row>
    <row r="1305" spans="2:65" s="1" customFormat="1" ht="44.25" customHeight="1">
      <c r="B1305" s="40"/>
      <c r="C1305" s="203" t="s">
        <v>2248</v>
      </c>
      <c r="D1305" s="203" t="s">
        <v>185</v>
      </c>
      <c r="E1305" s="204" t="s">
        <v>2249</v>
      </c>
      <c r="F1305" s="205" t="s">
        <v>2250</v>
      </c>
      <c r="G1305" s="206" t="s">
        <v>288</v>
      </c>
      <c r="H1305" s="207">
        <v>25.38</v>
      </c>
      <c r="I1305" s="208"/>
      <c r="J1305" s="209">
        <f>ROUND(I1305*H1305,2)</f>
        <v>0</v>
      </c>
      <c r="K1305" s="205" t="s">
        <v>189</v>
      </c>
      <c r="L1305" s="60"/>
      <c r="M1305" s="210" t="s">
        <v>22</v>
      </c>
      <c r="N1305" s="211" t="s">
        <v>49</v>
      </c>
      <c r="O1305" s="41"/>
      <c r="P1305" s="212">
        <f>O1305*H1305</f>
        <v>0</v>
      </c>
      <c r="Q1305" s="212">
        <v>0.02471</v>
      </c>
      <c r="R1305" s="212">
        <f>Q1305*H1305</f>
        <v>0.6271397999999999</v>
      </c>
      <c r="S1305" s="212">
        <v>0</v>
      </c>
      <c r="T1305" s="213">
        <f>S1305*H1305</f>
        <v>0</v>
      </c>
      <c r="AR1305" s="23" t="s">
        <v>299</v>
      </c>
      <c r="AT1305" s="23" t="s">
        <v>185</v>
      </c>
      <c r="AU1305" s="23" t="s">
        <v>86</v>
      </c>
      <c r="AY1305" s="23" t="s">
        <v>183</v>
      </c>
      <c r="BE1305" s="214">
        <f>IF(N1305="základní",J1305,0)</f>
        <v>0</v>
      </c>
      <c r="BF1305" s="214">
        <f>IF(N1305="snížená",J1305,0)</f>
        <v>0</v>
      </c>
      <c r="BG1305" s="214">
        <f>IF(N1305="zákl. přenesená",J1305,0)</f>
        <v>0</v>
      </c>
      <c r="BH1305" s="214">
        <f>IF(N1305="sníž. přenesená",J1305,0)</f>
        <v>0</v>
      </c>
      <c r="BI1305" s="214">
        <f>IF(N1305="nulová",J1305,0)</f>
        <v>0</v>
      </c>
      <c r="BJ1305" s="23" t="s">
        <v>24</v>
      </c>
      <c r="BK1305" s="214">
        <f>ROUND(I1305*H1305,2)</f>
        <v>0</v>
      </c>
      <c r="BL1305" s="23" t="s">
        <v>299</v>
      </c>
      <c r="BM1305" s="23" t="s">
        <v>2251</v>
      </c>
    </row>
    <row r="1306" spans="2:51" s="13" customFormat="1" ht="13.5">
      <c r="B1306" s="227"/>
      <c r="C1306" s="228"/>
      <c r="D1306" s="217" t="s">
        <v>192</v>
      </c>
      <c r="E1306" s="229" t="s">
        <v>22</v>
      </c>
      <c r="F1306" s="230" t="s">
        <v>2252</v>
      </c>
      <c r="G1306" s="228"/>
      <c r="H1306" s="231">
        <v>25.38</v>
      </c>
      <c r="I1306" s="232"/>
      <c r="J1306" s="228"/>
      <c r="K1306" s="228"/>
      <c r="L1306" s="233"/>
      <c r="M1306" s="234"/>
      <c r="N1306" s="235"/>
      <c r="O1306" s="235"/>
      <c r="P1306" s="235"/>
      <c r="Q1306" s="235"/>
      <c r="R1306" s="235"/>
      <c r="S1306" s="235"/>
      <c r="T1306" s="236"/>
      <c r="AT1306" s="237" t="s">
        <v>192</v>
      </c>
      <c r="AU1306" s="237" t="s">
        <v>86</v>
      </c>
      <c r="AV1306" s="13" t="s">
        <v>86</v>
      </c>
      <c r="AW1306" s="13" t="s">
        <v>41</v>
      </c>
      <c r="AX1306" s="13" t="s">
        <v>78</v>
      </c>
      <c r="AY1306" s="237" t="s">
        <v>183</v>
      </c>
    </row>
    <row r="1307" spans="2:51" s="12" customFormat="1" ht="13.5">
      <c r="B1307" s="215"/>
      <c r="C1307" s="216"/>
      <c r="D1307" s="238" t="s">
        <v>192</v>
      </c>
      <c r="E1307" s="242" t="s">
        <v>22</v>
      </c>
      <c r="F1307" s="243" t="s">
        <v>207</v>
      </c>
      <c r="G1307" s="216"/>
      <c r="H1307" s="244" t="s">
        <v>22</v>
      </c>
      <c r="I1307" s="221"/>
      <c r="J1307" s="216"/>
      <c r="K1307" s="216"/>
      <c r="L1307" s="222"/>
      <c r="M1307" s="223"/>
      <c r="N1307" s="224"/>
      <c r="O1307" s="224"/>
      <c r="P1307" s="224"/>
      <c r="Q1307" s="224"/>
      <c r="R1307" s="224"/>
      <c r="S1307" s="224"/>
      <c r="T1307" s="225"/>
      <c r="AT1307" s="226" t="s">
        <v>192</v>
      </c>
      <c r="AU1307" s="226" t="s">
        <v>86</v>
      </c>
      <c r="AV1307" s="12" t="s">
        <v>24</v>
      </c>
      <c r="AW1307" s="12" t="s">
        <v>41</v>
      </c>
      <c r="AX1307" s="12" t="s">
        <v>78</v>
      </c>
      <c r="AY1307" s="226" t="s">
        <v>183</v>
      </c>
    </row>
    <row r="1308" spans="2:65" s="1" customFormat="1" ht="31.5" customHeight="1">
      <c r="B1308" s="40"/>
      <c r="C1308" s="203" t="s">
        <v>2253</v>
      </c>
      <c r="D1308" s="203" t="s">
        <v>185</v>
      </c>
      <c r="E1308" s="204" t="s">
        <v>2254</v>
      </c>
      <c r="F1308" s="205" t="s">
        <v>2255</v>
      </c>
      <c r="G1308" s="206" t="s">
        <v>257</v>
      </c>
      <c r="H1308" s="207">
        <v>0.627</v>
      </c>
      <c r="I1308" s="208"/>
      <c r="J1308" s="209">
        <f>ROUND(I1308*H1308,2)</f>
        <v>0</v>
      </c>
      <c r="K1308" s="205" t="s">
        <v>189</v>
      </c>
      <c r="L1308" s="60"/>
      <c r="M1308" s="210" t="s">
        <v>22</v>
      </c>
      <c r="N1308" s="211" t="s">
        <v>49</v>
      </c>
      <c r="O1308" s="41"/>
      <c r="P1308" s="212">
        <f>O1308*H1308</f>
        <v>0</v>
      </c>
      <c r="Q1308" s="212">
        <v>0</v>
      </c>
      <c r="R1308" s="212">
        <f>Q1308*H1308</f>
        <v>0</v>
      </c>
      <c r="S1308" s="212">
        <v>0</v>
      </c>
      <c r="T1308" s="213">
        <f>S1308*H1308</f>
        <v>0</v>
      </c>
      <c r="AR1308" s="23" t="s">
        <v>299</v>
      </c>
      <c r="AT1308" s="23" t="s">
        <v>185</v>
      </c>
      <c r="AU1308" s="23" t="s">
        <v>86</v>
      </c>
      <c r="AY1308" s="23" t="s">
        <v>183</v>
      </c>
      <c r="BE1308" s="214">
        <f>IF(N1308="základní",J1308,0)</f>
        <v>0</v>
      </c>
      <c r="BF1308" s="214">
        <f>IF(N1308="snížená",J1308,0)</f>
        <v>0</v>
      </c>
      <c r="BG1308" s="214">
        <f>IF(N1308="zákl. přenesená",J1308,0)</f>
        <v>0</v>
      </c>
      <c r="BH1308" s="214">
        <f>IF(N1308="sníž. přenesená",J1308,0)</f>
        <v>0</v>
      </c>
      <c r="BI1308" s="214">
        <f>IF(N1308="nulová",J1308,0)</f>
        <v>0</v>
      </c>
      <c r="BJ1308" s="23" t="s">
        <v>24</v>
      </c>
      <c r="BK1308" s="214">
        <f>ROUND(I1308*H1308,2)</f>
        <v>0</v>
      </c>
      <c r="BL1308" s="23" t="s">
        <v>299</v>
      </c>
      <c r="BM1308" s="23" t="s">
        <v>2256</v>
      </c>
    </row>
    <row r="1309" spans="2:63" s="11" customFormat="1" ht="29.85" customHeight="1">
      <c r="B1309" s="186"/>
      <c r="C1309" s="187"/>
      <c r="D1309" s="200" t="s">
        <v>77</v>
      </c>
      <c r="E1309" s="201" t="s">
        <v>2257</v>
      </c>
      <c r="F1309" s="201" t="s">
        <v>2258</v>
      </c>
      <c r="G1309" s="187"/>
      <c r="H1309" s="187"/>
      <c r="I1309" s="190"/>
      <c r="J1309" s="202">
        <f>BK1309</f>
        <v>0</v>
      </c>
      <c r="K1309" s="187"/>
      <c r="L1309" s="192"/>
      <c r="M1309" s="193"/>
      <c r="N1309" s="194"/>
      <c r="O1309" s="194"/>
      <c r="P1309" s="195">
        <f>SUM(P1310:P1319)</f>
        <v>0</v>
      </c>
      <c r="Q1309" s="194"/>
      <c r="R1309" s="195">
        <f>SUM(R1310:R1319)</f>
        <v>1.7820800000000003</v>
      </c>
      <c r="S1309" s="194"/>
      <c r="T1309" s="196">
        <f>SUM(T1310:T1319)</f>
        <v>0</v>
      </c>
      <c r="AR1309" s="197" t="s">
        <v>86</v>
      </c>
      <c r="AT1309" s="198" t="s">
        <v>77</v>
      </c>
      <c r="AU1309" s="198" t="s">
        <v>24</v>
      </c>
      <c r="AY1309" s="197" t="s">
        <v>183</v>
      </c>
      <c r="BK1309" s="199">
        <f>SUM(BK1310:BK1319)</f>
        <v>0</v>
      </c>
    </row>
    <row r="1310" spans="2:65" s="1" customFormat="1" ht="31.5" customHeight="1">
      <c r="B1310" s="40"/>
      <c r="C1310" s="203" t="s">
        <v>2259</v>
      </c>
      <c r="D1310" s="203" t="s">
        <v>185</v>
      </c>
      <c r="E1310" s="204" t="s">
        <v>2260</v>
      </c>
      <c r="F1310" s="205" t="s">
        <v>2261</v>
      </c>
      <c r="G1310" s="206" t="s">
        <v>312</v>
      </c>
      <c r="H1310" s="207">
        <v>8</v>
      </c>
      <c r="I1310" s="208"/>
      <c r="J1310" s="209">
        <f aca="true" t="shared" si="120" ref="J1310:J1316">ROUND(I1310*H1310,2)</f>
        <v>0</v>
      </c>
      <c r="K1310" s="205" t="s">
        <v>189</v>
      </c>
      <c r="L1310" s="60"/>
      <c r="M1310" s="210" t="s">
        <v>22</v>
      </c>
      <c r="N1310" s="211" t="s">
        <v>49</v>
      </c>
      <c r="O1310" s="41"/>
      <c r="P1310" s="212">
        <f aca="true" t="shared" si="121" ref="P1310:P1316">O1310*H1310</f>
        <v>0</v>
      </c>
      <c r="Q1310" s="212">
        <v>0.00429</v>
      </c>
      <c r="R1310" s="212">
        <f aca="true" t="shared" si="122" ref="R1310:R1316">Q1310*H1310</f>
        <v>0.03432</v>
      </c>
      <c r="S1310" s="212">
        <v>0</v>
      </c>
      <c r="T1310" s="213">
        <f aca="true" t="shared" si="123" ref="T1310:T1316">S1310*H1310</f>
        <v>0</v>
      </c>
      <c r="AR1310" s="23" t="s">
        <v>299</v>
      </c>
      <c r="AT1310" s="23" t="s">
        <v>185</v>
      </c>
      <c r="AU1310" s="23" t="s">
        <v>86</v>
      </c>
      <c r="AY1310" s="23" t="s">
        <v>183</v>
      </c>
      <c r="BE1310" s="214">
        <f aca="true" t="shared" si="124" ref="BE1310:BE1316">IF(N1310="základní",J1310,0)</f>
        <v>0</v>
      </c>
      <c r="BF1310" s="214">
        <f aca="true" t="shared" si="125" ref="BF1310:BF1316">IF(N1310="snížená",J1310,0)</f>
        <v>0</v>
      </c>
      <c r="BG1310" s="214">
        <f aca="true" t="shared" si="126" ref="BG1310:BG1316">IF(N1310="zákl. přenesená",J1310,0)</f>
        <v>0</v>
      </c>
      <c r="BH1310" s="214">
        <f aca="true" t="shared" si="127" ref="BH1310:BH1316">IF(N1310="sníž. přenesená",J1310,0)</f>
        <v>0</v>
      </c>
      <c r="BI1310" s="214">
        <f aca="true" t="shared" si="128" ref="BI1310:BI1316">IF(N1310="nulová",J1310,0)</f>
        <v>0</v>
      </c>
      <c r="BJ1310" s="23" t="s">
        <v>24</v>
      </c>
      <c r="BK1310" s="214">
        <f aca="true" t="shared" si="129" ref="BK1310:BK1316">ROUND(I1310*H1310,2)</f>
        <v>0</v>
      </c>
      <c r="BL1310" s="23" t="s">
        <v>299</v>
      </c>
      <c r="BM1310" s="23" t="s">
        <v>2262</v>
      </c>
    </row>
    <row r="1311" spans="2:65" s="1" customFormat="1" ht="31.5" customHeight="1">
      <c r="B1311" s="40"/>
      <c r="C1311" s="203" t="s">
        <v>2263</v>
      </c>
      <c r="D1311" s="203" t="s">
        <v>185</v>
      </c>
      <c r="E1311" s="204" t="s">
        <v>2264</v>
      </c>
      <c r="F1311" s="205" t="s">
        <v>2265</v>
      </c>
      <c r="G1311" s="206" t="s">
        <v>312</v>
      </c>
      <c r="H1311" s="207">
        <v>25</v>
      </c>
      <c r="I1311" s="208"/>
      <c r="J1311" s="209">
        <f t="shared" si="120"/>
        <v>0</v>
      </c>
      <c r="K1311" s="205" t="s">
        <v>189</v>
      </c>
      <c r="L1311" s="60"/>
      <c r="M1311" s="210" t="s">
        <v>22</v>
      </c>
      <c r="N1311" s="211" t="s">
        <v>49</v>
      </c>
      <c r="O1311" s="41"/>
      <c r="P1311" s="212">
        <f t="shared" si="121"/>
        <v>0</v>
      </c>
      <c r="Q1311" s="212">
        <v>0.00535</v>
      </c>
      <c r="R1311" s="212">
        <f t="shared" si="122"/>
        <v>0.13374999999999998</v>
      </c>
      <c r="S1311" s="212">
        <v>0</v>
      </c>
      <c r="T1311" s="213">
        <f t="shared" si="123"/>
        <v>0</v>
      </c>
      <c r="AR1311" s="23" t="s">
        <v>299</v>
      </c>
      <c r="AT1311" s="23" t="s">
        <v>185</v>
      </c>
      <c r="AU1311" s="23" t="s">
        <v>86</v>
      </c>
      <c r="AY1311" s="23" t="s">
        <v>183</v>
      </c>
      <c r="BE1311" s="214">
        <f t="shared" si="124"/>
        <v>0</v>
      </c>
      <c r="BF1311" s="214">
        <f t="shared" si="125"/>
        <v>0</v>
      </c>
      <c r="BG1311" s="214">
        <f t="shared" si="126"/>
        <v>0</v>
      </c>
      <c r="BH1311" s="214">
        <f t="shared" si="127"/>
        <v>0</v>
      </c>
      <c r="BI1311" s="214">
        <f t="shared" si="128"/>
        <v>0</v>
      </c>
      <c r="BJ1311" s="23" t="s">
        <v>24</v>
      </c>
      <c r="BK1311" s="214">
        <f t="shared" si="129"/>
        <v>0</v>
      </c>
      <c r="BL1311" s="23" t="s">
        <v>299</v>
      </c>
      <c r="BM1311" s="23" t="s">
        <v>2266</v>
      </c>
    </row>
    <row r="1312" spans="2:65" s="1" customFormat="1" ht="31.5" customHeight="1">
      <c r="B1312" s="40"/>
      <c r="C1312" s="203" t="s">
        <v>2267</v>
      </c>
      <c r="D1312" s="203" t="s">
        <v>185</v>
      </c>
      <c r="E1312" s="204" t="s">
        <v>2268</v>
      </c>
      <c r="F1312" s="205" t="s">
        <v>2269</v>
      </c>
      <c r="G1312" s="206" t="s">
        <v>312</v>
      </c>
      <c r="H1312" s="207">
        <v>200</v>
      </c>
      <c r="I1312" s="208"/>
      <c r="J1312" s="209">
        <f t="shared" si="120"/>
        <v>0</v>
      </c>
      <c r="K1312" s="205" t="s">
        <v>189</v>
      </c>
      <c r="L1312" s="60"/>
      <c r="M1312" s="210" t="s">
        <v>22</v>
      </c>
      <c r="N1312" s="211" t="s">
        <v>49</v>
      </c>
      <c r="O1312" s="41"/>
      <c r="P1312" s="212">
        <f t="shared" si="121"/>
        <v>0</v>
      </c>
      <c r="Q1312" s="212">
        <v>0.00351</v>
      </c>
      <c r="R1312" s="212">
        <f t="shared" si="122"/>
        <v>0.7020000000000001</v>
      </c>
      <c r="S1312" s="212">
        <v>0</v>
      </c>
      <c r="T1312" s="213">
        <f t="shared" si="123"/>
        <v>0</v>
      </c>
      <c r="AR1312" s="23" t="s">
        <v>299</v>
      </c>
      <c r="AT1312" s="23" t="s">
        <v>185</v>
      </c>
      <c r="AU1312" s="23" t="s">
        <v>86</v>
      </c>
      <c r="AY1312" s="23" t="s">
        <v>183</v>
      </c>
      <c r="BE1312" s="214">
        <f t="shared" si="124"/>
        <v>0</v>
      </c>
      <c r="BF1312" s="214">
        <f t="shared" si="125"/>
        <v>0</v>
      </c>
      <c r="BG1312" s="214">
        <f t="shared" si="126"/>
        <v>0</v>
      </c>
      <c r="BH1312" s="214">
        <f t="shared" si="127"/>
        <v>0</v>
      </c>
      <c r="BI1312" s="214">
        <f t="shared" si="128"/>
        <v>0</v>
      </c>
      <c r="BJ1312" s="23" t="s">
        <v>24</v>
      </c>
      <c r="BK1312" s="214">
        <f t="shared" si="129"/>
        <v>0</v>
      </c>
      <c r="BL1312" s="23" t="s">
        <v>299</v>
      </c>
      <c r="BM1312" s="23" t="s">
        <v>2270</v>
      </c>
    </row>
    <row r="1313" spans="2:65" s="1" customFormat="1" ht="31.5" customHeight="1">
      <c r="B1313" s="40"/>
      <c r="C1313" s="203" t="s">
        <v>2271</v>
      </c>
      <c r="D1313" s="203" t="s">
        <v>185</v>
      </c>
      <c r="E1313" s="204" t="s">
        <v>2272</v>
      </c>
      <c r="F1313" s="205" t="s">
        <v>2273</v>
      </c>
      <c r="G1313" s="206" t="s">
        <v>312</v>
      </c>
      <c r="H1313" s="207">
        <v>270</v>
      </c>
      <c r="I1313" s="208"/>
      <c r="J1313" s="209">
        <f t="shared" si="120"/>
        <v>0</v>
      </c>
      <c r="K1313" s="205" t="s">
        <v>189</v>
      </c>
      <c r="L1313" s="60"/>
      <c r="M1313" s="210" t="s">
        <v>22</v>
      </c>
      <c r="N1313" s="211" t="s">
        <v>49</v>
      </c>
      <c r="O1313" s="41"/>
      <c r="P1313" s="212">
        <f t="shared" si="121"/>
        <v>0</v>
      </c>
      <c r="Q1313" s="212">
        <v>0.00252</v>
      </c>
      <c r="R1313" s="212">
        <f t="shared" si="122"/>
        <v>0.6804</v>
      </c>
      <c r="S1313" s="212">
        <v>0</v>
      </c>
      <c r="T1313" s="213">
        <f t="shared" si="123"/>
        <v>0</v>
      </c>
      <c r="AR1313" s="23" t="s">
        <v>299</v>
      </c>
      <c r="AT1313" s="23" t="s">
        <v>185</v>
      </c>
      <c r="AU1313" s="23" t="s">
        <v>86</v>
      </c>
      <c r="AY1313" s="23" t="s">
        <v>183</v>
      </c>
      <c r="BE1313" s="214">
        <f t="shared" si="124"/>
        <v>0</v>
      </c>
      <c r="BF1313" s="214">
        <f t="shared" si="125"/>
        <v>0</v>
      </c>
      <c r="BG1313" s="214">
        <f t="shared" si="126"/>
        <v>0</v>
      </c>
      <c r="BH1313" s="214">
        <f t="shared" si="127"/>
        <v>0</v>
      </c>
      <c r="BI1313" s="214">
        <f t="shared" si="128"/>
        <v>0</v>
      </c>
      <c r="BJ1313" s="23" t="s">
        <v>24</v>
      </c>
      <c r="BK1313" s="214">
        <f t="shared" si="129"/>
        <v>0</v>
      </c>
      <c r="BL1313" s="23" t="s">
        <v>299</v>
      </c>
      <c r="BM1313" s="23" t="s">
        <v>2274</v>
      </c>
    </row>
    <row r="1314" spans="2:65" s="1" customFormat="1" ht="31.5" customHeight="1">
      <c r="B1314" s="40"/>
      <c r="C1314" s="203" t="s">
        <v>2275</v>
      </c>
      <c r="D1314" s="203" t="s">
        <v>185</v>
      </c>
      <c r="E1314" s="204" t="s">
        <v>2276</v>
      </c>
      <c r="F1314" s="205" t="s">
        <v>2277</v>
      </c>
      <c r="G1314" s="206" t="s">
        <v>312</v>
      </c>
      <c r="H1314" s="207">
        <v>17</v>
      </c>
      <c r="I1314" s="208"/>
      <c r="J1314" s="209">
        <f t="shared" si="120"/>
        <v>0</v>
      </c>
      <c r="K1314" s="205" t="s">
        <v>189</v>
      </c>
      <c r="L1314" s="60"/>
      <c r="M1314" s="210" t="s">
        <v>22</v>
      </c>
      <c r="N1314" s="211" t="s">
        <v>49</v>
      </c>
      <c r="O1314" s="41"/>
      <c r="P1314" s="212">
        <f t="shared" si="121"/>
        <v>0</v>
      </c>
      <c r="Q1314" s="212">
        <v>0.00453</v>
      </c>
      <c r="R1314" s="212">
        <f t="shared" si="122"/>
        <v>0.07701000000000001</v>
      </c>
      <c r="S1314" s="212">
        <v>0</v>
      </c>
      <c r="T1314" s="213">
        <f t="shared" si="123"/>
        <v>0</v>
      </c>
      <c r="AR1314" s="23" t="s">
        <v>299</v>
      </c>
      <c r="AT1314" s="23" t="s">
        <v>185</v>
      </c>
      <c r="AU1314" s="23" t="s">
        <v>86</v>
      </c>
      <c r="AY1314" s="23" t="s">
        <v>183</v>
      </c>
      <c r="BE1314" s="214">
        <f t="shared" si="124"/>
        <v>0</v>
      </c>
      <c r="BF1314" s="214">
        <f t="shared" si="125"/>
        <v>0</v>
      </c>
      <c r="BG1314" s="214">
        <f t="shared" si="126"/>
        <v>0</v>
      </c>
      <c r="BH1314" s="214">
        <f t="shared" si="127"/>
        <v>0</v>
      </c>
      <c r="BI1314" s="214">
        <f t="shared" si="128"/>
        <v>0</v>
      </c>
      <c r="BJ1314" s="23" t="s">
        <v>24</v>
      </c>
      <c r="BK1314" s="214">
        <f t="shared" si="129"/>
        <v>0</v>
      </c>
      <c r="BL1314" s="23" t="s">
        <v>299</v>
      </c>
      <c r="BM1314" s="23" t="s">
        <v>2278</v>
      </c>
    </row>
    <row r="1315" spans="2:65" s="1" customFormat="1" ht="31.5" customHeight="1">
      <c r="B1315" s="40"/>
      <c r="C1315" s="203" t="s">
        <v>2279</v>
      </c>
      <c r="D1315" s="203" t="s">
        <v>185</v>
      </c>
      <c r="E1315" s="204" t="s">
        <v>2280</v>
      </c>
      <c r="F1315" s="205" t="s">
        <v>2281</v>
      </c>
      <c r="G1315" s="206" t="s">
        <v>288</v>
      </c>
      <c r="H1315" s="207">
        <v>20</v>
      </c>
      <c r="I1315" s="208"/>
      <c r="J1315" s="209">
        <f t="shared" si="120"/>
        <v>0</v>
      </c>
      <c r="K1315" s="205" t="s">
        <v>189</v>
      </c>
      <c r="L1315" s="60"/>
      <c r="M1315" s="210" t="s">
        <v>22</v>
      </c>
      <c r="N1315" s="211" t="s">
        <v>49</v>
      </c>
      <c r="O1315" s="41"/>
      <c r="P1315" s="212">
        <f t="shared" si="121"/>
        <v>0</v>
      </c>
      <c r="Q1315" s="212">
        <v>0.00773</v>
      </c>
      <c r="R1315" s="212">
        <f t="shared" si="122"/>
        <v>0.1546</v>
      </c>
      <c r="S1315" s="212">
        <v>0</v>
      </c>
      <c r="T1315" s="213">
        <f t="shared" si="123"/>
        <v>0</v>
      </c>
      <c r="AR1315" s="23" t="s">
        <v>299</v>
      </c>
      <c r="AT1315" s="23" t="s">
        <v>185</v>
      </c>
      <c r="AU1315" s="23" t="s">
        <v>86</v>
      </c>
      <c r="AY1315" s="23" t="s">
        <v>183</v>
      </c>
      <c r="BE1315" s="214">
        <f t="shared" si="124"/>
        <v>0</v>
      </c>
      <c r="BF1315" s="214">
        <f t="shared" si="125"/>
        <v>0</v>
      </c>
      <c r="BG1315" s="214">
        <f t="shared" si="126"/>
        <v>0</v>
      </c>
      <c r="BH1315" s="214">
        <f t="shared" si="127"/>
        <v>0</v>
      </c>
      <c r="BI1315" s="214">
        <f t="shared" si="128"/>
        <v>0</v>
      </c>
      <c r="BJ1315" s="23" t="s">
        <v>24</v>
      </c>
      <c r="BK1315" s="214">
        <f t="shared" si="129"/>
        <v>0</v>
      </c>
      <c r="BL1315" s="23" t="s">
        <v>299</v>
      </c>
      <c r="BM1315" s="23" t="s">
        <v>2282</v>
      </c>
    </row>
    <row r="1316" spans="2:65" s="1" customFormat="1" ht="31.5" customHeight="1">
      <c r="B1316" s="40"/>
      <c r="C1316" s="203" t="s">
        <v>2283</v>
      </c>
      <c r="D1316" s="203" t="s">
        <v>185</v>
      </c>
      <c r="E1316" s="204" t="s">
        <v>2284</v>
      </c>
      <c r="F1316" s="205" t="s">
        <v>2285</v>
      </c>
      <c r="G1316" s="206" t="s">
        <v>312</v>
      </c>
      <c r="H1316" s="207">
        <v>92</v>
      </c>
      <c r="I1316" s="208"/>
      <c r="J1316" s="209">
        <f t="shared" si="120"/>
        <v>0</v>
      </c>
      <c r="K1316" s="205" t="s">
        <v>189</v>
      </c>
      <c r="L1316" s="60"/>
      <c r="M1316" s="210" t="s">
        <v>22</v>
      </c>
      <c r="N1316" s="211" t="s">
        <v>49</v>
      </c>
      <c r="O1316" s="41"/>
      <c r="P1316" s="212">
        <f t="shared" si="121"/>
        <v>0</v>
      </c>
      <c r="Q1316" s="212">
        <v>0</v>
      </c>
      <c r="R1316" s="212">
        <f t="shared" si="122"/>
        <v>0</v>
      </c>
      <c r="S1316" s="212">
        <v>0</v>
      </c>
      <c r="T1316" s="213">
        <f t="shared" si="123"/>
        <v>0</v>
      </c>
      <c r="AR1316" s="23" t="s">
        <v>299</v>
      </c>
      <c r="AT1316" s="23" t="s">
        <v>185</v>
      </c>
      <c r="AU1316" s="23" t="s">
        <v>86</v>
      </c>
      <c r="AY1316" s="23" t="s">
        <v>183</v>
      </c>
      <c r="BE1316" s="214">
        <f t="shared" si="124"/>
        <v>0</v>
      </c>
      <c r="BF1316" s="214">
        <f t="shared" si="125"/>
        <v>0</v>
      </c>
      <c r="BG1316" s="214">
        <f t="shared" si="126"/>
        <v>0</v>
      </c>
      <c r="BH1316" s="214">
        <f t="shared" si="127"/>
        <v>0</v>
      </c>
      <c r="BI1316" s="214">
        <f t="shared" si="128"/>
        <v>0</v>
      </c>
      <c r="BJ1316" s="23" t="s">
        <v>24</v>
      </c>
      <c r="BK1316" s="214">
        <f t="shared" si="129"/>
        <v>0</v>
      </c>
      <c r="BL1316" s="23" t="s">
        <v>299</v>
      </c>
      <c r="BM1316" s="23" t="s">
        <v>2286</v>
      </c>
    </row>
    <row r="1317" spans="2:51" s="13" customFormat="1" ht="13.5">
      <c r="B1317" s="227"/>
      <c r="C1317" s="228"/>
      <c r="D1317" s="217" t="s">
        <v>192</v>
      </c>
      <c r="E1317" s="229" t="s">
        <v>22</v>
      </c>
      <c r="F1317" s="230" t="s">
        <v>1051</v>
      </c>
      <c r="G1317" s="228"/>
      <c r="H1317" s="231">
        <v>92</v>
      </c>
      <c r="I1317" s="232"/>
      <c r="J1317" s="228"/>
      <c r="K1317" s="228"/>
      <c r="L1317" s="233"/>
      <c r="M1317" s="234"/>
      <c r="N1317" s="235"/>
      <c r="O1317" s="235"/>
      <c r="P1317" s="235"/>
      <c r="Q1317" s="235"/>
      <c r="R1317" s="235"/>
      <c r="S1317" s="235"/>
      <c r="T1317" s="236"/>
      <c r="AT1317" s="237" t="s">
        <v>192</v>
      </c>
      <c r="AU1317" s="237" t="s">
        <v>86</v>
      </c>
      <c r="AV1317" s="13" t="s">
        <v>86</v>
      </c>
      <c r="AW1317" s="13" t="s">
        <v>41</v>
      </c>
      <c r="AX1317" s="13" t="s">
        <v>78</v>
      </c>
      <c r="AY1317" s="237" t="s">
        <v>183</v>
      </c>
    </row>
    <row r="1318" spans="2:51" s="12" customFormat="1" ht="13.5">
      <c r="B1318" s="215"/>
      <c r="C1318" s="216"/>
      <c r="D1318" s="238" t="s">
        <v>192</v>
      </c>
      <c r="E1318" s="242" t="s">
        <v>22</v>
      </c>
      <c r="F1318" s="243" t="s">
        <v>207</v>
      </c>
      <c r="G1318" s="216"/>
      <c r="H1318" s="244" t="s">
        <v>22</v>
      </c>
      <c r="I1318" s="221"/>
      <c r="J1318" s="216"/>
      <c r="K1318" s="216"/>
      <c r="L1318" s="222"/>
      <c r="M1318" s="223"/>
      <c r="N1318" s="224"/>
      <c r="O1318" s="224"/>
      <c r="P1318" s="224"/>
      <c r="Q1318" s="224"/>
      <c r="R1318" s="224"/>
      <c r="S1318" s="224"/>
      <c r="T1318" s="225"/>
      <c r="AT1318" s="226" t="s">
        <v>192</v>
      </c>
      <c r="AU1318" s="226" t="s">
        <v>86</v>
      </c>
      <c r="AV1318" s="12" t="s">
        <v>24</v>
      </c>
      <c r="AW1318" s="12" t="s">
        <v>41</v>
      </c>
      <c r="AX1318" s="12" t="s">
        <v>78</v>
      </c>
      <c r="AY1318" s="226" t="s">
        <v>183</v>
      </c>
    </row>
    <row r="1319" spans="2:65" s="1" customFormat="1" ht="31.5" customHeight="1">
      <c r="B1319" s="40"/>
      <c r="C1319" s="203" t="s">
        <v>2287</v>
      </c>
      <c r="D1319" s="203" t="s">
        <v>185</v>
      </c>
      <c r="E1319" s="204" t="s">
        <v>2288</v>
      </c>
      <c r="F1319" s="205" t="s">
        <v>2289</v>
      </c>
      <c r="G1319" s="206" t="s">
        <v>257</v>
      </c>
      <c r="H1319" s="207">
        <v>1.782</v>
      </c>
      <c r="I1319" s="208"/>
      <c r="J1319" s="209">
        <f>ROUND(I1319*H1319,2)</f>
        <v>0</v>
      </c>
      <c r="K1319" s="205" t="s">
        <v>189</v>
      </c>
      <c r="L1319" s="60"/>
      <c r="M1319" s="210" t="s">
        <v>22</v>
      </c>
      <c r="N1319" s="211" t="s">
        <v>49</v>
      </c>
      <c r="O1319" s="41"/>
      <c r="P1319" s="212">
        <f>O1319*H1319</f>
        <v>0</v>
      </c>
      <c r="Q1319" s="212">
        <v>0</v>
      </c>
      <c r="R1319" s="212">
        <f>Q1319*H1319</f>
        <v>0</v>
      </c>
      <c r="S1319" s="212">
        <v>0</v>
      </c>
      <c r="T1319" s="213">
        <f>S1319*H1319</f>
        <v>0</v>
      </c>
      <c r="AR1319" s="23" t="s">
        <v>299</v>
      </c>
      <c r="AT1319" s="23" t="s">
        <v>185</v>
      </c>
      <c r="AU1319" s="23" t="s">
        <v>86</v>
      </c>
      <c r="AY1319" s="23" t="s">
        <v>183</v>
      </c>
      <c r="BE1319" s="214">
        <f>IF(N1319="základní",J1319,0)</f>
        <v>0</v>
      </c>
      <c r="BF1319" s="214">
        <f>IF(N1319="snížená",J1319,0)</f>
        <v>0</v>
      </c>
      <c r="BG1319" s="214">
        <f>IF(N1319="zákl. přenesená",J1319,0)</f>
        <v>0</v>
      </c>
      <c r="BH1319" s="214">
        <f>IF(N1319="sníž. přenesená",J1319,0)</f>
        <v>0</v>
      </c>
      <c r="BI1319" s="214">
        <f>IF(N1319="nulová",J1319,0)</f>
        <v>0</v>
      </c>
      <c r="BJ1319" s="23" t="s">
        <v>24</v>
      </c>
      <c r="BK1319" s="214">
        <f>ROUND(I1319*H1319,2)</f>
        <v>0</v>
      </c>
      <c r="BL1319" s="23" t="s">
        <v>299</v>
      </c>
      <c r="BM1319" s="23" t="s">
        <v>2290</v>
      </c>
    </row>
    <row r="1320" spans="2:63" s="11" customFormat="1" ht="29.85" customHeight="1">
      <c r="B1320" s="186"/>
      <c r="C1320" s="187"/>
      <c r="D1320" s="200" t="s">
        <v>77</v>
      </c>
      <c r="E1320" s="201" t="s">
        <v>2291</v>
      </c>
      <c r="F1320" s="201" t="s">
        <v>2292</v>
      </c>
      <c r="G1320" s="187"/>
      <c r="H1320" s="187"/>
      <c r="I1320" s="190"/>
      <c r="J1320" s="202">
        <f>BK1320</f>
        <v>0</v>
      </c>
      <c r="K1320" s="187"/>
      <c r="L1320" s="192"/>
      <c r="M1320" s="193"/>
      <c r="N1320" s="194"/>
      <c r="O1320" s="194"/>
      <c r="P1320" s="195">
        <f>SUM(P1321:P1370)</f>
        <v>0</v>
      </c>
      <c r="Q1320" s="194"/>
      <c r="R1320" s="195">
        <f>SUM(R1321:R1370)</f>
        <v>2.2132</v>
      </c>
      <c r="S1320" s="194"/>
      <c r="T1320" s="196">
        <f>SUM(T1321:T1370)</f>
        <v>0</v>
      </c>
      <c r="AR1320" s="197" t="s">
        <v>86</v>
      </c>
      <c r="AT1320" s="198" t="s">
        <v>77</v>
      </c>
      <c r="AU1320" s="198" t="s">
        <v>24</v>
      </c>
      <c r="AY1320" s="197" t="s">
        <v>183</v>
      </c>
      <c r="BK1320" s="199">
        <f>SUM(BK1321:BK1370)</f>
        <v>0</v>
      </c>
    </row>
    <row r="1321" spans="2:65" s="1" customFormat="1" ht="22.5" customHeight="1">
      <c r="B1321" s="40"/>
      <c r="C1321" s="203" t="s">
        <v>2293</v>
      </c>
      <c r="D1321" s="203" t="s">
        <v>185</v>
      </c>
      <c r="E1321" s="204" t="s">
        <v>2294</v>
      </c>
      <c r="F1321" s="205" t="s">
        <v>2295</v>
      </c>
      <c r="G1321" s="206" t="s">
        <v>246</v>
      </c>
      <c r="H1321" s="207">
        <v>13</v>
      </c>
      <c r="I1321" s="208"/>
      <c r="J1321" s="209">
        <f>ROUND(I1321*H1321,2)</f>
        <v>0</v>
      </c>
      <c r="K1321" s="205" t="s">
        <v>189</v>
      </c>
      <c r="L1321" s="60"/>
      <c r="M1321" s="210" t="s">
        <v>22</v>
      </c>
      <c r="N1321" s="211" t="s">
        <v>49</v>
      </c>
      <c r="O1321" s="41"/>
      <c r="P1321" s="212">
        <f>O1321*H1321</f>
        <v>0</v>
      </c>
      <c r="Q1321" s="212">
        <v>0</v>
      </c>
      <c r="R1321" s="212">
        <f>Q1321*H1321</f>
        <v>0</v>
      </c>
      <c r="S1321" s="212">
        <v>0</v>
      </c>
      <c r="T1321" s="213">
        <f>S1321*H1321</f>
        <v>0</v>
      </c>
      <c r="AR1321" s="23" t="s">
        <v>299</v>
      </c>
      <c r="AT1321" s="23" t="s">
        <v>185</v>
      </c>
      <c r="AU1321" s="23" t="s">
        <v>86</v>
      </c>
      <c r="AY1321" s="23" t="s">
        <v>183</v>
      </c>
      <c r="BE1321" s="214">
        <f>IF(N1321="základní",J1321,0)</f>
        <v>0</v>
      </c>
      <c r="BF1321" s="214">
        <f>IF(N1321="snížená",J1321,0)</f>
        <v>0</v>
      </c>
      <c r="BG1321" s="214">
        <f>IF(N1321="zákl. přenesená",J1321,0)</f>
        <v>0</v>
      </c>
      <c r="BH1321" s="214">
        <f>IF(N1321="sníž. přenesená",J1321,0)</f>
        <v>0</v>
      </c>
      <c r="BI1321" s="214">
        <f>IF(N1321="nulová",J1321,0)</f>
        <v>0</v>
      </c>
      <c r="BJ1321" s="23" t="s">
        <v>24</v>
      </c>
      <c r="BK1321" s="214">
        <f>ROUND(I1321*H1321,2)</f>
        <v>0</v>
      </c>
      <c r="BL1321" s="23" t="s">
        <v>299</v>
      </c>
      <c r="BM1321" s="23" t="s">
        <v>2296</v>
      </c>
    </row>
    <row r="1322" spans="2:51" s="12" customFormat="1" ht="13.5">
      <c r="B1322" s="215"/>
      <c r="C1322" s="216"/>
      <c r="D1322" s="217" t="s">
        <v>192</v>
      </c>
      <c r="E1322" s="218" t="s">
        <v>22</v>
      </c>
      <c r="F1322" s="219" t="s">
        <v>2297</v>
      </c>
      <c r="G1322" s="216"/>
      <c r="H1322" s="220" t="s">
        <v>22</v>
      </c>
      <c r="I1322" s="221"/>
      <c r="J1322" s="216"/>
      <c r="K1322" s="216"/>
      <c r="L1322" s="222"/>
      <c r="M1322" s="223"/>
      <c r="N1322" s="224"/>
      <c r="O1322" s="224"/>
      <c r="P1322" s="224"/>
      <c r="Q1322" s="224"/>
      <c r="R1322" s="224"/>
      <c r="S1322" s="224"/>
      <c r="T1322" s="225"/>
      <c r="AT1322" s="226" t="s">
        <v>192</v>
      </c>
      <c r="AU1322" s="226" t="s">
        <v>86</v>
      </c>
      <c r="AV1322" s="12" t="s">
        <v>24</v>
      </c>
      <c r="AW1322" s="12" t="s">
        <v>41</v>
      </c>
      <c r="AX1322" s="12" t="s">
        <v>78</v>
      </c>
      <c r="AY1322" s="226" t="s">
        <v>183</v>
      </c>
    </row>
    <row r="1323" spans="2:51" s="13" customFormat="1" ht="13.5">
      <c r="B1323" s="227"/>
      <c r="C1323" s="228"/>
      <c r="D1323" s="217" t="s">
        <v>192</v>
      </c>
      <c r="E1323" s="229" t="s">
        <v>22</v>
      </c>
      <c r="F1323" s="230" t="s">
        <v>799</v>
      </c>
      <c r="G1323" s="228"/>
      <c r="H1323" s="231">
        <v>13</v>
      </c>
      <c r="I1323" s="232"/>
      <c r="J1323" s="228"/>
      <c r="K1323" s="228"/>
      <c r="L1323" s="233"/>
      <c r="M1323" s="234"/>
      <c r="N1323" s="235"/>
      <c r="O1323" s="235"/>
      <c r="P1323" s="235"/>
      <c r="Q1323" s="235"/>
      <c r="R1323" s="235"/>
      <c r="S1323" s="235"/>
      <c r="T1323" s="236"/>
      <c r="AT1323" s="237" t="s">
        <v>192</v>
      </c>
      <c r="AU1323" s="237" t="s">
        <v>86</v>
      </c>
      <c r="AV1323" s="13" t="s">
        <v>86</v>
      </c>
      <c r="AW1323" s="13" t="s">
        <v>41</v>
      </c>
      <c r="AX1323" s="13" t="s">
        <v>78</v>
      </c>
      <c r="AY1323" s="237" t="s">
        <v>183</v>
      </c>
    </row>
    <row r="1324" spans="2:51" s="12" customFormat="1" ht="13.5">
      <c r="B1324" s="215"/>
      <c r="C1324" s="216"/>
      <c r="D1324" s="238" t="s">
        <v>192</v>
      </c>
      <c r="E1324" s="242" t="s">
        <v>22</v>
      </c>
      <c r="F1324" s="243" t="s">
        <v>207</v>
      </c>
      <c r="G1324" s="216"/>
      <c r="H1324" s="244" t="s">
        <v>22</v>
      </c>
      <c r="I1324" s="221"/>
      <c r="J1324" s="216"/>
      <c r="K1324" s="216"/>
      <c r="L1324" s="222"/>
      <c r="M1324" s="223"/>
      <c r="N1324" s="224"/>
      <c r="O1324" s="224"/>
      <c r="P1324" s="224"/>
      <c r="Q1324" s="224"/>
      <c r="R1324" s="224"/>
      <c r="S1324" s="224"/>
      <c r="T1324" s="225"/>
      <c r="AT1324" s="226" t="s">
        <v>192</v>
      </c>
      <c r="AU1324" s="226" t="s">
        <v>86</v>
      </c>
      <c r="AV1324" s="12" t="s">
        <v>24</v>
      </c>
      <c r="AW1324" s="12" t="s">
        <v>41</v>
      </c>
      <c r="AX1324" s="12" t="s">
        <v>78</v>
      </c>
      <c r="AY1324" s="226" t="s">
        <v>183</v>
      </c>
    </row>
    <row r="1325" spans="2:65" s="1" customFormat="1" ht="31.5" customHeight="1">
      <c r="B1325" s="40"/>
      <c r="C1325" s="245" t="s">
        <v>2298</v>
      </c>
      <c r="D1325" s="245" t="s">
        <v>272</v>
      </c>
      <c r="E1325" s="246" t="s">
        <v>2299</v>
      </c>
      <c r="F1325" s="247" t="s">
        <v>2300</v>
      </c>
      <c r="G1325" s="248" t="s">
        <v>246</v>
      </c>
      <c r="H1325" s="249">
        <v>13</v>
      </c>
      <c r="I1325" s="250"/>
      <c r="J1325" s="251">
        <f>ROUND(I1325*H1325,2)</f>
        <v>0</v>
      </c>
      <c r="K1325" s="247" t="s">
        <v>189</v>
      </c>
      <c r="L1325" s="252"/>
      <c r="M1325" s="253" t="s">
        <v>22</v>
      </c>
      <c r="N1325" s="254" t="s">
        <v>49</v>
      </c>
      <c r="O1325" s="41"/>
      <c r="P1325" s="212">
        <f>O1325*H1325</f>
        <v>0</v>
      </c>
      <c r="Q1325" s="212">
        <v>0.013</v>
      </c>
      <c r="R1325" s="212">
        <f>Q1325*H1325</f>
        <v>0.16899999999999998</v>
      </c>
      <c r="S1325" s="212">
        <v>0</v>
      </c>
      <c r="T1325" s="213">
        <f>S1325*H1325</f>
        <v>0</v>
      </c>
      <c r="AR1325" s="23" t="s">
        <v>394</v>
      </c>
      <c r="AT1325" s="23" t="s">
        <v>272</v>
      </c>
      <c r="AU1325" s="23" t="s">
        <v>86</v>
      </c>
      <c r="AY1325" s="23" t="s">
        <v>183</v>
      </c>
      <c r="BE1325" s="214">
        <f>IF(N1325="základní",J1325,0)</f>
        <v>0</v>
      </c>
      <c r="BF1325" s="214">
        <f>IF(N1325="snížená",J1325,0)</f>
        <v>0</v>
      </c>
      <c r="BG1325" s="214">
        <f>IF(N1325="zákl. přenesená",J1325,0)</f>
        <v>0</v>
      </c>
      <c r="BH1325" s="214">
        <f>IF(N1325="sníž. přenesená",J1325,0)</f>
        <v>0</v>
      </c>
      <c r="BI1325" s="214">
        <f>IF(N1325="nulová",J1325,0)</f>
        <v>0</v>
      </c>
      <c r="BJ1325" s="23" t="s">
        <v>24</v>
      </c>
      <c r="BK1325" s="214">
        <f>ROUND(I1325*H1325,2)</f>
        <v>0</v>
      </c>
      <c r="BL1325" s="23" t="s">
        <v>299</v>
      </c>
      <c r="BM1325" s="23" t="s">
        <v>2301</v>
      </c>
    </row>
    <row r="1326" spans="2:65" s="1" customFormat="1" ht="31.5" customHeight="1">
      <c r="B1326" s="40"/>
      <c r="C1326" s="203" t="s">
        <v>2302</v>
      </c>
      <c r="D1326" s="203" t="s">
        <v>185</v>
      </c>
      <c r="E1326" s="204" t="s">
        <v>2303</v>
      </c>
      <c r="F1326" s="205" t="s">
        <v>2304</v>
      </c>
      <c r="G1326" s="206" t="s">
        <v>246</v>
      </c>
      <c r="H1326" s="207">
        <v>32</v>
      </c>
      <c r="I1326" s="208"/>
      <c r="J1326" s="209">
        <f>ROUND(I1326*H1326,2)</f>
        <v>0</v>
      </c>
      <c r="K1326" s="205" t="s">
        <v>189</v>
      </c>
      <c r="L1326" s="60"/>
      <c r="M1326" s="210" t="s">
        <v>22</v>
      </c>
      <c r="N1326" s="211" t="s">
        <v>49</v>
      </c>
      <c r="O1326" s="41"/>
      <c r="P1326" s="212">
        <f>O1326*H1326</f>
        <v>0</v>
      </c>
      <c r="Q1326" s="212">
        <v>0</v>
      </c>
      <c r="R1326" s="212">
        <f>Q1326*H1326</f>
        <v>0</v>
      </c>
      <c r="S1326" s="212">
        <v>0</v>
      </c>
      <c r="T1326" s="213">
        <f>S1326*H1326</f>
        <v>0</v>
      </c>
      <c r="AR1326" s="23" t="s">
        <v>299</v>
      </c>
      <c r="AT1326" s="23" t="s">
        <v>185</v>
      </c>
      <c r="AU1326" s="23" t="s">
        <v>86</v>
      </c>
      <c r="AY1326" s="23" t="s">
        <v>183</v>
      </c>
      <c r="BE1326" s="214">
        <f>IF(N1326="základní",J1326,0)</f>
        <v>0</v>
      </c>
      <c r="BF1326" s="214">
        <f>IF(N1326="snížená",J1326,0)</f>
        <v>0</v>
      </c>
      <c r="BG1326" s="214">
        <f>IF(N1326="zákl. přenesená",J1326,0)</f>
        <v>0</v>
      </c>
      <c r="BH1326" s="214">
        <f>IF(N1326="sníž. přenesená",J1326,0)</f>
        <v>0</v>
      </c>
      <c r="BI1326" s="214">
        <f>IF(N1326="nulová",J1326,0)</f>
        <v>0</v>
      </c>
      <c r="BJ1326" s="23" t="s">
        <v>24</v>
      </c>
      <c r="BK1326" s="214">
        <f>ROUND(I1326*H1326,2)</f>
        <v>0</v>
      </c>
      <c r="BL1326" s="23" t="s">
        <v>299</v>
      </c>
      <c r="BM1326" s="23" t="s">
        <v>2305</v>
      </c>
    </row>
    <row r="1327" spans="2:51" s="12" customFormat="1" ht="13.5">
      <c r="B1327" s="215"/>
      <c r="C1327" s="216"/>
      <c r="D1327" s="217" t="s">
        <v>192</v>
      </c>
      <c r="E1327" s="218" t="s">
        <v>22</v>
      </c>
      <c r="F1327" s="219" t="s">
        <v>808</v>
      </c>
      <c r="G1327" s="216"/>
      <c r="H1327" s="220" t="s">
        <v>22</v>
      </c>
      <c r="I1327" s="221"/>
      <c r="J1327" s="216"/>
      <c r="K1327" s="216"/>
      <c r="L1327" s="222"/>
      <c r="M1327" s="223"/>
      <c r="N1327" s="224"/>
      <c r="O1327" s="224"/>
      <c r="P1327" s="224"/>
      <c r="Q1327" s="224"/>
      <c r="R1327" s="224"/>
      <c r="S1327" s="224"/>
      <c r="T1327" s="225"/>
      <c r="AT1327" s="226" t="s">
        <v>192</v>
      </c>
      <c r="AU1327" s="226" t="s">
        <v>86</v>
      </c>
      <c r="AV1327" s="12" t="s">
        <v>24</v>
      </c>
      <c r="AW1327" s="12" t="s">
        <v>41</v>
      </c>
      <c r="AX1327" s="12" t="s">
        <v>78</v>
      </c>
      <c r="AY1327" s="226" t="s">
        <v>183</v>
      </c>
    </row>
    <row r="1328" spans="2:51" s="13" customFormat="1" ht="13.5">
      <c r="B1328" s="227"/>
      <c r="C1328" s="228"/>
      <c r="D1328" s="217" t="s">
        <v>192</v>
      </c>
      <c r="E1328" s="229" t="s">
        <v>22</v>
      </c>
      <c r="F1328" s="230" t="s">
        <v>809</v>
      </c>
      <c r="G1328" s="228"/>
      <c r="H1328" s="231">
        <v>19</v>
      </c>
      <c r="I1328" s="232"/>
      <c r="J1328" s="228"/>
      <c r="K1328" s="228"/>
      <c r="L1328" s="233"/>
      <c r="M1328" s="234"/>
      <c r="N1328" s="235"/>
      <c r="O1328" s="235"/>
      <c r="P1328" s="235"/>
      <c r="Q1328" s="235"/>
      <c r="R1328" s="235"/>
      <c r="S1328" s="235"/>
      <c r="T1328" s="236"/>
      <c r="AT1328" s="237" t="s">
        <v>192</v>
      </c>
      <c r="AU1328" s="237" t="s">
        <v>86</v>
      </c>
      <c r="AV1328" s="13" t="s">
        <v>86</v>
      </c>
      <c r="AW1328" s="13" t="s">
        <v>41</v>
      </c>
      <c r="AX1328" s="13" t="s">
        <v>78</v>
      </c>
      <c r="AY1328" s="237" t="s">
        <v>183</v>
      </c>
    </row>
    <row r="1329" spans="2:51" s="12" customFormat="1" ht="13.5">
      <c r="B1329" s="215"/>
      <c r="C1329" s="216"/>
      <c r="D1329" s="217" t="s">
        <v>192</v>
      </c>
      <c r="E1329" s="218" t="s">
        <v>22</v>
      </c>
      <c r="F1329" s="219" t="s">
        <v>810</v>
      </c>
      <c r="G1329" s="216"/>
      <c r="H1329" s="220" t="s">
        <v>22</v>
      </c>
      <c r="I1329" s="221"/>
      <c r="J1329" s="216"/>
      <c r="K1329" s="216"/>
      <c r="L1329" s="222"/>
      <c r="M1329" s="223"/>
      <c r="N1329" s="224"/>
      <c r="O1329" s="224"/>
      <c r="P1329" s="224"/>
      <c r="Q1329" s="224"/>
      <c r="R1329" s="224"/>
      <c r="S1329" s="224"/>
      <c r="T1329" s="225"/>
      <c r="AT1329" s="226" t="s">
        <v>192</v>
      </c>
      <c r="AU1329" s="226" t="s">
        <v>86</v>
      </c>
      <c r="AV1329" s="12" t="s">
        <v>24</v>
      </c>
      <c r="AW1329" s="12" t="s">
        <v>41</v>
      </c>
      <c r="AX1329" s="12" t="s">
        <v>78</v>
      </c>
      <c r="AY1329" s="226" t="s">
        <v>183</v>
      </c>
    </row>
    <row r="1330" spans="2:51" s="13" customFormat="1" ht="13.5">
      <c r="B1330" s="227"/>
      <c r="C1330" s="228"/>
      <c r="D1330" s="217" t="s">
        <v>192</v>
      </c>
      <c r="E1330" s="229" t="s">
        <v>22</v>
      </c>
      <c r="F1330" s="230" t="s">
        <v>811</v>
      </c>
      <c r="G1330" s="228"/>
      <c r="H1330" s="231">
        <v>12</v>
      </c>
      <c r="I1330" s="232"/>
      <c r="J1330" s="228"/>
      <c r="K1330" s="228"/>
      <c r="L1330" s="233"/>
      <c r="M1330" s="234"/>
      <c r="N1330" s="235"/>
      <c r="O1330" s="235"/>
      <c r="P1330" s="235"/>
      <c r="Q1330" s="235"/>
      <c r="R1330" s="235"/>
      <c r="S1330" s="235"/>
      <c r="T1330" s="236"/>
      <c r="AT1330" s="237" t="s">
        <v>192</v>
      </c>
      <c r="AU1330" s="237" t="s">
        <v>86</v>
      </c>
      <c r="AV1330" s="13" t="s">
        <v>86</v>
      </c>
      <c r="AW1330" s="13" t="s">
        <v>41</v>
      </c>
      <c r="AX1330" s="13" t="s">
        <v>78</v>
      </c>
      <c r="AY1330" s="237" t="s">
        <v>183</v>
      </c>
    </row>
    <row r="1331" spans="2:51" s="12" customFormat="1" ht="13.5">
      <c r="B1331" s="215"/>
      <c r="C1331" s="216"/>
      <c r="D1331" s="217" t="s">
        <v>192</v>
      </c>
      <c r="E1331" s="218" t="s">
        <v>22</v>
      </c>
      <c r="F1331" s="219" t="s">
        <v>813</v>
      </c>
      <c r="G1331" s="216"/>
      <c r="H1331" s="220" t="s">
        <v>22</v>
      </c>
      <c r="I1331" s="221"/>
      <c r="J1331" s="216"/>
      <c r="K1331" s="216"/>
      <c r="L1331" s="222"/>
      <c r="M1331" s="223"/>
      <c r="N1331" s="224"/>
      <c r="O1331" s="224"/>
      <c r="P1331" s="224"/>
      <c r="Q1331" s="224"/>
      <c r="R1331" s="224"/>
      <c r="S1331" s="224"/>
      <c r="T1331" s="225"/>
      <c r="AT1331" s="226" t="s">
        <v>192</v>
      </c>
      <c r="AU1331" s="226" t="s">
        <v>86</v>
      </c>
      <c r="AV1331" s="12" t="s">
        <v>24</v>
      </c>
      <c r="AW1331" s="12" t="s">
        <v>41</v>
      </c>
      <c r="AX1331" s="12" t="s">
        <v>78</v>
      </c>
      <c r="AY1331" s="226" t="s">
        <v>183</v>
      </c>
    </row>
    <row r="1332" spans="2:51" s="13" customFormat="1" ht="13.5">
      <c r="B1332" s="227"/>
      <c r="C1332" s="228"/>
      <c r="D1332" s="217" t="s">
        <v>192</v>
      </c>
      <c r="E1332" s="229" t="s">
        <v>22</v>
      </c>
      <c r="F1332" s="230" t="s">
        <v>24</v>
      </c>
      <c r="G1332" s="228"/>
      <c r="H1332" s="231">
        <v>1</v>
      </c>
      <c r="I1332" s="232"/>
      <c r="J1332" s="228"/>
      <c r="K1332" s="228"/>
      <c r="L1332" s="233"/>
      <c r="M1332" s="234"/>
      <c r="N1332" s="235"/>
      <c r="O1332" s="235"/>
      <c r="P1332" s="235"/>
      <c r="Q1332" s="235"/>
      <c r="R1332" s="235"/>
      <c r="S1332" s="235"/>
      <c r="T1332" s="236"/>
      <c r="AT1332" s="237" t="s">
        <v>192</v>
      </c>
      <c r="AU1332" s="237" t="s">
        <v>86</v>
      </c>
      <c r="AV1332" s="13" t="s">
        <v>86</v>
      </c>
      <c r="AW1332" s="13" t="s">
        <v>41</v>
      </c>
      <c r="AX1332" s="13" t="s">
        <v>78</v>
      </c>
      <c r="AY1332" s="237" t="s">
        <v>183</v>
      </c>
    </row>
    <row r="1333" spans="2:51" s="12" customFormat="1" ht="13.5">
      <c r="B1333" s="215"/>
      <c r="C1333" s="216"/>
      <c r="D1333" s="238" t="s">
        <v>192</v>
      </c>
      <c r="E1333" s="242" t="s">
        <v>22</v>
      </c>
      <c r="F1333" s="243" t="s">
        <v>207</v>
      </c>
      <c r="G1333" s="216"/>
      <c r="H1333" s="244" t="s">
        <v>22</v>
      </c>
      <c r="I1333" s="221"/>
      <c r="J1333" s="216"/>
      <c r="K1333" s="216"/>
      <c r="L1333" s="222"/>
      <c r="M1333" s="223"/>
      <c r="N1333" s="224"/>
      <c r="O1333" s="224"/>
      <c r="P1333" s="224"/>
      <c r="Q1333" s="224"/>
      <c r="R1333" s="224"/>
      <c r="S1333" s="224"/>
      <c r="T1333" s="225"/>
      <c r="AT1333" s="226" t="s">
        <v>192</v>
      </c>
      <c r="AU1333" s="226" t="s">
        <v>86</v>
      </c>
      <c r="AV1333" s="12" t="s">
        <v>24</v>
      </c>
      <c r="AW1333" s="12" t="s">
        <v>41</v>
      </c>
      <c r="AX1333" s="12" t="s">
        <v>78</v>
      </c>
      <c r="AY1333" s="226" t="s">
        <v>183</v>
      </c>
    </row>
    <row r="1334" spans="2:65" s="1" customFormat="1" ht="31.5" customHeight="1">
      <c r="B1334" s="40"/>
      <c r="C1334" s="245" t="s">
        <v>2306</v>
      </c>
      <c r="D1334" s="245" t="s">
        <v>272</v>
      </c>
      <c r="E1334" s="246" t="s">
        <v>2307</v>
      </c>
      <c r="F1334" s="247" t="s">
        <v>2308</v>
      </c>
      <c r="G1334" s="248" t="s">
        <v>246</v>
      </c>
      <c r="H1334" s="249">
        <v>32</v>
      </c>
      <c r="I1334" s="250"/>
      <c r="J1334" s="251">
        <f>ROUND(I1334*H1334,2)</f>
        <v>0</v>
      </c>
      <c r="K1334" s="247" t="s">
        <v>22</v>
      </c>
      <c r="L1334" s="252"/>
      <c r="M1334" s="253" t="s">
        <v>22</v>
      </c>
      <c r="N1334" s="254" t="s">
        <v>49</v>
      </c>
      <c r="O1334" s="41"/>
      <c r="P1334" s="212">
        <f>O1334*H1334</f>
        <v>0</v>
      </c>
      <c r="Q1334" s="212">
        <v>0.016</v>
      </c>
      <c r="R1334" s="212">
        <f>Q1334*H1334</f>
        <v>0.512</v>
      </c>
      <c r="S1334" s="212">
        <v>0</v>
      </c>
      <c r="T1334" s="213">
        <f>S1334*H1334</f>
        <v>0</v>
      </c>
      <c r="AR1334" s="23" t="s">
        <v>394</v>
      </c>
      <c r="AT1334" s="23" t="s">
        <v>272</v>
      </c>
      <c r="AU1334" s="23" t="s">
        <v>86</v>
      </c>
      <c r="AY1334" s="23" t="s">
        <v>183</v>
      </c>
      <c r="BE1334" s="214">
        <f>IF(N1334="základní",J1334,0)</f>
        <v>0</v>
      </c>
      <c r="BF1334" s="214">
        <f>IF(N1334="snížená",J1334,0)</f>
        <v>0</v>
      </c>
      <c r="BG1334" s="214">
        <f>IF(N1334="zákl. přenesená",J1334,0)</f>
        <v>0</v>
      </c>
      <c r="BH1334" s="214">
        <f>IF(N1334="sníž. přenesená",J1334,0)</f>
        <v>0</v>
      </c>
      <c r="BI1334" s="214">
        <f>IF(N1334="nulová",J1334,0)</f>
        <v>0</v>
      </c>
      <c r="BJ1334" s="23" t="s">
        <v>24</v>
      </c>
      <c r="BK1334" s="214">
        <f>ROUND(I1334*H1334,2)</f>
        <v>0</v>
      </c>
      <c r="BL1334" s="23" t="s">
        <v>299</v>
      </c>
      <c r="BM1334" s="23" t="s">
        <v>2309</v>
      </c>
    </row>
    <row r="1335" spans="2:65" s="1" customFormat="1" ht="31.5" customHeight="1">
      <c r="B1335" s="40"/>
      <c r="C1335" s="203" t="s">
        <v>2310</v>
      </c>
      <c r="D1335" s="203" t="s">
        <v>185</v>
      </c>
      <c r="E1335" s="204" t="s">
        <v>2311</v>
      </c>
      <c r="F1335" s="205" t="s">
        <v>2312</v>
      </c>
      <c r="G1335" s="206" t="s">
        <v>246</v>
      </c>
      <c r="H1335" s="207">
        <v>2</v>
      </c>
      <c r="I1335" s="208"/>
      <c r="J1335" s="209">
        <f>ROUND(I1335*H1335,2)</f>
        <v>0</v>
      </c>
      <c r="K1335" s="205" t="s">
        <v>189</v>
      </c>
      <c r="L1335" s="60"/>
      <c r="M1335" s="210" t="s">
        <v>22</v>
      </c>
      <c r="N1335" s="211" t="s">
        <v>49</v>
      </c>
      <c r="O1335" s="41"/>
      <c r="P1335" s="212">
        <f>O1335*H1335</f>
        <v>0</v>
      </c>
      <c r="Q1335" s="212">
        <v>0</v>
      </c>
      <c r="R1335" s="212">
        <f>Q1335*H1335</f>
        <v>0</v>
      </c>
      <c r="S1335" s="212">
        <v>0</v>
      </c>
      <c r="T1335" s="213">
        <f>S1335*H1335</f>
        <v>0</v>
      </c>
      <c r="AR1335" s="23" t="s">
        <v>299</v>
      </c>
      <c r="AT1335" s="23" t="s">
        <v>185</v>
      </c>
      <c r="AU1335" s="23" t="s">
        <v>86</v>
      </c>
      <c r="AY1335" s="23" t="s">
        <v>183</v>
      </c>
      <c r="BE1335" s="214">
        <f>IF(N1335="základní",J1335,0)</f>
        <v>0</v>
      </c>
      <c r="BF1335" s="214">
        <f>IF(N1335="snížená",J1335,0)</f>
        <v>0</v>
      </c>
      <c r="BG1335" s="214">
        <f>IF(N1335="zákl. přenesená",J1335,0)</f>
        <v>0</v>
      </c>
      <c r="BH1335" s="214">
        <f>IF(N1335="sníž. přenesená",J1335,0)</f>
        <v>0</v>
      </c>
      <c r="BI1335" s="214">
        <f>IF(N1335="nulová",J1335,0)</f>
        <v>0</v>
      </c>
      <c r="BJ1335" s="23" t="s">
        <v>24</v>
      </c>
      <c r="BK1335" s="214">
        <f>ROUND(I1335*H1335,2)</f>
        <v>0</v>
      </c>
      <c r="BL1335" s="23" t="s">
        <v>299</v>
      </c>
      <c r="BM1335" s="23" t="s">
        <v>2313</v>
      </c>
    </row>
    <row r="1336" spans="2:51" s="12" customFormat="1" ht="13.5">
      <c r="B1336" s="215"/>
      <c r="C1336" s="216"/>
      <c r="D1336" s="217" t="s">
        <v>192</v>
      </c>
      <c r="E1336" s="218" t="s">
        <v>22</v>
      </c>
      <c r="F1336" s="219" t="s">
        <v>812</v>
      </c>
      <c r="G1336" s="216"/>
      <c r="H1336" s="220" t="s">
        <v>22</v>
      </c>
      <c r="I1336" s="221"/>
      <c r="J1336" s="216"/>
      <c r="K1336" s="216"/>
      <c r="L1336" s="222"/>
      <c r="M1336" s="223"/>
      <c r="N1336" s="224"/>
      <c r="O1336" s="224"/>
      <c r="P1336" s="224"/>
      <c r="Q1336" s="224"/>
      <c r="R1336" s="224"/>
      <c r="S1336" s="224"/>
      <c r="T1336" s="225"/>
      <c r="AT1336" s="226" t="s">
        <v>192</v>
      </c>
      <c r="AU1336" s="226" t="s">
        <v>86</v>
      </c>
      <c r="AV1336" s="12" t="s">
        <v>24</v>
      </c>
      <c r="AW1336" s="12" t="s">
        <v>41</v>
      </c>
      <c r="AX1336" s="12" t="s">
        <v>78</v>
      </c>
      <c r="AY1336" s="226" t="s">
        <v>183</v>
      </c>
    </row>
    <row r="1337" spans="2:51" s="13" customFormat="1" ht="13.5">
      <c r="B1337" s="227"/>
      <c r="C1337" s="228"/>
      <c r="D1337" s="217" t="s">
        <v>192</v>
      </c>
      <c r="E1337" s="229" t="s">
        <v>22</v>
      </c>
      <c r="F1337" s="230" t="s">
        <v>86</v>
      </c>
      <c r="G1337" s="228"/>
      <c r="H1337" s="231">
        <v>2</v>
      </c>
      <c r="I1337" s="232"/>
      <c r="J1337" s="228"/>
      <c r="K1337" s="228"/>
      <c r="L1337" s="233"/>
      <c r="M1337" s="234"/>
      <c r="N1337" s="235"/>
      <c r="O1337" s="235"/>
      <c r="P1337" s="235"/>
      <c r="Q1337" s="235"/>
      <c r="R1337" s="235"/>
      <c r="S1337" s="235"/>
      <c r="T1337" s="236"/>
      <c r="AT1337" s="237" t="s">
        <v>192</v>
      </c>
      <c r="AU1337" s="237" t="s">
        <v>86</v>
      </c>
      <c r="AV1337" s="13" t="s">
        <v>86</v>
      </c>
      <c r="AW1337" s="13" t="s">
        <v>41</v>
      </c>
      <c r="AX1337" s="13" t="s">
        <v>78</v>
      </c>
      <c r="AY1337" s="237" t="s">
        <v>183</v>
      </c>
    </row>
    <row r="1338" spans="2:51" s="12" customFormat="1" ht="13.5">
      <c r="B1338" s="215"/>
      <c r="C1338" s="216"/>
      <c r="D1338" s="238" t="s">
        <v>192</v>
      </c>
      <c r="E1338" s="242" t="s">
        <v>22</v>
      </c>
      <c r="F1338" s="243" t="s">
        <v>207</v>
      </c>
      <c r="G1338" s="216"/>
      <c r="H1338" s="244" t="s">
        <v>22</v>
      </c>
      <c r="I1338" s="221"/>
      <c r="J1338" s="216"/>
      <c r="K1338" s="216"/>
      <c r="L1338" s="222"/>
      <c r="M1338" s="223"/>
      <c r="N1338" s="224"/>
      <c r="O1338" s="224"/>
      <c r="P1338" s="224"/>
      <c r="Q1338" s="224"/>
      <c r="R1338" s="224"/>
      <c r="S1338" s="224"/>
      <c r="T1338" s="225"/>
      <c r="AT1338" s="226" t="s">
        <v>192</v>
      </c>
      <c r="AU1338" s="226" t="s">
        <v>86</v>
      </c>
      <c r="AV1338" s="12" t="s">
        <v>24</v>
      </c>
      <c r="AW1338" s="12" t="s">
        <v>41</v>
      </c>
      <c r="AX1338" s="12" t="s">
        <v>78</v>
      </c>
      <c r="AY1338" s="226" t="s">
        <v>183</v>
      </c>
    </row>
    <row r="1339" spans="2:65" s="1" customFormat="1" ht="31.5" customHeight="1">
      <c r="B1339" s="40"/>
      <c r="C1339" s="245" t="s">
        <v>2314</v>
      </c>
      <c r="D1339" s="245" t="s">
        <v>272</v>
      </c>
      <c r="E1339" s="246" t="s">
        <v>2315</v>
      </c>
      <c r="F1339" s="247" t="s">
        <v>2316</v>
      </c>
      <c r="G1339" s="248" t="s">
        <v>246</v>
      </c>
      <c r="H1339" s="249">
        <v>2</v>
      </c>
      <c r="I1339" s="250"/>
      <c r="J1339" s="251">
        <f>ROUND(I1339*H1339,2)</f>
        <v>0</v>
      </c>
      <c r="K1339" s="247" t="s">
        <v>189</v>
      </c>
      <c r="L1339" s="252"/>
      <c r="M1339" s="253" t="s">
        <v>22</v>
      </c>
      <c r="N1339" s="254" t="s">
        <v>49</v>
      </c>
      <c r="O1339" s="41"/>
      <c r="P1339" s="212">
        <f>O1339*H1339</f>
        <v>0</v>
      </c>
      <c r="Q1339" s="212">
        <v>0.027</v>
      </c>
      <c r="R1339" s="212">
        <f>Q1339*H1339</f>
        <v>0.054</v>
      </c>
      <c r="S1339" s="212">
        <v>0</v>
      </c>
      <c r="T1339" s="213">
        <f>S1339*H1339</f>
        <v>0</v>
      </c>
      <c r="AR1339" s="23" t="s">
        <v>394</v>
      </c>
      <c r="AT1339" s="23" t="s">
        <v>272</v>
      </c>
      <c r="AU1339" s="23" t="s">
        <v>86</v>
      </c>
      <c r="AY1339" s="23" t="s">
        <v>183</v>
      </c>
      <c r="BE1339" s="214">
        <f>IF(N1339="základní",J1339,0)</f>
        <v>0</v>
      </c>
      <c r="BF1339" s="214">
        <f>IF(N1339="snížená",J1339,0)</f>
        <v>0</v>
      </c>
      <c r="BG1339" s="214">
        <f>IF(N1339="zákl. přenesená",J1339,0)</f>
        <v>0</v>
      </c>
      <c r="BH1339" s="214">
        <f>IF(N1339="sníž. přenesená",J1339,0)</f>
        <v>0</v>
      </c>
      <c r="BI1339" s="214">
        <f>IF(N1339="nulová",J1339,0)</f>
        <v>0</v>
      </c>
      <c r="BJ1339" s="23" t="s">
        <v>24</v>
      </c>
      <c r="BK1339" s="214">
        <f>ROUND(I1339*H1339,2)</f>
        <v>0</v>
      </c>
      <c r="BL1339" s="23" t="s">
        <v>299</v>
      </c>
      <c r="BM1339" s="23" t="s">
        <v>2317</v>
      </c>
    </row>
    <row r="1340" spans="2:65" s="1" customFormat="1" ht="31.5" customHeight="1">
      <c r="B1340" s="40"/>
      <c r="C1340" s="203" t="s">
        <v>2318</v>
      </c>
      <c r="D1340" s="203" t="s">
        <v>185</v>
      </c>
      <c r="E1340" s="204" t="s">
        <v>2319</v>
      </c>
      <c r="F1340" s="205" t="s">
        <v>2320</v>
      </c>
      <c r="G1340" s="206" t="s">
        <v>246</v>
      </c>
      <c r="H1340" s="207">
        <v>33</v>
      </c>
      <c r="I1340" s="208"/>
      <c r="J1340" s="209">
        <f>ROUND(I1340*H1340,2)</f>
        <v>0</v>
      </c>
      <c r="K1340" s="205" t="s">
        <v>189</v>
      </c>
      <c r="L1340" s="60"/>
      <c r="M1340" s="210" t="s">
        <v>22</v>
      </c>
      <c r="N1340" s="211" t="s">
        <v>49</v>
      </c>
      <c r="O1340" s="41"/>
      <c r="P1340" s="212">
        <f>O1340*H1340</f>
        <v>0</v>
      </c>
      <c r="Q1340" s="212">
        <v>0</v>
      </c>
      <c r="R1340" s="212">
        <f>Q1340*H1340</f>
        <v>0</v>
      </c>
      <c r="S1340" s="212">
        <v>0</v>
      </c>
      <c r="T1340" s="213">
        <f>S1340*H1340</f>
        <v>0</v>
      </c>
      <c r="AR1340" s="23" t="s">
        <v>299</v>
      </c>
      <c r="AT1340" s="23" t="s">
        <v>185</v>
      </c>
      <c r="AU1340" s="23" t="s">
        <v>86</v>
      </c>
      <c r="AY1340" s="23" t="s">
        <v>183</v>
      </c>
      <c r="BE1340" s="214">
        <f>IF(N1340="základní",J1340,0)</f>
        <v>0</v>
      </c>
      <c r="BF1340" s="214">
        <f>IF(N1340="snížená",J1340,0)</f>
        <v>0</v>
      </c>
      <c r="BG1340" s="214">
        <f>IF(N1340="zákl. přenesená",J1340,0)</f>
        <v>0</v>
      </c>
      <c r="BH1340" s="214">
        <f>IF(N1340="sníž. přenesená",J1340,0)</f>
        <v>0</v>
      </c>
      <c r="BI1340" s="214">
        <f>IF(N1340="nulová",J1340,0)</f>
        <v>0</v>
      </c>
      <c r="BJ1340" s="23" t="s">
        <v>24</v>
      </c>
      <c r="BK1340" s="214">
        <f>ROUND(I1340*H1340,2)</f>
        <v>0</v>
      </c>
      <c r="BL1340" s="23" t="s">
        <v>299</v>
      </c>
      <c r="BM1340" s="23" t="s">
        <v>2321</v>
      </c>
    </row>
    <row r="1341" spans="2:51" s="13" customFormat="1" ht="13.5">
      <c r="B1341" s="227"/>
      <c r="C1341" s="228"/>
      <c r="D1341" s="238" t="s">
        <v>192</v>
      </c>
      <c r="E1341" s="239" t="s">
        <v>22</v>
      </c>
      <c r="F1341" s="240" t="s">
        <v>2322</v>
      </c>
      <c r="G1341" s="228"/>
      <c r="H1341" s="241">
        <v>33</v>
      </c>
      <c r="I1341" s="232"/>
      <c r="J1341" s="228"/>
      <c r="K1341" s="228"/>
      <c r="L1341" s="233"/>
      <c r="M1341" s="234"/>
      <c r="N1341" s="235"/>
      <c r="O1341" s="235"/>
      <c r="P1341" s="235"/>
      <c r="Q1341" s="235"/>
      <c r="R1341" s="235"/>
      <c r="S1341" s="235"/>
      <c r="T1341" s="236"/>
      <c r="AT1341" s="237" t="s">
        <v>192</v>
      </c>
      <c r="AU1341" s="237" t="s">
        <v>86</v>
      </c>
      <c r="AV1341" s="13" t="s">
        <v>86</v>
      </c>
      <c r="AW1341" s="13" t="s">
        <v>41</v>
      </c>
      <c r="AX1341" s="13" t="s">
        <v>78</v>
      </c>
      <c r="AY1341" s="237" t="s">
        <v>183</v>
      </c>
    </row>
    <row r="1342" spans="2:65" s="1" customFormat="1" ht="22.5" customHeight="1">
      <c r="B1342" s="40"/>
      <c r="C1342" s="245" t="s">
        <v>2323</v>
      </c>
      <c r="D1342" s="245" t="s">
        <v>272</v>
      </c>
      <c r="E1342" s="246" t="s">
        <v>2324</v>
      </c>
      <c r="F1342" s="247" t="s">
        <v>2325</v>
      </c>
      <c r="G1342" s="248" t="s">
        <v>246</v>
      </c>
      <c r="H1342" s="249">
        <v>33</v>
      </c>
      <c r="I1342" s="250"/>
      <c r="J1342" s="251">
        <f aca="true" t="shared" si="130" ref="J1342:J1350">ROUND(I1342*H1342,2)</f>
        <v>0</v>
      </c>
      <c r="K1342" s="247" t="s">
        <v>189</v>
      </c>
      <c r="L1342" s="252"/>
      <c r="M1342" s="253" t="s">
        <v>22</v>
      </c>
      <c r="N1342" s="254" t="s">
        <v>49</v>
      </c>
      <c r="O1342" s="41"/>
      <c r="P1342" s="212">
        <f aca="true" t="shared" si="131" ref="P1342:P1350">O1342*H1342</f>
        <v>0</v>
      </c>
      <c r="Q1342" s="212">
        <v>0.0047</v>
      </c>
      <c r="R1342" s="212">
        <f aca="true" t="shared" si="132" ref="R1342:R1350">Q1342*H1342</f>
        <v>0.15510000000000002</v>
      </c>
      <c r="S1342" s="212">
        <v>0</v>
      </c>
      <c r="T1342" s="213">
        <f aca="true" t="shared" si="133" ref="T1342:T1350">S1342*H1342</f>
        <v>0</v>
      </c>
      <c r="AR1342" s="23" t="s">
        <v>394</v>
      </c>
      <c r="AT1342" s="23" t="s">
        <v>272</v>
      </c>
      <c r="AU1342" s="23" t="s">
        <v>86</v>
      </c>
      <c r="AY1342" s="23" t="s">
        <v>183</v>
      </c>
      <c r="BE1342" s="214">
        <f aca="true" t="shared" si="134" ref="BE1342:BE1350">IF(N1342="základní",J1342,0)</f>
        <v>0</v>
      </c>
      <c r="BF1342" s="214">
        <f aca="true" t="shared" si="135" ref="BF1342:BF1350">IF(N1342="snížená",J1342,0)</f>
        <v>0</v>
      </c>
      <c r="BG1342" s="214">
        <f aca="true" t="shared" si="136" ref="BG1342:BG1350">IF(N1342="zákl. přenesená",J1342,0)</f>
        <v>0</v>
      </c>
      <c r="BH1342" s="214">
        <f aca="true" t="shared" si="137" ref="BH1342:BH1350">IF(N1342="sníž. přenesená",J1342,0)</f>
        <v>0</v>
      </c>
      <c r="BI1342" s="214">
        <f aca="true" t="shared" si="138" ref="BI1342:BI1350">IF(N1342="nulová",J1342,0)</f>
        <v>0</v>
      </c>
      <c r="BJ1342" s="23" t="s">
        <v>24</v>
      </c>
      <c r="BK1342" s="214">
        <f aca="true" t="shared" si="139" ref="BK1342:BK1350">ROUND(I1342*H1342,2)</f>
        <v>0</v>
      </c>
      <c r="BL1342" s="23" t="s">
        <v>299</v>
      </c>
      <c r="BM1342" s="23" t="s">
        <v>2326</v>
      </c>
    </row>
    <row r="1343" spans="2:65" s="1" customFormat="1" ht="22.5" customHeight="1">
      <c r="B1343" s="40"/>
      <c r="C1343" s="203" t="s">
        <v>2327</v>
      </c>
      <c r="D1343" s="203" t="s">
        <v>185</v>
      </c>
      <c r="E1343" s="204" t="s">
        <v>2328</v>
      </c>
      <c r="F1343" s="205" t="s">
        <v>2329</v>
      </c>
      <c r="G1343" s="206" t="s">
        <v>246</v>
      </c>
      <c r="H1343" s="207">
        <v>33</v>
      </c>
      <c r="I1343" s="208"/>
      <c r="J1343" s="209">
        <f t="shared" si="130"/>
        <v>0</v>
      </c>
      <c r="K1343" s="205" t="s">
        <v>189</v>
      </c>
      <c r="L1343" s="60"/>
      <c r="M1343" s="210" t="s">
        <v>22</v>
      </c>
      <c r="N1343" s="211" t="s">
        <v>49</v>
      </c>
      <c r="O1343" s="41"/>
      <c r="P1343" s="212">
        <f t="shared" si="131"/>
        <v>0</v>
      </c>
      <c r="Q1343" s="212">
        <v>0</v>
      </c>
      <c r="R1343" s="212">
        <f t="shared" si="132"/>
        <v>0</v>
      </c>
      <c r="S1343" s="212">
        <v>0</v>
      </c>
      <c r="T1343" s="213">
        <f t="shared" si="133"/>
        <v>0</v>
      </c>
      <c r="AR1343" s="23" t="s">
        <v>299</v>
      </c>
      <c r="AT1343" s="23" t="s">
        <v>185</v>
      </c>
      <c r="AU1343" s="23" t="s">
        <v>86</v>
      </c>
      <c r="AY1343" s="23" t="s">
        <v>183</v>
      </c>
      <c r="BE1343" s="214">
        <f t="shared" si="134"/>
        <v>0</v>
      </c>
      <c r="BF1343" s="214">
        <f t="shared" si="135"/>
        <v>0</v>
      </c>
      <c r="BG1343" s="214">
        <f t="shared" si="136"/>
        <v>0</v>
      </c>
      <c r="BH1343" s="214">
        <f t="shared" si="137"/>
        <v>0</v>
      </c>
      <c r="BI1343" s="214">
        <f t="shared" si="138"/>
        <v>0</v>
      </c>
      <c r="BJ1343" s="23" t="s">
        <v>24</v>
      </c>
      <c r="BK1343" s="214">
        <f t="shared" si="139"/>
        <v>0</v>
      </c>
      <c r="BL1343" s="23" t="s">
        <v>299</v>
      </c>
      <c r="BM1343" s="23" t="s">
        <v>2330</v>
      </c>
    </row>
    <row r="1344" spans="2:65" s="1" customFormat="1" ht="22.5" customHeight="1">
      <c r="B1344" s="40"/>
      <c r="C1344" s="245" t="s">
        <v>2331</v>
      </c>
      <c r="D1344" s="245" t="s">
        <v>272</v>
      </c>
      <c r="E1344" s="246" t="s">
        <v>2332</v>
      </c>
      <c r="F1344" s="247" t="s">
        <v>2333</v>
      </c>
      <c r="G1344" s="248" t="s">
        <v>246</v>
      </c>
      <c r="H1344" s="249">
        <v>33</v>
      </c>
      <c r="I1344" s="250"/>
      <c r="J1344" s="251">
        <f t="shared" si="130"/>
        <v>0</v>
      </c>
      <c r="K1344" s="247" t="s">
        <v>189</v>
      </c>
      <c r="L1344" s="252"/>
      <c r="M1344" s="253" t="s">
        <v>22</v>
      </c>
      <c r="N1344" s="254" t="s">
        <v>49</v>
      </c>
      <c r="O1344" s="41"/>
      <c r="P1344" s="212">
        <f t="shared" si="131"/>
        <v>0</v>
      </c>
      <c r="Q1344" s="212">
        <v>0.00021</v>
      </c>
      <c r="R1344" s="212">
        <f t="shared" si="132"/>
        <v>0.00693</v>
      </c>
      <c r="S1344" s="212">
        <v>0</v>
      </c>
      <c r="T1344" s="213">
        <f t="shared" si="133"/>
        <v>0</v>
      </c>
      <c r="AR1344" s="23" t="s">
        <v>394</v>
      </c>
      <c r="AT1344" s="23" t="s">
        <v>272</v>
      </c>
      <c r="AU1344" s="23" t="s">
        <v>86</v>
      </c>
      <c r="AY1344" s="23" t="s">
        <v>183</v>
      </c>
      <c r="BE1344" s="214">
        <f t="shared" si="134"/>
        <v>0</v>
      </c>
      <c r="BF1344" s="214">
        <f t="shared" si="135"/>
        <v>0</v>
      </c>
      <c r="BG1344" s="214">
        <f t="shared" si="136"/>
        <v>0</v>
      </c>
      <c r="BH1344" s="214">
        <f t="shared" si="137"/>
        <v>0</v>
      </c>
      <c r="BI1344" s="214">
        <f t="shared" si="138"/>
        <v>0</v>
      </c>
      <c r="BJ1344" s="23" t="s">
        <v>24</v>
      </c>
      <c r="BK1344" s="214">
        <f t="shared" si="139"/>
        <v>0</v>
      </c>
      <c r="BL1344" s="23" t="s">
        <v>299</v>
      </c>
      <c r="BM1344" s="23" t="s">
        <v>2334</v>
      </c>
    </row>
    <row r="1345" spans="2:65" s="1" customFormat="1" ht="22.5" customHeight="1">
      <c r="B1345" s="40"/>
      <c r="C1345" s="203" t="s">
        <v>2335</v>
      </c>
      <c r="D1345" s="203" t="s">
        <v>185</v>
      </c>
      <c r="E1345" s="204" t="s">
        <v>2336</v>
      </c>
      <c r="F1345" s="205" t="s">
        <v>2337</v>
      </c>
      <c r="G1345" s="206" t="s">
        <v>246</v>
      </c>
      <c r="H1345" s="207">
        <v>48</v>
      </c>
      <c r="I1345" s="208"/>
      <c r="J1345" s="209">
        <f t="shared" si="130"/>
        <v>0</v>
      </c>
      <c r="K1345" s="205" t="s">
        <v>189</v>
      </c>
      <c r="L1345" s="60"/>
      <c r="M1345" s="210" t="s">
        <v>22</v>
      </c>
      <c r="N1345" s="211" t="s">
        <v>49</v>
      </c>
      <c r="O1345" s="41"/>
      <c r="P1345" s="212">
        <f t="shared" si="131"/>
        <v>0</v>
      </c>
      <c r="Q1345" s="212">
        <v>0</v>
      </c>
      <c r="R1345" s="212">
        <f t="shared" si="132"/>
        <v>0</v>
      </c>
      <c r="S1345" s="212">
        <v>0</v>
      </c>
      <c r="T1345" s="213">
        <f t="shared" si="133"/>
        <v>0</v>
      </c>
      <c r="AR1345" s="23" t="s">
        <v>299</v>
      </c>
      <c r="AT1345" s="23" t="s">
        <v>185</v>
      </c>
      <c r="AU1345" s="23" t="s">
        <v>86</v>
      </c>
      <c r="AY1345" s="23" t="s">
        <v>183</v>
      </c>
      <c r="BE1345" s="214">
        <f t="shared" si="134"/>
        <v>0</v>
      </c>
      <c r="BF1345" s="214">
        <f t="shared" si="135"/>
        <v>0</v>
      </c>
      <c r="BG1345" s="214">
        <f t="shared" si="136"/>
        <v>0</v>
      </c>
      <c r="BH1345" s="214">
        <f t="shared" si="137"/>
        <v>0</v>
      </c>
      <c r="BI1345" s="214">
        <f t="shared" si="138"/>
        <v>0</v>
      </c>
      <c r="BJ1345" s="23" t="s">
        <v>24</v>
      </c>
      <c r="BK1345" s="214">
        <f t="shared" si="139"/>
        <v>0</v>
      </c>
      <c r="BL1345" s="23" t="s">
        <v>299</v>
      </c>
      <c r="BM1345" s="23" t="s">
        <v>2338</v>
      </c>
    </row>
    <row r="1346" spans="2:65" s="1" customFormat="1" ht="22.5" customHeight="1">
      <c r="B1346" s="40"/>
      <c r="C1346" s="245" t="s">
        <v>2339</v>
      </c>
      <c r="D1346" s="245" t="s">
        <v>272</v>
      </c>
      <c r="E1346" s="246" t="s">
        <v>2340</v>
      </c>
      <c r="F1346" s="247" t="s">
        <v>2341</v>
      </c>
      <c r="G1346" s="248" t="s">
        <v>246</v>
      </c>
      <c r="H1346" s="249">
        <v>47</v>
      </c>
      <c r="I1346" s="250"/>
      <c r="J1346" s="251">
        <f t="shared" si="130"/>
        <v>0</v>
      </c>
      <c r="K1346" s="247" t="s">
        <v>189</v>
      </c>
      <c r="L1346" s="252"/>
      <c r="M1346" s="253" t="s">
        <v>22</v>
      </c>
      <c r="N1346" s="254" t="s">
        <v>49</v>
      </c>
      <c r="O1346" s="41"/>
      <c r="P1346" s="212">
        <f t="shared" si="131"/>
        <v>0</v>
      </c>
      <c r="Q1346" s="212">
        <v>0.00045</v>
      </c>
      <c r="R1346" s="212">
        <f t="shared" si="132"/>
        <v>0.02115</v>
      </c>
      <c r="S1346" s="212">
        <v>0</v>
      </c>
      <c r="T1346" s="213">
        <f t="shared" si="133"/>
        <v>0</v>
      </c>
      <c r="AR1346" s="23" t="s">
        <v>394</v>
      </c>
      <c r="AT1346" s="23" t="s">
        <v>272</v>
      </c>
      <c r="AU1346" s="23" t="s">
        <v>86</v>
      </c>
      <c r="AY1346" s="23" t="s">
        <v>183</v>
      </c>
      <c r="BE1346" s="214">
        <f t="shared" si="134"/>
        <v>0</v>
      </c>
      <c r="BF1346" s="214">
        <f t="shared" si="135"/>
        <v>0</v>
      </c>
      <c r="BG1346" s="214">
        <f t="shared" si="136"/>
        <v>0</v>
      </c>
      <c r="BH1346" s="214">
        <f t="shared" si="137"/>
        <v>0</v>
      </c>
      <c r="BI1346" s="214">
        <f t="shared" si="138"/>
        <v>0</v>
      </c>
      <c r="BJ1346" s="23" t="s">
        <v>24</v>
      </c>
      <c r="BK1346" s="214">
        <f t="shared" si="139"/>
        <v>0</v>
      </c>
      <c r="BL1346" s="23" t="s">
        <v>299</v>
      </c>
      <c r="BM1346" s="23" t="s">
        <v>2342</v>
      </c>
    </row>
    <row r="1347" spans="2:65" s="1" customFormat="1" ht="31.5" customHeight="1">
      <c r="B1347" s="40"/>
      <c r="C1347" s="245" t="s">
        <v>2343</v>
      </c>
      <c r="D1347" s="245" t="s">
        <v>272</v>
      </c>
      <c r="E1347" s="246" t="s">
        <v>2344</v>
      </c>
      <c r="F1347" s="247" t="s">
        <v>2345</v>
      </c>
      <c r="G1347" s="248" t="s">
        <v>246</v>
      </c>
      <c r="H1347" s="249">
        <v>46</v>
      </c>
      <c r="I1347" s="250"/>
      <c r="J1347" s="251">
        <f t="shared" si="130"/>
        <v>0</v>
      </c>
      <c r="K1347" s="247" t="s">
        <v>22</v>
      </c>
      <c r="L1347" s="252"/>
      <c r="M1347" s="253" t="s">
        <v>22</v>
      </c>
      <c r="N1347" s="254" t="s">
        <v>49</v>
      </c>
      <c r="O1347" s="41"/>
      <c r="P1347" s="212">
        <f t="shared" si="131"/>
        <v>0</v>
      </c>
      <c r="Q1347" s="212">
        <v>0.00045</v>
      </c>
      <c r="R1347" s="212">
        <f t="shared" si="132"/>
        <v>0.0207</v>
      </c>
      <c r="S1347" s="212">
        <v>0</v>
      </c>
      <c r="T1347" s="213">
        <f t="shared" si="133"/>
        <v>0</v>
      </c>
      <c r="AR1347" s="23" t="s">
        <v>394</v>
      </c>
      <c r="AT1347" s="23" t="s">
        <v>272</v>
      </c>
      <c r="AU1347" s="23" t="s">
        <v>86</v>
      </c>
      <c r="AY1347" s="23" t="s">
        <v>183</v>
      </c>
      <c r="BE1347" s="214">
        <f t="shared" si="134"/>
        <v>0</v>
      </c>
      <c r="BF1347" s="214">
        <f t="shared" si="135"/>
        <v>0</v>
      </c>
      <c r="BG1347" s="214">
        <f t="shared" si="136"/>
        <v>0</v>
      </c>
      <c r="BH1347" s="214">
        <f t="shared" si="137"/>
        <v>0</v>
      </c>
      <c r="BI1347" s="214">
        <f t="shared" si="138"/>
        <v>0</v>
      </c>
      <c r="BJ1347" s="23" t="s">
        <v>24</v>
      </c>
      <c r="BK1347" s="214">
        <f t="shared" si="139"/>
        <v>0</v>
      </c>
      <c r="BL1347" s="23" t="s">
        <v>299</v>
      </c>
      <c r="BM1347" s="23" t="s">
        <v>2346</v>
      </c>
    </row>
    <row r="1348" spans="2:65" s="1" customFormat="1" ht="31.5" customHeight="1">
      <c r="B1348" s="40"/>
      <c r="C1348" s="245" t="s">
        <v>2347</v>
      </c>
      <c r="D1348" s="245" t="s">
        <v>272</v>
      </c>
      <c r="E1348" s="246" t="s">
        <v>2348</v>
      </c>
      <c r="F1348" s="247" t="s">
        <v>2349</v>
      </c>
      <c r="G1348" s="248" t="s">
        <v>246</v>
      </c>
      <c r="H1348" s="249">
        <v>1</v>
      </c>
      <c r="I1348" s="250"/>
      <c r="J1348" s="251">
        <f t="shared" si="130"/>
        <v>0</v>
      </c>
      <c r="K1348" s="247" t="s">
        <v>22</v>
      </c>
      <c r="L1348" s="252"/>
      <c r="M1348" s="253" t="s">
        <v>22</v>
      </c>
      <c r="N1348" s="254" t="s">
        <v>49</v>
      </c>
      <c r="O1348" s="41"/>
      <c r="P1348" s="212">
        <f t="shared" si="131"/>
        <v>0</v>
      </c>
      <c r="Q1348" s="212">
        <v>0.00045</v>
      </c>
      <c r="R1348" s="212">
        <f t="shared" si="132"/>
        <v>0.00045</v>
      </c>
      <c r="S1348" s="212">
        <v>0</v>
      </c>
      <c r="T1348" s="213">
        <f t="shared" si="133"/>
        <v>0</v>
      </c>
      <c r="AR1348" s="23" t="s">
        <v>394</v>
      </c>
      <c r="AT1348" s="23" t="s">
        <v>272</v>
      </c>
      <c r="AU1348" s="23" t="s">
        <v>86</v>
      </c>
      <c r="AY1348" s="23" t="s">
        <v>183</v>
      </c>
      <c r="BE1348" s="214">
        <f t="shared" si="134"/>
        <v>0</v>
      </c>
      <c r="BF1348" s="214">
        <f t="shared" si="135"/>
        <v>0</v>
      </c>
      <c r="BG1348" s="214">
        <f t="shared" si="136"/>
        <v>0</v>
      </c>
      <c r="BH1348" s="214">
        <f t="shared" si="137"/>
        <v>0</v>
      </c>
      <c r="BI1348" s="214">
        <f t="shared" si="138"/>
        <v>0</v>
      </c>
      <c r="BJ1348" s="23" t="s">
        <v>24</v>
      </c>
      <c r="BK1348" s="214">
        <f t="shared" si="139"/>
        <v>0</v>
      </c>
      <c r="BL1348" s="23" t="s">
        <v>299</v>
      </c>
      <c r="BM1348" s="23" t="s">
        <v>2350</v>
      </c>
    </row>
    <row r="1349" spans="2:65" s="1" customFormat="1" ht="82.5" customHeight="1">
      <c r="B1349" s="40"/>
      <c r="C1349" s="203" t="s">
        <v>2351</v>
      </c>
      <c r="D1349" s="203" t="s">
        <v>185</v>
      </c>
      <c r="E1349" s="204" t="s">
        <v>2352</v>
      </c>
      <c r="F1349" s="205" t="s">
        <v>2353</v>
      </c>
      <c r="G1349" s="206" t="s">
        <v>246</v>
      </c>
      <c r="H1349" s="207">
        <v>1</v>
      </c>
      <c r="I1349" s="208"/>
      <c r="J1349" s="209">
        <f t="shared" si="130"/>
        <v>0</v>
      </c>
      <c r="K1349" s="205" t="s">
        <v>22</v>
      </c>
      <c r="L1349" s="60"/>
      <c r="M1349" s="210" t="s">
        <v>22</v>
      </c>
      <c r="N1349" s="211" t="s">
        <v>49</v>
      </c>
      <c r="O1349" s="41"/>
      <c r="P1349" s="212">
        <f t="shared" si="131"/>
        <v>0</v>
      </c>
      <c r="Q1349" s="212">
        <v>0.0165</v>
      </c>
      <c r="R1349" s="212">
        <f t="shared" si="132"/>
        <v>0.0165</v>
      </c>
      <c r="S1349" s="212">
        <v>0</v>
      </c>
      <c r="T1349" s="213">
        <f t="shared" si="133"/>
        <v>0</v>
      </c>
      <c r="AR1349" s="23" t="s">
        <v>299</v>
      </c>
      <c r="AT1349" s="23" t="s">
        <v>185</v>
      </c>
      <c r="AU1349" s="23" t="s">
        <v>86</v>
      </c>
      <c r="AY1349" s="23" t="s">
        <v>183</v>
      </c>
      <c r="BE1349" s="214">
        <f t="shared" si="134"/>
        <v>0</v>
      </c>
      <c r="BF1349" s="214">
        <f t="shared" si="135"/>
        <v>0</v>
      </c>
      <c r="BG1349" s="214">
        <f t="shared" si="136"/>
        <v>0</v>
      </c>
      <c r="BH1349" s="214">
        <f t="shared" si="137"/>
        <v>0</v>
      </c>
      <c r="BI1349" s="214">
        <f t="shared" si="138"/>
        <v>0</v>
      </c>
      <c r="BJ1349" s="23" t="s">
        <v>24</v>
      </c>
      <c r="BK1349" s="214">
        <f t="shared" si="139"/>
        <v>0</v>
      </c>
      <c r="BL1349" s="23" t="s">
        <v>299</v>
      </c>
      <c r="BM1349" s="23" t="s">
        <v>2354</v>
      </c>
    </row>
    <row r="1350" spans="2:65" s="1" customFormat="1" ht="31.5" customHeight="1">
      <c r="B1350" s="40"/>
      <c r="C1350" s="203" t="s">
        <v>2355</v>
      </c>
      <c r="D1350" s="203" t="s">
        <v>185</v>
      </c>
      <c r="E1350" s="204" t="s">
        <v>2356</v>
      </c>
      <c r="F1350" s="205" t="s">
        <v>2357</v>
      </c>
      <c r="G1350" s="206" t="s">
        <v>246</v>
      </c>
      <c r="H1350" s="207">
        <v>4</v>
      </c>
      <c r="I1350" s="208"/>
      <c r="J1350" s="209">
        <f t="shared" si="130"/>
        <v>0</v>
      </c>
      <c r="K1350" s="205" t="s">
        <v>189</v>
      </c>
      <c r="L1350" s="60"/>
      <c r="M1350" s="210" t="s">
        <v>22</v>
      </c>
      <c r="N1350" s="211" t="s">
        <v>49</v>
      </c>
      <c r="O1350" s="41"/>
      <c r="P1350" s="212">
        <f t="shared" si="131"/>
        <v>0</v>
      </c>
      <c r="Q1350" s="212">
        <v>0</v>
      </c>
      <c r="R1350" s="212">
        <f t="shared" si="132"/>
        <v>0</v>
      </c>
      <c r="S1350" s="212">
        <v>0</v>
      </c>
      <c r="T1350" s="213">
        <f t="shared" si="133"/>
        <v>0</v>
      </c>
      <c r="AR1350" s="23" t="s">
        <v>299</v>
      </c>
      <c r="AT1350" s="23" t="s">
        <v>185</v>
      </c>
      <c r="AU1350" s="23" t="s">
        <v>86</v>
      </c>
      <c r="AY1350" s="23" t="s">
        <v>183</v>
      </c>
      <c r="BE1350" s="214">
        <f t="shared" si="134"/>
        <v>0</v>
      </c>
      <c r="BF1350" s="214">
        <f t="shared" si="135"/>
        <v>0</v>
      </c>
      <c r="BG1350" s="214">
        <f t="shared" si="136"/>
        <v>0</v>
      </c>
      <c r="BH1350" s="214">
        <f t="shared" si="137"/>
        <v>0</v>
      </c>
      <c r="BI1350" s="214">
        <f t="shared" si="138"/>
        <v>0</v>
      </c>
      <c r="BJ1350" s="23" t="s">
        <v>24</v>
      </c>
      <c r="BK1350" s="214">
        <f t="shared" si="139"/>
        <v>0</v>
      </c>
      <c r="BL1350" s="23" t="s">
        <v>299</v>
      </c>
      <c r="BM1350" s="23" t="s">
        <v>2358</v>
      </c>
    </row>
    <row r="1351" spans="2:51" s="13" customFormat="1" ht="13.5">
      <c r="B1351" s="227"/>
      <c r="C1351" s="228"/>
      <c r="D1351" s="238" t="s">
        <v>192</v>
      </c>
      <c r="E1351" s="239" t="s">
        <v>22</v>
      </c>
      <c r="F1351" s="240" t="s">
        <v>2359</v>
      </c>
      <c r="G1351" s="228"/>
      <c r="H1351" s="241">
        <v>4</v>
      </c>
      <c r="I1351" s="232"/>
      <c r="J1351" s="228"/>
      <c r="K1351" s="228"/>
      <c r="L1351" s="233"/>
      <c r="M1351" s="234"/>
      <c r="N1351" s="235"/>
      <c r="O1351" s="235"/>
      <c r="P1351" s="235"/>
      <c r="Q1351" s="235"/>
      <c r="R1351" s="235"/>
      <c r="S1351" s="235"/>
      <c r="T1351" s="236"/>
      <c r="AT1351" s="237" t="s">
        <v>192</v>
      </c>
      <c r="AU1351" s="237" t="s">
        <v>86</v>
      </c>
      <c r="AV1351" s="13" t="s">
        <v>86</v>
      </c>
      <c r="AW1351" s="13" t="s">
        <v>41</v>
      </c>
      <c r="AX1351" s="13" t="s">
        <v>78</v>
      </c>
      <c r="AY1351" s="237" t="s">
        <v>183</v>
      </c>
    </row>
    <row r="1352" spans="2:65" s="1" customFormat="1" ht="31.5" customHeight="1">
      <c r="B1352" s="40"/>
      <c r="C1352" s="203" t="s">
        <v>2360</v>
      </c>
      <c r="D1352" s="203" t="s">
        <v>185</v>
      </c>
      <c r="E1352" s="204" t="s">
        <v>2361</v>
      </c>
      <c r="F1352" s="205" t="s">
        <v>2362</v>
      </c>
      <c r="G1352" s="206" t="s">
        <v>246</v>
      </c>
      <c r="H1352" s="207">
        <v>51</v>
      </c>
      <c r="I1352" s="208"/>
      <c r="J1352" s="209">
        <f>ROUND(I1352*H1352,2)</f>
        <v>0</v>
      </c>
      <c r="K1352" s="205" t="s">
        <v>189</v>
      </c>
      <c r="L1352" s="60"/>
      <c r="M1352" s="210" t="s">
        <v>22</v>
      </c>
      <c r="N1352" s="211" t="s">
        <v>49</v>
      </c>
      <c r="O1352" s="41"/>
      <c r="P1352" s="212">
        <f>O1352*H1352</f>
        <v>0</v>
      </c>
      <c r="Q1352" s="212">
        <v>0</v>
      </c>
      <c r="R1352" s="212">
        <f>Q1352*H1352</f>
        <v>0</v>
      </c>
      <c r="S1352" s="212">
        <v>0</v>
      </c>
      <c r="T1352" s="213">
        <f>S1352*H1352</f>
        <v>0</v>
      </c>
      <c r="AR1352" s="23" t="s">
        <v>299</v>
      </c>
      <c r="AT1352" s="23" t="s">
        <v>185</v>
      </c>
      <c r="AU1352" s="23" t="s">
        <v>86</v>
      </c>
      <c r="AY1352" s="23" t="s">
        <v>183</v>
      </c>
      <c r="BE1352" s="214">
        <f>IF(N1352="základní",J1352,0)</f>
        <v>0</v>
      </c>
      <c r="BF1352" s="214">
        <f>IF(N1352="snížená",J1352,0)</f>
        <v>0</v>
      </c>
      <c r="BG1352" s="214">
        <f>IF(N1352="zákl. přenesená",J1352,0)</f>
        <v>0</v>
      </c>
      <c r="BH1352" s="214">
        <f>IF(N1352="sníž. přenesená",J1352,0)</f>
        <v>0</v>
      </c>
      <c r="BI1352" s="214">
        <f>IF(N1352="nulová",J1352,0)</f>
        <v>0</v>
      </c>
      <c r="BJ1352" s="23" t="s">
        <v>24</v>
      </c>
      <c r="BK1352" s="214">
        <f>ROUND(I1352*H1352,2)</f>
        <v>0</v>
      </c>
      <c r="BL1352" s="23" t="s">
        <v>299</v>
      </c>
      <c r="BM1352" s="23" t="s">
        <v>2363</v>
      </c>
    </row>
    <row r="1353" spans="2:51" s="13" customFormat="1" ht="13.5">
      <c r="B1353" s="227"/>
      <c r="C1353" s="228"/>
      <c r="D1353" s="217" t="s">
        <v>192</v>
      </c>
      <c r="E1353" s="229" t="s">
        <v>22</v>
      </c>
      <c r="F1353" s="230" t="s">
        <v>2364</v>
      </c>
      <c r="G1353" s="228"/>
      <c r="H1353" s="231">
        <v>51</v>
      </c>
      <c r="I1353" s="232"/>
      <c r="J1353" s="228"/>
      <c r="K1353" s="228"/>
      <c r="L1353" s="233"/>
      <c r="M1353" s="234"/>
      <c r="N1353" s="235"/>
      <c r="O1353" s="235"/>
      <c r="P1353" s="235"/>
      <c r="Q1353" s="235"/>
      <c r="R1353" s="235"/>
      <c r="S1353" s="235"/>
      <c r="T1353" s="236"/>
      <c r="AT1353" s="237" t="s">
        <v>192</v>
      </c>
      <c r="AU1353" s="237" t="s">
        <v>86</v>
      </c>
      <c r="AV1353" s="13" t="s">
        <v>86</v>
      </c>
      <c r="AW1353" s="13" t="s">
        <v>41</v>
      </c>
      <c r="AX1353" s="13" t="s">
        <v>78</v>
      </c>
      <c r="AY1353" s="237" t="s">
        <v>183</v>
      </c>
    </row>
    <row r="1354" spans="2:51" s="12" customFormat="1" ht="13.5">
      <c r="B1354" s="215"/>
      <c r="C1354" s="216"/>
      <c r="D1354" s="238" t="s">
        <v>192</v>
      </c>
      <c r="E1354" s="242" t="s">
        <v>22</v>
      </c>
      <c r="F1354" s="243" t="s">
        <v>207</v>
      </c>
      <c r="G1354" s="216"/>
      <c r="H1354" s="244" t="s">
        <v>22</v>
      </c>
      <c r="I1354" s="221"/>
      <c r="J1354" s="216"/>
      <c r="K1354" s="216"/>
      <c r="L1354" s="222"/>
      <c r="M1354" s="223"/>
      <c r="N1354" s="224"/>
      <c r="O1354" s="224"/>
      <c r="P1354" s="224"/>
      <c r="Q1354" s="224"/>
      <c r="R1354" s="224"/>
      <c r="S1354" s="224"/>
      <c r="T1354" s="225"/>
      <c r="AT1354" s="226" t="s">
        <v>192</v>
      </c>
      <c r="AU1354" s="226" t="s">
        <v>86</v>
      </c>
      <c r="AV1354" s="12" t="s">
        <v>24</v>
      </c>
      <c r="AW1354" s="12" t="s">
        <v>41</v>
      </c>
      <c r="AX1354" s="12" t="s">
        <v>78</v>
      </c>
      <c r="AY1354" s="226" t="s">
        <v>183</v>
      </c>
    </row>
    <row r="1355" spans="2:65" s="1" customFormat="1" ht="31.5" customHeight="1">
      <c r="B1355" s="40"/>
      <c r="C1355" s="203" t="s">
        <v>2365</v>
      </c>
      <c r="D1355" s="203" t="s">
        <v>185</v>
      </c>
      <c r="E1355" s="204" t="s">
        <v>2366</v>
      </c>
      <c r="F1355" s="205" t="s">
        <v>2367</v>
      </c>
      <c r="G1355" s="206" t="s">
        <v>246</v>
      </c>
      <c r="H1355" s="207">
        <v>1</v>
      </c>
      <c r="I1355" s="208"/>
      <c r="J1355" s="209">
        <f>ROUND(I1355*H1355,2)</f>
        <v>0</v>
      </c>
      <c r="K1355" s="205" t="s">
        <v>189</v>
      </c>
      <c r="L1355" s="60"/>
      <c r="M1355" s="210" t="s">
        <v>22</v>
      </c>
      <c r="N1355" s="211" t="s">
        <v>49</v>
      </c>
      <c r="O1355" s="41"/>
      <c r="P1355" s="212">
        <f>O1355*H1355</f>
        <v>0</v>
      </c>
      <c r="Q1355" s="212">
        <v>0</v>
      </c>
      <c r="R1355" s="212">
        <f>Q1355*H1355</f>
        <v>0</v>
      </c>
      <c r="S1355" s="212">
        <v>0</v>
      </c>
      <c r="T1355" s="213">
        <f>S1355*H1355</f>
        <v>0</v>
      </c>
      <c r="AR1355" s="23" t="s">
        <v>299</v>
      </c>
      <c r="AT1355" s="23" t="s">
        <v>185</v>
      </c>
      <c r="AU1355" s="23" t="s">
        <v>86</v>
      </c>
      <c r="AY1355" s="23" t="s">
        <v>183</v>
      </c>
      <c r="BE1355" s="214">
        <f>IF(N1355="základní",J1355,0)</f>
        <v>0</v>
      </c>
      <c r="BF1355" s="214">
        <f>IF(N1355="snížená",J1355,0)</f>
        <v>0</v>
      </c>
      <c r="BG1355" s="214">
        <f>IF(N1355="zákl. přenesená",J1355,0)</f>
        <v>0</v>
      </c>
      <c r="BH1355" s="214">
        <f>IF(N1355="sníž. přenesená",J1355,0)</f>
        <v>0</v>
      </c>
      <c r="BI1355" s="214">
        <f>IF(N1355="nulová",J1355,0)</f>
        <v>0</v>
      </c>
      <c r="BJ1355" s="23" t="s">
        <v>24</v>
      </c>
      <c r="BK1355" s="214">
        <f>ROUND(I1355*H1355,2)</f>
        <v>0</v>
      </c>
      <c r="BL1355" s="23" t="s">
        <v>299</v>
      </c>
      <c r="BM1355" s="23" t="s">
        <v>2368</v>
      </c>
    </row>
    <row r="1356" spans="2:65" s="1" customFormat="1" ht="22.5" customHeight="1">
      <c r="B1356" s="40"/>
      <c r="C1356" s="245" t="s">
        <v>2369</v>
      </c>
      <c r="D1356" s="245" t="s">
        <v>272</v>
      </c>
      <c r="E1356" s="246" t="s">
        <v>2370</v>
      </c>
      <c r="F1356" s="247" t="s">
        <v>2371</v>
      </c>
      <c r="G1356" s="248" t="s">
        <v>312</v>
      </c>
      <c r="H1356" s="249">
        <v>1.75</v>
      </c>
      <c r="I1356" s="250"/>
      <c r="J1356" s="251">
        <f>ROUND(I1356*H1356,2)</f>
        <v>0</v>
      </c>
      <c r="K1356" s="247" t="s">
        <v>189</v>
      </c>
      <c r="L1356" s="252"/>
      <c r="M1356" s="253" t="s">
        <v>22</v>
      </c>
      <c r="N1356" s="254" t="s">
        <v>49</v>
      </c>
      <c r="O1356" s="41"/>
      <c r="P1356" s="212">
        <f>O1356*H1356</f>
        <v>0</v>
      </c>
      <c r="Q1356" s="212">
        <v>0.003</v>
      </c>
      <c r="R1356" s="212">
        <f>Q1356*H1356</f>
        <v>0.00525</v>
      </c>
      <c r="S1356" s="212">
        <v>0</v>
      </c>
      <c r="T1356" s="213">
        <f>S1356*H1356</f>
        <v>0</v>
      </c>
      <c r="AR1356" s="23" t="s">
        <v>394</v>
      </c>
      <c r="AT1356" s="23" t="s">
        <v>272</v>
      </c>
      <c r="AU1356" s="23" t="s">
        <v>86</v>
      </c>
      <c r="AY1356" s="23" t="s">
        <v>183</v>
      </c>
      <c r="BE1356" s="214">
        <f>IF(N1356="základní",J1356,0)</f>
        <v>0</v>
      </c>
      <c r="BF1356" s="214">
        <f>IF(N1356="snížená",J1356,0)</f>
        <v>0</v>
      </c>
      <c r="BG1356" s="214">
        <f>IF(N1356="zákl. přenesená",J1356,0)</f>
        <v>0</v>
      </c>
      <c r="BH1356" s="214">
        <f>IF(N1356="sníž. přenesená",J1356,0)</f>
        <v>0</v>
      </c>
      <c r="BI1356" s="214">
        <f>IF(N1356="nulová",J1356,0)</f>
        <v>0</v>
      </c>
      <c r="BJ1356" s="23" t="s">
        <v>24</v>
      </c>
      <c r="BK1356" s="214">
        <f>ROUND(I1356*H1356,2)</f>
        <v>0</v>
      </c>
      <c r="BL1356" s="23" t="s">
        <v>299</v>
      </c>
      <c r="BM1356" s="23" t="s">
        <v>2372</v>
      </c>
    </row>
    <row r="1357" spans="2:65" s="1" customFormat="1" ht="22.5" customHeight="1">
      <c r="B1357" s="40"/>
      <c r="C1357" s="245" t="s">
        <v>2373</v>
      </c>
      <c r="D1357" s="245" t="s">
        <v>272</v>
      </c>
      <c r="E1357" s="246" t="s">
        <v>2374</v>
      </c>
      <c r="F1357" s="247" t="s">
        <v>2375</v>
      </c>
      <c r="G1357" s="248" t="s">
        <v>312</v>
      </c>
      <c r="H1357" s="249">
        <v>4.35</v>
      </c>
      <c r="I1357" s="250"/>
      <c r="J1357" s="251">
        <f>ROUND(I1357*H1357,2)</f>
        <v>0</v>
      </c>
      <c r="K1357" s="247" t="s">
        <v>189</v>
      </c>
      <c r="L1357" s="252"/>
      <c r="M1357" s="253" t="s">
        <v>22</v>
      </c>
      <c r="N1357" s="254" t="s">
        <v>49</v>
      </c>
      <c r="O1357" s="41"/>
      <c r="P1357" s="212">
        <f>O1357*H1357</f>
        <v>0</v>
      </c>
      <c r="Q1357" s="212">
        <v>0.005</v>
      </c>
      <c r="R1357" s="212">
        <f>Q1357*H1357</f>
        <v>0.02175</v>
      </c>
      <c r="S1357" s="212">
        <v>0</v>
      </c>
      <c r="T1357" s="213">
        <f>S1357*H1357</f>
        <v>0</v>
      </c>
      <c r="AR1357" s="23" t="s">
        <v>394</v>
      </c>
      <c r="AT1357" s="23" t="s">
        <v>272</v>
      </c>
      <c r="AU1357" s="23" t="s">
        <v>86</v>
      </c>
      <c r="AY1357" s="23" t="s">
        <v>183</v>
      </c>
      <c r="BE1357" s="214">
        <f>IF(N1357="základní",J1357,0)</f>
        <v>0</v>
      </c>
      <c r="BF1357" s="214">
        <f>IF(N1357="snížená",J1357,0)</f>
        <v>0</v>
      </c>
      <c r="BG1357" s="214">
        <f>IF(N1357="zákl. přenesená",J1357,0)</f>
        <v>0</v>
      </c>
      <c r="BH1357" s="214">
        <f>IF(N1357="sníž. přenesená",J1357,0)</f>
        <v>0</v>
      </c>
      <c r="BI1357" s="214">
        <f>IF(N1357="nulová",J1357,0)</f>
        <v>0</v>
      </c>
      <c r="BJ1357" s="23" t="s">
        <v>24</v>
      </c>
      <c r="BK1357" s="214">
        <f>ROUND(I1357*H1357,2)</f>
        <v>0</v>
      </c>
      <c r="BL1357" s="23" t="s">
        <v>299</v>
      </c>
      <c r="BM1357" s="23" t="s">
        <v>2376</v>
      </c>
    </row>
    <row r="1358" spans="2:51" s="13" customFormat="1" ht="13.5">
      <c r="B1358" s="227"/>
      <c r="C1358" s="228"/>
      <c r="D1358" s="217" t="s">
        <v>192</v>
      </c>
      <c r="E1358" s="229" t="s">
        <v>22</v>
      </c>
      <c r="F1358" s="230" t="s">
        <v>2377</v>
      </c>
      <c r="G1358" s="228"/>
      <c r="H1358" s="231">
        <v>4.35</v>
      </c>
      <c r="I1358" s="232"/>
      <c r="J1358" s="228"/>
      <c r="K1358" s="228"/>
      <c r="L1358" s="233"/>
      <c r="M1358" s="234"/>
      <c r="N1358" s="235"/>
      <c r="O1358" s="235"/>
      <c r="P1358" s="235"/>
      <c r="Q1358" s="235"/>
      <c r="R1358" s="235"/>
      <c r="S1358" s="235"/>
      <c r="T1358" s="236"/>
      <c r="AT1358" s="237" t="s">
        <v>192</v>
      </c>
      <c r="AU1358" s="237" t="s">
        <v>86</v>
      </c>
      <c r="AV1358" s="13" t="s">
        <v>86</v>
      </c>
      <c r="AW1358" s="13" t="s">
        <v>41</v>
      </c>
      <c r="AX1358" s="13" t="s">
        <v>78</v>
      </c>
      <c r="AY1358" s="237" t="s">
        <v>183</v>
      </c>
    </row>
    <row r="1359" spans="2:51" s="12" customFormat="1" ht="13.5">
      <c r="B1359" s="215"/>
      <c r="C1359" s="216"/>
      <c r="D1359" s="238" t="s">
        <v>192</v>
      </c>
      <c r="E1359" s="242" t="s">
        <v>22</v>
      </c>
      <c r="F1359" s="243" t="s">
        <v>207</v>
      </c>
      <c r="G1359" s="216"/>
      <c r="H1359" s="244" t="s">
        <v>22</v>
      </c>
      <c r="I1359" s="221"/>
      <c r="J1359" s="216"/>
      <c r="K1359" s="216"/>
      <c r="L1359" s="222"/>
      <c r="M1359" s="223"/>
      <c r="N1359" s="224"/>
      <c r="O1359" s="224"/>
      <c r="P1359" s="224"/>
      <c r="Q1359" s="224"/>
      <c r="R1359" s="224"/>
      <c r="S1359" s="224"/>
      <c r="T1359" s="225"/>
      <c r="AT1359" s="226" t="s">
        <v>192</v>
      </c>
      <c r="AU1359" s="226" t="s">
        <v>86</v>
      </c>
      <c r="AV1359" s="12" t="s">
        <v>24</v>
      </c>
      <c r="AW1359" s="12" t="s">
        <v>41</v>
      </c>
      <c r="AX1359" s="12" t="s">
        <v>78</v>
      </c>
      <c r="AY1359" s="226" t="s">
        <v>183</v>
      </c>
    </row>
    <row r="1360" spans="2:65" s="1" customFormat="1" ht="22.5" customHeight="1">
      <c r="B1360" s="40"/>
      <c r="C1360" s="245" t="s">
        <v>2378</v>
      </c>
      <c r="D1360" s="245" t="s">
        <v>272</v>
      </c>
      <c r="E1360" s="246" t="s">
        <v>2379</v>
      </c>
      <c r="F1360" s="247" t="s">
        <v>2380</v>
      </c>
      <c r="G1360" s="248" t="s">
        <v>312</v>
      </c>
      <c r="H1360" s="249">
        <v>2.9</v>
      </c>
      <c r="I1360" s="250"/>
      <c r="J1360" s="251">
        <f>ROUND(I1360*H1360,2)</f>
        <v>0</v>
      </c>
      <c r="K1360" s="247" t="s">
        <v>189</v>
      </c>
      <c r="L1360" s="252"/>
      <c r="M1360" s="253" t="s">
        <v>22</v>
      </c>
      <c r="N1360" s="254" t="s">
        <v>49</v>
      </c>
      <c r="O1360" s="41"/>
      <c r="P1360" s="212">
        <f>O1360*H1360</f>
        <v>0</v>
      </c>
      <c r="Q1360" s="212">
        <v>0.008</v>
      </c>
      <c r="R1360" s="212">
        <f>Q1360*H1360</f>
        <v>0.0232</v>
      </c>
      <c r="S1360" s="212">
        <v>0</v>
      </c>
      <c r="T1360" s="213">
        <f>S1360*H1360</f>
        <v>0</v>
      </c>
      <c r="AR1360" s="23" t="s">
        <v>394</v>
      </c>
      <c r="AT1360" s="23" t="s">
        <v>272</v>
      </c>
      <c r="AU1360" s="23" t="s">
        <v>86</v>
      </c>
      <c r="AY1360" s="23" t="s">
        <v>183</v>
      </c>
      <c r="BE1360" s="214">
        <f>IF(N1360="základní",J1360,0)</f>
        <v>0</v>
      </c>
      <c r="BF1360" s="214">
        <f>IF(N1360="snížená",J1360,0)</f>
        <v>0</v>
      </c>
      <c r="BG1360" s="214">
        <f>IF(N1360="zákl. přenesená",J1360,0)</f>
        <v>0</v>
      </c>
      <c r="BH1360" s="214">
        <f>IF(N1360="sníž. přenesená",J1360,0)</f>
        <v>0</v>
      </c>
      <c r="BI1360" s="214">
        <f>IF(N1360="nulová",J1360,0)</f>
        <v>0</v>
      </c>
      <c r="BJ1360" s="23" t="s">
        <v>24</v>
      </c>
      <c r="BK1360" s="214">
        <f>ROUND(I1360*H1360,2)</f>
        <v>0</v>
      </c>
      <c r="BL1360" s="23" t="s">
        <v>299</v>
      </c>
      <c r="BM1360" s="23" t="s">
        <v>2381</v>
      </c>
    </row>
    <row r="1361" spans="2:51" s="13" customFormat="1" ht="13.5">
      <c r="B1361" s="227"/>
      <c r="C1361" s="228"/>
      <c r="D1361" s="217" t="s">
        <v>192</v>
      </c>
      <c r="E1361" s="229" t="s">
        <v>22</v>
      </c>
      <c r="F1361" s="230" t="s">
        <v>2382</v>
      </c>
      <c r="G1361" s="228"/>
      <c r="H1361" s="231">
        <v>2.9</v>
      </c>
      <c r="I1361" s="232"/>
      <c r="J1361" s="228"/>
      <c r="K1361" s="228"/>
      <c r="L1361" s="233"/>
      <c r="M1361" s="234"/>
      <c r="N1361" s="235"/>
      <c r="O1361" s="235"/>
      <c r="P1361" s="235"/>
      <c r="Q1361" s="235"/>
      <c r="R1361" s="235"/>
      <c r="S1361" s="235"/>
      <c r="T1361" s="236"/>
      <c r="AT1361" s="237" t="s">
        <v>192</v>
      </c>
      <c r="AU1361" s="237" t="s">
        <v>86</v>
      </c>
      <c r="AV1361" s="13" t="s">
        <v>86</v>
      </c>
      <c r="AW1361" s="13" t="s">
        <v>41</v>
      </c>
      <c r="AX1361" s="13" t="s">
        <v>78</v>
      </c>
      <c r="AY1361" s="237" t="s">
        <v>183</v>
      </c>
    </row>
    <row r="1362" spans="2:51" s="12" customFormat="1" ht="13.5">
      <c r="B1362" s="215"/>
      <c r="C1362" s="216"/>
      <c r="D1362" s="238" t="s">
        <v>192</v>
      </c>
      <c r="E1362" s="242" t="s">
        <v>22</v>
      </c>
      <c r="F1362" s="243" t="s">
        <v>207</v>
      </c>
      <c r="G1362" s="216"/>
      <c r="H1362" s="244" t="s">
        <v>22</v>
      </c>
      <c r="I1362" s="221"/>
      <c r="J1362" s="216"/>
      <c r="K1362" s="216"/>
      <c r="L1362" s="222"/>
      <c r="M1362" s="223"/>
      <c r="N1362" s="224"/>
      <c r="O1362" s="224"/>
      <c r="P1362" s="224"/>
      <c r="Q1362" s="224"/>
      <c r="R1362" s="224"/>
      <c r="S1362" s="224"/>
      <c r="T1362" s="225"/>
      <c r="AT1362" s="226" t="s">
        <v>192</v>
      </c>
      <c r="AU1362" s="226" t="s">
        <v>86</v>
      </c>
      <c r="AV1362" s="12" t="s">
        <v>24</v>
      </c>
      <c r="AW1362" s="12" t="s">
        <v>41</v>
      </c>
      <c r="AX1362" s="12" t="s">
        <v>78</v>
      </c>
      <c r="AY1362" s="226" t="s">
        <v>183</v>
      </c>
    </row>
    <row r="1363" spans="2:65" s="1" customFormat="1" ht="22.5" customHeight="1">
      <c r="B1363" s="40"/>
      <c r="C1363" s="245" t="s">
        <v>2383</v>
      </c>
      <c r="D1363" s="245" t="s">
        <v>272</v>
      </c>
      <c r="E1363" s="246" t="s">
        <v>2384</v>
      </c>
      <c r="F1363" s="247" t="s">
        <v>2385</v>
      </c>
      <c r="G1363" s="248" t="s">
        <v>312</v>
      </c>
      <c r="H1363" s="249">
        <v>74.35</v>
      </c>
      <c r="I1363" s="250"/>
      <c r="J1363" s="251">
        <f>ROUND(I1363*H1363,2)</f>
        <v>0</v>
      </c>
      <c r="K1363" s="247" t="s">
        <v>189</v>
      </c>
      <c r="L1363" s="252"/>
      <c r="M1363" s="253" t="s">
        <v>22</v>
      </c>
      <c r="N1363" s="254" t="s">
        <v>49</v>
      </c>
      <c r="O1363" s="41"/>
      <c r="P1363" s="212">
        <f>O1363*H1363</f>
        <v>0</v>
      </c>
      <c r="Q1363" s="212">
        <v>0.007</v>
      </c>
      <c r="R1363" s="212">
        <f>Q1363*H1363</f>
        <v>0.52045</v>
      </c>
      <c r="S1363" s="212">
        <v>0</v>
      </c>
      <c r="T1363" s="213">
        <f>S1363*H1363</f>
        <v>0</v>
      </c>
      <c r="AR1363" s="23" t="s">
        <v>394</v>
      </c>
      <c r="AT1363" s="23" t="s">
        <v>272</v>
      </c>
      <c r="AU1363" s="23" t="s">
        <v>86</v>
      </c>
      <c r="AY1363" s="23" t="s">
        <v>183</v>
      </c>
      <c r="BE1363" s="214">
        <f>IF(N1363="základní",J1363,0)</f>
        <v>0</v>
      </c>
      <c r="BF1363" s="214">
        <f>IF(N1363="snížená",J1363,0)</f>
        <v>0</v>
      </c>
      <c r="BG1363" s="214">
        <f>IF(N1363="zákl. přenesená",J1363,0)</f>
        <v>0</v>
      </c>
      <c r="BH1363" s="214">
        <f>IF(N1363="sníž. přenesená",J1363,0)</f>
        <v>0</v>
      </c>
      <c r="BI1363" s="214">
        <f>IF(N1363="nulová",J1363,0)</f>
        <v>0</v>
      </c>
      <c r="BJ1363" s="23" t="s">
        <v>24</v>
      </c>
      <c r="BK1363" s="214">
        <f>ROUND(I1363*H1363,2)</f>
        <v>0</v>
      </c>
      <c r="BL1363" s="23" t="s">
        <v>299</v>
      </c>
      <c r="BM1363" s="23" t="s">
        <v>2386</v>
      </c>
    </row>
    <row r="1364" spans="2:51" s="13" customFormat="1" ht="13.5">
      <c r="B1364" s="227"/>
      <c r="C1364" s="228"/>
      <c r="D1364" s="217" t="s">
        <v>192</v>
      </c>
      <c r="E1364" s="229" t="s">
        <v>22</v>
      </c>
      <c r="F1364" s="230" t="s">
        <v>2387</v>
      </c>
      <c r="G1364" s="228"/>
      <c r="H1364" s="231">
        <v>74.35</v>
      </c>
      <c r="I1364" s="232"/>
      <c r="J1364" s="228"/>
      <c r="K1364" s="228"/>
      <c r="L1364" s="233"/>
      <c r="M1364" s="234"/>
      <c r="N1364" s="235"/>
      <c r="O1364" s="235"/>
      <c r="P1364" s="235"/>
      <c r="Q1364" s="235"/>
      <c r="R1364" s="235"/>
      <c r="S1364" s="235"/>
      <c r="T1364" s="236"/>
      <c r="AT1364" s="237" t="s">
        <v>192</v>
      </c>
      <c r="AU1364" s="237" t="s">
        <v>86</v>
      </c>
      <c r="AV1364" s="13" t="s">
        <v>86</v>
      </c>
      <c r="AW1364" s="13" t="s">
        <v>41</v>
      </c>
      <c r="AX1364" s="13" t="s">
        <v>24</v>
      </c>
      <c r="AY1364" s="237" t="s">
        <v>183</v>
      </c>
    </row>
    <row r="1365" spans="2:51" s="12" customFormat="1" ht="13.5">
      <c r="B1365" s="215"/>
      <c r="C1365" s="216"/>
      <c r="D1365" s="238" t="s">
        <v>192</v>
      </c>
      <c r="E1365" s="242" t="s">
        <v>22</v>
      </c>
      <c r="F1365" s="243" t="s">
        <v>207</v>
      </c>
      <c r="G1365" s="216"/>
      <c r="H1365" s="244" t="s">
        <v>22</v>
      </c>
      <c r="I1365" s="221"/>
      <c r="J1365" s="216"/>
      <c r="K1365" s="216"/>
      <c r="L1365" s="222"/>
      <c r="M1365" s="223"/>
      <c r="N1365" s="224"/>
      <c r="O1365" s="224"/>
      <c r="P1365" s="224"/>
      <c r="Q1365" s="224"/>
      <c r="R1365" s="224"/>
      <c r="S1365" s="224"/>
      <c r="T1365" s="225"/>
      <c r="AT1365" s="226" t="s">
        <v>192</v>
      </c>
      <c r="AU1365" s="226" t="s">
        <v>86</v>
      </c>
      <c r="AV1365" s="12" t="s">
        <v>24</v>
      </c>
      <c r="AW1365" s="12" t="s">
        <v>41</v>
      </c>
      <c r="AX1365" s="12" t="s">
        <v>78</v>
      </c>
      <c r="AY1365" s="226" t="s">
        <v>183</v>
      </c>
    </row>
    <row r="1366" spans="2:65" s="1" customFormat="1" ht="22.5" customHeight="1">
      <c r="B1366" s="40"/>
      <c r="C1366" s="245" t="s">
        <v>2388</v>
      </c>
      <c r="D1366" s="245" t="s">
        <v>272</v>
      </c>
      <c r="E1366" s="246" t="s">
        <v>2389</v>
      </c>
      <c r="F1366" s="247" t="s">
        <v>2390</v>
      </c>
      <c r="G1366" s="248" t="s">
        <v>246</v>
      </c>
      <c r="H1366" s="249">
        <v>112</v>
      </c>
      <c r="I1366" s="250"/>
      <c r="J1366" s="251">
        <f>ROUND(I1366*H1366,2)</f>
        <v>0</v>
      </c>
      <c r="K1366" s="247" t="s">
        <v>189</v>
      </c>
      <c r="L1366" s="252"/>
      <c r="M1366" s="253" t="s">
        <v>22</v>
      </c>
      <c r="N1366" s="254" t="s">
        <v>49</v>
      </c>
      <c r="O1366" s="41"/>
      <c r="P1366" s="212">
        <f>O1366*H1366</f>
        <v>0</v>
      </c>
      <c r="Q1366" s="212">
        <v>6E-05</v>
      </c>
      <c r="R1366" s="212">
        <f>Q1366*H1366</f>
        <v>0.00672</v>
      </c>
      <c r="S1366" s="212">
        <v>0</v>
      </c>
      <c r="T1366" s="213">
        <f>S1366*H1366</f>
        <v>0</v>
      </c>
      <c r="AR1366" s="23" t="s">
        <v>394</v>
      </c>
      <c r="AT1366" s="23" t="s">
        <v>272</v>
      </c>
      <c r="AU1366" s="23" t="s">
        <v>86</v>
      </c>
      <c r="AY1366" s="23" t="s">
        <v>183</v>
      </c>
      <c r="BE1366" s="214">
        <f>IF(N1366="základní",J1366,0)</f>
        <v>0</v>
      </c>
      <c r="BF1366" s="214">
        <f>IF(N1366="snížená",J1366,0)</f>
        <v>0</v>
      </c>
      <c r="BG1366" s="214">
        <f>IF(N1366="zákl. přenesená",J1366,0)</f>
        <v>0</v>
      </c>
      <c r="BH1366" s="214">
        <f>IF(N1366="sníž. přenesená",J1366,0)</f>
        <v>0</v>
      </c>
      <c r="BI1366" s="214">
        <f>IF(N1366="nulová",J1366,0)</f>
        <v>0</v>
      </c>
      <c r="BJ1366" s="23" t="s">
        <v>24</v>
      </c>
      <c r="BK1366" s="214">
        <f>ROUND(I1366*H1366,2)</f>
        <v>0</v>
      </c>
      <c r="BL1366" s="23" t="s">
        <v>299</v>
      </c>
      <c r="BM1366" s="23" t="s">
        <v>2391</v>
      </c>
    </row>
    <row r="1367" spans="2:51" s="13" customFormat="1" ht="13.5">
      <c r="B1367" s="227"/>
      <c r="C1367" s="228"/>
      <c r="D1367" s="238" t="s">
        <v>192</v>
      </c>
      <c r="E1367" s="239" t="s">
        <v>22</v>
      </c>
      <c r="F1367" s="240" t="s">
        <v>2392</v>
      </c>
      <c r="G1367" s="228"/>
      <c r="H1367" s="241">
        <v>112</v>
      </c>
      <c r="I1367" s="232"/>
      <c r="J1367" s="228"/>
      <c r="K1367" s="228"/>
      <c r="L1367" s="233"/>
      <c r="M1367" s="234"/>
      <c r="N1367" s="235"/>
      <c r="O1367" s="235"/>
      <c r="P1367" s="235"/>
      <c r="Q1367" s="235"/>
      <c r="R1367" s="235"/>
      <c r="S1367" s="235"/>
      <c r="T1367" s="236"/>
      <c r="AT1367" s="237" t="s">
        <v>192</v>
      </c>
      <c r="AU1367" s="237" t="s">
        <v>86</v>
      </c>
      <c r="AV1367" s="13" t="s">
        <v>86</v>
      </c>
      <c r="AW1367" s="13" t="s">
        <v>41</v>
      </c>
      <c r="AX1367" s="13" t="s">
        <v>78</v>
      </c>
      <c r="AY1367" s="237" t="s">
        <v>183</v>
      </c>
    </row>
    <row r="1368" spans="2:65" s="1" customFormat="1" ht="22.5" customHeight="1">
      <c r="B1368" s="40"/>
      <c r="C1368" s="203" t="s">
        <v>2393</v>
      </c>
      <c r="D1368" s="203" t="s">
        <v>185</v>
      </c>
      <c r="E1368" s="204" t="s">
        <v>2394</v>
      </c>
      <c r="F1368" s="205" t="s">
        <v>2395</v>
      </c>
      <c r="G1368" s="206" t="s">
        <v>246</v>
      </c>
      <c r="H1368" s="207">
        <v>8</v>
      </c>
      <c r="I1368" s="208"/>
      <c r="J1368" s="209">
        <f>ROUND(I1368*H1368,2)</f>
        <v>0</v>
      </c>
      <c r="K1368" s="205" t="s">
        <v>22</v>
      </c>
      <c r="L1368" s="60"/>
      <c r="M1368" s="210" t="s">
        <v>22</v>
      </c>
      <c r="N1368" s="211" t="s">
        <v>49</v>
      </c>
      <c r="O1368" s="41"/>
      <c r="P1368" s="212">
        <f>O1368*H1368</f>
        <v>0</v>
      </c>
      <c r="Q1368" s="212">
        <v>0.085</v>
      </c>
      <c r="R1368" s="212">
        <f>Q1368*H1368</f>
        <v>0.68</v>
      </c>
      <c r="S1368" s="212">
        <v>0</v>
      </c>
      <c r="T1368" s="213">
        <f>S1368*H1368</f>
        <v>0</v>
      </c>
      <c r="AR1368" s="23" t="s">
        <v>299</v>
      </c>
      <c r="AT1368" s="23" t="s">
        <v>185</v>
      </c>
      <c r="AU1368" s="23" t="s">
        <v>86</v>
      </c>
      <c r="AY1368" s="23" t="s">
        <v>183</v>
      </c>
      <c r="BE1368" s="214">
        <f>IF(N1368="základní",J1368,0)</f>
        <v>0</v>
      </c>
      <c r="BF1368" s="214">
        <f>IF(N1368="snížená",J1368,0)</f>
        <v>0</v>
      </c>
      <c r="BG1368" s="214">
        <f>IF(N1368="zákl. přenesená",J1368,0)</f>
        <v>0</v>
      </c>
      <c r="BH1368" s="214">
        <f>IF(N1368="sníž. přenesená",J1368,0)</f>
        <v>0</v>
      </c>
      <c r="BI1368" s="214">
        <f>IF(N1368="nulová",J1368,0)</f>
        <v>0</v>
      </c>
      <c r="BJ1368" s="23" t="s">
        <v>24</v>
      </c>
      <c r="BK1368" s="214">
        <f>ROUND(I1368*H1368,2)</f>
        <v>0</v>
      </c>
      <c r="BL1368" s="23" t="s">
        <v>299</v>
      </c>
      <c r="BM1368" s="23" t="s">
        <v>2396</v>
      </c>
    </row>
    <row r="1369" spans="2:65" s="1" customFormat="1" ht="69.75" customHeight="1">
      <c r="B1369" s="40"/>
      <c r="C1369" s="203" t="s">
        <v>2397</v>
      </c>
      <c r="D1369" s="203" t="s">
        <v>185</v>
      </c>
      <c r="E1369" s="204" t="s">
        <v>2398</v>
      </c>
      <c r="F1369" s="205" t="s">
        <v>2399</v>
      </c>
      <c r="G1369" s="206" t="s">
        <v>246</v>
      </c>
      <c r="H1369" s="207">
        <v>1</v>
      </c>
      <c r="I1369" s="208"/>
      <c r="J1369" s="209">
        <f>ROUND(I1369*H1369,2)</f>
        <v>0</v>
      </c>
      <c r="K1369" s="205" t="s">
        <v>22</v>
      </c>
      <c r="L1369" s="60"/>
      <c r="M1369" s="210" t="s">
        <v>22</v>
      </c>
      <c r="N1369" s="211" t="s">
        <v>49</v>
      </c>
      <c r="O1369" s="41"/>
      <c r="P1369" s="212">
        <f>O1369*H1369</f>
        <v>0</v>
      </c>
      <c r="Q1369" s="212">
        <v>0</v>
      </c>
      <c r="R1369" s="212">
        <f>Q1369*H1369</f>
        <v>0</v>
      </c>
      <c r="S1369" s="212">
        <v>0</v>
      </c>
      <c r="T1369" s="213">
        <f>S1369*H1369</f>
        <v>0</v>
      </c>
      <c r="AR1369" s="23" t="s">
        <v>299</v>
      </c>
      <c r="AT1369" s="23" t="s">
        <v>185</v>
      </c>
      <c r="AU1369" s="23" t="s">
        <v>86</v>
      </c>
      <c r="AY1369" s="23" t="s">
        <v>183</v>
      </c>
      <c r="BE1369" s="214">
        <f>IF(N1369="základní",J1369,0)</f>
        <v>0</v>
      </c>
      <c r="BF1369" s="214">
        <f>IF(N1369="snížená",J1369,0)</f>
        <v>0</v>
      </c>
      <c r="BG1369" s="214">
        <f>IF(N1369="zákl. přenesená",J1369,0)</f>
        <v>0</v>
      </c>
      <c r="BH1369" s="214">
        <f>IF(N1369="sníž. přenesená",J1369,0)</f>
        <v>0</v>
      </c>
      <c r="BI1369" s="214">
        <f>IF(N1369="nulová",J1369,0)</f>
        <v>0</v>
      </c>
      <c r="BJ1369" s="23" t="s">
        <v>24</v>
      </c>
      <c r="BK1369" s="214">
        <f>ROUND(I1369*H1369,2)</f>
        <v>0</v>
      </c>
      <c r="BL1369" s="23" t="s">
        <v>299</v>
      </c>
      <c r="BM1369" s="23" t="s">
        <v>2400</v>
      </c>
    </row>
    <row r="1370" spans="2:65" s="1" customFormat="1" ht="31.5" customHeight="1">
      <c r="B1370" s="40"/>
      <c r="C1370" s="203" t="s">
        <v>2401</v>
      </c>
      <c r="D1370" s="203" t="s">
        <v>185</v>
      </c>
      <c r="E1370" s="204" t="s">
        <v>2402</v>
      </c>
      <c r="F1370" s="205" t="s">
        <v>2403</v>
      </c>
      <c r="G1370" s="206" t="s">
        <v>257</v>
      </c>
      <c r="H1370" s="207">
        <v>2.213</v>
      </c>
      <c r="I1370" s="208"/>
      <c r="J1370" s="209">
        <f>ROUND(I1370*H1370,2)</f>
        <v>0</v>
      </c>
      <c r="K1370" s="205" t="s">
        <v>189</v>
      </c>
      <c r="L1370" s="60"/>
      <c r="M1370" s="210" t="s">
        <v>22</v>
      </c>
      <c r="N1370" s="211" t="s">
        <v>49</v>
      </c>
      <c r="O1370" s="41"/>
      <c r="P1370" s="212">
        <f>O1370*H1370</f>
        <v>0</v>
      </c>
      <c r="Q1370" s="212">
        <v>0</v>
      </c>
      <c r="R1370" s="212">
        <f>Q1370*H1370</f>
        <v>0</v>
      </c>
      <c r="S1370" s="212">
        <v>0</v>
      </c>
      <c r="T1370" s="213">
        <f>S1370*H1370</f>
        <v>0</v>
      </c>
      <c r="AR1370" s="23" t="s">
        <v>299</v>
      </c>
      <c r="AT1370" s="23" t="s">
        <v>185</v>
      </c>
      <c r="AU1370" s="23" t="s">
        <v>86</v>
      </c>
      <c r="AY1370" s="23" t="s">
        <v>183</v>
      </c>
      <c r="BE1370" s="214">
        <f>IF(N1370="základní",J1370,0)</f>
        <v>0</v>
      </c>
      <c r="BF1370" s="214">
        <f>IF(N1370="snížená",J1370,0)</f>
        <v>0</v>
      </c>
      <c r="BG1370" s="214">
        <f>IF(N1370="zákl. přenesená",J1370,0)</f>
        <v>0</v>
      </c>
      <c r="BH1370" s="214">
        <f>IF(N1370="sníž. přenesená",J1370,0)</f>
        <v>0</v>
      </c>
      <c r="BI1370" s="214">
        <f>IF(N1370="nulová",J1370,0)</f>
        <v>0</v>
      </c>
      <c r="BJ1370" s="23" t="s">
        <v>24</v>
      </c>
      <c r="BK1370" s="214">
        <f>ROUND(I1370*H1370,2)</f>
        <v>0</v>
      </c>
      <c r="BL1370" s="23" t="s">
        <v>299</v>
      </c>
      <c r="BM1370" s="23" t="s">
        <v>2404</v>
      </c>
    </row>
    <row r="1371" spans="2:63" s="11" customFormat="1" ht="29.85" customHeight="1">
      <c r="B1371" s="186"/>
      <c r="C1371" s="187"/>
      <c r="D1371" s="200" t="s">
        <v>77</v>
      </c>
      <c r="E1371" s="201" t="s">
        <v>2405</v>
      </c>
      <c r="F1371" s="201" t="s">
        <v>2406</v>
      </c>
      <c r="G1371" s="187"/>
      <c r="H1371" s="187"/>
      <c r="I1371" s="190"/>
      <c r="J1371" s="202">
        <f>BK1371</f>
        <v>0</v>
      </c>
      <c r="K1371" s="187"/>
      <c r="L1371" s="192"/>
      <c r="M1371" s="193"/>
      <c r="N1371" s="194"/>
      <c r="O1371" s="194"/>
      <c r="P1371" s="195">
        <f>SUM(P1372:P1381)</f>
        <v>0</v>
      </c>
      <c r="Q1371" s="194"/>
      <c r="R1371" s="195">
        <f>SUM(R1372:R1381)</f>
        <v>0.3492288</v>
      </c>
      <c r="S1371" s="194"/>
      <c r="T1371" s="196">
        <f>SUM(T1372:T1381)</f>
        <v>0</v>
      </c>
      <c r="AR1371" s="197" t="s">
        <v>86</v>
      </c>
      <c r="AT1371" s="198" t="s">
        <v>77</v>
      </c>
      <c r="AU1371" s="198" t="s">
        <v>24</v>
      </c>
      <c r="AY1371" s="197" t="s">
        <v>183</v>
      </c>
      <c r="BK1371" s="199">
        <f>SUM(BK1372:BK1381)</f>
        <v>0</v>
      </c>
    </row>
    <row r="1372" spans="2:65" s="1" customFormat="1" ht="31.5" customHeight="1">
      <c r="B1372" s="40"/>
      <c r="C1372" s="203" t="s">
        <v>2407</v>
      </c>
      <c r="D1372" s="203" t="s">
        <v>185</v>
      </c>
      <c r="E1372" s="204" t="s">
        <v>2408</v>
      </c>
      <c r="F1372" s="205" t="s">
        <v>2409</v>
      </c>
      <c r="G1372" s="206" t="s">
        <v>288</v>
      </c>
      <c r="H1372" s="207">
        <v>41.28</v>
      </c>
      <c r="I1372" s="208"/>
      <c r="J1372" s="209">
        <f>ROUND(I1372*H1372,2)</f>
        <v>0</v>
      </c>
      <c r="K1372" s="205" t="s">
        <v>189</v>
      </c>
      <c r="L1372" s="60"/>
      <c r="M1372" s="210" t="s">
        <v>22</v>
      </c>
      <c r="N1372" s="211" t="s">
        <v>49</v>
      </c>
      <c r="O1372" s="41"/>
      <c r="P1372" s="212">
        <f>O1372*H1372</f>
        <v>0</v>
      </c>
      <c r="Q1372" s="212">
        <v>6E-05</v>
      </c>
      <c r="R1372" s="212">
        <f>Q1372*H1372</f>
        <v>0.0024768</v>
      </c>
      <c r="S1372" s="212">
        <v>0</v>
      </c>
      <c r="T1372" s="213">
        <f>S1372*H1372</f>
        <v>0</v>
      </c>
      <c r="AR1372" s="23" t="s">
        <v>299</v>
      </c>
      <c r="AT1372" s="23" t="s">
        <v>185</v>
      </c>
      <c r="AU1372" s="23" t="s">
        <v>86</v>
      </c>
      <c r="AY1372" s="23" t="s">
        <v>183</v>
      </c>
      <c r="BE1372" s="214">
        <f>IF(N1372="základní",J1372,0)</f>
        <v>0</v>
      </c>
      <c r="BF1372" s="214">
        <f>IF(N1372="snížená",J1372,0)</f>
        <v>0</v>
      </c>
      <c r="BG1372" s="214">
        <f>IF(N1372="zákl. přenesená",J1372,0)</f>
        <v>0</v>
      </c>
      <c r="BH1372" s="214">
        <f>IF(N1372="sníž. přenesená",J1372,0)</f>
        <v>0</v>
      </c>
      <c r="BI1372" s="214">
        <f>IF(N1372="nulová",J1372,0)</f>
        <v>0</v>
      </c>
      <c r="BJ1372" s="23" t="s">
        <v>24</v>
      </c>
      <c r="BK1372" s="214">
        <f>ROUND(I1372*H1372,2)</f>
        <v>0</v>
      </c>
      <c r="BL1372" s="23" t="s">
        <v>299</v>
      </c>
      <c r="BM1372" s="23" t="s">
        <v>2410</v>
      </c>
    </row>
    <row r="1373" spans="2:51" s="12" customFormat="1" ht="13.5">
      <c r="B1373" s="215"/>
      <c r="C1373" s="216"/>
      <c r="D1373" s="217" t="s">
        <v>192</v>
      </c>
      <c r="E1373" s="218" t="s">
        <v>22</v>
      </c>
      <c r="F1373" s="219" t="s">
        <v>230</v>
      </c>
      <c r="G1373" s="216"/>
      <c r="H1373" s="220" t="s">
        <v>22</v>
      </c>
      <c r="I1373" s="221"/>
      <c r="J1373" s="216"/>
      <c r="K1373" s="216"/>
      <c r="L1373" s="222"/>
      <c r="M1373" s="223"/>
      <c r="N1373" s="224"/>
      <c r="O1373" s="224"/>
      <c r="P1373" s="224"/>
      <c r="Q1373" s="224"/>
      <c r="R1373" s="224"/>
      <c r="S1373" s="224"/>
      <c r="T1373" s="225"/>
      <c r="AT1373" s="226" t="s">
        <v>192</v>
      </c>
      <c r="AU1373" s="226" t="s">
        <v>86</v>
      </c>
      <c r="AV1373" s="12" t="s">
        <v>24</v>
      </c>
      <c r="AW1373" s="12" t="s">
        <v>41</v>
      </c>
      <c r="AX1373" s="12" t="s">
        <v>78</v>
      </c>
      <c r="AY1373" s="226" t="s">
        <v>183</v>
      </c>
    </row>
    <row r="1374" spans="2:51" s="13" customFormat="1" ht="13.5">
      <c r="B1374" s="227"/>
      <c r="C1374" s="228"/>
      <c r="D1374" s="217" t="s">
        <v>192</v>
      </c>
      <c r="E1374" s="229" t="s">
        <v>22</v>
      </c>
      <c r="F1374" s="230" t="s">
        <v>2411</v>
      </c>
      <c r="G1374" s="228"/>
      <c r="H1374" s="231">
        <v>20.68</v>
      </c>
      <c r="I1374" s="232"/>
      <c r="J1374" s="228"/>
      <c r="K1374" s="228"/>
      <c r="L1374" s="233"/>
      <c r="M1374" s="234"/>
      <c r="N1374" s="235"/>
      <c r="O1374" s="235"/>
      <c r="P1374" s="235"/>
      <c r="Q1374" s="235"/>
      <c r="R1374" s="235"/>
      <c r="S1374" s="235"/>
      <c r="T1374" s="236"/>
      <c r="AT1374" s="237" t="s">
        <v>192</v>
      </c>
      <c r="AU1374" s="237" t="s">
        <v>86</v>
      </c>
      <c r="AV1374" s="13" t="s">
        <v>86</v>
      </c>
      <c r="AW1374" s="13" t="s">
        <v>41</v>
      </c>
      <c r="AX1374" s="13" t="s">
        <v>78</v>
      </c>
      <c r="AY1374" s="237" t="s">
        <v>183</v>
      </c>
    </row>
    <row r="1375" spans="2:51" s="12" customFormat="1" ht="13.5">
      <c r="B1375" s="215"/>
      <c r="C1375" s="216"/>
      <c r="D1375" s="217" t="s">
        <v>192</v>
      </c>
      <c r="E1375" s="218" t="s">
        <v>22</v>
      </c>
      <c r="F1375" s="219" t="s">
        <v>239</v>
      </c>
      <c r="G1375" s="216"/>
      <c r="H1375" s="220" t="s">
        <v>22</v>
      </c>
      <c r="I1375" s="221"/>
      <c r="J1375" s="216"/>
      <c r="K1375" s="216"/>
      <c r="L1375" s="222"/>
      <c r="M1375" s="223"/>
      <c r="N1375" s="224"/>
      <c r="O1375" s="224"/>
      <c r="P1375" s="224"/>
      <c r="Q1375" s="224"/>
      <c r="R1375" s="224"/>
      <c r="S1375" s="224"/>
      <c r="T1375" s="225"/>
      <c r="AT1375" s="226" t="s">
        <v>192</v>
      </c>
      <c r="AU1375" s="226" t="s">
        <v>86</v>
      </c>
      <c r="AV1375" s="12" t="s">
        <v>24</v>
      </c>
      <c r="AW1375" s="12" t="s">
        <v>41</v>
      </c>
      <c r="AX1375" s="12" t="s">
        <v>78</v>
      </c>
      <c r="AY1375" s="226" t="s">
        <v>183</v>
      </c>
    </row>
    <row r="1376" spans="2:51" s="13" customFormat="1" ht="13.5">
      <c r="B1376" s="227"/>
      <c r="C1376" s="228"/>
      <c r="D1376" s="217" t="s">
        <v>192</v>
      </c>
      <c r="E1376" s="229" t="s">
        <v>22</v>
      </c>
      <c r="F1376" s="230" t="s">
        <v>2412</v>
      </c>
      <c r="G1376" s="228"/>
      <c r="H1376" s="231">
        <v>20.6</v>
      </c>
      <c r="I1376" s="232"/>
      <c r="J1376" s="228"/>
      <c r="K1376" s="228"/>
      <c r="L1376" s="233"/>
      <c r="M1376" s="234"/>
      <c r="N1376" s="235"/>
      <c r="O1376" s="235"/>
      <c r="P1376" s="235"/>
      <c r="Q1376" s="235"/>
      <c r="R1376" s="235"/>
      <c r="S1376" s="235"/>
      <c r="T1376" s="236"/>
      <c r="AT1376" s="237" t="s">
        <v>192</v>
      </c>
      <c r="AU1376" s="237" t="s">
        <v>86</v>
      </c>
      <c r="AV1376" s="13" t="s">
        <v>86</v>
      </c>
      <c r="AW1376" s="13" t="s">
        <v>41</v>
      </c>
      <c r="AX1376" s="13" t="s">
        <v>78</v>
      </c>
      <c r="AY1376" s="237" t="s">
        <v>183</v>
      </c>
    </row>
    <row r="1377" spans="2:51" s="12" customFormat="1" ht="13.5">
      <c r="B1377" s="215"/>
      <c r="C1377" s="216"/>
      <c r="D1377" s="238" t="s">
        <v>192</v>
      </c>
      <c r="E1377" s="242" t="s">
        <v>22</v>
      </c>
      <c r="F1377" s="243" t="s">
        <v>207</v>
      </c>
      <c r="G1377" s="216"/>
      <c r="H1377" s="244" t="s">
        <v>22</v>
      </c>
      <c r="I1377" s="221"/>
      <c r="J1377" s="216"/>
      <c r="K1377" s="216"/>
      <c r="L1377" s="222"/>
      <c r="M1377" s="223"/>
      <c r="N1377" s="224"/>
      <c r="O1377" s="224"/>
      <c r="P1377" s="224"/>
      <c r="Q1377" s="224"/>
      <c r="R1377" s="224"/>
      <c r="S1377" s="224"/>
      <c r="T1377" s="225"/>
      <c r="AT1377" s="226" t="s">
        <v>192</v>
      </c>
      <c r="AU1377" s="226" t="s">
        <v>86</v>
      </c>
      <c r="AV1377" s="12" t="s">
        <v>24</v>
      </c>
      <c r="AW1377" s="12" t="s">
        <v>41</v>
      </c>
      <c r="AX1377" s="12" t="s">
        <v>78</v>
      </c>
      <c r="AY1377" s="226" t="s">
        <v>183</v>
      </c>
    </row>
    <row r="1378" spans="2:65" s="1" customFormat="1" ht="22.5" customHeight="1">
      <c r="B1378" s="40"/>
      <c r="C1378" s="245" t="s">
        <v>2413</v>
      </c>
      <c r="D1378" s="245" t="s">
        <v>272</v>
      </c>
      <c r="E1378" s="246" t="s">
        <v>2414</v>
      </c>
      <c r="F1378" s="247" t="s">
        <v>2415</v>
      </c>
      <c r="G1378" s="248" t="s">
        <v>288</v>
      </c>
      <c r="H1378" s="249">
        <v>43.344</v>
      </c>
      <c r="I1378" s="250"/>
      <c r="J1378" s="251">
        <f>ROUND(I1378*H1378,2)</f>
        <v>0</v>
      </c>
      <c r="K1378" s="247" t="s">
        <v>189</v>
      </c>
      <c r="L1378" s="252"/>
      <c r="M1378" s="253" t="s">
        <v>22</v>
      </c>
      <c r="N1378" s="254" t="s">
        <v>49</v>
      </c>
      <c r="O1378" s="41"/>
      <c r="P1378" s="212">
        <f>O1378*H1378</f>
        <v>0</v>
      </c>
      <c r="Q1378" s="212">
        <v>0.008</v>
      </c>
      <c r="R1378" s="212">
        <f>Q1378*H1378</f>
        <v>0.346752</v>
      </c>
      <c r="S1378" s="212">
        <v>0</v>
      </c>
      <c r="T1378" s="213">
        <f>S1378*H1378</f>
        <v>0</v>
      </c>
      <c r="AR1378" s="23" t="s">
        <v>394</v>
      </c>
      <c r="AT1378" s="23" t="s">
        <v>272</v>
      </c>
      <c r="AU1378" s="23" t="s">
        <v>86</v>
      </c>
      <c r="AY1378" s="23" t="s">
        <v>183</v>
      </c>
      <c r="BE1378" s="214">
        <f>IF(N1378="základní",J1378,0)</f>
        <v>0</v>
      </c>
      <c r="BF1378" s="214">
        <f>IF(N1378="snížená",J1378,0)</f>
        <v>0</v>
      </c>
      <c r="BG1378" s="214">
        <f>IF(N1378="zákl. přenesená",J1378,0)</f>
        <v>0</v>
      </c>
      <c r="BH1378" s="214">
        <f>IF(N1378="sníž. přenesená",J1378,0)</f>
        <v>0</v>
      </c>
      <c r="BI1378" s="214">
        <f>IF(N1378="nulová",J1378,0)</f>
        <v>0</v>
      </c>
      <c r="BJ1378" s="23" t="s">
        <v>24</v>
      </c>
      <c r="BK1378" s="214">
        <f>ROUND(I1378*H1378,2)</f>
        <v>0</v>
      </c>
      <c r="BL1378" s="23" t="s">
        <v>299</v>
      </c>
      <c r="BM1378" s="23" t="s">
        <v>2416</v>
      </c>
    </row>
    <row r="1379" spans="2:51" s="13" customFormat="1" ht="13.5">
      <c r="B1379" s="227"/>
      <c r="C1379" s="228"/>
      <c r="D1379" s="238" t="s">
        <v>192</v>
      </c>
      <c r="E1379" s="228"/>
      <c r="F1379" s="240" t="s">
        <v>2417</v>
      </c>
      <c r="G1379" s="228"/>
      <c r="H1379" s="241">
        <v>43.344</v>
      </c>
      <c r="I1379" s="232"/>
      <c r="J1379" s="228"/>
      <c r="K1379" s="228"/>
      <c r="L1379" s="233"/>
      <c r="M1379" s="234"/>
      <c r="N1379" s="235"/>
      <c r="O1379" s="235"/>
      <c r="P1379" s="235"/>
      <c r="Q1379" s="235"/>
      <c r="R1379" s="235"/>
      <c r="S1379" s="235"/>
      <c r="T1379" s="236"/>
      <c r="AT1379" s="237" t="s">
        <v>192</v>
      </c>
      <c r="AU1379" s="237" t="s">
        <v>86</v>
      </c>
      <c r="AV1379" s="13" t="s">
        <v>86</v>
      </c>
      <c r="AW1379" s="13" t="s">
        <v>6</v>
      </c>
      <c r="AX1379" s="13" t="s">
        <v>24</v>
      </c>
      <c r="AY1379" s="237" t="s">
        <v>183</v>
      </c>
    </row>
    <row r="1380" spans="2:65" s="1" customFormat="1" ht="31.5" customHeight="1">
      <c r="B1380" s="40"/>
      <c r="C1380" s="203" t="s">
        <v>2418</v>
      </c>
      <c r="D1380" s="203" t="s">
        <v>185</v>
      </c>
      <c r="E1380" s="204" t="s">
        <v>2419</v>
      </c>
      <c r="F1380" s="205" t="s">
        <v>2420</v>
      </c>
      <c r="G1380" s="206" t="s">
        <v>312</v>
      </c>
      <c r="H1380" s="207">
        <v>24</v>
      </c>
      <c r="I1380" s="208"/>
      <c r="J1380" s="209">
        <f>ROUND(I1380*H1380,2)</f>
        <v>0</v>
      </c>
      <c r="K1380" s="205" t="s">
        <v>22</v>
      </c>
      <c r="L1380" s="60"/>
      <c r="M1380" s="210" t="s">
        <v>22</v>
      </c>
      <c r="N1380" s="211" t="s">
        <v>49</v>
      </c>
      <c r="O1380" s="41"/>
      <c r="P1380" s="212">
        <f>O1380*H1380</f>
        <v>0</v>
      </c>
      <c r="Q1380" s="212">
        <v>0</v>
      </c>
      <c r="R1380" s="212">
        <f>Q1380*H1380</f>
        <v>0</v>
      </c>
      <c r="S1380" s="212">
        <v>0</v>
      </c>
      <c r="T1380" s="213">
        <f>S1380*H1380</f>
        <v>0</v>
      </c>
      <c r="AR1380" s="23" t="s">
        <v>299</v>
      </c>
      <c r="AT1380" s="23" t="s">
        <v>185</v>
      </c>
      <c r="AU1380" s="23" t="s">
        <v>86</v>
      </c>
      <c r="AY1380" s="23" t="s">
        <v>183</v>
      </c>
      <c r="BE1380" s="214">
        <f>IF(N1380="základní",J1380,0)</f>
        <v>0</v>
      </c>
      <c r="BF1380" s="214">
        <f>IF(N1380="snížená",J1380,0)</f>
        <v>0</v>
      </c>
      <c r="BG1380" s="214">
        <f>IF(N1380="zákl. přenesená",J1380,0)</f>
        <v>0</v>
      </c>
      <c r="BH1380" s="214">
        <f>IF(N1380="sníž. přenesená",J1380,0)</f>
        <v>0</v>
      </c>
      <c r="BI1380" s="214">
        <f>IF(N1380="nulová",J1380,0)</f>
        <v>0</v>
      </c>
      <c r="BJ1380" s="23" t="s">
        <v>24</v>
      </c>
      <c r="BK1380" s="214">
        <f>ROUND(I1380*H1380,2)</f>
        <v>0</v>
      </c>
      <c r="BL1380" s="23" t="s">
        <v>299</v>
      </c>
      <c r="BM1380" s="23" t="s">
        <v>2421</v>
      </c>
    </row>
    <row r="1381" spans="2:65" s="1" customFormat="1" ht="31.5" customHeight="1">
      <c r="B1381" s="40"/>
      <c r="C1381" s="203" t="s">
        <v>2422</v>
      </c>
      <c r="D1381" s="203" t="s">
        <v>185</v>
      </c>
      <c r="E1381" s="204" t="s">
        <v>2423</v>
      </c>
      <c r="F1381" s="205" t="s">
        <v>2424</v>
      </c>
      <c r="G1381" s="206" t="s">
        <v>257</v>
      </c>
      <c r="H1381" s="207">
        <v>0.349</v>
      </c>
      <c r="I1381" s="208"/>
      <c r="J1381" s="209">
        <f>ROUND(I1381*H1381,2)</f>
        <v>0</v>
      </c>
      <c r="K1381" s="205" t="s">
        <v>189</v>
      </c>
      <c r="L1381" s="60"/>
      <c r="M1381" s="210" t="s">
        <v>22</v>
      </c>
      <c r="N1381" s="211" t="s">
        <v>49</v>
      </c>
      <c r="O1381" s="41"/>
      <c r="P1381" s="212">
        <f>O1381*H1381</f>
        <v>0</v>
      </c>
      <c r="Q1381" s="212">
        <v>0</v>
      </c>
      <c r="R1381" s="212">
        <f>Q1381*H1381</f>
        <v>0</v>
      </c>
      <c r="S1381" s="212">
        <v>0</v>
      </c>
      <c r="T1381" s="213">
        <f>S1381*H1381</f>
        <v>0</v>
      </c>
      <c r="AR1381" s="23" t="s">
        <v>299</v>
      </c>
      <c r="AT1381" s="23" t="s">
        <v>185</v>
      </c>
      <c r="AU1381" s="23" t="s">
        <v>86</v>
      </c>
      <c r="AY1381" s="23" t="s">
        <v>183</v>
      </c>
      <c r="BE1381" s="214">
        <f>IF(N1381="základní",J1381,0)</f>
        <v>0</v>
      </c>
      <c r="BF1381" s="214">
        <f>IF(N1381="snížená",J1381,0)</f>
        <v>0</v>
      </c>
      <c r="BG1381" s="214">
        <f>IF(N1381="zákl. přenesená",J1381,0)</f>
        <v>0</v>
      </c>
      <c r="BH1381" s="214">
        <f>IF(N1381="sníž. přenesená",J1381,0)</f>
        <v>0</v>
      </c>
      <c r="BI1381" s="214">
        <f>IF(N1381="nulová",J1381,0)</f>
        <v>0</v>
      </c>
      <c r="BJ1381" s="23" t="s">
        <v>24</v>
      </c>
      <c r="BK1381" s="214">
        <f>ROUND(I1381*H1381,2)</f>
        <v>0</v>
      </c>
      <c r="BL1381" s="23" t="s">
        <v>299</v>
      </c>
      <c r="BM1381" s="23" t="s">
        <v>2425</v>
      </c>
    </row>
    <row r="1382" spans="2:63" s="11" customFormat="1" ht="29.85" customHeight="1">
      <c r="B1382" s="186"/>
      <c r="C1382" s="187"/>
      <c r="D1382" s="200" t="s">
        <v>77</v>
      </c>
      <c r="E1382" s="201" t="s">
        <v>2426</v>
      </c>
      <c r="F1382" s="201" t="s">
        <v>2427</v>
      </c>
      <c r="G1382" s="187"/>
      <c r="H1382" s="187"/>
      <c r="I1382" s="190"/>
      <c r="J1382" s="202">
        <f>BK1382</f>
        <v>0</v>
      </c>
      <c r="K1382" s="187"/>
      <c r="L1382" s="192"/>
      <c r="M1382" s="193"/>
      <c r="N1382" s="194"/>
      <c r="O1382" s="194"/>
      <c r="P1382" s="195">
        <f>SUM(P1383:P1466)</f>
        <v>0</v>
      </c>
      <c r="Q1382" s="194"/>
      <c r="R1382" s="195">
        <f>SUM(R1383:R1466)</f>
        <v>26.906623539999995</v>
      </c>
      <c r="S1382" s="194"/>
      <c r="T1382" s="196">
        <f>SUM(T1383:T1466)</f>
        <v>0</v>
      </c>
      <c r="AR1382" s="197" t="s">
        <v>86</v>
      </c>
      <c r="AT1382" s="198" t="s">
        <v>77</v>
      </c>
      <c r="AU1382" s="198" t="s">
        <v>24</v>
      </c>
      <c r="AY1382" s="197" t="s">
        <v>183</v>
      </c>
      <c r="BK1382" s="199">
        <f>SUM(BK1383:BK1466)</f>
        <v>0</v>
      </c>
    </row>
    <row r="1383" spans="2:65" s="1" customFormat="1" ht="22.5" customHeight="1">
      <c r="B1383" s="40"/>
      <c r="C1383" s="203" t="s">
        <v>2428</v>
      </c>
      <c r="D1383" s="203" t="s">
        <v>185</v>
      </c>
      <c r="E1383" s="204" t="s">
        <v>2429</v>
      </c>
      <c r="F1383" s="205" t="s">
        <v>2430</v>
      </c>
      <c r="G1383" s="206" t="s">
        <v>312</v>
      </c>
      <c r="H1383" s="207">
        <v>561.05</v>
      </c>
      <c r="I1383" s="208"/>
      <c r="J1383" s="209">
        <f>ROUND(I1383*H1383,2)</f>
        <v>0</v>
      </c>
      <c r="K1383" s="205" t="s">
        <v>189</v>
      </c>
      <c r="L1383" s="60"/>
      <c r="M1383" s="210" t="s">
        <v>22</v>
      </c>
      <c r="N1383" s="211" t="s">
        <v>49</v>
      </c>
      <c r="O1383" s="41"/>
      <c r="P1383" s="212">
        <f>O1383*H1383</f>
        <v>0</v>
      </c>
      <c r="Q1383" s="212">
        <v>0.00028</v>
      </c>
      <c r="R1383" s="212">
        <f>Q1383*H1383</f>
        <v>0.15709399999999998</v>
      </c>
      <c r="S1383" s="212">
        <v>0</v>
      </c>
      <c r="T1383" s="213">
        <f>S1383*H1383</f>
        <v>0</v>
      </c>
      <c r="AR1383" s="23" t="s">
        <v>299</v>
      </c>
      <c r="AT1383" s="23" t="s">
        <v>185</v>
      </c>
      <c r="AU1383" s="23" t="s">
        <v>86</v>
      </c>
      <c r="AY1383" s="23" t="s">
        <v>183</v>
      </c>
      <c r="BE1383" s="214">
        <f>IF(N1383="základní",J1383,0)</f>
        <v>0</v>
      </c>
      <c r="BF1383" s="214">
        <f>IF(N1383="snížená",J1383,0)</f>
        <v>0</v>
      </c>
      <c r="BG1383" s="214">
        <f>IF(N1383="zákl. přenesená",J1383,0)</f>
        <v>0</v>
      </c>
      <c r="BH1383" s="214">
        <f>IF(N1383="sníž. přenesená",J1383,0)</f>
        <v>0</v>
      </c>
      <c r="BI1383" s="214">
        <f>IF(N1383="nulová",J1383,0)</f>
        <v>0</v>
      </c>
      <c r="BJ1383" s="23" t="s">
        <v>24</v>
      </c>
      <c r="BK1383" s="214">
        <f>ROUND(I1383*H1383,2)</f>
        <v>0</v>
      </c>
      <c r="BL1383" s="23" t="s">
        <v>299</v>
      </c>
      <c r="BM1383" s="23" t="s">
        <v>2431</v>
      </c>
    </row>
    <row r="1384" spans="2:51" s="12" customFormat="1" ht="13.5">
      <c r="B1384" s="215"/>
      <c r="C1384" s="216"/>
      <c r="D1384" s="217" t="s">
        <v>192</v>
      </c>
      <c r="E1384" s="218" t="s">
        <v>22</v>
      </c>
      <c r="F1384" s="219" t="s">
        <v>464</v>
      </c>
      <c r="G1384" s="216"/>
      <c r="H1384" s="220" t="s">
        <v>22</v>
      </c>
      <c r="I1384" s="221"/>
      <c r="J1384" s="216"/>
      <c r="K1384" s="216"/>
      <c r="L1384" s="222"/>
      <c r="M1384" s="223"/>
      <c r="N1384" s="224"/>
      <c r="O1384" s="224"/>
      <c r="P1384" s="224"/>
      <c r="Q1384" s="224"/>
      <c r="R1384" s="224"/>
      <c r="S1384" s="224"/>
      <c r="T1384" s="225"/>
      <c r="AT1384" s="226" t="s">
        <v>192</v>
      </c>
      <c r="AU1384" s="226" t="s">
        <v>86</v>
      </c>
      <c r="AV1384" s="12" t="s">
        <v>24</v>
      </c>
      <c r="AW1384" s="12" t="s">
        <v>41</v>
      </c>
      <c r="AX1384" s="12" t="s">
        <v>78</v>
      </c>
      <c r="AY1384" s="226" t="s">
        <v>183</v>
      </c>
    </row>
    <row r="1385" spans="2:51" s="12" customFormat="1" ht="13.5">
      <c r="B1385" s="215"/>
      <c r="C1385" s="216"/>
      <c r="D1385" s="217" t="s">
        <v>192</v>
      </c>
      <c r="E1385" s="218" t="s">
        <v>22</v>
      </c>
      <c r="F1385" s="219" t="s">
        <v>1322</v>
      </c>
      <c r="G1385" s="216"/>
      <c r="H1385" s="220" t="s">
        <v>22</v>
      </c>
      <c r="I1385" s="221"/>
      <c r="J1385" s="216"/>
      <c r="K1385" s="216"/>
      <c r="L1385" s="222"/>
      <c r="M1385" s="223"/>
      <c r="N1385" s="224"/>
      <c r="O1385" s="224"/>
      <c r="P1385" s="224"/>
      <c r="Q1385" s="224"/>
      <c r="R1385" s="224"/>
      <c r="S1385" s="224"/>
      <c r="T1385" s="225"/>
      <c r="AT1385" s="226" t="s">
        <v>192</v>
      </c>
      <c r="AU1385" s="226" t="s">
        <v>86</v>
      </c>
      <c r="AV1385" s="12" t="s">
        <v>24</v>
      </c>
      <c r="AW1385" s="12" t="s">
        <v>41</v>
      </c>
      <c r="AX1385" s="12" t="s">
        <v>78</v>
      </c>
      <c r="AY1385" s="226" t="s">
        <v>183</v>
      </c>
    </row>
    <row r="1386" spans="2:51" s="13" customFormat="1" ht="13.5">
      <c r="B1386" s="227"/>
      <c r="C1386" s="228"/>
      <c r="D1386" s="217" t="s">
        <v>192</v>
      </c>
      <c r="E1386" s="229" t="s">
        <v>22</v>
      </c>
      <c r="F1386" s="230" t="s">
        <v>2432</v>
      </c>
      <c r="G1386" s="228"/>
      <c r="H1386" s="231">
        <v>83.7</v>
      </c>
      <c r="I1386" s="232"/>
      <c r="J1386" s="228"/>
      <c r="K1386" s="228"/>
      <c r="L1386" s="233"/>
      <c r="M1386" s="234"/>
      <c r="N1386" s="235"/>
      <c r="O1386" s="235"/>
      <c r="P1386" s="235"/>
      <c r="Q1386" s="235"/>
      <c r="R1386" s="235"/>
      <c r="S1386" s="235"/>
      <c r="T1386" s="236"/>
      <c r="AT1386" s="237" t="s">
        <v>192</v>
      </c>
      <c r="AU1386" s="237" t="s">
        <v>86</v>
      </c>
      <c r="AV1386" s="13" t="s">
        <v>86</v>
      </c>
      <c r="AW1386" s="13" t="s">
        <v>41</v>
      </c>
      <c r="AX1386" s="13" t="s">
        <v>78</v>
      </c>
      <c r="AY1386" s="237" t="s">
        <v>183</v>
      </c>
    </row>
    <row r="1387" spans="2:51" s="12" customFormat="1" ht="13.5">
      <c r="B1387" s="215"/>
      <c r="C1387" s="216"/>
      <c r="D1387" s="217" t="s">
        <v>192</v>
      </c>
      <c r="E1387" s="218" t="s">
        <v>22</v>
      </c>
      <c r="F1387" s="219" t="s">
        <v>1325</v>
      </c>
      <c r="G1387" s="216"/>
      <c r="H1387" s="220" t="s">
        <v>22</v>
      </c>
      <c r="I1387" s="221"/>
      <c r="J1387" s="216"/>
      <c r="K1387" s="216"/>
      <c r="L1387" s="222"/>
      <c r="M1387" s="223"/>
      <c r="N1387" s="224"/>
      <c r="O1387" s="224"/>
      <c r="P1387" s="224"/>
      <c r="Q1387" s="224"/>
      <c r="R1387" s="224"/>
      <c r="S1387" s="224"/>
      <c r="T1387" s="225"/>
      <c r="AT1387" s="226" t="s">
        <v>192</v>
      </c>
      <c r="AU1387" s="226" t="s">
        <v>86</v>
      </c>
      <c r="AV1387" s="12" t="s">
        <v>24</v>
      </c>
      <c r="AW1387" s="12" t="s">
        <v>41</v>
      </c>
      <c r="AX1387" s="12" t="s">
        <v>78</v>
      </c>
      <c r="AY1387" s="226" t="s">
        <v>183</v>
      </c>
    </row>
    <row r="1388" spans="2:51" s="13" customFormat="1" ht="13.5">
      <c r="B1388" s="227"/>
      <c r="C1388" s="228"/>
      <c r="D1388" s="217" t="s">
        <v>192</v>
      </c>
      <c r="E1388" s="229" t="s">
        <v>22</v>
      </c>
      <c r="F1388" s="230" t="s">
        <v>2433</v>
      </c>
      <c r="G1388" s="228"/>
      <c r="H1388" s="231">
        <v>25.5</v>
      </c>
      <c r="I1388" s="232"/>
      <c r="J1388" s="228"/>
      <c r="K1388" s="228"/>
      <c r="L1388" s="233"/>
      <c r="M1388" s="234"/>
      <c r="N1388" s="235"/>
      <c r="O1388" s="235"/>
      <c r="P1388" s="235"/>
      <c r="Q1388" s="235"/>
      <c r="R1388" s="235"/>
      <c r="S1388" s="235"/>
      <c r="T1388" s="236"/>
      <c r="AT1388" s="237" t="s">
        <v>192</v>
      </c>
      <c r="AU1388" s="237" t="s">
        <v>86</v>
      </c>
      <c r="AV1388" s="13" t="s">
        <v>86</v>
      </c>
      <c r="AW1388" s="13" t="s">
        <v>41</v>
      </c>
      <c r="AX1388" s="13" t="s">
        <v>78</v>
      </c>
      <c r="AY1388" s="237" t="s">
        <v>183</v>
      </c>
    </row>
    <row r="1389" spans="2:51" s="12" customFormat="1" ht="13.5">
      <c r="B1389" s="215"/>
      <c r="C1389" s="216"/>
      <c r="D1389" s="217" t="s">
        <v>192</v>
      </c>
      <c r="E1389" s="218" t="s">
        <v>22</v>
      </c>
      <c r="F1389" s="219" t="s">
        <v>1327</v>
      </c>
      <c r="G1389" s="216"/>
      <c r="H1389" s="220" t="s">
        <v>22</v>
      </c>
      <c r="I1389" s="221"/>
      <c r="J1389" s="216"/>
      <c r="K1389" s="216"/>
      <c r="L1389" s="222"/>
      <c r="M1389" s="223"/>
      <c r="N1389" s="224"/>
      <c r="O1389" s="224"/>
      <c r="P1389" s="224"/>
      <c r="Q1389" s="224"/>
      <c r="R1389" s="224"/>
      <c r="S1389" s="224"/>
      <c r="T1389" s="225"/>
      <c r="AT1389" s="226" t="s">
        <v>192</v>
      </c>
      <c r="AU1389" s="226" t="s">
        <v>86</v>
      </c>
      <c r="AV1389" s="12" t="s">
        <v>24</v>
      </c>
      <c r="AW1389" s="12" t="s">
        <v>41</v>
      </c>
      <c r="AX1389" s="12" t="s">
        <v>78</v>
      </c>
      <c r="AY1389" s="226" t="s">
        <v>183</v>
      </c>
    </row>
    <row r="1390" spans="2:51" s="13" customFormat="1" ht="13.5">
      <c r="B1390" s="227"/>
      <c r="C1390" s="228"/>
      <c r="D1390" s="217" t="s">
        <v>192</v>
      </c>
      <c r="E1390" s="229" t="s">
        <v>22</v>
      </c>
      <c r="F1390" s="230" t="s">
        <v>2434</v>
      </c>
      <c r="G1390" s="228"/>
      <c r="H1390" s="231">
        <v>16.2</v>
      </c>
      <c r="I1390" s="232"/>
      <c r="J1390" s="228"/>
      <c r="K1390" s="228"/>
      <c r="L1390" s="233"/>
      <c r="M1390" s="234"/>
      <c r="N1390" s="235"/>
      <c r="O1390" s="235"/>
      <c r="P1390" s="235"/>
      <c r="Q1390" s="235"/>
      <c r="R1390" s="235"/>
      <c r="S1390" s="235"/>
      <c r="T1390" s="236"/>
      <c r="AT1390" s="237" t="s">
        <v>192</v>
      </c>
      <c r="AU1390" s="237" t="s">
        <v>86</v>
      </c>
      <c r="AV1390" s="13" t="s">
        <v>86</v>
      </c>
      <c r="AW1390" s="13" t="s">
        <v>41</v>
      </c>
      <c r="AX1390" s="13" t="s">
        <v>78</v>
      </c>
      <c r="AY1390" s="237" t="s">
        <v>183</v>
      </c>
    </row>
    <row r="1391" spans="2:51" s="12" customFormat="1" ht="13.5">
      <c r="B1391" s="215"/>
      <c r="C1391" s="216"/>
      <c r="D1391" s="217" t="s">
        <v>192</v>
      </c>
      <c r="E1391" s="218" t="s">
        <v>22</v>
      </c>
      <c r="F1391" s="219" t="s">
        <v>2435</v>
      </c>
      <c r="G1391" s="216"/>
      <c r="H1391" s="220" t="s">
        <v>22</v>
      </c>
      <c r="I1391" s="221"/>
      <c r="J1391" s="216"/>
      <c r="K1391" s="216"/>
      <c r="L1391" s="222"/>
      <c r="M1391" s="223"/>
      <c r="N1391" s="224"/>
      <c r="O1391" s="224"/>
      <c r="P1391" s="224"/>
      <c r="Q1391" s="224"/>
      <c r="R1391" s="224"/>
      <c r="S1391" s="224"/>
      <c r="T1391" s="225"/>
      <c r="AT1391" s="226" t="s">
        <v>192</v>
      </c>
      <c r="AU1391" s="226" t="s">
        <v>86</v>
      </c>
      <c r="AV1391" s="12" t="s">
        <v>24</v>
      </c>
      <c r="AW1391" s="12" t="s">
        <v>41</v>
      </c>
      <c r="AX1391" s="12" t="s">
        <v>78</v>
      </c>
      <c r="AY1391" s="226" t="s">
        <v>183</v>
      </c>
    </row>
    <row r="1392" spans="2:51" s="13" customFormat="1" ht="13.5">
      <c r="B1392" s="227"/>
      <c r="C1392" s="228"/>
      <c r="D1392" s="217" t="s">
        <v>192</v>
      </c>
      <c r="E1392" s="229" t="s">
        <v>22</v>
      </c>
      <c r="F1392" s="230" t="s">
        <v>2436</v>
      </c>
      <c r="G1392" s="228"/>
      <c r="H1392" s="231">
        <v>13.7</v>
      </c>
      <c r="I1392" s="232"/>
      <c r="J1392" s="228"/>
      <c r="K1392" s="228"/>
      <c r="L1392" s="233"/>
      <c r="M1392" s="234"/>
      <c r="N1392" s="235"/>
      <c r="O1392" s="235"/>
      <c r="P1392" s="235"/>
      <c r="Q1392" s="235"/>
      <c r="R1392" s="235"/>
      <c r="S1392" s="235"/>
      <c r="T1392" s="236"/>
      <c r="AT1392" s="237" t="s">
        <v>192</v>
      </c>
      <c r="AU1392" s="237" t="s">
        <v>86</v>
      </c>
      <c r="AV1392" s="13" t="s">
        <v>86</v>
      </c>
      <c r="AW1392" s="13" t="s">
        <v>41</v>
      </c>
      <c r="AX1392" s="13" t="s">
        <v>78</v>
      </c>
      <c r="AY1392" s="237" t="s">
        <v>183</v>
      </c>
    </row>
    <row r="1393" spans="2:51" s="12" customFormat="1" ht="13.5">
      <c r="B1393" s="215"/>
      <c r="C1393" s="216"/>
      <c r="D1393" s="217" t="s">
        <v>192</v>
      </c>
      <c r="E1393" s="218" t="s">
        <v>22</v>
      </c>
      <c r="F1393" s="219" t="s">
        <v>2437</v>
      </c>
      <c r="G1393" s="216"/>
      <c r="H1393" s="220" t="s">
        <v>22</v>
      </c>
      <c r="I1393" s="221"/>
      <c r="J1393" s="216"/>
      <c r="K1393" s="216"/>
      <c r="L1393" s="222"/>
      <c r="M1393" s="223"/>
      <c r="N1393" s="224"/>
      <c r="O1393" s="224"/>
      <c r="P1393" s="224"/>
      <c r="Q1393" s="224"/>
      <c r="R1393" s="224"/>
      <c r="S1393" s="224"/>
      <c r="T1393" s="225"/>
      <c r="AT1393" s="226" t="s">
        <v>192</v>
      </c>
      <c r="AU1393" s="226" t="s">
        <v>86</v>
      </c>
      <c r="AV1393" s="12" t="s">
        <v>24</v>
      </c>
      <c r="AW1393" s="12" t="s">
        <v>41</v>
      </c>
      <c r="AX1393" s="12" t="s">
        <v>78</v>
      </c>
      <c r="AY1393" s="226" t="s">
        <v>183</v>
      </c>
    </row>
    <row r="1394" spans="2:51" s="13" customFormat="1" ht="13.5">
      <c r="B1394" s="227"/>
      <c r="C1394" s="228"/>
      <c r="D1394" s="217" t="s">
        <v>192</v>
      </c>
      <c r="E1394" s="229" t="s">
        <v>22</v>
      </c>
      <c r="F1394" s="230" t="s">
        <v>2438</v>
      </c>
      <c r="G1394" s="228"/>
      <c r="H1394" s="231">
        <v>25.5</v>
      </c>
      <c r="I1394" s="232"/>
      <c r="J1394" s="228"/>
      <c r="K1394" s="228"/>
      <c r="L1394" s="233"/>
      <c r="M1394" s="234"/>
      <c r="N1394" s="235"/>
      <c r="O1394" s="235"/>
      <c r="P1394" s="235"/>
      <c r="Q1394" s="235"/>
      <c r="R1394" s="235"/>
      <c r="S1394" s="235"/>
      <c r="T1394" s="236"/>
      <c r="AT1394" s="237" t="s">
        <v>192</v>
      </c>
      <c r="AU1394" s="237" t="s">
        <v>86</v>
      </c>
      <c r="AV1394" s="13" t="s">
        <v>86</v>
      </c>
      <c r="AW1394" s="13" t="s">
        <v>41</v>
      </c>
      <c r="AX1394" s="13" t="s">
        <v>78</v>
      </c>
      <c r="AY1394" s="237" t="s">
        <v>183</v>
      </c>
    </row>
    <row r="1395" spans="2:51" s="12" customFormat="1" ht="13.5">
      <c r="B1395" s="215"/>
      <c r="C1395" s="216"/>
      <c r="D1395" s="217" t="s">
        <v>192</v>
      </c>
      <c r="E1395" s="218" t="s">
        <v>22</v>
      </c>
      <c r="F1395" s="219" t="s">
        <v>1331</v>
      </c>
      <c r="G1395" s="216"/>
      <c r="H1395" s="220" t="s">
        <v>22</v>
      </c>
      <c r="I1395" s="221"/>
      <c r="J1395" s="216"/>
      <c r="K1395" s="216"/>
      <c r="L1395" s="222"/>
      <c r="M1395" s="223"/>
      <c r="N1395" s="224"/>
      <c r="O1395" s="224"/>
      <c r="P1395" s="224"/>
      <c r="Q1395" s="224"/>
      <c r="R1395" s="224"/>
      <c r="S1395" s="224"/>
      <c r="T1395" s="225"/>
      <c r="AT1395" s="226" t="s">
        <v>192</v>
      </c>
      <c r="AU1395" s="226" t="s">
        <v>86</v>
      </c>
      <c r="AV1395" s="12" t="s">
        <v>24</v>
      </c>
      <c r="AW1395" s="12" t="s">
        <v>41</v>
      </c>
      <c r="AX1395" s="12" t="s">
        <v>78</v>
      </c>
      <c r="AY1395" s="226" t="s">
        <v>183</v>
      </c>
    </row>
    <row r="1396" spans="2:51" s="13" customFormat="1" ht="13.5">
      <c r="B1396" s="227"/>
      <c r="C1396" s="228"/>
      <c r="D1396" s="217" t="s">
        <v>192</v>
      </c>
      <c r="E1396" s="229" t="s">
        <v>22</v>
      </c>
      <c r="F1396" s="230" t="s">
        <v>2439</v>
      </c>
      <c r="G1396" s="228"/>
      <c r="H1396" s="231">
        <v>15.7</v>
      </c>
      <c r="I1396" s="232"/>
      <c r="J1396" s="228"/>
      <c r="K1396" s="228"/>
      <c r="L1396" s="233"/>
      <c r="M1396" s="234"/>
      <c r="N1396" s="235"/>
      <c r="O1396" s="235"/>
      <c r="P1396" s="235"/>
      <c r="Q1396" s="235"/>
      <c r="R1396" s="235"/>
      <c r="S1396" s="235"/>
      <c r="T1396" s="236"/>
      <c r="AT1396" s="237" t="s">
        <v>192</v>
      </c>
      <c r="AU1396" s="237" t="s">
        <v>86</v>
      </c>
      <c r="AV1396" s="13" t="s">
        <v>86</v>
      </c>
      <c r="AW1396" s="13" t="s">
        <v>41</v>
      </c>
      <c r="AX1396" s="13" t="s">
        <v>78</v>
      </c>
      <c r="AY1396" s="237" t="s">
        <v>183</v>
      </c>
    </row>
    <row r="1397" spans="2:51" s="12" customFormat="1" ht="13.5">
      <c r="B1397" s="215"/>
      <c r="C1397" s="216"/>
      <c r="D1397" s="217" t="s">
        <v>192</v>
      </c>
      <c r="E1397" s="218" t="s">
        <v>22</v>
      </c>
      <c r="F1397" s="219" t="s">
        <v>1333</v>
      </c>
      <c r="G1397" s="216"/>
      <c r="H1397" s="220" t="s">
        <v>22</v>
      </c>
      <c r="I1397" s="221"/>
      <c r="J1397" s="216"/>
      <c r="K1397" s="216"/>
      <c r="L1397" s="222"/>
      <c r="M1397" s="223"/>
      <c r="N1397" s="224"/>
      <c r="O1397" s="224"/>
      <c r="P1397" s="224"/>
      <c r="Q1397" s="224"/>
      <c r="R1397" s="224"/>
      <c r="S1397" s="224"/>
      <c r="T1397" s="225"/>
      <c r="AT1397" s="226" t="s">
        <v>192</v>
      </c>
      <c r="AU1397" s="226" t="s">
        <v>86</v>
      </c>
      <c r="AV1397" s="12" t="s">
        <v>24</v>
      </c>
      <c r="AW1397" s="12" t="s">
        <v>41</v>
      </c>
      <c r="AX1397" s="12" t="s">
        <v>78</v>
      </c>
      <c r="AY1397" s="226" t="s">
        <v>183</v>
      </c>
    </row>
    <row r="1398" spans="2:51" s="13" customFormat="1" ht="13.5">
      <c r="B1398" s="227"/>
      <c r="C1398" s="228"/>
      <c r="D1398" s="217" t="s">
        <v>192</v>
      </c>
      <c r="E1398" s="229" t="s">
        <v>22</v>
      </c>
      <c r="F1398" s="230" t="s">
        <v>2440</v>
      </c>
      <c r="G1398" s="228"/>
      <c r="H1398" s="231">
        <v>20.9</v>
      </c>
      <c r="I1398" s="232"/>
      <c r="J1398" s="228"/>
      <c r="K1398" s="228"/>
      <c r="L1398" s="233"/>
      <c r="M1398" s="234"/>
      <c r="N1398" s="235"/>
      <c r="O1398" s="235"/>
      <c r="P1398" s="235"/>
      <c r="Q1398" s="235"/>
      <c r="R1398" s="235"/>
      <c r="S1398" s="235"/>
      <c r="T1398" s="236"/>
      <c r="AT1398" s="237" t="s">
        <v>192</v>
      </c>
      <c r="AU1398" s="237" t="s">
        <v>86</v>
      </c>
      <c r="AV1398" s="13" t="s">
        <v>86</v>
      </c>
      <c r="AW1398" s="13" t="s">
        <v>41</v>
      </c>
      <c r="AX1398" s="13" t="s">
        <v>78</v>
      </c>
      <c r="AY1398" s="237" t="s">
        <v>183</v>
      </c>
    </row>
    <row r="1399" spans="2:51" s="12" customFormat="1" ht="13.5">
      <c r="B1399" s="215"/>
      <c r="C1399" s="216"/>
      <c r="D1399" s="217" t="s">
        <v>192</v>
      </c>
      <c r="E1399" s="218" t="s">
        <v>22</v>
      </c>
      <c r="F1399" s="219" t="s">
        <v>1335</v>
      </c>
      <c r="G1399" s="216"/>
      <c r="H1399" s="220" t="s">
        <v>22</v>
      </c>
      <c r="I1399" s="221"/>
      <c r="J1399" s="216"/>
      <c r="K1399" s="216"/>
      <c r="L1399" s="222"/>
      <c r="M1399" s="223"/>
      <c r="N1399" s="224"/>
      <c r="O1399" s="224"/>
      <c r="P1399" s="224"/>
      <c r="Q1399" s="224"/>
      <c r="R1399" s="224"/>
      <c r="S1399" s="224"/>
      <c r="T1399" s="225"/>
      <c r="AT1399" s="226" t="s">
        <v>192</v>
      </c>
      <c r="AU1399" s="226" t="s">
        <v>86</v>
      </c>
      <c r="AV1399" s="12" t="s">
        <v>24</v>
      </c>
      <c r="AW1399" s="12" t="s">
        <v>41</v>
      </c>
      <c r="AX1399" s="12" t="s">
        <v>78</v>
      </c>
      <c r="AY1399" s="226" t="s">
        <v>183</v>
      </c>
    </row>
    <row r="1400" spans="2:51" s="13" customFormat="1" ht="13.5">
      <c r="B1400" s="227"/>
      <c r="C1400" s="228"/>
      <c r="D1400" s="217" t="s">
        <v>192</v>
      </c>
      <c r="E1400" s="229" t="s">
        <v>22</v>
      </c>
      <c r="F1400" s="230" t="s">
        <v>2441</v>
      </c>
      <c r="G1400" s="228"/>
      <c r="H1400" s="231">
        <v>17.5</v>
      </c>
      <c r="I1400" s="232"/>
      <c r="J1400" s="228"/>
      <c r="K1400" s="228"/>
      <c r="L1400" s="233"/>
      <c r="M1400" s="234"/>
      <c r="N1400" s="235"/>
      <c r="O1400" s="235"/>
      <c r="P1400" s="235"/>
      <c r="Q1400" s="235"/>
      <c r="R1400" s="235"/>
      <c r="S1400" s="235"/>
      <c r="T1400" s="236"/>
      <c r="AT1400" s="237" t="s">
        <v>192</v>
      </c>
      <c r="AU1400" s="237" t="s">
        <v>86</v>
      </c>
      <c r="AV1400" s="13" t="s">
        <v>86</v>
      </c>
      <c r="AW1400" s="13" t="s">
        <v>41</v>
      </c>
      <c r="AX1400" s="13" t="s">
        <v>78</v>
      </c>
      <c r="AY1400" s="237" t="s">
        <v>183</v>
      </c>
    </row>
    <row r="1401" spans="2:51" s="12" customFormat="1" ht="13.5">
      <c r="B1401" s="215"/>
      <c r="C1401" s="216"/>
      <c r="D1401" s="217" t="s">
        <v>192</v>
      </c>
      <c r="E1401" s="218" t="s">
        <v>22</v>
      </c>
      <c r="F1401" s="219" t="s">
        <v>1337</v>
      </c>
      <c r="G1401" s="216"/>
      <c r="H1401" s="220" t="s">
        <v>22</v>
      </c>
      <c r="I1401" s="221"/>
      <c r="J1401" s="216"/>
      <c r="K1401" s="216"/>
      <c r="L1401" s="222"/>
      <c r="M1401" s="223"/>
      <c r="N1401" s="224"/>
      <c r="O1401" s="224"/>
      <c r="P1401" s="224"/>
      <c r="Q1401" s="224"/>
      <c r="R1401" s="224"/>
      <c r="S1401" s="224"/>
      <c r="T1401" s="225"/>
      <c r="AT1401" s="226" t="s">
        <v>192</v>
      </c>
      <c r="AU1401" s="226" t="s">
        <v>86</v>
      </c>
      <c r="AV1401" s="12" t="s">
        <v>24</v>
      </c>
      <c r="AW1401" s="12" t="s">
        <v>41</v>
      </c>
      <c r="AX1401" s="12" t="s">
        <v>78</v>
      </c>
      <c r="AY1401" s="226" t="s">
        <v>183</v>
      </c>
    </row>
    <row r="1402" spans="2:51" s="13" customFormat="1" ht="13.5">
      <c r="B1402" s="227"/>
      <c r="C1402" s="228"/>
      <c r="D1402" s="217" t="s">
        <v>192</v>
      </c>
      <c r="E1402" s="229" t="s">
        <v>22</v>
      </c>
      <c r="F1402" s="230" t="s">
        <v>2442</v>
      </c>
      <c r="G1402" s="228"/>
      <c r="H1402" s="231">
        <v>17.4</v>
      </c>
      <c r="I1402" s="232"/>
      <c r="J1402" s="228"/>
      <c r="K1402" s="228"/>
      <c r="L1402" s="233"/>
      <c r="M1402" s="234"/>
      <c r="N1402" s="235"/>
      <c r="O1402" s="235"/>
      <c r="P1402" s="235"/>
      <c r="Q1402" s="235"/>
      <c r="R1402" s="235"/>
      <c r="S1402" s="235"/>
      <c r="T1402" s="236"/>
      <c r="AT1402" s="237" t="s">
        <v>192</v>
      </c>
      <c r="AU1402" s="237" t="s">
        <v>86</v>
      </c>
      <c r="AV1402" s="13" t="s">
        <v>86</v>
      </c>
      <c r="AW1402" s="13" t="s">
        <v>41</v>
      </c>
      <c r="AX1402" s="13" t="s">
        <v>78</v>
      </c>
      <c r="AY1402" s="237" t="s">
        <v>183</v>
      </c>
    </row>
    <row r="1403" spans="2:51" s="12" customFormat="1" ht="13.5">
      <c r="B1403" s="215"/>
      <c r="C1403" s="216"/>
      <c r="D1403" s="217" t="s">
        <v>192</v>
      </c>
      <c r="E1403" s="218" t="s">
        <v>22</v>
      </c>
      <c r="F1403" s="219" t="s">
        <v>1341</v>
      </c>
      <c r="G1403" s="216"/>
      <c r="H1403" s="220" t="s">
        <v>22</v>
      </c>
      <c r="I1403" s="221"/>
      <c r="J1403" s="216"/>
      <c r="K1403" s="216"/>
      <c r="L1403" s="222"/>
      <c r="M1403" s="223"/>
      <c r="N1403" s="224"/>
      <c r="O1403" s="224"/>
      <c r="P1403" s="224"/>
      <c r="Q1403" s="224"/>
      <c r="R1403" s="224"/>
      <c r="S1403" s="224"/>
      <c r="T1403" s="225"/>
      <c r="AT1403" s="226" t="s">
        <v>192</v>
      </c>
      <c r="AU1403" s="226" t="s">
        <v>86</v>
      </c>
      <c r="AV1403" s="12" t="s">
        <v>24</v>
      </c>
      <c r="AW1403" s="12" t="s">
        <v>41</v>
      </c>
      <c r="AX1403" s="12" t="s">
        <v>78</v>
      </c>
      <c r="AY1403" s="226" t="s">
        <v>183</v>
      </c>
    </row>
    <row r="1404" spans="2:51" s="13" customFormat="1" ht="13.5">
      <c r="B1404" s="227"/>
      <c r="C1404" s="228"/>
      <c r="D1404" s="217" t="s">
        <v>192</v>
      </c>
      <c r="E1404" s="229" t="s">
        <v>22</v>
      </c>
      <c r="F1404" s="230" t="s">
        <v>2443</v>
      </c>
      <c r="G1404" s="228"/>
      <c r="H1404" s="231">
        <v>20.4</v>
      </c>
      <c r="I1404" s="232"/>
      <c r="J1404" s="228"/>
      <c r="K1404" s="228"/>
      <c r="L1404" s="233"/>
      <c r="M1404" s="234"/>
      <c r="N1404" s="235"/>
      <c r="O1404" s="235"/>
      <c r="P1404" s="235"/>
      <c r="Q1404" s="235"/>
      <c r="R1404" s="235"/>
      <c r="S1404" s="235"/>
      <c r="T1404" s="236"/>
      <c r="AT1404" s="237" t="s">
        <v>192</v>
      </c>
      <c r="AU1404" s="237" t="s">
        <v>86</v>
      </c>
      <c r="AV1404" s="13" t="s">
        <v>86</v>
      </c>
      <c r="AW1404" s="13" t="s">
        <v>41</v>
      </c>
      <c r="AX1404" s="13" t="s">
        <v>78</v>
      </c>
      <c r="AY1404" s="237" t="s">
        <v>183</v>
      </c>
    </row>
    <row r="1405" spans="2:51" s="12" customFormat="1" ht="13.5">
      <c r="B1405" s="215"/>
      <c r="C1405" s="216"/>
      <c r="D1405" s="217" t="s">
        <v>192</v>
      </c>
      <c r="E1405" s="218" t="s">
        <v>22</v>
      </c>
      <c r="F1405" s="219" t="s">
        <v>1343</v>
      </c>
      <c r="G1405" s="216"/>
      <c r="H1405" s="220" t="s">
        <v>22</v>
      </c>
      <c r="I1405" s="221"/>
      <c r="J1405" s="216"/>
      <c r="K1405" s="216"/>
      <c r="L1405" s="222"/>
      <c r="M1405" s="223"/>
      <c r="N1405" s="224"/>
      <c r="O1405" s="224"/>
      <c r="P1405" s="224"/>
      <c r="Q1405" s="224"/>
      <c r="R1405" s="224"/>
      <c r="S1405" s="224"/>
      <c r="T1405" s="225"/>
      <c r="AT1405" s="226" t="s">
        <v>192</v>
      </c>
      <c r="AU1405" s="226" t="s">
        <v>86</v>
      </c>
      <c r="AV1405" s="12" t="s">
        <v>24</v>
      </c>
      <c r="AW1405" s="12" t="s">
        <v>41</v>
      </c>
      <c r="AX1405" s="12" t="s">
        <v>78</v>
      </c>
      <c r="AY1405" s="226" t="s">
        <v>183</v>
      </c>
    </row>
    <row r="1406" spans="2:51" s="13" customFormat="1" ht="13.5">
      <c r="B1406" s="227"/>
      <c r="C1406" s="228"/>
      <c r="D1406" s="217" t="s">
        <v>192</v>
      </c>
      <c r="E1406" s="229" t="s">
        <v>22</v>
      </c>
      <c r="F1406" s="230" t="s">
        <v>2444</v>
      </c>
      <c r="G1406" s="228"/>
      <c r="H1406" s="231">
        <v>19.8</v>
      </c>
      <c r="I1406" s="232"/>
      <c r="J1406" s="228"/>
      <c r="K1406" s="228"/>
      <c r="L1406" s="233"/>
      <c r="M1406" s="234"/>
      <c r="N1406" s="235"/>
      <c r="O1406" s="235"/>
      <c r="P1406" s="235"/>
      <c r="Q1406" s="235"/>
      <c r="R1406" s="235"/>
      <c r="S1406" s="235"/>
      <c r="T1406" s="236"/>
      <c r="AT1406" s="237" t="s">
        <v>192</v>
      </c>
      <c r="AU1406" s="237" t="s">
        <v>86</v>
      </c>
      <c r="AV1406" s="13" t="s">
        <v>86</v>
      </c>
      <c r="AW1406" s="13" t="s">
        <v>41</v>
      </c>
      <c r="AX1406" s="13" t="s">
        <v>78</v>
      </c>
      <c r="AY1406" s="237" t="s">
        <v>183</v>
      </c>
    </row>
    <row r="1407" spans="2:51" s="12" customFormat="1" ht="13.5">
      <c r="B1407" s="215"/>
      <c r="C1407" s="216"/>
      <c r="D1407" s="217" t="s">
        <v>192</v>
      </c>
      <c r="E1407" s="218" t="s">
        <v>22</v>
      </c>
      <c r="F1407" s="219" t="s">
        <v>1345</v>
      </c>
      <c r="G1407" s="216"/>
      <c r="H1407" s="220" t="s">
        <v>22</v>
      </c>
      <c r="I1407" s="221"/>
      <c r="J1407" s="216"/>
      <c r="K1407" s="216"/>
      <c r="L1407" s="222"/>
      <c r="M1407" s="223"/>
      <c r="N1407" s="224"/>
      <c r="O1407" s="224"/>
      <c r="P1407" s="224"/>
      <c r="Q1407" s="224"/>
      <c r="R1407" s="224"/>
      <c r="S1407" s="224"/>
      <c r="T1407" s="225"/>
      <c r="AT1407" s="226" t="s">
        <v>192</v>
      </c>
      <c r="AU1407" s="226" t="s">
        <v>86</v>
      </c>
      <c r="AV1407" s="12" t="s">
        <v>24</v>
      </c>
      <c r="AW1407" s="12" t="s">
        <v>41</v>
      </c>
      <c r="AX1407" s="12" t="s">
        <v>78</v>
      </c>
      <c r="AY1407" s="226" t="s">
        <v>183</v>
      </c>
    </row>
    <row r="1408" spans="2:51" s="13" customFormat="1" ht="13.5">
      <c r="B1408" s="227"/>
      <c r="C1408" s="228"/>
      <c r="D1408" s="217" t="s">
        <v>192</v>
      </c>
      <c r="E1408" s="229" t="s">
        <v>22</v>
      </c>
      <c r="F1408" s="230" t="s">
        <v>2445</v>
      </c>
      <c r="G1408" s="228"/>
      <c r="H1408" s="231">
        <v>16</v>
      </c>
      <c r="I1408" s="232"/>
      <c r="J1408" s="228"/>
      <c r="K1408" s="228"/>
      <c r="L1408" s="233"/>
      <c r="M1408" s="234"/>
      <c r="N1408" s="235"/>
      <c r="O1408" s="235"/>
      <c r="P1408" s="235"/>
      <c r="Q1408" s="235"/>
      <c r="R1408" s="235"/>
      <c r="S1408" s="235"/>
      <c r="T1408" s="236"/>
      <c r="AT1408" s="237" t="s">
        <v>192</v>
      </c>
      <c r="AU1408" s="237" t="s">
        <v>86</v>
      </c>
      <c r="AV1408" s="13" t="s">
        <v>86</v>
      </c>
      <c r="AW1408" s="13" t="s">
        <v>41</v>
      </c>
      <c r="AX1408" s="13" t="s">
        <v>78</v>
      </c>
      <c r="AY1408" s="237" t="s">
        <v>183</v>
      </c>
    </row>
    <row r="1409" spans="2:51" s="12" customFormat="1" ht="13.5">
      <c r="B1409" s="215"/>
      <c r="C1409" s="216"/>
      <c r="D1409" s="217" t="s">
        <v>192</v>
      </c>
      <c r="E1409" s="218" t="s">
        <v>22</v>
      </c>
      <c r="F1409" s="219" t="s">
        <v>1347</v>
      </c>
      <c r="G1409" s="216"/>
      <c r="H1409" s="220" t="s">
        <v>22</v>
      </c>
      <c r="I1409" s="221"/>
      <c r="J1409" s="216"/>
      <c r="K1409" s="216"/>
      <c r="L1409" s="222"/>
      <c r="M1409" s="223"/>
      <c r="N1409" s="224"/>
      <c r="O1409" s="224"/>
      <c r="P1409" s="224"/>
      <c r="Q1409" s="224"/>
      <c r="R1409" s="224"/>
      <c r="S1409" s="224"/>
      <c r="T1409" s="225"/>
      <c r="AT1409" s="226" t="s">
        <v>192</v>
      </c>
      <c r="AU1409" s="226" t="s">
        <v>86</v>
      </c>
      <c r="AV1409" s="12" t="s">
        <v>24</v>
      </c>
      <c r="AW1409" s="12" t="s">
        <v>41</v>
      </c>
      <c r="AX1409" s="12" t="s">
        <v>78</v>
      </c>
      <c r="AY1409" s="226" t="s">
        <v>183</v>
      </c>
    </row>
    <row r="1410" spans="2:51" s="13" customFormat="1" ht="13.5">
      <c r="B1410" s="227"/>
      <c r="C1410" s="228"/>
      <c r="D1410" s="217" t="s">
        <v>192</v>
      </c>
      <c r="E1410" s="229" t="s">
        <v>22</v>
      </c>
      <c r="F1410" s="230" t="s">
        <v>2446</v>
      </c>
      <c r="G1410" s="228"/>
      <c r="H1410" s="231">
        <v>19.5</v>
      </c>
      <c r="I1410" s="232"/>
      <c r="J1410" s="228"/>
      <c r="K1410" s="228"/>
      <c r="L1410" s="233"/>
      <c r="M1410" s="234"/>
      <c r="N1410" s="235"/>
      <c r="O1410" s="235"/>
      <c r="P1410" s="235"/>
      <c r="Q1410" s="235"/>
      <c r="R1410" s="235"/>
      <c r="S1410" s="235"/>
      <c r="T1410" s="236"/>
      <c r="AT1410" s="237" t="s">
        <v>192</v>
      </c>
      <c r="AU1410" s="237" t="s">
        <v>86</v>
      </c>
      <c r="AV1410" s="13" t="s">
        <v>86</v>
      </c>
      <c r="AW1410" s="13" t="s">
        <v>41</v>
      </c>
      <c r="AX1410" s="13" t="s">
        <v>78</v>
      </c>
      <c r="AY1410" s="237" t="s">
        <v>183</v>
      </c>
    </row>
    <row r="1411" spans="2:51" s="12" customFormat="1" ht="13.5">
      <c r="B1411" s="215"/>
      <c r="C1411" s="216"/>
      <c r="D1411" s="217" t="s">
        <v>192</v>
      </c>
      <c r="E1411" s="218" t="s">
        <v>22</v>
      </c>
      <c r="F1411" s="219" t="s">
        <v>230</v>
      </c>
      <c r="G1411" s="216"/>
      <c r="H1411" s="220" t="s">
        <v>22</v>
      </c>
      <c r="I1411" s="221"/>
      <c r="J1411" s="216"/>
      <c r="K1411" s="216"/>
      <c r="L1411" s="222"/>
      <c r="M1411" s="223"/>
      <c r="N1411" s="224"/>
      <c r="O1411" s="224"/>
      <c r="P1411" s="224"/>
      <c r="Q1411" s="224"/>
      <c r="R1411" s="224"/>
      <c r="S1411" s="224"/>
      <c r="T1411" s="225"/>
      <c r="AT1411" s="226" t="s">
        <v>192</v>
      </c>
      <c r="AU1411" s="226" t="s">
        <v>86</v>
      </c>
      <c r="AV1411" s="12" t="s">
        <v>24</v>
      </c>
      <c r="AW1411" s="12" t="s">
        <v>41</v>
      </c>
      <c r="AX1411" s="12" t="s">
        <v>78</v>
      </c>
      <c r="AY1411" s="226" t="s">
        <v>183</v>
      </c>
    </row>
    <row r="1412" spans="2:51" s="12" customFormat="1" ht="13.5">
      <c r="B1412" s="215"/>
      <c r="C1412" s="216"/>
      <c r="D1412" s="217" t="s">
        <v>192</v>
      </c>
      <c r="E1412" s="218" t="s">
        <v>22</v>
      </c>
      <c r="F1412" s="219" t="s">
        <v>1065</v>
      </c>
      <c r="G1412" s="216"/>
      <c r="H1412" s="220" t="s">
        <v>22</v>
      </c>
      <c r="I1412" s="221"/>
      <c r="J1412" s="216"/>
      <c r="K1412" s="216"/>
      <c r="L1412" s="222"/>
      <c r="M1412" s="223"/>
      <c r="N1412" s="224"/>
      <c r="O1412" s="224"/>
      <c r="P1412" s="224"/>
      <c r="Q1412" s="224"/>
      <c r="R1412" s="224"/>
      <c r="S1412" s="224"/>
      <c r="T1412" s="225"/>
      <c r="AT1412" s="226" t="s">
        <v>192</v>
      </c>
      <c r="AU1412" s="226" t="s">
        <v>86</v>
      </c>
      <c r="AV1412" s="12" t="s">
        <v>24</v>
      </c>
      <c r="AW1412" s="12" t="s">
        <v>41</v>
      </c>
      <c r="AX1412" s="12" t="s">
        <v>78</v>
      </c>
      <c r="AY1412" s="226" t="s">
        <v>183</v>
      </c>
    </row>
    <row r="1413" spans="2:51" s="13" customFormat="1" ht="13.5">
      <c r="B1413" s="227"/>
      <c r="C1413" s="228"/>
      <c r="D1413" s="217" t="s">
        <v>192</v>
      </c>
      <c r="E1413" s="229" t="s">
        <v>22</v>
      </c>
      <c r="F1413" s="230" t="s">
        <v>2447</v>
      </c>
      <c r="G1413" s="228"/>
      <c r="H1413" s="231">
        <v>61.45</v>
      </c>
      <c r="I1413" s="232"/>
      <c r="J1413" s="228"/>
      <c r="K1413" s="228"/>
      <c r="L1413" s="233"/>
      <c r="M1413" s="234"/>
      <c r="N1413" s="235"/>
      <c r="O1413" s="235"/>
      <c r="P1413" s="235"/>
      <c r="Q1413" s="235"/>
      <c r="R1413" s="235"/>
      <c r="S1413" s="235"/>
      <c r="T1413" s="236"/>
      <c r="AT1413" s="237" t="s">
        <v>192</v>
      </c>
      <c r="AU1413" s="237" t="s">
        <v>86</v>
      </c>
      <c r="AV1413" s="13" t="s">
        <v>86</v>
      </c>
      <c r="AW1413" s="13" t="s">
        <v>41</v>
      </c>
      <c r="AX1413" s="13" t="s">
        <v>78</v>
      </c>
      <c r="AY1413" s="237" t="s">
        <v>183</v>
      </c>
    </row>
    <row r="1414" spans="2:51" s="13" customFormat="1" ht="13.5">
      <c r="B1414" s="227"/>
      <c r="C1414" s="228"/>
      <c r="D1414" s="217" t="s">
        <v>192</v>
      </c>
      <c r="E1414" s="229" t="s">
        <v>22</v>
      </c>
      <c r="F1414" s="230" t="s">
        <v>2448</v>
      </c>
      <c r="G1414" s="228"/>
      <c r="H1414" s="231">
        <v>26.1</v>
      </c>
      <c r="I1414" s="232"/>
      <c r="J1414" s="228"/>
      <c r="K1414" s="228"/>
      <c r="L1414" s="233"/>
      <c r="M1414" s="234"/>
      <c r="N1414" s="235"/>
      <c r="O1414" s="235"/>
      <c r="P1414" s="235"/>
      <c r="Q1414" s="235"/>
      <c r="R1414" s="235"/>
      <c r="S1414" s="235"/>
      <c r="T1414" s="236"/>
      <c r="AT1414" s="237" t="s">
        <v>192</v>
      </c>
      <c r="AU1414" s="237" t="s">
        <v>86</v>
      </c>
      <c r="AV1414" s="13" t="s">
        <v>86</v>
      </c>
      <c r="AW1414" s="13" t="s">
        <v>41</v>
      </c>
      <c r="AX1414" s="13" t="s">
        <v>78</v>
      </c>
      <c r="AY1414" s="237" t="s">
        <v>183</v>
      </c>
    </row>
    <row r="1415" spans="2:51" s="12" customFormat="1" ht="13.5">
      <c r="B1415" s="215"/>
      <c r="C1415" s="216"/>
      <c r="D1415" s="217" t="s">
        <v>192</v>
      </c>
      <c r="E1415" s="218" t="s">
        <v>22</v>
      </c>
      <c r="F1415" s="219" t="s">
        <v>1189</v>
      </c>
      <c r="G1415" s="216"/>
      <c r="H1415" s="220" t="s">
        <v>22</v>
      </c>
      <c r="I1415" s="221"/>
      <c r="J1415" s="216"/>
      <c r="K1415" s="216"/>
      <c r="L1415" s="222"/>
      <c r="M1415" s="223"/>
      <c r="N1415" s="224"/>
      <c r="O1415" s="224"/>
      <c r="P1415" s="224"/>
      <c r="Q1415" s="224"/>
      <c r="R1415" s="224"/>
      <c r="S1415" s="224"/>
      <c r="T1415" s="225"/>
      <c r="AT1415" s="226" t="s">
        <v>192</v>
      </c>
      <c r="AU1415" s="226" t="s">
        <v>86</v>
      </c>
      <c r="AV1415" s="12" t="s">
        <v>24</v>
      </c>
      <c r="AW1415" s="12" t="s">
        <v>41</v>
      </c>
      <c r="AX1415" s="12" t="s">
        <v>78</v>
      </c>
      <c r="AY1415" s="226" t="s">
        <v>183</v>
      </c>
    </row>
    <row r="1416" spans="2:51" s="13" customFormat="1" ht="13.5">
      <c r="B1416" s="227"/>
      <c r="C1416" s="228"/>
      <c r="D1416" s="217" t="s">
        <v>192</v>
      </c>
      <c r="E1416" s="229" t="s">
        <v>22</v>
      </c>
      <c r="F1416" s="230" t="s">
        <v>2449</v>
      </c>
      <c r="G1416" s="228"/>
      <c r="H1416" s="231">
        <v>26.3</v>
      </c>
      <c r="I1416" s="232"/>
      <c r="J1416" s="228"/>
      <c r="K1416" s="228"/>
      <c r="L1416" s="233"/>
      <c r="M1416" s="234"/>
      <c r="N1416" s="235"/>
      <c r="O1416" s="235"/>
      <c r="P1416" s="235"/>
      <c r="Q1416" s="235"/>
      <c r="R1416" s="235"/>
      <c r="S1416" s="235"/>
      <c r="T1416" s="236"/>
      <c r="AT1416" s="237" t="s">
        <v>192</v>
      </c>
      <c r="AU1416" s="237" t="s">
        <v>86</v>
      </c>
      <c r="AV1416" s="13" t="s">
        <v>86</v>
      </c>
      <c r="AW1416" s="13" t="s">
        <v>41</v>
      </c>
      <c r="AX1416" s="13" t="s">
        <v>78</v>
      </c>
      <c r="AY1416" s="237" t="s">
        <v>183</v>
      </c>
    </row>
    <row r="1417" spans="2:51" s="12" customFormat="1" ht="13.5">
      <c r="B1417" s="215"/>
      <c r="C1417" s="216"/>
      <c r="D1417" s="217" t="s">
        <v>192</v>
      </c>
      <c r="E1417" s="218" t="s">
        <v>22</v>
      </c>
      <c r="F1417" s="219" t="s">
        <v>1276</v>
      </c>
      <c r="G1417" s="216"/>
      <c r="H1417" s="220" t="s">
        <v>22</v>
      </c>
      <c r="I1417" s="221"/>
      <c r="J1417" s="216"/>
      <c r="K1417" s="216"/>
      <c r="L1417" s="222"/>
      <c r="M1417" s="223"/>
      <c r="N1417" s="224"/>
      <c r="O1417" s="224"/>
      <c r="P1417" s="224"/>
      <c r="Q1417" s="224"/>
      <c r="R1417" s="224"/>
      <c r="S1417" s="224"/>
      <c r="T1417" s="225"/>
      <c r="AT1417" s="226" t="s">
        <v>192</v>
      </c>
      <c r="AU1417" s="226" t="s">
        <v>86</v>
      </c>
      <c r="AV1417" s="12" t="s">
        <v>24</v>
      </c>
      <c r="AW1417" s="12" t="s">
        <v>41</v>
      </c>
      <c r="AX1417" s="12" t="s">
        <v>78</v>
      </c>
      <c r="AY1417" s="226" t="s">
        <v>183</v>
      </c>
    </row>
    <row r="1418" spans="2:51" s="13" customFormat="1" ht="13.5">
      <c r="B1418" s="227"/>
      <c r="C1418" s="228"/>
      <c r="D1418" s="217" t="s">
        <v>192</v>
      </c>
      <c r="E1418" s="229" t="s">
        <v>22</v>
      </c>
      <c r="F1418" s="230" t="s">
        <v>2450</v>
      </c>
      <c r="G1418" s="228"/>
      <c r="H1418" s="231">
        <v>14.7</v>
      </c>
      <c r="I1418" s="232"/>
      <c r="J1418" s="228"/>
      <c r="K1418" s="228"/>
      <c r="L1418" s="233"/>
      <c r="M1418" s="234"/>
      <c r="N1418" s="235"/>
      <c r="O1418" s="235"/>
      <c r="P1418" s="235"/>
      <c r="Q1418" s="235"/>
      <c r="R1418" s="235"/>
      <c r="S1418" s="235"/>
      <c r="T1418" s="236"/>
      <c r="AT1418" s="237" t="s">
        <v>192</v>
      </c>
      <c r="AU1418" s="237" t="s">
        <v>86</v>
      </c>
      <c r="AV1418" s="13" t="s">
        <v>86</v>
      </c>
      <c r="AW1418" s="13" t="s">
        <v>41</v>
      </c>
      <c r="AX1418" s="13" t="s">
        <v>78</v>
      </c>
      <c r="AY1418" s="237" t="s">
        <v>183</v>
      </c>
    </row>
    <row r="1419" spans="2:51" s="12" customFormat="1" ht="13.5">
      <c r="B1419" s="215"/>
      <c r="C1419" s="216"/>
      <c r="D1419" s="217" t="s">
        <v>192</v>
      </c>
      <c r="E1419" s="218" t="s">
        <v>22</v>
      </c>
      <c r="F1419" s="219" t="s">
        <v>239</v>
      </c>
      <c r="G1419" s="216"/>
      <c r="H1419" s="220" t="s">
        <v>22</v>
      </c>
      <c r="I1419" s="221"/>
      <c r="J1419" s="216"/>
      <c r="K1419" s="216"/>
      <c r="L1419" s="222"/>
      <c r="M1419" s="223"/>
      <c r="N1419" s="224"/>
      <c r="O1419" s="224"/>
      <c r="P1419" s="224"/>
      <c r="Q1419" s="224"/>
      <c r="R1419" s="224"/>
      <c r="S1419" s="224"/>
      <c r="T1419" s="225"/>
      <c r="AT1419" s="226" t="s">
        <v>192</v>
      </c>
      <c r="AU1419" s="226" t="s">
        <v>86</v>
      </c>
      <c r="AV1419" s="12" t="s">
        <v>24</v>
      </c>
      <c r="AW1419" s="12" t="s">
        <v>41</v>
      </c>
      <c r="AX1419" s="12" t="s">
        <v>78</v>
      </c>
      <c r="AY1419" s="226" t="s">
        <v>183</v>
      </c>
    </row>
    <row r="1420" spans="2:51" s="12" customFormat="1" ht="13.5">
      <c r="B1420" s="215"/>
      <c r="C1420" s="216"/>
      <c r="D1420" s="217" t="s">
        <v>192</v>
      </c>
      <c r="E1420" s="218" t="s">
        <v>22</v>
      </c>
      <c r="F1420" s="219" t="s">
        <v>1084</v>
      </c>
      <c r="G1420" s="216"/>
      <c r="H1420" s="220" t="s">
        <v>22</v>
      </c>
      <c r="I1420" s="221"/>
      <c r="J1420" s="216"/>
      <c r="K1420" s="216"/>
      <c r="L1420" s="222"/>
      <c r="M1420" s="223"/>
      <c r="N1420" s="224"/>
      <c r="O1420" s="224"/>
      <c r="P1420" s="224"/>
      <c r="Q1420" s="224"/>
      <c r="R1420" s="224"/>
      <c r="S1420" s="224"/>
      <c r="T1420" s="225"/>
      <c r="AT1420" s="226" t="s">
        <v>192</v>
      </c>
      <c r="AU1420" s="226" t="s">
        <v>86</v>
      </c>
      <c r="AV1420" s="12" t="s">
        <v>24</v>
      </c>
      <c r="AW1420" s="12" t="s">
        <v>41</v>
      </c>
      <c r="AX1420" s="12" t="s">
        <v>78</v>
      </c>
      <c r="AY1420" s="226" t="s">
        <v>183</v>
      </c>
    </row>
    <row r="1421" spans="2:51" s="13" customFormat="1" ht="13.5">
      <c r="B1421" s="227"/>
      <c r="C1421" s="228"/>
      <c r="D1421" s="217" t="s">
        <v>192</v>
      </c>
      <c r="E1421" s="229" t="s">
        <v>22</v>
      </c>
      <c r="F1421" s="230" t="s">
        <v>2451</v>
      </c>
      <c r="G1421" s="228"/>
      <c r="H1421" s="231">
        <v>60.9</v>
      </c>
      <c r="I1421" s="232"/>
      <c r="J1421" s="228"/>
      <c r="K1421" s="228"/>
      <c r="L1421" s="233"/>
      <c r="M1421" s="234"/>
      <c r="N1421" s="235"/>
      <c r="O1421" s="235"/>
      <c r="P1421" s="235"/>
      <c r="Q1421" s="235"/>
      <c r="R1421" s="235"/>
      <c r="S1421" s="235"/>
      <c r="T1421" s="236"/>
      <c r="AT1421" s="237" t="s">
        <v>192</v>
      </c>
      <c r="AU1421" s="237" t="s">
        <v>86</v>
      </c>
      <c r="AV1421" s="13" t="s">
        <v>86</v>
      </c>
      <c r="AW1421" s="13" t="s">
        <v>41</v>
      </c>
      <c r="AX1421" s="13" t="s">
        <v>78</v>
      </c>
      <c r="AY1421" s="237" t="s">
        <v>183</v>
      </c>
    </row>
    <row r="1422" spans="2:51" s="12" customFormat="1" ht="13.5">
      <c r="B1422" s="215"/>
      <c r="C1422" s="216"/>
      <c r="D1422" s="217" t="s">
        <v>192</v>
      </c>
      <c r="E1422" s="218" t="s">
        <v>22</v>
      </c>
      <c r="F1422" s="219" t="s">
        <v>2452</v>
      </c>
      <c r="G1422" s="216"/>
      <c r="H1422" s="220" t="s">
        <v>22</v>
      </c>
      <c r="I1422" s="221"/>
      <c r="J1422" s="216"/>
      <c r="K1422" s="216"/>
      <c r="L1422" s="222"/>
      <c r="M1422" s="223"/>
      <c r="N1422" s="224"/>
      <c r="O1422" s="224"/>
      <c r="P1422" s="224"/>
      <c r="Q1422" s="224"/>
      <c r="R1422" s="224"/>
      <c r="S1422" s="224"/>
      <c r="T1422" s="225"/>
      <c r="AT1422" s="226" t="s">
        <v>192</v>
      </c>
      <c r="AU1422" s="226" t="s">
        <v>86</v>
      </c>
      <c r="AV1422" s="12" t="s">
        <v>24</v>
      </c>
      <c r="AW1422" s="12" t="s">
        <v>41</v>
      </c>
      <c r="AX1422" s="12" t="s">
        <v>78</v>
      </c>
      <c r="AY1422" s="226" t="s">
        <v>183</v>
      </c>
    </row>
    <row r="1423" spans="2:51" s="13" customFormat="1" ht="13.5">
      <c r="B1423" s="227"/>
      <c r="C1423" s="228"/>
      <c r="D1423" s="217" t="s">
        <v>192</v>
      </c>
      <c r="E1423" s="229" t="s">
        <v>22</v>
      </c>
      <c r="F1423" s="230" t="s">
        <v>2453</v>
      </c>
      <c r="G1423" s="228"/>
      <c r="H1423" s="231">
        <v>59.8</v>
      </c>
      <c r="I1423" s="232"/>
      <c r="J1423" s="228"/>
      <c r="K1423" s="228"/>
      <c r="L1423" s="233"/>
      <c r="M1423" s="234"/>
      <c r="N1423" s="235"/>
      <c r="O1423" s="235"/>
      <c r="P1423" s="235"/>
      <c r="Q1423" s="235"/>
      <c r="R1423" s="235"/>
      <c r="S1423" s="235"/>
      <c r="T1423" s="236"/>
      <c r="AT1423" s="237" t="s">
        <v>192</v>
      </c>
      <c r="AU1423" s="237" t="s">
        <v>86</v>
      </c>
      <c r="AV1423" s="13" t="s">
        <v>86</v>
      </c>
      <c r="AW1423" s="13" t="s">
        <v>41</v>
      </c>
      <c r="AX1423" s="13" t="s">
        <v>78</v>
      </c>
      <c r="AY1423" s="237" t="s">
        <v>183</v>
      </c>
    </row>
    <row r="1424" spans="2:51" s="12" customFormat="1" ht="13.5">
      <c r="B1424" s="215"/>
      <c r="C1424" s="216"/>
      <c r="D1424" s="238" t="s">
        <v>192</v>
      </c>
      <c r="E1424" s="242" t="s">
        <v>22</v>
      </c>
      <c r="F1424" s="243" t="s">
        <v>207</v>
      </c>
      <c r="G1424" s="216"/>
      <c r="H1424" s="244" t="s">
        <v>22</v>
      </c>
      <c r="I1424" s="221"/>
      <c r="J1424" s="216"/>
      <c r="K1424" s="216"/>
      <c r="L1424" s="222"/>
      <c r="M1424" s="223"/>
      <c r="N1424" s="224"/>
      <c r="O1424" s="224"/>
      <c r="P1424" s="224"/>
      <c r="Q1424" s="224"/>
      <c r="R1424" s="224"/>
      <c r="S1424" s="224"/>
      <c r="T1424" s="225"/>
      <c r="AT1424" s="226" t="s">
        <v>192</v>
      </c>
      <c r="AU1424" s="226" t="s">
        <v>86</v>
      </c>
      <c r="AV1424" s="12" t="s">
        <v>24</v>
      </c>
      <c r="AW1424" s="12" t="s">
        <v>41</v>
      </c>
      <c r="AX1424" s="12" t="s">
        <v>78</v>
      </c>
      <c r="AY1424" s="226" t="s">
        <v>183</v>
      </c>
    </row>
    <row r="1425" spans="2:65" s="1" customFormat="1" ht="22.5" customHeight="1">
      <c r="B1425" s="40"/>
      <c r="C1425" s="245" t="s">
        <v>2454</v>
      </c>
      <c r="D1425" s="245" t="s">
        <v>272</v>
      </c>
      <c r="E1425" s="246" t="s">
        <v>2455</v>
      </c>
      <c r="F1425" s="247" t="s">
        <v>2456</v>
      </c>
      <c r="G1425" s="248" t="s">
        <v>288</v>
      </c>
      <c r="H1425" s="249">
        <v>60.032</v>
      </c>
      <c r="I1425" s="250"/>
      <c r="J1425" s="251">
        <f>ROUND(I1425*H1425,2)</f>
        <v>0</v>
      </c>
      <c r="K1425" s="247" t="s">
        <v>189</v>
      </c>
      <c r="L1425" s="252"/>
      <c r="M1425" s="253" t="s">
        <v>22</v>
      </c>
      <c r="N1425" s="254" t="s">
        <v>49</v>
      </c>
      <c r="O1425" s="41"/>
      <c r="P1425" s="212">
        <f>O1425*H1425</f>
        <v>0</v>
      </c>
      <c r="Q1425" s="212">
        <v>0.0192</v>
      </c>
      <c r="R1425" s="212">
        <f>Q1425*H1425</f>
        <v>1.1526143999999998</v>
      </c>
      <c r="S1425" s="212">
        <v>0</v>
      </c>
      <c r="T1425" s="213">
        <f>S1425*H1425</f>
        <v>0</v>
      </c>
      <c r="AR1425" s="23" t="s">
        <v>394</v>
      </c>
      <c r="AT1425" s="23" t="s">
        <v>272</v>
      </c>
      <c r="AU1425" s="23" t="s">
        <v>86</v>
      </c>
      <c r="AY1425" s="23" t="s">
        <v>183</v>
      </c>
      <c r="BE1425" s="214">
        <f>IF(N1425="základní",J1425,0)</f>
        <v>0</v>
      </c>
      <c r="BF1425" s="214">
        <f>IF(N1425="snížená",J1425,0)</f>
        <v>0</v>
      </c>
      <c r="BG1425" s="214">
        <f>IF(N1425="zákl. přenesená",J1425,0)</f>
        <v>0</v>
      </c>
      <c r="BH1425" s="214">
        <f>IF(N1425="sníž. přenesená",J1425,0)</f>
        <v>0</v>
      </c>
      <c r="BI1425" s="214">
        <f>IF(N1425="nulová",J1425,0)</f>
        <v>0</v>
      </c>
      <c r="BJ1425" s="23" t="s">
        <v>24</v>
      </c>
      <c r="BK1425" s="214">
        <f>ROUND(I1425*H1425,2)</f>
        <v>0</v>
      </c>
      <c r="BL1425" s="23" t="s">
        <v>299</v>
      </c>
      <c r="BM1425" s="23" t="s">
        <v>2457</v>
      </c>
    </row>
    <row r="1426" spans="2:51" s="13" customFormat="1" ht="13.5">
      <c r="B1426" s="227"/>
      <c r="C1426" s="228"/>
      <c r="D1426" s="217" t="s">
        <v>192</v>
      </c>
      <c r="E1426" s="229" t="s">
        <v>22</v>
      </c>
      <c r="F1426" s="230" t="s">
        <v>2458</v>
      </c>
      <c r="G1426" s="228"/>
      <c r="H1426" s="231">
        <v>56.105</v>
      </c>
      <c r="I1426" s="232"/>
      <c r="J1426" s="228"/>
      <c r="K1426" s="228"/>
      <c r="L1426" s="233"/>
      <c r="M1426" s="234"/>
      <c r="N1426" s="235"/>
      <c r="O1426" s="235"/>
      <c r="P1426" s="235"/>
      <c r="Q1426" s="235"/>
      <c r="R1426" s="235"/>
      <c r="S1426" s="235"/>
      <c r="T1426" s="236"/>
      <c r="AT1426" s="237" t="s">
        <v>192</v>
      </c>
      <c r="AU1426" s="237" t="s">
        <v>86</v>
      </c>
      <c r="AV1426" s="13" t="s">
        <v>86</v>
      </c>
      <c r="AW1426" s="13" t="s">
        <v>41</v>
      </c>
      <c r="AX1426" s="13" t="s">
        <v>78</v>
      </c>
      <c r="AY1426" s="237" t="s">
        <v>183</v>
      </c>
    </row>
    <row r="1427" spans="2:51" s="12" customFormat="1" ht="13.5">
      <c r="B1427" s="215"/>
      <c r="C1427" s="216"/>
      <c r="D1427" s="217" t="s">
        <v>192</v>
      </c>
      <c r="E1427" s="218" t="s">
        <v>22</v>
      </c>
      <c r="F1427" s="219" t="s">
        <v>207</v>
      </c>
      <c r="G1427" s="216"/>
      <c r="H1427" s="220" t="s">
        <v>22</v>
      </c>
      <c r="I1427" s="221"/>
      <c r="J1427" s="216"/>
      <c r="K1427" s="216"/>
      <c r="L1427" s="222"/>
      <c r="M1427" s="223"/>
      <c r="N1427" s="224"/>
      <c r="O1427" s="224"/>
      <c r="P1427" s="224"/>
      <c r="Q1427" s="224"/>
      <c r="R1427" s="224"/>
      <c r="S1427" s="224"/>
      <c r="T1427" s="225"/>
      <c r="AT1427" s="226" t="s">
        <v>192</v>
      </c>
      <c r="AU1427" s="226" t="s">
        <v>86</v>
      </c>
      <c r="AV1427" s="12" t="s">
        <v>24</v>
      </c>
      <c r="AW1427" s="12" t="s">
        <v>41</v>
      </c>
      <c r="AX1427" s="12" t="s">
        <v>78</v>
      </c>
      <c r="AY1427" s="226" t="s">
        <v>183</v>
      </c>
    </row>
    <row r="1428" spans="2:51" s="13" customFormat="1" ht="13.5">
      <c r="B1428" s="227"/>
      <c r="C1428" s="228"/>
      <c r="D1428" s="238" t="s">
        <v>192</v>
      </c>
      <c r="E1428" s="228"/>
      <c r="F1428" s="240" t="s">
        <v>2459</v>
      </c>
      <c r="G1428" s="228"/>
      <c r="H1428" s="241">
        <v>60.032</v>
      </c>
      <c r="I1428" s="232"/>
      <c r="J1428" s="228"/>
      <c r="K1428" s="228"/>
      <c r="L1428" s="233"/>
      <c r="M1428" s="234"/>
      <c r="N1428" s="235"/>
      <c r="O1428" s="235"/>
      <c r="P1428" s="235"/>
      <c r="Q1428" s="235"/>
      <c r="R1428" s="235"/>
      <c r="S1428" s="235"/>
      <c r="T1428" s="236"/>
      <c r="AT1428" s="237" t="s">
        <v>192</v>
      </c>
      <c r="AU1428" s="237" t="s">
        <v>86</v>
      </c>
      <c r="AV1428" s="13" t="s">
        <v>86</v>
      </c>
      <c r="AW1428" s="13" t="s">
        <v>6</v>
      </c>
      <c r="AX1428" s="13" t="s">
        <v>24</v>
      </c>
      <c r="AY1428" s="237" t="s">
        <v>183</v>
      </c>
    </row>
    <row r="1429" spans="2:65" s="1" customFormat="1" ht="22.5" customHeight="1">
      <c r="B1429" s="40"/>
      <c r="C1429" s="245" t="s">
        <v>2460</v>
      </c>
      <c r="D1429" s="245" t="s">
        <v>272</v>
      </c>
      <c r="E1429" s="246" t="s">
        <v>2461</v>
      </c>
      <c r="F1429" s="247" t="s">
        <v>2462</v>
      </c>
      <c r="G1429" s="248" t="s">
        <v>257</v>
      </c>
      <c r="H1429" s="249">
        <v>0.259</v>
      </c>
      <c r="I1429" s="250"/>
      <c r="J1429" s="251">
        <f>ROUND(I1429*H1429,2)</f>
        <v>0</v>
      </c>
      <c r="K1429" s="247" t="s">
        <v>189</v>
      </c>
      <c r="L1429" s="252"/>
      <c r="M1429" s="253" t="s">
        <v>22</v>
      </c>
      <c r="N1429" s="254" t="s">
        <v>49</v>
      </c>
      <c r="O1429" s="41"/>
      <c r="P1429" s="212">
        <f>O1429*H1429</f>
        <v>0</v>
      </c>
      <c r="Q1429" s="212">
        <v>1</v>
      </c>
      <c r="R1429" s="212">
        <f>Q1429*H1429</f>
        <v>0.259</v>
      </c>
      <c r="S1429" s="212">
        <v>0</v>
      </c>
      <c r="T1429" s="213">
        <f>S1429*H1429</f>
        <v>0</v>
      </c>
      <c r="AR1429" s="23" t="s">
        <v>394</v>
      </c>
      <c r="AT1429" s="23" t="s">
        <v>272</v>
      </c>
      <c r="AU1429" s="23" t="s">
        <v>86</v>
      </c>
      <c r="AY1429" s="23" t="s">
        <v>183</v>
      </c>
      <c r="BE1429" s="214">
        <f>IF(N1429="základní",J1429,0)</f>
        <v>0</v>
      </c>
      <c r="BF1429" s="214">
        <f>IF(N1429="snížená",J1429,0)</f>
        <v>0</v>
      </c>
      <c r="BG1429" s="214">
        <f>IF(N1429="zákl. přenesená",J1429,0)</f>
        <v>0</v>
      </c>
      <c r="BH1429" s="214">
        <f>IF(N1429="sníž. přenesená",J1429,0)</f>
        <v>0</v>
      </c>
      <c r="BI1429" s="214">
        <f>IF(N1429="nulová",J1429,0)</f>
        <v>0</v>
      </c>
      <c r="BJ1429" s="23" t="s">
        <v>24</v>
      </c>
      <c r="BK1429" s="214">
        <f>ROUND(I1429*H1429,2)</f>
        <v>0</v>
      </c>
      <c r="BL1429" s="23" t="s">
        <v>299</v>
      </c>
      <c r="BM1429" s="23" t="s">
        <v>2463</v>
      </c>
    </row>
    <row r="1430" spans="2:47" s="1" customFormat="1" ht="27">
      <c r="B1430" s="40"/>
      <c r="C1430" s="62"/>
      <c r="D1430" s="217" t="s">
        <v>276</v>
      </c>
      <c r="E1430" s="62"/>
      <c r="F1430" s="255" t="s">
        <v>2464</v>
      </c>
      <c r="G1430" s="62"/>
      <c r="H1430" s="62"/>
      <c r="I1430" s="171"/>
      <c r="J1430" s="62"/>
      <c r="K1430" s="62"/>
      <c r="L1430" s="60"/>
      <c r="M1430" s="256"/>
      <c r="N1430" s="41"/>
      <c r="O1430" s="41"/>
      <c r="P1430" s="41"/>
      <c r="Q1430" s="41"/>
      <c r="R1430" s="41"/>
      <c r="S1430" s="41"/>
      <c r="T1430" s="77"/>
      <c r="AT1430" s="23" t="s">
        <v>276</v>
      </c>
      <c r="AU1430" s="23" t="s">
        <v>86</v>
      </c>
    </row>
    <row r="1431" spans="2:51" s="13" customFormat="1" ht="13.5">
      <c r="B1431" s="227"/>
      <c r="C1431" s="228"/>
      <c r="D1431" s="217" t="s">
        <v>192</v>
      </c>
      <c r="E1431" s="229" t="s">
        <v>22</v>
      </c>
      <c r="F1431" s="230" t="s">
        <v>2465</v>
      </c>
      <c r="G1431" s="228"/>
      <c r="H1431" s="231">
        <v>0.259</v>
      </c>
      <c r="I1431" s="232"/>
      <c r="J1431" s="228"/>
      <c r="K1431" s="228"/>
      <c r="L1431" s="233"/>
      <c r="M1431" s="234"/>
      <c r="N1431" s="235"/>
      <c r="O1431" s="235"/>
      <c r="P1431" s="235"/>
      <c r="Q1431" s="235"/>
      <c r="R1431" s="235"/>
      <c r="S1431" s="235"/>
      <c r="T1431" s="236"/>
      <c r="AT1431" s="237" t="s">
        <v>192</v>
      </c>
      <c r="AU1431" s="237" t="s">
        <v>86</v>
      </c>
      <c r="AV1431" s="13" t="s">
        <v>86</v>
      </c>
      <c r="AW1431" s="13" t="s">
        <v>41</v>
      </c>
      <c r="AX1431" s="13" t="s">
        <v>78</v>
      </c>
      <c r="AY1431" s="237" t="s">
        <v>183</v>
      </c>
    </row>
    <row r="1432" spans="2:51" s="12" customFormat="1" ht="13.5">
      <c r="B1432" s="215"/>
      <c r="C1432" s="216"/>
      <c r="D1432" s="238" t="s">
        <v>192</v>
      </c>
      <c r="E1432" s="242" t="s">
        <v>22</v>
      </c>
      <c r="F1432" s="243" t="s">
        <v>207</v>
      </c>
      <c r="G1432" s="216"/>
      <c r="H1432" s="244" t="s">
        <v>22</v>
      </c>
      <c r="I1432" s="221"/>
      <c r="J1432" s="216"/>
      <c r="K1432" s="216"/>
      <c r="L1432" s="222"/>
      <c r="M1432" s="223"/>
      <c r="N1432" s="224"/>
      <c r="O1432" s="224"/>
      <c r="P1432" s="224"/>
      <c r="Q1432" s="224"/>
      <c r="R1432" s="224"/>
      <c r="S1432" s="224"/>
      <c r="T1432" s="225"/>
      <c r="AT1432" s="226" t="s">
        <v>192</v>
      </c>
      <c r="AU1432" s="226" t="s">
        <v>86</v>
      </c>
      <c r="AV1432" s="12" t="s">
        <v>24</v>
      </c>
      <c r="AW1432" s="12" t="s">
        <v>41</v>
      </c>
      <c r="AX1432" s="12" t="s">
        <v>78</v>
      </c>
      <c r="AY1432" s="226" t="s">
        <v>183</v>
      </c>
    </row>
    <row r="1433" spans="2:65" s="1" customFormat="1" ht="22.5" customHeight="1">
      <c r="B1433" s="40"/>
      <c r="C1433" s="203" t="s">
        <v>2466</v>
      </c>
      <c r="D1433" s="203" t="s">
        <v>185</v>
      </c>
      <c r="E1433" s="204" t="s">
        <v>2467</v>
      </c>
      <c r="F1433" s="205" t="s">
        <v>2468</v>
      </c>
      <c r="G1433" s="206" t="s">
        <v>288</v>
      </c>
      <c r="H1433" s="207">
        <v>731.395</v>
      </c>
      <c r="I1433" s="208"/>
      <c r="J1433" s="209">
        <f>ROUND(I1433*H1433,2)</f>
        <v>0</v>
      </c>
      <c r="K1433" s="205" t="s">
        <v>22</v>
      </c>
      <c r="L1433" s="60"/>
      <c r="M1433" s="210" t="s">
        <v>22</v>
      </c>
      <c r="N1433" s="211" t="s">
        <v>49</v>
      </c>
      <c r="O1433" s="41"/>
      <c r="P1433" s="212">
        <f>O1433*H1433</f>
        <v>0</v>
      </c>
      <c r="Q1433" s="212">
        <v>0.0003</v>
      </c>
      <c r="R1433" s="212">
        <f>Q1433*H1433</f>
        <v>0.2194185</v>
      </c>
      <c r="S1433" s="212">
        <v>0</v>
      </c>
      <c r="T1433" s="213">
        <f>S1433*H1433</f>
        <v>0</v>
      </c>
      <c r="AR1433" s="23" t="s">
        <v>299</v>
      </c>
      <c r="AT1433" s="23" t="s">
        <v>185</v>
      </c>
      <c r="AU1433" s="23" t="s">
        <v>86</v>
      </c>
      <c r="AY1433" s="23" t="s">
        <v>183</v>
      </c>
      <c r="BE1433" s="214">
        <f>IF(N1433="základní",J1433,0)</f>
        <v>0</v>
      </c>
      <c r="BF1433" s="214">
        <f>IF(N1433="snížená",J1433,0)</f>
        <v>0</v>
      </c>
      <c r="BG1433" s="214">
        <f>IF(N1433="zákl. přenesená",J1433,0)</f>
        <v>0</v>
      </c>
      <c r="BH1433" s="214">
        <f>IF(N1433="sníž. přenesená",J1433,0)</f>
        <v>0</v>
      </c>
      <c r="BI1433" s="214">
        <f>IF(N1433="nulová",J1433,0)</f>
        <v>0</v>
      </c>
      <c r="BJ1433" s="23" t="s">
        <v>24</v>
      </c>
      <c r="BK1433" s="214">
        <f>ROUND(I1433*H1433,2)</f>
        <v>0</v>
      </c>
      <c r="BL1433" s="23" t="s">
        <v>299</v>
      </c>
      <c r="BM1433" s="23" t="s">
        <v>2469</v>
      </c>
    </row>
    <row r="1434" spans="2:51" s="13" customFormat="1" ht="13.5">
      <c r="B1434" s="227"/>
      <c r="C1434" s="228"/>
      <c r="D1434" s="217" t="s">
        <v>192</v>
      </c>
      <c r="E1434" s="229" t="s">
        <v>22</v>
      </c>
      <c r="F1434" s="230" t="s">
        <v>2470</v>
      </c>
      <c r="G1434" s="228"/>
      <c r="H1434" s="231">
        <v>731.395</v>
      </c>
      <c r="I1434" s="232"/>
      <c r="J1434" s="228"/>
      <c r="K1434" s="228"/>
      <c r="L1434" s="233"/>
      <c r="M1434" s="234"/>
      <c r="N1434" s="235"/>
      <c r="O1434" s="235"/>
      <c r="P1434" s="235"/>
      <c r="Q1434" s="235"/>
      <c r="R1434" s="235"/>
      <c r="S1434" s="235"/>
      <c r="T1434" s="236"/>
      <c r="AT1434" s="237" t="s">
        <v>192</v>
      </c>
      <c r="AU1434" s="237" t="s">
        <v>86</v>
      </c>
      <c r="AV1434" s="13" t="s">
        <v>86</v>
      </c>
      <c r="AW1434" s="13" t="s">
        <v>41</v>
      </c>
      <c r="AX1434" s="13" t="s">
        <v>78</v>
      </c>
      <c r="AY1434" s="237" t="s">
        <v>183</v>
      </c>
    </row>
    <row r="1435" spans="2:51" s="12" customFormat="1" ht="13.5">
      <c r="B1435" s="215"/>
      <c r="C1435" s="216"/>
      <c r="D1435" s="238" t="s">
        <v>192</v>
      </c>
      <c r="E1435" s="242" t="s">
        <v>22</v>
      </c>
      <c r="F1435" s="243" t="s">
        <v>207</v>
      </c>
      <c r="G1435" s="216"/>
      <c r="H1435" s="244" t="s">
        <v>22</v>
      </c>
      <c r="I1435" s="221"/>
      <c r="J1435" s="216"/>
      <c r="K1435" s="216"/>
      <c r="L1435" s="222"/>
      <c r="M1435" s="223"/>
      <c r="N1435" s="224"/>
      <c r="O1435" s="224"/>
      <c r="P1435" s="224"/>
      <c r="Q1435" s="224"/>
      <c r="R1435" s="224"/>
      <c r="S1435" s="224"/>
      <c r="T1435" s="225"/>
      <c r="AT1435" s="226" t="s">
        <v>192</v>
      </c>
      <c r="AU1435" s="226" t="s">
        <v>86</v>
      </c>
      <c r="AV1435" s="12" t="s">
        <v>24</v>
      </c>
      <c r="AW1435" s="12" t="s">
        <v>41</v>
      </c>
      <c r="AX1435" s="12" t="s">
        <v>78</v>
      </c>
      <c r="AY1435" s="226" t="s">
        <v>183</v>
      </c>
    </row>
    <row r="1436" spans="2:65" s="1" customFormat="1" ht="22.5" customHeight="1">
      <c r="B1436" s="40"/>
      <c r="C1436" s="203" t="s">
        <v>2471</v>
      </c>
      <c r="D1436" s="203" t="s">
        <v>185</v>
      </c>
      <c r="E1436" s="204" t="s">
        <v>2472</v>
      </c>
      <c r="F1436" s="205" t="s">
        <v>2473</v>
      </c>
      <c r="G1436" s="206" t="s">
        <v>288</v>
      </c>
      <c r="H1436" s="207">
        <v>675.29</v>
      </c>
      <c r="I1436" s="208"/>
      <c r="J1436" s="209">
        <f>ROUND(I1436*H1436,2)</f>
        <v>0</v>
      </c>
      <c r="K1436" s="205" t="s">
        <v>189</v>
      </c>
      <c r="L1436" s="60"/>
      <c r="M1436" s="210" t="s">
        <v>22</v>
      </c>
      <c r="N1436" s="211" t="s">
        <v>49</v>
      </c>
      <c r="O1436" s="41"/>
      <c r="P1436" s="212">
        <f>O1436*H1436</f>
        <v>0</v>
      </c>
      <c r="Q1436" s="212">
        <v>0.00417</v>
      </c>
      <c r="R1436" s="212">
        <f>Q1436*H1436</f>
        <v>2.8159593</v>
      </c>
      <c r="S1436" s="212">
        <v>0</v>
      </c>
      <c r="T1436" s="213">
        <f>S1436*H1436</f>
        <v>0</v>
      </c>
      <c r="AR1436" s="23" t="s">
        <v>299</v>
      </c>
      <c r="AT1436" s="23" t="s">
        <v>185</v>
      </c>
      <c r="AU1436" s="23" t="s">
        <v>86</v>
      </c>
      <c r="AY1436" s="23" t="s">
        <v>183</v>
      </c>
      <c r="BE1436" s="214">
        <f>IF(N1436="základní",J1436,0)</f>
        <v>0</v>
      </c>
      <c r="BF1436" s="214">
        <f>IF(N1436="snížená",J1436,0)</f>
        <v>0</v>
      </c>
      <c r="BG1436" s="214">
        <f>IF(N1436="zákl. přenesená",J1436,0)</f>
        <v>0</v>
      </c>
      <c r="BH1436" s="214">
        <f>IF(N1436="sníž. přenesená",J1436,0)</f>
        <v>0</v>
      </c>
      <c r="BI1436" s="214">
        <f>IF(N1436="nulová",J1436,0)</f>
        <v>0</v>
      </c>
      <c r="BJ1436" s="23" t="s">
        <v>24</v>
      </c>
      <c r="BK1436" s="214">
        <f>ROUND(I1436*H1436,2)</f>
        <v>0</v>
      </c>
      <c r="BL1436" s="23" t="s">
        <v>299</v>
      </c>
      <c r="BM1436" s="23" t="s">
        <v>2474</v>
      </c>
    </row>
    <row r="1437" spans="2:51" s="12" customFormat="1" ht="13.5">
      <c r="B1437" s="215"/>
      <c r="C1437" s="216"/>
      <c r="D1437" s="217" t="s">
        <v>192</v>
      </c>
      <c r="E1437" s="218" t="s">
        <v>22</v>
      </c>
      <c r="F1437" s="219" t="s">
        <v>224</v>
      </c>
      <c r="G1437" s="216"/>
      <c r="H1437" s="220" t="s">
        <v>22</v>
      </c>
      <c r="I1437" s="221"/>
      <c r="J1437" s="216"/>
      <c r="K1437" s="216"/>
      <c r="L1437" s="222"/>
      <c r="M1437" s="223"/>
      <c r="N1437" s="224"/>
      <c r="O1437" s="224"/>
      <c r="P1437" s="224"/>
      <c r="Q1437" s="224"/>
      <c r="R1437" s="224"/>
      <c r="S1437" s="224"/>
      <c r="T1437" s="225"/>
      <c r="AT1437" s="226" t="s">
        <v>192</v>
      </c>
      <c r="AU1437" s="226" t="s">
        <v>86</v>
      </c>
      <c r="AV1437" s="12" t="s">
        <v>24</v>
      </c>
      <c r="AW1437" s="12" t="s">
        <v>41</v>
      </c>
      <c r="AX1437" s="12" t="s">
        <v>78</v>
      </c>
      <c r="AY1437" s="226" t="s">
        <v>183</v>
      </c>
    </row>
    <row r="1438" spans="2:51" s="13" customFormat="1" ht="13.5">
      <c r="B1438" s="227"/>
      <c r="C1438" s="228"/>
      <c r="D1438" s="217" t="s">
        <v>192</v>
      </c>
      <c r="E1438" s="229" t="s">
        <v>22</v>
      </c>
      <c r="F1438" s="230" t="s">
        <v>2475</v>
      </c>
      <c r="G1438" s="228"/>
      <c r="H1438" s="231">
        <v>235.68</v>
      </c>
      <c r="I1438" s="232"/>
      <c r="J1438" s="228"/>
      <c r="K1438" s="228"/>
      <c r="L1438" s="233"/>
      <c r="M1438" s="234"/>
      <c r="N1438" s="235"/>
      <c r="O1438" s="235"/>
      <c r="P1438" s="235"/>
      <c r="Q1438" s="235"/>
      <c r="R1438" s="235"/>
      <c r="S1438" s="235"/>
      <c r="T1438" s="236"/>
      <c r="AT1438" s="237" t="s">
        <v>192</v>
      </c>
      <c r="AU1438" s="237" t="s">
        <v>86</v>
      </c>
      <c r="AV1438" s="13" t="s">
        <v>86</v>
      </c>
      <c r="AW1438" s="13" t="s">
        <v>41</v>
      </c>
      <c r="AX1438" s="13" t="s">
        <v>78</v>
      </c>
      <c r="AY1438" s="237" t="s">
        <v>183</v>
      </c>
    </row>
    <row r="1439" spans="2:51" s="13" customFormat="1" ht="13.5">
      <c r="B1439" s="227"/>
      <c r="C1439" s="228"/>
      <c r="D1439" s="217" t="s">
        <v>192</v>
      </c>
      <c r="E1439" s="229" t="s">
        <v>22</v>
      </c>
      <c r="F1439" s="230" t="s">
        <v>2476</v>
      </c>
      <c r="G1439" s="228"/>
      <c r="H1439" s="231">
        <v>134.11</v>
      </c>
      <c r="I1439" s="232"/>
      <c r="J1439" s="228"/>
      <c r="K1439" s="228"/>
      <c r="L1439" s="233"/>
      <c r="M1439" s="234"/>
      <c r="N1439" s="235"/>
      <c r="O1439" s="235"/>
      <c r="P1439" s="235"/>
      <c r="Q1439" s="235"/>
      <c r="R1439" s="235"/>
      <c r="S1439" s="235"/>
      <c r="T1439" s="236"/>
      <c r="AT1439" s="237" t="s">
        <v>192</v>
      </c>
      <c r="AU1439" s="237" t="s">
        <v>86</v>
      </c>
      <c r="AV1439" s="13" t="s">
        <v>86</v>
      </c>
      <c r="AW1439" s="13" t="s">
        <v>41</v>
      </c>
      <c r="AX1439" s="13" t="s">
        <v>78</v>
      </c>
      <c r="AY1439" s="237" t="s">
        <v>183</v>
      </c>
    </row>
    <row r="1440" spans="2:51" s="12" customFormat="1" ht="13.5">
      <c r="B1440" s="215"/>
      <c r="C1440" s="216"/>
      <c r="D1440" s="217" t="s">
        <v>192</v>
      </c>
      <c r="E1440" s="218" t="s">
        <v>22</v>
      </c>
      <c r="F1440" s="219" t="s">
        <v>230</v>
      </c>
      <c r="G1440" s="216"/>
      <c r="H1440" s="220" t="s">
        <v>22</v>
      </c>
      <c r="I1440" s="221"/>
      <c r="J1440" s="216"/>
      <c r="K1440" s="216"/>
      <c r="L1440" s="222"/>
      <c r="M1440" s="223"/>
      <c r="N1440" s="224"/>
      <c r="O1440" s="224"/>
      <c r="P1440" s="224"/>
      <c r="Q1440" s="224"/>
      <c r="R1440" s="224"/>
      <c r="S1440" s="224"/>
      <c r="T1440" s="225"/>
      <c r="AT1440" s="226" t="s">
        <v>192</v>
      </c>
      <c r="AU1440" s="226" t="s">
        <v>86</v>
      </c>
      <c r="AV1440" s="12" t="s">
        <v>24</v>
      </c>
      <c r="AW1440" s="12" t="s">
        <v>41</v>
      </c>
      <c r="AX1440" s="12" t="s">
        <v>78</v>
      </c>
      <c r="AY1440" s="226" t="s">
        <v>183</v>
      </c>
    </row>
    <row r="1441" spans="2:51" s="13" customFormat="1" ht="13.5">
      <c r="B1441" s="227"/>
      <c r="C1441" s="228"/>
      <c r="D1441" s="217" t="s">
        <v>192</v>
      </c>
      <c r="E1441" s="229" t="s">
        <v>22</v>
      </c>
      <c r="F1441" s="230" t="s">
        <v>2477</v>
      </c>
      <c r="G1441" s="228"/>
      <c r="H1441" s="231">
        <v>191.09</v>
      </c>
      <c r="I1441" s="232"/>
      <c r="J1441" s="228"/>
      <c r="K1441" s="228"/>
      <c r="L1441" s="233"/>
      <c r="M1441" s="234"/>
      <c r="N1441" s="235"/>
      <c r="O1441" s="235"/>
      <c r="P1441" s="235"/>
      <c r="Q1441" s="235"/>
      <c r="R1441" s="235"/>
      <c r="S1441" s="235"/>
      <c r="T1441" s="236"/>
      <c r="AT1441" s="237" t="s">
        <v>192</v>
      </c>
      <c r="AU1441" s="237" t="s">
        <v>86</v>
      </c>
      <c r="AV1441" s="13" t="s">
        <v>86</v>
      </c>
      <c r="AW1441" s="13" t="s">
        <v>41</v>
      </c>
      <c r="AX1441" s="13" t="s">
        <v>78</v>
      </c>
      <c r="AY1441" s="237" t="s">
        <v>183</v>
      </c>
    </row>
    <row r="1442" spans="2:51" s="13" customFormat="1" ht="13.5">
      <c r="B1442" s="227"/>
      <c r="C1442" s="228"/>
      <c r="D1442" s="217" t="s">
        <v>192</v>
      </c>
      <c r="E1442" s="229" t="s">
        <v>22</v>
      </c>
      <c r="F1442" s="230" t="s">
        <v>2478</v>
      </c>
      <c r="G1442" s="228"/>
      <c r="H1442" s="231">
        <v>4.46</v>
      </c>
      <c r="I1442" s="232"/>
      <c r="J1442" s="228"/>
      <c r="K1442" s="228"/>
      <c r="L1442" s="233"/>
      <c r="M1442" s="234"/>
      <c r="N1442" s="235"/>
      <c r="O1442" s="235"/>
      <c r="P1442" s="235"/>
      <c r="Q1442" s="235"/>
      <c r="R1442" s="235"/>
      <c r="S1442" s="235"/>
      <c r="T1442" s="236"/>
      <c r="AT1442" s="237" t="s">
        <v>192</v>
      </c>
      <c r="AU1442" s="237" t="s">
        <v>86</v>
      </c>
      <c r="AV1442" s="13" t="s">
        <v>86</v>
      </c>
      <c r="AW1442" s="13" t="s">
        <v>41</v>
      </c>
      <c r="AX1442" s="13" t="s">
        <v>78</v>
      </c>
      <c r="AY1442" s="237" t="s">
        <v>183</v>
      </c>
    </row>
    <row r="1443" spans="2:51" s="12" customFormat="1" ht="13.5">
      <c r="B1443" s="215"/>
      <c r="C1443" s="216"/>
      <c r="D1443" s="217" t="s">
        <v>192</v>
      </c>
      <c r="E1443" s="218" t="s">
        <v>22</v>
      </c>
      <c r="F1443" s="219" t="s">
        <v>239</v>
      </c>
      <c r="G1443" s="216"/>
      <c r="H1443" s="220" t="s">
        <v>22</v>
      </c>
      <c r="I1443" s="221"/>
      <c r="J1443" s="216"/>
      <c r="K1443" s="216"/>
      <c r="L1443" s="222"/>
      <c r="M1443" s="223"/>
      <c r="N1443" s="224"/>
      <c r="O1443" s="224"/>
      <c r="P1443" s="224"/>
      <c r="Q1443" s="224"/>
      <c r="R1443" s="224"/>
      <c r="S1443" s="224"/>
      <c r="T1443" s="225"/>
      <c r="AT1443" s="226" t="s">
        <v>192</v>
      </c>
      <c r="AU1443" s="226" t="s">
        <v>86</v>
      </c>
      <c r="AV1443" s="12" t="s">
        <v>24</v>
      </c>
      <c r="AW1443" s="12" t="s">
        <v>41</v>
      </c>
      <c r="AX1443" s="12" t="s">
        <v>78</v>
      </c>
      <c r="AY1443" s="226" t="s">
        <v>183</v>
      </c>
    </row>
    <row r="1444" spans="2:51" s="13" customFormat="1" ht="13.5">
      <c r="B1444" s="227"/>
      <c r="C1444" s="228"/>
      <c r="D1444" s="217" t="s">
        <v>192</v>
      </c>
      <c r="E1444" s="229" t="s">
        <v>22</v>
      </c>
      <c r="F1444" s="230" t="s">
        <v>2479</v>
      </c>
      <c r="G1444" s="228"/>
      <c r="H1444" s="231">
        <v>109.95</v>
      </c>
      <c r="I1444" s="232"/>
      <c r="J1444" s="228"/>
      <c r="K1444" s="228"/>
      <c r="L1444" s="233"/>
      <c r="M1444" s="234"/>
      <c r="N1444" s="235"/>
      <c r="O1444" s="235"/>
      <c r="P1444" s="235"/>
      <c r="Q1444" s="235"/>
      <c r="R1444" s="235"/>
      <c r="S1444" s="235"/>
      <c r="T1444" s="236"/>
      <c r="AT1444" s="237" t="s">
        <v>192</v>
      </c>
      <c r="AU1444" s="237" t="s">
        <v>86</v>
      </c>
      <c r="AV1444" s="13" t="s">
        <v>86</v>
      </c>
      <c r="AW1444" s="13" t="s">
        <v>41</v>
      </c>
      <c r="AX1444" s="13" t="s">
        <v>78</v>
      </c>
      <c r="AY1444" s="237" t="s">
        <v>183</v>
      </c>
    </row>
    <row r="1445" spans="2:51" s="12" customFormat="1" ht="13.5">
      <c r="B1445" s="215"/>
      <c r="C1445" s="216"/>
      <c r="D1445" s="238" t="s">
        <v>192</v>
      </c>
      <c r="E1445" s="242" t="s">
        <v>22</v>
      </c>
      <c r="F1445" s="243" t="s">
        <v>207</v>
      </c>
      <c r="G1445" s="216"/>
      <c r="H1445" s="244" t="s">
        <v>22</v>
      </c>
      <c r="I1445" s="221"/>
      <c r="J1445" s="216"/>
      <c r="K1445" s="216"/>
      <c r="L1445" s="222"/>
      <c r="M1445" s="223"/>
      <c r="N1445" s="224"/>
      <c r="O1445" s="224"/>
      <c r="P1445" s="224"/>
      <c r="Q1445" s="224"/>
      <c r="R1445" s="224"/>
      <c r="S1445" s="224"/>
      <c r="T1445" s="225"/>
      <c r="AT1445" s="226" t="s">
        <v>192</v>
      </c>
      <c r="AU1445" s="226" t="s">
        <v>86</v>
      </c>
      <c r="AV1445" s="12" t="s">
        <v>24</v>
      </c>
      <c r="AW1445" s="12" t="s">
        <v>41</v>
      </c>
      <c r="AX1445" s="12" t="s">
        <v>78</v>
      </c>
      <c r="AY1445" s="226" t="s">
        <v>183</v>
      </c>
    </row>
    <row r="1446" spans="2:65" s="1" customFormat="1" ht="22.5" customHeight="1">
      <c r="B1446" s="40"/>
      <c r="C1446" s="245" t="s">
        <v>2480</v>
      </c>
      <c r="D1446" s="245" t="s">
        <v>272</v>
      </c>
      <c r="E1446" s="246" t="s">
        <v>2455</v>
      </c>
      <c r="F1446" s="247" t="s">
        <v>2456</v>
      </c>
      <c r="G1446" s="248" t="s">
        <v>288</v>
      </c>
      <c r="H1446" s="249">
        <v>722.56</v>
      </c>
      <c r="I1446" s="250"/>
      <c r="J1446" s="251">
        <f>ROUND(I1446*H1446,2)</f>
        <v>0</v>
      </c>
      <c r="K1446" s="247" t="s">
        <v>189</v>
      </c>
      <c r="L1446" s="252"/>
      <c r="M1446" s="253" t="s">
        <v>22</v>
      </c>
      <c r="N1446" s="254" t="s">
        <v>49</v>
      </c>
      <c r="O1446" s="41"/>
      <c r="P1446" s="212">
        <f>O1446*H1446</f>
        <v>0</v>
      </c>
      <c r="Q1446" s="212">
        <v>0.0192</v>
      </c>
      <c r="R1446" s="212">
        <f>Q1446*H1446</f>
        <v>13.873151999999997</v>
      </c>
      <c r="S1446" s="212">
        <v>0</v>
      </c>
      <c r="T1446" s="213">
        <f>S1446*H1446</f>
        <v>0</v>
      </c>
      <c r="AR1446" s="23" t="s">
        <v>394</v>
      </c>
      <c r="AT1446" s="23" t="s">
        <v>272</v>
      </c>
      <c r="AU1446" s="23" t="s">
        <v>86</v>
      </c>
      <c r="AY1446" s="23" t="s">
        <v>183</v>
      </c>
      <c r="BE1446" s="214">
        <f>IF(N1446="základní",J1446,0)</f>
        <v>0</v>
      </c>
      <c r="BF1446" s="214">
        <f>IF(N1446="snížená",J1446,0)</f>
        <v>0</v>
      </c>
      <c r="BG1446" s="214">
        <f>IF(N1446="zákl. přenesená",J1446,0)</f>
        <v>0</v>
      </c>
      <c r="BH1446" s="214">
        <f>IF(N1446="sníž. přenesená",J1446,0)</f>
        <v>0</v>
      </c>
      <c r="BI1446" s="214">
        <f>IF(N1446="nulová",J1446,0)</f>
        <v>0</v>
      </c>
      <c r="BJ1446" s="23" t="s">
        <v>24</v>
      </c>
      <c r="BK1446" s="214">
        <f>ROUND(I1446*H1446,2)</f>
        <v>0</v>
      </c>
      <c r="BL1446" s="23" t="s">
        <v>299</v>
      </c>
      <c r="BM1446" s="23" t="s">
        <v>2481</v>
      </c>
    </row>
    <row r="1447" spans="2:51" s="13" customFormat="1" ht="13.5">
      <c r="B1447" s="227"/>
      <c r="C1447" s="228"/>
      <c r="D1447" s="238" t="s">
        <v>192</v>
      </c>
      <c r="E1447" s="228"/>
      <c r="F1447" s="240" t="s">
        <v>2482</v>
      </c>
      <c r="G1447" s="228"/>
      <c r="H1447" s="241">
        <v>722.56</v>
      </c>
      <c r="I1447" s="232"/>
      <c r="J1447" s="228"/>
      <c r="K1447" s="228"/>
      <c r="L1447" s="233"/>
      <c r="M1447" s="234"/>
      <c r="N1447" s="235"/>
      <c r="O1447" s="235"/>
      <c r="P1447" s="235"/>
      <c r="Q1447" s="235"/>
      <c r="R1447" s="235"/>
      <c r="S1447" s="235"/>
      <c r="T1447" s="236"/>
      <c r="AT1447" s="237" t="s">
        <v>192</v>
      </c>
      <c r="AU1447" s="237" t="s">
        <v>86</v>
      </c>
      <c r="AV1447" s="13" t="s">
        <v>86</v>
      </c>
      <c r="AW1447" s="13" t="s">
        <v>6</v>
      </c>
      <c r="AX1447" s="13" t="s">
        <v>24</v>
      </c>
      <c r="AY1447" s="237" t="s">
        <v>183</v>
      </c>
    </row>
    <row r="1448" spans="2:65" s="1" customFormat="1" ht="22.5" customHeight="1">
      <c r="B1448" s="40"/>
      <c r="C1448" s="245" t="s">
        <v>2483</v>
      </c>
      <c r="D1448" s="245" t="s">
        <v>272</v>
      </c>
      <c r="E1448" s="246" t="s">
        <v>2461</v>
      </c>
      <c r="F1448" s="247" t="s">
        <v>2462</v>
      </c>
      <c r="G1448" s="248" t="s">
        <v>257</v>
      </c>
      <c r="H1448" s="249">
        <v>3.12</v>
      </c>
      <c r="I1448" s="250"/>
      <c r="J1448" s="251">
        <f>ROUND(I1448*H1448,2)</f>
        <v>0</v>
      </c>
      <c r="K1448" s="247" t="s">
        <v>189</v>
      </c>
      <c r="L1448" s="252"/>
      <c r="M1448" s="253" t="s">
        <v>22</v>
      </c>
      <c r="N1448" s="254" t="s">
        <v>49</v>
      </c>
      <c r="O1448" s="41"/>
      <c r="P1448" s="212">
        <f>O1448*H1448</f>
        <v>0</v>
      </c>
      <c r="Q1448" s="212">
        <v>1</v>
      </c>
      <c r="R1448" s="212">
        <f>Q1448*H1448</f>
        <v>3.12</v>
      </c>
      <c r="S1448" s="212">
        <v>0</v>
      </c>
      <c r="T1448" s="213">
        <f>S1448*H1448</f>
        <v>0</v>
      </c>
      <c r="AR1448" s="23" t="s">
        <v>394</v>
      </c>
      <c r="AT1448" s="23" t="s">
        <v>272</v>
      </c>
      <c r="AU1448" s="23" t="s">
        <v>86</v>
      </c>
      <c r="AY1448" s="23" t="s">
        <v>183</v>
      </c>
      <c r="BE1448" s="214">
        <f>IF(N1448="základní",J1448,0)</f>
        <v>0</v>
      </c>
      <c r="BF1448" s="214">
        <f>IF(N1448="snížená",J1448,0)</f>
        <v>0</v>
      </c>
      <c r="BG1448" s="214">
        <f>IF(N1448="zákl. přenesená",J1448,0)</f>
        <v>0</v>
      </c>
      <c r="BH1448" s="214">
        <f>IF(N1448="sníž. přenesená",J1448,0)</f>
        <v>0</v>
      </c>
      <c r="BI1448" s="214">
        <f>IF(N1448="nulová",J1448,0)</f>
        <v>0</v>
      </c>
      <c r="BJ1448" s="23" t="s">
        <v>24</v>
      </c>
      <c r="BK1448" s="214">
        <f>ROUND(I1448*H1448,2)</f>
        <v>0</v>
      </c>
      <c r="BL1448" s="23" t="s">
        <v>299</v>
      </c>
      <c r="BM1448" s="23" t="s">
        <v>2484</v>
      </c>
    </row>
    <row r="1449" spans="2:47" s="1" customFormat="1" ht="27">
      <c r="B1449" s="40"/>
      <c r="C1449" s="62"/>
      <c r="D1449" s="217" t="s">
        <v>276</v>
      </c>
      <c r="E1449" s="62"/>
      <c r="F1449" s="255" t="s">
        <v>2464</v>
      </c>
      <c r="G1449" s="62"/>
      <c r="H1449" s="62"/>
      <c r="I1449" s="171"/>
      <c r="J1449" s="62"/>
      <c r="K1449" s="62"/>
      <c r="L1449" s="60"/>
      <c r="M1449" s="256"/>
      <c r="N1449" s="41"/>
      <c r="O1449" s="41"/>
      <c r="P1449" s="41"/>
      <c r="Q1449" s="41"/>
      <c r="R1449" s="41"/>
      <c r="S1449" s="41"/>
      <c r="T1449" s="77"/>
      <c r="AT1449" s="23" t="s">
        <v>276</v>
      </c>
      <c r="AU1449" s="23" t="s">
        <v>86</v>
      </c>
    </row>
    <row r="1450" spans="2:51" s="13" customFormat="1" ht="13.5">
      <c r="B1450" s="227"/>
      <c r="C1450" s="228"/>
      <c r="D1450" s="217" t="s">
        <v>192</v>
      </c>
      <c r="E1450" s="229" t="s">
        <v>22</v>
      </c>
      <c r="F1450" s="230" t="s">
        <v>2485</v>
      </c>
      <c r="G1450" s="228"/>
      <c r="H1450" s="231">
        <v>3.12</v>
      </c>
      <c r="I1450" s="232"/>
      <c r="J1450" s="228"/>
      <c r="K1450" s="228"/>
      <c r="L1450" s="233"/>
      <c r="M1450" s="234"/>
      <c r="N1450" s="235"/>
      <c r="O1450" s="235"/>
      <c r="P1450" s="235"/>
      <c r="Q1450" s="235"/>
      <c r="R1450" s="235"/>
      <c r="S1450" s="235"/>
      <c r="T1450" s="236"/>
      <c r="AT1450" s="237" t="s">
        <v>192</v>
      </c>
      <c r="AU1450" s="237" t="s">
        <v>86</v>
      </c>
      <c r="AV1450" s="13" t="s">
        <v>86</v>
      </c>
      <c r="AW1450" s="13" t="s">
        <v>41</v>
      </c>
      <c r="AX1450" s="13" t="s">
        <v>78</v>
      </c>
      <c r="AY1450" s="237" t="s">
        <v>183</v>
      </c>
    </row>
    <row r="1451" spans="2:51" s="12" customFormat="1" ht="13.5">
      <c r="B1451" s="215"/>
      <c r="C1451" s="216"/>
      <c r="D1451" s="238" t="s">
        <v>192</v>
      </c>
      <c r="E1451" s="242" t="s">
        <v>22</v>
      </c>
      <c r="F1451" s="243" t="s">
        <v>207</v>
      </c>
      <c r="G1451" s="216"/>
      <c r="H1451" s="244" t="s">
        <v>22</v>
      </c>
      <c r="I1451" s="221"/>
      <c r="J1451" s="216"/>
      <c r="K1451" s="216"/>
      <c r="L1451" s="222"/>
      <c r="M1451" s="223"/>
      <c r="N1451" s="224"/>
      <c r="O1451" s="224"/>
      <c r="P1451" s="224"/>
      <c r="Q1451" s="224"/>
      <c r="R1451" s="224"/>
      <c r="S1451" s="224"/>
      <c r="T1451" s="225"/>
      <c r="AT1451" s="226" t="s">
        <v>192</v>
      </c>
      <c r="AU1451" s="226" t="s">
        <v>86</v>
      </c>
      <c r="AV1451" s="12" t="s">
        <v>24</v>
      </c>
      <c r="AW1451" s="12" t="s">
        <v>41</v>
      </c>
      <c r="AX1451" s="12" t="s">
        <v>78</v>
      </c>
      <c r="AY1451" s="226" t="s">
        <v>183</v>
      </c>
    </row>
    <row r="1452" spans="2:65" s="1" customFormat="1" ht="22.5" customHeight="1">
      <c r="B1452" s="40"/>
      <c r="C1452" s="203" t="s">
        <v>2486</v>
      </c>
      <c r="D1452" s="203" t="s">
        <v>185</v>
      </c>
      <c r="E1452" s="204" t="s">
        <v>2487</v>
      </c>
      <c r="F1452" s="205" t="s">
        <v>2488</v>
      </c>
      <c r="G1452" s="206" t="s">
        <v>288</v>
      </c>
      <c r="H1452" s="207">
        <v>17.84</v>
      </c>
      <c r="I1452" s="208"/>
      <c r="J1452" s="209">
        <f>ROUND(I1452*H1452,2)</f>
        <v>0</v>
      </c>
      <c r="K1452" s="205" t="s">
        <v>189</v>
      </c>
      <c r="L1452" s="60"/>
      <c r="M1452" s="210" t="s">
        <v>22</v>
      </c>
      <c r="N1452" s="211" t="s">
        <v>49</v>
      </c>
      <c r="O1452" s="41"/>
      <c r="P1452" s="212">
        <f>O1452*H1452</f>
        <v>0</v>
      </c>
      <c r="Q1452" s="212">
        <v>0</v>
      </c>
      <c r="R1452" s="212">
        <f>Q1452*H1452</f>
        <v>0</v>
      </c>
      <c r="S1452" s="212">
        <v>0</v>
      </c>
      <c r="T1452" s="213">
        <f>S1452*H1452</f>
        <v>0</v>
      </c>
      <c r="AR1452" s="23" t="s">
        <v>299</v>
      </c>
      <c r="AT1452" s="23" t="s">
        <v>185</v>
      </c>
      <c r="AU1452" s="23" t="s">
        <v>86</v>
      </c>
      <c r="AY1452" s="23" t="s">
        <v>183</v>
      </c>
      <c r="BE1452" s="214">
        <f>IF(N1452="základní",J1452,0)</f>
        <v>0</v>
      </c>
      <c r="BF1452" s="214">
        <f>IF(N1452="snížená",J1452,0)</f>
        <v>0</v>
      </c>
      <c r="BG1452" s="214">
        <f>IF(N1452="zákl. přenesená",J1452,0)</f>
        <v>0</v>
      </c>
      <c r="BH1452" s="214">
        <f>IF(N1452="sníž. přenesená",J1452,0)</f>
        <v>0</v>
      </c>
      <c r="BI1452" s="214">
        <f>IF(N1452="nulová",J1452,0)</f>
        <v>0</v>
      </c>
      <c r="BJ1452" s="23" t="s">
        <v>24</v>
      </c>
      <c r="BK1452" s="214">
        <f>ROUND(I1452*H1452,2)</f>
        <v>0</v>
      </c>
      <c r="BL1452" s="23" t="s">
        <v>299</v>
      </c>
      <c r="BM1452" s="23" t="s">
        <v>2489</v>
      </c>
    </row>
    <row r="1453" spans="2:51" s="13" customFormat="1" ht="13.5">
      <c r="B1453" s="227"/>
      <c r="C1453" s="228"/>
      <c r="D1453" s="217" t="s">
        <v>192</v>
      </c>
      <c r="E1453" s="229" t="s">
        <v>22</v>
      </c>
      <c r="F1453" s="230" t="s">
        <v>2490</v>
      </c>
      <c r="G1453" s="228"/>
      <c r="H1453" s="231">
        <v>17.84</v>
      </c>
      <c r="I1453" s="232"/>
      <c r="J1453" s="228"/>
      <c r="K1453" s="228"/>
      <c r="L1453" s="233"/>
      <c r="M1453" s="234"/>
      <c r="N1453" s="235"/>
      <c r="O1453" s="235"/>
      <c r="P1453" s="235"/>
      <c r="Q1453" s="235"/>
      <c r="R1453" s="235"/>
      <c r="S1453" s="235"/>
      <c r="T1453" s="236"/>
      <c r="AT1453" s="237" t="s">
        <v>192</v>
      </c>
      <c r="AU1453" s="237" t="s">
        <v>86</v>
      </c>
      <c r="AV1453" s="13" t="s">
        <v>86</v>
      </c>
      <c r="AW1453" s="13" t="s">
        <v>41</v>
      </c>
      <c r="AX1453" s="13" t="s">
        <v>78</v>
      </c>
      <c r="AY1453" s="237" t="s">
        <v>183</v>
      </c>
    </row>
    <row r="1454" spans="2:51" s="12" customFormat="1" ht="13.5">
      <c r="B1454" s="215"/>
      <c r="C1454" s="216"/>
      <c r="D1454" s="238" t="s">
        <v>192</v>
      </c>
      <c r="E1454" s="242" t="s">
        <v>22</v>
      </c>
      <c r="F1454" s="243" t="s">
        <v>207</v>
      </c>
      <c r="G1454" s="216"/>
      <c r="H1454" s="244" t="s">
        <v>22</v>
      </c>
      <c r="I1454" s="221"/>
      <c r="J1454" s="216"/>
      <c r="K1454" s="216"/>
      <c r="L1454" s="222"/>
      <c r="M1454" s="223"/>
      <c r="N1454" s="224"/>
      <c r="O1454" s="224"/>
      <c r="P1454" s="224"/>
      <c r="Q1454" s="224"/>
      <c r="R1454" s="224"/>
      <c r="S1454" s="224"/>
      <c r="T1454" s="225"/>
      <c r="AT1454" s="226" t="s">
        <v>192</v>
      </c>
      <c r="AU1454" s="226" t="s">
        <v>86</v>
      </c>
      <c r="AV1454" s="12" t="s">
        <v>24</v>
      </c>
      <c r="AW1454" s="12" t="s">
        <v>41</v>
      </c>
      <c r="AX1454" s="12" t="s">
        <v>78</v>
      </c>
      <c r="AY1454" s="226" t="s">
        <v>183</v>
      </c>
    </row>
    <row r="1455" spans="2:65" s="1" customFormat="1" ht="22.5" customHeight="1">
      <c r="B1455" s="40"/>
      <c r="C1455" s="203" t="s">
        <v>2491</v>
      </c>
      <c r="D1455" s="203" t="s">
        <v>185</v>
      </c>
      <c r="E1455" s="204" t="s">
        <v>2492</v>
      </c>
      <c r="F1455" s="205" t="s">
        <v>2493</v>
      </c>
      <c r="G1455" s="206" t="s">
        <v>288</v>
      </c>
      <c r="H1455" s="207">
        <v>731.395</v>
      </c>
      <c r="I1455" s="208"/>
      <c r="J1455" s="209">
        <f aca="true" t="shared" si="140" ref="J1455:J1460">ROUND(I1455*H1455,2)</f>
        <v>0</v>
      </c>
      <c r="K1455" s="205" t="s">
        <v>189</v>
      </c>
      <c r="L1455" s="60"/>
      <c r="M1455" s="210" t="s">
        <v>22</v>
      </c>
      <c r="N1455" s="211" t="s">
        <v>49</v>
      </c>
      <c r="O1455" s="41"/>
      <c r="P1455" s="212">
        <f aca="true" t="shared" si="141" ref="P1455:P1460">O1455*H1455</f>
        <v>0</v>
      </c>
      <c r="Q1455" s="212">
        <v>0.00062</v>
      </c>
      <c r="R1455" s="212">
        <f aca="true" t="shared" si="142" ref="R1455:R1460">Q1455*H1455</f>
        <v>0.4534649</v>
      </c>
      <c r="S1455" s="212">
        <v>0</v>
      </c>
      <c r="T1455" s="213">
        <f aca="true" t="shared" si="143" ref="T1455:T1460">S1455*H1455</f>
        <v>0</v>
      </c>
      <c r="AR1455" s="23" t="s">
        <v>299</v>
      </c>
      <c r="AT1455" s="23" t="s">
        <v>185</v>
      </c>
      <c r="AU1455" s="23" t="s">
        <v>86</v>
      </c>
      <c r="AY1455" s="23" t="s">
        <v>183</v>
      </c>
      <c r="BE1455" s="214">
        <f aca="true" t="shared" si="144" ref="BE1455:BE1460">IF(N1455="základní",J1455,0)</f>
        <v>0</v>
      </c>
      <c r="BF1455" s="214">
        <f aca="true" t="shared" si="145" ref="BF1455:BF1460">IF(N1455="snížená",J1455,0)</f>
        <v>0</v>
      </c>
      <c r="BG1455" s="214">
        <f aca="true" t="shared" si="146" ref="BG1455:BG1460">IF(N1455="zákl. přenesená",J1455,0)</f>
        <v>0</v>
      </c>
      <c r="BH1455" s="214">
        <f aca="true" t="shared" si="147" ref="BH1455:BH1460">IF(N1455="sníž. přenesená",J1455,0)</f>
        <v>0</v>
      </c>
      <c r="BI1455" s="214">
        <f aca="true" t="shared" si="148" ref="BI1455:BI1460">IF(N1455="nulová",J1455,0)</f>
        <v>0</v>
      </c>
      <c r="BJ1455" s="23" t="s">
        <v>24</v>
      </c>
      <c r="BK1455" s="214">
        <f aca="true" t="shared" si="149" ref="BK1455:BK1460">ROUND(I1455*H1455,2)</f>
        <v>0</v>
      </c>
      <c r="BL1455" s="23" t="s">
        <v>299</v>
      </c>
      <c r="BM1455" s="23" t="s">
        <v>2494</v>
      </c>
    </row>
    <row r="1456" spans="2:65" s="1" customFormat="1" ht="22.5" customHeight="1">
      <c r="B1456" s="40"/>
      <c r="C1456" s="203" t="s">
        <v>2495</v>
      </c>
      <c r="D1456" s="203" t="s">
        <v>185</v>
      </c>
      <c r="E1456" s="204" t="s">
        <v>2496</v>
      </c>
      <c r="F1456" s="205" t="s">
        <v>2497</v>
      </c>
      <c r="G1456" s="206" t="s">
        <v>312</v>
      </c>
      <c r="H1456" s="207">
        <v>561.05</v>
      </c>
      <c r="I1456" s="208"/>
      <c r="J1456" s="209">
        <f t="shared" si="140"/>
        <v>0</v>
      </c>
      <c r="K1456" s="205" t="s">
        <v>22</v>
      </c>
      <c r="L1456" s="60"/>
      <c r="M1456" s="210" t="s">
        <v>22</v>
      </c>
      <c r="N1456" s="211" t="s">
        <v>49</v>
      </c>
      <c r="O1456" s="41"/>
      <c r="P1456" s="212">
        <f t="shared" si="141"/>
        <v>0</v>
      </c>
      <c r="Q1456" s="212">
        <v>0</v>
      </c>
      <c r="R1456" s="212">
        <f t="shared" si="142"/>
        <v>0</v>
      </c>
      <c r="S1456" s="212">
        <v>0</v>
      </c>
      <c r="T1456" s="213">
        <f t="shared" si="143"/>
        <v>0</v>
      </c>
      <c r="AR1456" s="23" t="s">
        <v>299</v>
      </c>
      <c r="AT1456" s="23" t="s">
        <v>185</v>
      </c>
      <c r="AU1456" s="23" t="s">
        <v>86</v>
      </c>
      <c r="AY1456" s="23" t="s">
        <v>183</v>
      </c>
      <c r="BE1456" s="214">
        <f t="shared" si="144"/>
        <v>0</v>
      </c>
      <c r="BF1456" s="214">
        <f t="shared" si="145"/>
        <v>0</v>
      </c>
      <c r="BG1456" s="214">
        <f t="shared" si="146"/>
        <v>0</v>
      </c>
      <c r="BH1456" s="214">
        <f t="shared" si="147"/>
        <v>0</v>
      </c>
      <c r="BI1456" s="214">
        <f t="shared" si="148"/>
        <v>0</v>
      </c>
      <c r="BJ1456" s="23" t="s">
        <v>24</v>
      </c>
      <c r="BK1456" s="214">
        <f t="shared" si="149"/>
        <v>0</v>
      </c>
      <c r="BL1456" s="23" t="s">
        <v>299</v>
      </c>
      <c r="BM1456" s="23" t="s">
        <v>2498</v>
      </c>
    </row>
    <row r="1457" spans="2:65" s="1" customFormat="1" ht="22.5" customHeight="1">
      <c r="B1457" s="40"/>
      <c r="C1457" s="203" t="s">
        <v>2499</v>
      </c>
      <c r="D1457" s="203" t="s">
        <v>185</v>
      </c>
      <c r="E1457" s="204" t="s">
        <v>2500</v>
      </c>
      <c r="F1457" s="205" t="s">
        <v>2501</v>
      </c>
      <c r="G1457" s="206" t="s">
        <v>312</v>
      </c>
      <c r="H1457" s="207">
        <v>561.05</v>
      </c>
      <c r="I1457" s="208"/>
      <c r="J1457" s="209">
        <f t="shared" si="140"/>
        <v>0</v>
      </c>
      <c r="K1457" s="205" t="s">
        <v>189</v>
      </c>
      <c r="L1457" s="60"/>
      <c r="M1457" s="210" t="s">
        <v>22</v>
      </c>
      <c r="N1457" s="211" t="s">
        <v>49</v>
      </c>
      <c r="O1457" s="41"/>
      <c r="P1457" s="212">
        <f t="shared" si="141"/>
        <v>0</v>
      </c>
      <c r="Q1457" s="212">
        <v>3E-05</v>
      </c>
      <c r="R1457" s="212">
        <f t="shared" si="142"/>
        <v>0.0168315</v>
      </c>
      <c r="S1457" s="212">
        <v>0</v>
      </c>
      <c r="T1457" s="213">
        <f t="shared" si="143"/>
        <v>0</v>
      </c>
      <c r="AR1457" s="23" t="s">
        <v>299</v>
      </c>
      <c r="AT1457" s="23" t="s">
        <v>185</v>
      </c>
      <c r="AU1457" s="23" t="s">
        <v>86</v>
      </c>
      <c r="AY1457" s="23" t="s">
        <v>183</v>
      </c>
      <c r="BE1457" s="214">
        <f t="shared" si="144"/>
        <v>0</v>
      </c>
      <c r="BF1457" s="214">
        <f t="shared" si="145"/>
        <v>0</v>
      </c>
      <c r="BG1457" s="214">
        <f t="shared" si="146"/>
        <v>0</v>
      </c>
      <c r="BH1457" s="214">
        <f t="shared" si="147"/>
        <v>0</v>
      </c>
      <c r="BI1457" s="214">
        <f t="shared" si="148"/>
        <v>0</v>
      </c>
      <c r="BJ1457" s="23" t="s">
        <v>24</v>
      </c>
      <c r="BK1457" s="214">
        <f t="shared" si="149"/>
        <v>0</v>
      </c>
      <c r="BL1457" s="23" t="s">
        <v>299</v>
      </c>
      <c r="BM1457" s="23" t="s">
        <v>2502</v>
      </c>
    </row>
    <row r="1458" spans="2:65" s="1" customFormat="1" ht="22.5" customHeight="1">
      <c r="B1458" s="40"/>
      <c r="C1458" s="203" t="s">
        <v>2503</v>
      </c>
      <c r="D1458" s="203" t="s">
        <v>185</v>
      </c>
      <c r="E1458" s="204" t="s">
        <v>2504</v>
      </c>
      <c r="F1458" s="205" t="s">
        <v>2505</v>
      </c>
      <c r="G1458" s="206" t="s">
        <v>288</v>
      </c>
      <c r="H1458" s="207">
        <v>675.29</v>
      </c>
      <c r="I1458" s="208"/>
      <c r="J1458" s="209">
        <f t="shared" si="140"/>
        <v>0</v>
      </c>
      <c r="K1458" s="205" t="s">
        <v>22</v>
      </c>
      <c r="L1458" s="60"/>
      <c r="M1458" s="210" t="s">
        <v>22</v>
      </c>
      <c r="N1458" s="211" t="s">
        <v>49</v>
      </c>
      <c r="O1458" s="41"/>
      <c r="P1458" s="212">
        <f t="shared" si="141"/>
        <v>0</v>
      </c>
      <c r="Q1458" s="212">
        <v>0.00536</v>
      </c>
      <c r="R1458" s="212">
        <f t="shared" si="142"/>
        <v>3.6195543999999997</v>
      </c>
      <c r="S1458" s="212">
        <v>0</v>
      </c>
      <c r="T1458" s="213">
        <f t="shared" si="143"/>
        <v>0</v>
      </c>
      <c r="AR1458" s="23" t="s">
        <v>299</v>
      </c>
      <c r="AT1458" s="23" t="s">
        <v>185</v>
      </c>
      <c r="AU1458" s="23" t="s">
        <v>86</v>
      </c>
      <c r="AY1458" s="23" t="s">
        <v>183</v>
      </c>
      <c r="BE1458" s="214">
        <f t="shared" si="144"/>
        <v>0</v>
      </c>
      <c r="BF1458" s="214">
        <f t="shared" si="145"/>
        <v>0</v>
      </c>
      <c r="BG1458" s="214">
        <f t="shared" si="146"/>
        <v>0</v>
      </c>
      <c r="BH1458" s="214">
        <f t="shared" si="147"/>
        <v>0</v>
      </c>
      <c r="BI1458" s="214">
        <f t="shared" si="148"/>
        <v>0</v>
      </c>
      <c r="BJ1458" s="23" t="s">
        <v>24</v>
      </c>
      <c r="BK1458" s="214">
        <f t="shared" si="149"/>
        <v>0</v>
      </c>
      <c r="BL1458" s="23" t="s">
        <v>299</v>
      </c>
      <c r="BM1458" s="23" t="s">
        <v>2506</v>
      </c>
    </row>
    <row r="1459" spans="2:65" s="1" customFormat="1" ht="31.5" customHeight="1">
      <c r="B1459" s="40"/>
      <c r="C1459" s="203" t="s">
        <v>2507</v>
      </c>
      <c r="D1459" s="203" t="s">
        <v>185</v>
      </c>
      <c r="E1459" s="204" t="s">
        <v>2508</v>
      </c>
      <c r="F1459" s="205" t="s">
        <v>2509</v>
      </c>
      <c r="G1459" s="206" t="s">
        <v>288</v>
      </c>
      <c r="H1459" s="207">
        <v>675.29</v>
      </c>
      <c r="I1459" s="208"/>
      <c r="J1459" s="209">
        <f t="shared" si="140"/>
        <v>0</v>
      </c>
      <c r="K1459" s="205" t="s">
        <v>22</v>
      </c>
      <c r="L1459" s="60"/>
      <c r="M1459" s="210" t="s">
        <v>22</v>
      </c>
      <c r="N1459" s="211" t="s">
        <v>49</v>
      </c>
      <c r="O1459" s="41"/>
      <c r="P1459" s="212">
        <f t="shared" si="141"/>
        <v>0</v>
      </c>
      <c r="Q1459" s="212">
        <v>0.00179</v>
      </c>
      <c r="R1459" s="212">
        <f t="shared" si="142"/>
        <v>1.2087690999999998</v>
      </c>
      <c r="S1459" s="212">
        <v>0</v>
      </c>
      <c r="T1459" s="213">
        <f t="shared" si="143"/>
        <v>0</v>
      </c>
      <c r="AR1459" s="23" t="s">
        <v>299</v>
      </c>
      <c r="AT1459" s="23" t="s">
        <v>185</v>
      </c>
      <c r="AU1459" s="23" t="s">
        <v>86</v>
      </c>
      <c r="AY1459" s="23" t="s">
        <v>183</v>
      </c>
      <c r="BE1459" s="214">
        <f t="shared" si="144"/>
        <v>0</v>
      </c>
      <c r="BF1459" s="214">
        <f t="shared" si="145"/>
        <v>0</v>
      </c>
      <c r="BG1459" s="214">
        <f t="shared" si="146"/>
        <v>0</v>
      </c>
      <c r="BH1459" s="214">
        <f t="shared" si="147"/>
        <v>0</v>
      </c>
      <c r="BI1459" s="214">
        <f t="shared" si="148"/>
        <v>0</v>
      </c>
      <c r="BJ1459" s="23" t="s">
        <v>24</v>
      </c>
      <c r="BK1459" s="214">
        <f t="shared" si="149"/>
        <v>0</v>
      </c>
      <c r="BL1459" s="23" t="s">
        <v>299</v>
      </c>
      <c r="BM1459" s="23" t="s">
        <v>2510</v>
      </c>
    </row>
    <row r="1460" spans="2:65" s="1" customFormat="1" ht="22.5" customHeight="1">
      <c r="B1460" s="40"/>
      <c r="C1460" s="203" t="s">
        <v>2511</v>
      </c>
      <c r="D1460" s="203" t="s">
        <v>185</v>
      </c>
      <c r="E1460" s="204" t="s">
        <v>2512</v>
      </c>
      <c r="F1460" s="205" t="s">
        <v>2513</v>
      </c>
      <c r="G1460" s="206" t="s">
        <v>312</v>
      </c>
      <c r="H1460" s="207">
        <v>18.9</v>
      </c>
      <c r="I1460" s="208"/>
      <c r="J1460" s="209">
        <f t="shared" si="140"/>
        <v>0</v>
      </c>
      <c r="K1460" s="205" t="s">
        <v>189</v>
      </c>
      <c r="L1460" s="60"/>
      <c r="M1460" s="210" t="s">
        <v>22</v>
      </c>
      <c r="N1460" s="211" t="s">
        <v>49</v>
      </c>
      <c r="O1460" s="41"/>
      <c r="P1460" s="212">
        <f t="shared" si="141"/>
        <v>0</v>
      </c>
      <c r="Q1460" s="212">
        <v>0.0002</v>
      </c>
      <c r="R1460" s="212">
        <f t="shared" si="142"/>
        <v>0.00378</v>
      </c>
      <c r="S1460" s="212">
        <v>0</v>
      </c>
      <c r="T1460" s="213">
        <f t="shared" si="143"/>
        <v>0</v>
      </c>
      <c r="AR1460" s="23" t="s">
        <v>299</v>
      </c>
      <c r="AT1460" s="23" t="s">
        <v>185</v>
      </c>
      <c r="AU1460" s="23" t="s">
        <v>86</v>
      </c>
      <c r="AY1460" s="23" t="s">
        <v>183</v>
      </c>
      <c r="BE1460" s="214">
        <f t="shared" si="144"/>
        <v>0</v>
      </c>
      <c r="BF1460" s="214">
        <f t="shared" si="145"/>
        <v>0</v>
      </c>
      <c r="BG1460" s="214">
        <f t="shared" si="146"/>
        <v>0</v>
      </c>
      <c r="BH1460" s="214">
        <f t="shared" si="147"/>
        <v>0</v>
      </c>
      <c r="BI1460" s="214">
        <f t="shared" si="148"/>
        <v>0</v>
      </c>
      <c r="BJ1460" s="23" t="s">
        <v>24</v>
      </c>
      <c r="BK1460" s="214">
        <f t="shared" si="149"/>
        <v>0</v>
      </c>
      <c r="BL1460" s="23" t="s">
        <v>299</v>
      </c>
      <c r="BM1460" s="23" t="s">
        <v>2514</v>
      </c>
    </row>
    <row r="1461" spans="2:51" s="13" customFormat="1" ht="13.5">
      <c r="B1461" s="227"/>
      <c r="C1461" s="228"/>
      <c r="D1461" s="217" t="s">
        <v>192</v>
      </c>
      <c r="E1461" s="229" t="s">
        <v>22</v>
      </c>
      <c r="F1461" s="230" t="s">
        <v>2515</v>
      </c>
      <c r="G1461" s="228"/>
      <c r="H1461" s="231">
        <v>9.4</v>
      </c>
      <c r="I1461" s="232"/>
      <c r="J1461" s="228"/>
      <c r="K1461" s="228"/>
      <c r="L1461" s="233"/>
      <c r="M1461" s="234"/>
      <c r="N1461" s="235"/>
      <c r="O1461" s="235"/>
      <c r="P1461" s="235"/>
      <c r="Q1461" s="235"/>
      <c r="R1461" s="235"/>
      <c r="S1461" s="235"/>
      <c r="T1461" s="236"/>
      <c r="AT1461" s="237" t="s">
        <v>192</v>
      </c>
      <c r="AU1461" s="237" t="s">
        <v>86</v>
      </c>
      <c r="AV1461" s="13" t="s">
        <v>86</v>
      </c>
      <c r="AW1461" s="13" t="s">
        <v>41</v>
      </c>
      <c r="AX1461" s="13" t="s">
        <v>78</v>
      </c>
      <c r="AY1461" s="237" t="s">
        <v>183</v>
      </c>
    </row>
    <row r="1462" spans="2:51" s="13" customFormat="1" ht="13.5">
      <c r="B1462" s="227"/>
      <c r="C1462" s="228"/>
      <c r="D1462" s="217" t="s">
        <v>192</v>
      </c>
      <c r="E1462" s="229" t="s">
        <v>22</v>
      </c>
      <c r="F1462" s="230" t="s">
        <v>2516</v>
      </c>
      <c r="G1462" s="228"/>
      <c r="H1462" s="231">
        <v>9.5</v>
      </c>
      <c r="I1462" s="232"/>
      <c r="J1462" s="228"/>
      <c r="K1462" s="228"/>
      <c r="L1462" s="233"/>
      <c r="M1462" s="234"/>
      <c r="N1462" s="235"/>
      <c r="O1462" s="235"/>
      <c r="P1462" s="235"/>
      <c r="Q1462" s="235"/>
      <c r="R1462" s="235"/>
      <c r="S1462" s="235"/>
      <c r="T1462" s="236"/>
      <c r="AT1462" s="237" t="s">
        <v>192</v>
      </c>
      <c r="AU1462" s="237" t="s">
        <v>86</v>
      </c>
      <c r="AV1462" s="13" t="s">
        <v>86</v>
      </c>
      <c r="AW1462" s="13" t="s">
        <v>41</v>
      </c>
      <c r="AX1462" s="13" t="s">
        <v>78</v>
      </c>
      <c r="AY1462" s="237" t="s">
        <v>183</v>
      </c>
    </row>
    <row r="1463" spans="2:51" s="12" customFormat="1" ht="13.5">
      <c r="B1463" s="215"/>
      <c r="C1463" s="216"/>
      <c r="D1463" s="238" t="s">
        <v>192</v>
      </c>
      <c r="E1463" s="242" t="s">
        <v>22</v>
      </c>
      <c r="F1463" s="243" t="s">
        <v>207</v>
      </c>
      <c r="G1463" s="216"/>
      <c r="H1463" s="244" t="s">
        <v>22</v>
      </c>
      <c r="I1463" s="221"/>
      <c r="J1463" s="216"/>
      <c r="K1463" s="216"/>
      <c r="L1463" s="222"/>
      <c r="M1463" s="223"/>
      <c r="N1463" s="224"/>
      <c r="O1463" s="224"/>
      <c r="P1463" s="224"/>
      <c r="Q1463" s="224"/>
      <c r="R1463" s="224"/>
      <c r="S1463" s="224"/>
      <c r="T1463" s="225"/>
      <c r="AT1463" s="226" t="s">
        <v>192</v>
      </c>
      <c r="AU1463" s="226" t="s">
        <v>86</v>
      </c>
      <c r="AV1463" s="12" t="s">
        <v>24</v>
      </c>
      <c r="AW1463" s="12" t="s">
        <v>41</v>
      </c>
      <c r="AX1463" s="12" t="s">
        <v>78</v>
      </c>
      <c r="AY1463" s="226" t="s">
        <v>183</v>
      </c>
    </row>
    <row r="1464" spans="2:65" s="1" customFormat="1" ht="22.5" customHeight="1">
      <c r="B1464" s="40"/>
      <c r="C1464" s="245" t="s">
        <v>2517</v>
      </c>
      <c r="D1464" s="245" t="s">
        <v>272</v>
      </c>
      <c r="E1464" s="246" t="s">
        <v>2518</v>
      </c>
      <c r="F1464" s="247" t="s">
        <v>2519</v>
      </c>
      <c r="G1464" s="248" t="s">
        <v>312</v>
      </c>
      <c r="H1464" s="249">
        <v>20.79</v>
      </c>
      <c r="I1464" s="250"/>
      <c r="J1464" s="251">
        <f>ROUND(I1464*H1464,2)</f>
        <v>0</v>
      </c>
      <c r="K1464" s="247" t="s">
        <v>189</v>
      </c>
      <c r="L1464" s="252"/>
      <c r="M1464" s="253" t="s">
        <v>22</v>
      </c>
      <c r="N1464" s="254" t="s">
        <v>49</v>
      </c>
      <c r="O1464" s="41"/>
      <c r="P1464" s="212">
        <f>O1464*H1464</f>
        <v>0</v>
      </c>
      <c r="Q1464" s="212">
        <v>0.000336</v>
      </c>
      <c r="R1464" s="212">
        <f>Q1464*H1464</f>
        <v>0.006985439999999999</v>
      </c>
      <c r="S1464" s="212">
        <v>0</v>
      </c>
      <c r="T1464" s="213">
        <f>S1464*H1464</f>
        <v>0</v>
      </c>
      <c r="AR1464" s="23" t="s">
        <v>394</v>
      </c>
      <c r="AT1464" s="23" t="s">
        <v>272</v>
      </c>
      <c r="AU1464" s="23" t="s">
        <v>86</v>
      </c>
      <c r="AY1464" s="23" t="s">
        <v>183</v>
      </c>
      <c r="BE1464" s="214">
        <f>IF(N1464="základní",J1464,0)</f>
        <v>0</v>
      </c>
      <c r="BF1464" s="214">
        <f>IF(N1464="snížená",J1464,0)</f>
        <v>0</v>
      </c>
      <c r="BG1464" s="214">
        <f>IF(N1464="zákl. přenesená",J1464,0)</f>
        <v>0</v>
      </c>
      <c r="BH1464" s="214">
        <f>IF(N1464="sníž. přenesená",J1464,0)</f>
        <v>0</v>
      </c>
      <c r="BI1464" s="214">
        <f>IF(N1464="nulová",J1464,0)</f>
        <v>0</v>
      </c>
      <c r="BJ1464" s="23" t="s">
        <v>24</v>
      </c>
      <c r="BK1464" s="214">
        <f>ROUND(I1464*H1464,2)</f>
        <v>0</v>
      </c>
      <c r="BL1464" s="23" t="s">
        <v>299</v>
      </c>
      <c r="BM1464" s="23" t="s">
        <v>2520</v>
      </c>
    </row>
    <row r="1465" spans="2:51" s="13" customFormat="1" ht="13.5">
      <c r="B1465" s="227"/>
      <c r="C1465" s="228"/>
      <c r="D1465" s="238" t="s">
        <v>192</v>
      </c>
      <c r="E1465" s="228"/>
      <c r="F1465" s="240" t="s">
        <v>2521</v>
      </c>
      <c r="G1465" s="228"/>
      <c r="H1465" s="241">
        <v>20.79</v>
      </c>
      <c r="I1465" s="232"/>
      <c r="J1465" s="228"/>
      <c r="K1465" s="228"/>
      <c r="L1465" s="233"/>
      <c r="M1465" s="234"/>
      <c r="N1465" s="235"/>
      <c r="O1465" s="235"/>
      <c r="P1465" s="235"/>
      <c r="Q1465" s="235"/>
      <c r="R1465" s="235"/>
      <c r="S1465" s="235"/>
      <c r="T1465" s="236"/>
      <c r="AT1465" s="237" t="s">
        <v>192</v>
      </c>
      <c r="AU1465" s="237" t="s">
        <v>86</v>
      </c>
      <c r="AV1465" s="13" t="s">
        <v>86</v>
      </c>
      <c r="AW1465" s="13" t="s">
        <v>6</v>
      </c>
      <c r="AX1465" s="13" t="s">
        <v>24</v>
      </c>
      <c r="AY1465" s="237" t="s">
        <v>183</v>
      </c>
    </row>
    <row r="1466" spans="2:65" s="1" customFormat="1" ht="31.5" customHeight="1">
      <c r="B1466" s="40"/>
      <c r="C1466" s="203" t="s">
        <v>2522</v>
      </c>
      <c r="D1466" s="203" t="s">
        <v>185</v>
      </c>
      <c r="E1466" s="204" t="s">
        <v>2523</v>
      </c>
      <c r="F1466" s="205" t="s">
        <v>2524</v>
      </c>
      <c r="G1466" s="206" t="s">
        <v>257</v>
      </c>
      <c r="H1466" s="207">
        <v>26.907</v>
      </c>
      <c r="I1466" s="208"/>
      <c r="J1466" s="209">
        <f>ROUND(I1466*H1466,2)</f>
        <v>0</v>
      </c>
      <c r="K1466" s="205" t="s">
        <v>189</v>
      </c>
      <c r="L1466" s="60"/>
      <c r="M1466" s="210" t="s">
        <v>22</v>
      </c>
      <c r="N1466" s="211" t="s">
        <v>49</v>
      </c>
      <c r="O1466" s="41"/>
      <c r="P1466" s="212">
        <f>O1466*H1466</f>
        <v>0</v>
      </c>
      <c r="Q1466" s="212">
        <v>0</v>
      </c>
      <c r="R1466" s="212">
        <f>Q1466*H1466</f>
        <v>0</v>
      </c>
      <c r="S1466" s="212">
        <v>0</v>
      </c>
      <c r="T1466" s="213">
        <f>S1466*H1466</f>
        <v>0</v>
      </c>
      <c r="AR1466" s="23" t="s">
        <v>299</v>
      </c>
      <c r="AT1466" s="23" t="s">
        <v>185</v>
      </c>
      <c r="AU1466" s="23" t="s">
        <v>86</v>
      </c>
      <c r="AY1466" s="23" t="s">
        <v>183</v>
      </c>
      <c r="BE1466" s="214">
        <f>IF(N1466="základní",J1466,0)</f>
        <v>0</v>
      </c>
      <c r="BF1466" s="214">
        <f>IF(N1466="snížená",J1466,0)</f>
        <v>0</v>
      </c>
      <c r="BG1466" s="214">
        <f>IF(N1466="zákl. přenesená",J1466,0)</f>
        <v>0</v>
      </c>
      <c r="BH1466" s="214">
        <f>IF(N1466="sníž. přenesená",J1466,0)</f>
        <v>0</v>
      </c>
      <c r="BI1466" s="214">
        <f>IF(N1466="nulová",J1466,0)</f>
        <v>0</v>
      </c>
      <c r="BJ1466" s="23" t="s">
        <v>24</v>
      </c>
      <c r="BK1466" s="214">
        <f>ROUND(I1466*H1466,2)</f>
        <v>0</v>
      </c>
      <c r="BL1466" s="23" t="s">
        <v>299</v>
      </c>
      <c r="BM1466" s="23" t="s">
        <v>2525</v>
      </c>
    </row>
    <row r="1467" spans="2:63" s="11" customFormat="1" ht="29.85" customHeight="1">
      <c r="B1467" s="186"/>
      <c r="C1467" s="187"/>
      <c r="D1467" s="200" t="s">
        <v>77</v>
      </c>
      <c r="E1467" s="201" t="s">
        <v>2526</v>
      </c>
      <c r="F1467" s="201" t="s">
        <v>2527</v>
      </c>
      <c r="G1467" s="187"/>
      <c r="H1467" s="187"/>
      <c r="I1467" s="190"/>
      <c r="J1467" s="202">
        <f>BK1467</f>
        <v>0</v>
      </c>
      <c r="K1467" s="187"/>
      <c r="L1467" s="192"/>
      <c r="M1467" s="193"/>
      <c r="N1467" s="194"/>
      <c r="O1467" s="194"/>
      <c r="P1467" s="195">
        <f>SUM(P1468:P1521)</f>
        <v>0</v>
      </c>
      <c r="Q1467" s="194"/>
      <c r="R1467" s="195">
        <f>SUM(R1468:R1521)</f>
        <v>2.4755810400000002</v>
      </c>
      <c r="S1467" s="194"/>
      <c r="T1467" s="196">
        <f>SUM(T1468:T1521)</f>
        <v>0</v>
      </c>
      <c r="AR1467" s="197" t="s">
        <v>86</v>
      </c>
      <c r="AT1467" s="198" t="s">
        <v>77</v>
      </c>
      <c r="AU1467" s="198" t="s">
        <v>24</v>
      </c>
      <c r="AY1467" s="197" t="s">
        <v>183</v>
      </c>
      <c r="BK1467" s="199">
        <f>SUM(BK1468:BK1521)</f>
        <v>0</v>
      </c>
    </row>
    <row r="1468" spans="2:65" s="1" customFormat="1" ht="22.5" customHeight="1">
      <c r="B1468" s="40"/>
      <c r="C1468" s="203" t="s">
        <v>2528</v>
      </c>
      <c r="D1468" s="203" t="s">
        <v>185</v>
      </c>
      <c r="E1468" s="204" t="s">
        <v>2529</v>
      </c>
      <c r="F1468" s="205" t="s">
        <v>2530</v>
      </c>
      <c r="G1468" s="206" t="s">
        <v>288</v>
      </c>
      <c r="H1468" s="207">
        <v>615.48</v>
      </c>
      <c r="I1468" s="208"/>
      <c r="J1468" s="209">
        <f>ROUND(I1468*H1468,2)</f>
        <v>0</v>
      </c>
      <c r="K1468" s="205" t="s">
        <v>189</v>
      </c>
      <c r="L1468" s="60"/>
      <c r="M1468" s="210" t="s">
        <v>22</v>
      </c>
      <c r="N1468" s="211" t="s">
        <v>49</v>
      </c>
      <c r="O1468" s="41"/>
      <c r="P1468" s="212">
        <f>O1468*H1468</f>
        <v>0</v>
      </c>
      <c r="Q1468" s="212">
        <v>0.0003</v>
      </c>
      <c r="R1468" s="212">
        <f>Q1468*H1468</f>
        <v>0.184644</v>
      </c>
      <c r="S1468" s="212">
        <v>0</v>
      </c>
      <c r="T1468" s="213">
        <f>S1468*H1468</f>
        <v>0</v>
      </c>
      <c r="AR1468" s="23" t="s">
        <v>299</v>
      </c>
      <c r="AT1468" s="23" t="s">
        <v>185</v>
      </c>
      <c r="AU1468" s="23" t="s">
        <v>86</v>
      </c>
      <c r="AY1468" s="23" t="s">
        <v>183</v>
      </c>
      <c r="BE1468" s="214">
        <f>IF(N1468="základní",J1468,0)</f>
        <v>0</v>
      </c>
      <c r="BF1468" s="214">
        <f>IF(N1468="snížená",J1468,0)</f>
        <v>0</v>
      </c>
      <c r="BG1468" s="214">
        <f>IF(N1468="zákl. přenesená",J1468,0)</f>
        <v>0</v>
      </c>
      <c r="BH1468" s="214">
        <f>IF(N1468="sníž. přenesená",J1468,0)</f>
        <v>0</v>
      </c>
      <c r="BI1468" s="214">
        <f>IF(N1468="nulová",J1468,0)</f>
        <v>0</v>
      </c>
      <c r="BJ1468" s="23" t="s">
        <v>24</v>
      </c>
      <c r="BK1468" s="214">
        <f>ROUND(I1468*H1468,2)</f>
        <v>0</v>
      </c>
      <c r="BL1468" s="23" t="s">
        <v>299</v>
      </c>
      <c r="BM1468" s="23" t="s">
        <v>2531</v>
      </c>
    </row>
    <row r="1469" spans="2:51" s="12" customFormat="1" ht="13.5">
      <c r="B1469" s="215"/>
      <c r="C1469" s="216"/>
      <c r="D1469" s="217" t="s">
        <v>192</v>
      </c>
      <c r="E1469" s="218" t="s">
        <v>22</v>
      </c>
      <c r="F1469" s="219" t="s">
        <v>303</v>
      </c>
      <c r="G1469" s="216"/>
      <c r="H1469" s="220" t="s">
        <v>22</v>
      </c>
      <c r="I1469" s="221"/>
      <c r="J1469" s="216"/>
      <c r="K1469" s="216"/>
      <c r="L1469" s="222"/>
      <c r="M1469" s="223"/>
      <c r="N1469" s="224"/>
      <c r="O1469" s="224"/>
      <c r="P1469" s="224"/>
      <c r="Q1469" s="224"/>
      <c r="R1469" s="224"/>
      <c r="S1469" s="224"/>
      <c r="T1469" s="225"/>
      <c r="AT1469" s="226" t="s">
        <v>192</v>
      </c>
      <c r="AU1469" s="226" t="s">
        <v>86</v>
      </c>
      <c r="AV1469" s="12" t="s">
        <v>24</v>
      </c>
      <c r="AW1469" s="12" t="s">
        <v>41</v>
      </c>
      <c r="AX1469" s="12" t="s">
        <v>78</v>
      </c>
      <c r="AY1469" s="226" t="s">
        <v>183</v>
      </c>
    </row>
    <row r="1470" spans="2:51" s="13" customFormat="1" ht="13.5">
      <c r="B1470" s="227"/>
      <c r="C1470" s="228"/>
      <c r="D1470" s="217" t="s">
        <v>192</v>
      </c>
      <c r="E1470" s="229" t="s">
        <v>22</v>
      </c>
      <c r="F1470" s="230" t="s">
        <v>2532</v>
      </c>
      <c r="G1470" s="228"/>
      <c r="H1470" s="231">
        <v>267.49</v>
      </c>
      <c r="I1470" s="232"/>
      <c r="J1470" s="228"/>
      <c r="K1470" s="228"/>
      <c r="L1470" s="233"/>
      <c r="M1470" s="234"/>
      <c r="N1470" s="235"/>
      <c r="O1470" s="235"/>
      <c r="P1470" s="235"/>
      <c r="Q1470" s="235"/>
      <c r="R1470" s="235"/>
      <c r="S1470" s="235"/>
      <c r="T1470" s="236"/>
      <c r="AT1470" s="237" t="s">
        <v>192</v>
      </c>
      <c r="AU1470" s="237" t="s">
        <v>86</v>
      </c>
      <c r="AV1470" s="13" t="s">
        <v>86</v>
      </c>
      <c r="AW1470" s="13" t="s">
        <v>41</v>
      </c>
      <c r="AX1470" s="13" t="s">
        <v>78</v>
      </c>
      <c r="AY1470" s="237" t="s">
        <v>183</v>
      </c>
    </row>
    <row r="1471" spans="2:51" s="12" customFormat="1" ht="13.5">
      <c r="B1471" s="215"/>
      <c r="C1471" s="216"/>
      <c r="D1471" s="217" t="s">
        <v>192</v>
      </c>
      <c r="E1471" s="218" t="s">
        <v>22</v>
      </c>
      <c r="F1471" s="219" t="s">
        <v>239</v>
      </c>
      <c r="G1471" s="216"/>
      <c r="H1471" s="220" t="s">
        <v>22</v>
      </c>
      <c r="I1471" s="221"/>
      <c r="J1471" s="216"/>
      <c r="K1471" s="216"/>
      <c r="L1471" s="222"/>
      <c r="M1471" s="223"/>
      <c r="N1471" s="224"/>
      <c r="O1471" s="224"/>
      <c r="P1471" s="224"/>
      <c r="Q1471" s="224"/>
      <c r="R1471" s="224"/>
      <c r="S1471" s="224"/>
      <c r="T1471" s="225"/>
      <c r="AT1471" s="226" t="s">
        <v>192</v>
      </c>
      <c r="AU1471" s="226" t="s">
        <v>86</v>
      </c>
      <c r="AV1471" s="12" t="s">
        <v>24</v>
      </c>
      <c r="AW1471" s="12" t="s">
        <v>41</v>
      </c>
      <c r="AX1471" s="12" t="s">
        <v>78</v>
      </c>
      <c r="AY1471" s="226" t="s">
        <v>183</v>
      </c>
    </row>
    <row r="1472" spans="2:51" s="13" customFormat="1" ht="13.5">
      <c r="B1472" s="227"/>
      <c r="C1472" s="228"/>
      <c r="D1472" s="217" t="s">
        <v>192</v>
      </c>
      <c r="E1472" s="229" t="s">
        <v>22</v>
      </c>
      <c r="F1472" s="230" t="s">
        <v>2533</v>
      </c>
      <c r="G1472" s="228"/>
      <c r="H1472" s="231">
        <v>234.48</v>
      </c>
      <c r="I1472" s="232"/>
      <c r="J1472" s="228"/>
      <c r="K1472" s="228"/>
      <c r="L1472" s="233"/>
      <c r="M1472" s="234"/>
      <c r="N1472" s="235"/>
      <c r="O1472" s="235"/>
      <c r="P1472" s="235"/>
      <c r="Q1472" s="235"/>
      <c r="R1472" s="235"/>
      <c r="S1472" s="235"/>
      <c r="T1472" s="236"/>
      <c r="AT1472" s="237" t="s">
        <v>192</v>
      </c>
      <c r="AU1472" s="237" t="s">
        <v>86</v>
      </c>
      <c r="AV1472" s="13" t="s">
        <v>86</v>
      </c>
      <c r="AW1472" s="13" t="s">
        <v>41</v>
      </c>
      <c r="AX1472" s="13" t="s">
        <v>78</v>
      </c>
      <c r="AY1472" s="237" t="s">
        <v>183</v>
      </c>
    </row>
    <row r="1473" spans="2:51" s="13" customFormat="1" ht="13.5">
      <c r="B1473" s="227"/>
      <c r="C1473" s="228"/>
      <c r="D1473" s="217" t="s">
        <v>192</v>
      </c>
      <c r="E1473" s="229" t="s">
        <v>22</v>
      </c>
      <c r="F1473" s="230" t="s">
        <v>2534</v>
      </c>
      <c r="G1473" s="228"/>
      <c r="H1473" s="231">
        <v>113.51</v>
      </c>
      <c r="I1473" s="232"/>
      <c r="J1473" s="228"/>
      <c r="K1473" s="228"/>
      <c r="L1473" s="233"/>
      <c r="M1473" s="234"/>
      <c r="N1473" s="235"/>
      <c r="O1473" s="235"/>
      <c r="P1473" s="235"/>
      <c r="Q1473" s="235"/>
      <c r="R1473" s="235"/>
      <c r="S1473" s="235"/>
      <c r="T1473" s="236"/>
      <c r="AT1473" s="237" t="s">
        <v>192</v>
      </c>
      <c r="AU1473" s="237" t="s">
        <v>86</v>
      </c>
      <c r="AV1473" s="13" t="s">
        <v>86</v>
      </c>
      <c r="AW1473" s="13" t="s">
        <v>41</v>
      </c>
      <c r="AX1473" s="13" t="s">
        <v>78</v>
      </c>
      <c r="AY1473" s="237" t="s">
        <v>183</v>
      </c>
    </row>
    <row r="1474" spans="2:51" s="12" customFormat="1" ht="13.5">
      <c r="B1474" s="215"/>
      <c r="C1474" s="216"/>
      <c r="D1474" s="238" t="s">
        <v>192</v>
      </c>
      <c r="E1474" s="242" t="s">
        <v>22</v>
      </c>
      <c r="F1474" s="243" t="s">
        <v>207</v>
      </c>
      <c r="G1474" s="216"/>
      <c r="H1474" s="244" t="s">
        <v>22</v>
      </c>
      <c r="I1474" s="221"/>
      <c r="J1474" s="216"/>
      <c r="K1474" s="216"/>
      <c r="L1474" s="222"/>
      <c r="M1474" s="223"/>
      <c r="N1474" s="224"/>
      <c r="O1474" s="224"/>
      <c r="P1474" s="224"/>
      <c r="Q1474" s="224"/>
      <c r="R1474" s="224"/>
      <c r="S1474" s="224"/>
      <c r="T1474" s="225"/>
      <c r="AT1474" s="226" t="s">
        <v>192</v>
      </c>
      <c r="AU1474" s="226" t="s">
        <v>86</v>
      </c>
      <c r="AV1474" s="12" t="s">
        <v>24</v>
      </c>
      <c r="AW1474" s="12" t="s">
        <v>41</v>
      </c>
      <c r="AX1474" s="12" t="s">
        <v>78</v>
      </c>
      <c r="AY1474" s="226" t="s">
        <v>183</v>
      </c>
    </row>
    <row r="1475" spans="2:65" s="1" customFormat="1" ht="22.5" customHeight="1">
      <c r="B1475" s="40"/>
      <c r="C1475" s="245" t="s">
        <v>2535</v>
      </c>
      <c r="D1475" s="245" t="s">
        <v>272</v>
      </c>
      <c r="E1475" s="246" t="s">
        <v>2536</v>
      </c>
      <c r="F1475" s="247" t="s">
        <v>2537</v>
      </c>
      <c r="G1475" s="248" t="s">
        <v>288</v>
      </c>
      <c r="H1475" s="249">
        <v>677.028</v>
      </c>
      <c r="I1475" s="250"/>
      <c r="J1475" s="251">
        <f>ROUND(I1475*H1475,2)</f>
        <v>0</v>
      </c>
      <c r="K1475" s="247" t="s">
        <v>189</v>
      </c>
      <c r="L1475" s="252"/>
      <c r="M1475" s="253" t="s">
        <v>22</v>
      </c>
      <c r="N1475" s="254" t="s">
        <v>49</v>
      </c>
      <c r="O1475" s="41"/>
      <c r="P1475" s="212">
        <f>O1475*H1475</f>
        <v>0</v>
      </c>
      <c r="Q1475" s="212">
        <v>0.0032</v>
      </c>
      <c r="R1475" s="212">
        <f>Q1475*H1475</f>
        <v>2.1664896000000002</v>
      </c>
      <c r="S1475" s="212">
        <v>0</v>
      </c>
      <c r="T1475" s="213">
        <f>S1475*H1475</f>
        <v>0</v>
      </c>
      <c r="AR1475" s="23" t="s">
        <v>394</v>
      </c>
      <c r="AT1475" s="23" t="s">
        <v>272</v>
      </c>
      <c r="AU1475" s="23" t="s">
        <v>86</v>
      </c>
      <c r="AY1475" s="23" t="s">
        <v>183</v>
      </c>
      <c r="BE1475" s="214">
        <f>IF(N1475="základní",J1475,0)</f>
        <v>0</v>
      </c>
      <c r="BF1475" s="214">
        <f>IF(N1475="snížená",J1475,0)</f>
        <v>0</v>
      </c>
      <c r="BG1475" s="214">
        <f>IF(N1475="zákl. přenesená",J1475,0)</f>
        <v>0</v>
      </c>
      <c r="BH1475" s="214">
        <f>IF(N1475="sníž. přenesená",J1475,0)</f>
        <v>0</v>
      </c>
      <c r="BI1475" s="214">
        <f>IF(N1475="nulová",J1475,0)</f>
        <v>0</v>
      </c>
      <c r="BJ1475" s="23" t="s">
        <v>24</v>
      </c>
      <c r="BK1475" s="214">
        <f>ROUND(I1475*H1475,2)</f>
        <v>0</v>
      </c>
      <c r="BL1475" s="23" t="s">
        <v>299</v>
      </c>
      <c r="BM1475" s="23" t="s">
        <v>2538</v>
      </c>
    </row>
    <row r="1476" spans="2:51" s="13" customFormat="1" ht="13.5">
      <c r="B1476" s="227"/>
      <c r="C1476" s="228"/>
      <c r="D1476" s="238" t="s">
        <v>192</v>
      </c>
      <c r="E1476" s="228"/>
      <c r="F1476" s="240" t="s">
        <v>2539</v>
      </c>
      <c r="G1476" s="228"/>
      <c r="H1476" s="241">
        <v>677.028</v>
      </c>
      <c r="I1476" s="232"/>
      <c r="J1476" s="228"/>
      <c r="K1476" s="228"/>
      <c r="L1476" s="233"/>
      <c r="M1476" s="234"/>
      <c r="N1476" s="235"/>
      <c r="O1476" s="235"/>
      <c r="P1476" s="235"/>
      <c r="Q1476" s="235"/>
      <c r="R1476" s="235"/>
      <c r="S1476" s="235"/>
      <c r="T1476" s="236"/>
      <c r="AT1476" s="237" t="s">
        <v>192</v>
      </c>
      <c r="AU1476" s="237" t="s">
        <v>86</v>
      </c>
      <c r="AV1476" s="13" t="s">
        <v>86</v>
      </c>
      <c r="AW1476" s="13" t="s">
        <v>6</v>
      </c>
      <c r="AX1476" s="13" t="s">
        <v>24</v>
      </c>
      <c r="AY1476" s="237" t="s">
        <v>183</v>
      </c>
    </row>
    <row r="1477" spans="2:65" s="1" customFormat="1" ht="22.5" customHeight="1">
      <c r="B1477" s="40"/>
      <c r="C1477" s="203" t="s">
        <v>2540</v>
      </c>
      <c r="D1477" s="203" t="s">
        <v>185</v>
      </c>
      <c r="E1477" s="204" t="s">
        <v>2541</v>
      </c>
      <c r="F1477" s="205" t="s">
        <v>2542</v>
      </c>
      <c r="G1477" s="206" t="s">
        <v>312</v>
      </c>
      <c r="H1477" s="207">
        <v>416.6</v>
      </c>
      <c r="I1477" s="208"/>
      <c r="J1477" s="209">
        <f>ROUND(I1477*H1477,2)</f>
        <v>0</v>
      </c>
      <c r="K1477" s="205" t="s">
        <v>189</v>
      </c>
      <c r="L1477" s="60"/>
      <c r="M1477" s="210" t="s">
        <v>22</v>
      </c>
      <c r="N1477" s="211" t="s">
        <v>49</v>
      </c>
      <c r="O1477" s="41"/>
      <c r="P1477" s="212">
        <f>O1477*H1477</f>
        <v>0</v>
      </c>
      <c r="Q1477" s="212">
        <v>3E-05</v>
      </c>
      <c r="R1477" s="212">
        <f>Q1477*H1477</f>
        <v>0.012498</v>
      </c>
      <c r="S1477" s="212">
        <v>0</v>
      </c>
      <c r="T1477" s="213">
        <f>S1477*H1477</f>
        <v>0</v>
      </c>
      <c r="AR1477" s="23" t="s">
        <v>299</v>
      </c>
      <c r="AT1477" s="23" t="s">
        <v>185</v>
      </c>
      <c r="AU1477" s="23" t="s">
        <v>86</v>
      </c>
      <c r="AY1477" s="23" t="s">
        <v>183</v>
      </c>
      <c r="BE1477" s="214">
        <f>IF(N1477="základní",J1477,0)</f>
        <v>0</v>
      </c>
      <c r="BF1477" s="214">
        <f>IF(N1477="snížená",J1477,0)</f>
        <v>0</v>
      </c>
      <c r="BG1477" s="214">
        <f>IF(N1477="zákl. přenesená",J1477,0)</f>
        <v>0</v>
      </c>
      <c r="BH1477" s="214">
        <f>IF(N1477="sníž. přenesená",J1477,0)</f>
        <v>0</v>
      </c>
      <c r="BI1477" s="214">
        <f>IF(N1477="nulová",J1477,0)</f>
        <v>0</v>
      </c>
      <c r="BJ1477" s="23" t="s">
        <v>24</v>
      </c>
      <c r="BK1477" s="214">
        <f>ROUND(I1477*H1477,2)</f>
        <v>0</v>
      </c>
      <c r="BL1477" s="23" t="s">
        <v>299</v>
      </c>
      <c r="BM1477" s="23" t="s">
        <v>2543</v>
      </c>
    </row>
    <row r="1478" spans="2:51" s="12" customFormat="1" ht="13.5">
      <c r="B1478" s="215"/>
      <c r="C1478" s="216"/>
      <c r="D1478" s="217" t="s">
        <v>192</v>
      </c>
      <c r="E1478" s="218" t="s">
        <v>22</v>
      </c>
      <c r="F1478" s="219" t="s">
        <v>230</v>
      </c>
      <c r="G1478" s="216"/>
      <c r="H1478" s="220" t="s">
        <v>22</v>
      </c>
      <c r="I1478" s="221"/>
      <c r="J1478" s="216"/>
      <c r="K1478" s="216"/>
      <c r="L1478" s="222"/>
      <c r="M1478" s="223"/>
      <c r="N1478" s="224"/>
      <c r="O1478" s="224"/>
      <c r="P1478" s="224"/>
      <c r="Q1478" s="224"/>
      <c r="R1478" s="224"/>
      <c r="S1478" s="224"/>
      <c r="T1478" s="225"/>
      <c r="AT1478" s="226" t="s">
        <v>192</v>
      </c>
      <c r="AU1478" s="226" t="s">
        <v>86</v>
      </c>
      <c r="AV1478" s="12" t="s">
        <v>24</v>
      </c>
      <c r="AW1478" s="12" t="s">
        <v>41</v>
      </c>
      <c r="AX1478" s="12" t="s">
        <v>78</v>
      </c>
      <c r="AY1478" s="226" t="s">
        <v>183</v>
      </c>
    </row>
    <row r="1479" spans="2:51" s="12" customFormat="1" ht="13.5">
      <c r="B1479" s="215"/>
      <c r="C1479" s="216"/>
      <c r="D1479" s="217" t="s">
        <v>192</v>
      </c>
      <c r="E1479" s="218" t="s">
        <v>22</v>
      </c>
      <c r="F1479" s="219" t="s">
        <v>1273</v>
      </c>
      <c r="G1479" s="216"/>
      <c r="H1479" s="220" t="s">
        <v>22</v>
      </c>
      <c r="I1479" s="221"/>
      <c r="J1479" s="216"/>
      <c r="K1479" s="216"/>
      <c r="L1479" s="222"/>
      <c r="M1479" s="223"/>
      <c r="N1479" s="224"/>
      <c r="O1479" s="224"/>
      <c r="P1479" s="224"/>
      <c r="Q1479" s="224"/>
      <c r="R1479" s="224"/>
      <c r="S1479" s="224"/>
      <c r="T1479" s="225"/>
      <c r="AT1479" s="226" t="s">
        <v>192</v>
      </c>
      <c r="AU1479" s="226" t="s">
        <v>86</v>
      </c>
      <c r="AV1479" s="12" t="s">
        <v>24</v>
      </c>
      <c r="AW1479" s="12" t="s">
        <v>41</v>
      </c>
      <c r="AX1479" s="12" t="s">
        <v>78</v>
      </c>
      <c r="AY1479" s="226" t="s">
        <v>183</v>
      </c>
    </row>
    <row r="1480" spans="2:51" s="13" customFormat="1" ht="13.5">
      <c r="B1480" s="227"/>
      <c r="C1480" s="228"/>
      <c r="D1480" s="217" t="s">
        <v>192</v>
      </c>
      <c r="E1480" s="229" t="s">
        <v>22</v>
      </c>
      <c r="F1480" s="230" t="s">
        <v>2544</v>
      </c>
      <c r="G1480" s="228"/>
      <c r="H1480" s="231">
        <v>17.1</v>
      </c>
      <c r="I1480" s="232"/>
      <c r="J1480" s="228"/>
      <c r="K1480" s="228"/>
      <c r="L1480" s="233"/>
      <c r="M1480" s="234"/>
      <c r="N1480" s="235"/>
      <c r="O1480" s="235"/>
      <c r="P1480" s="235"/>
      <c r="Q1480" s="235"/>
      <c r="R1480" s="235"/>
      <c r="S1480" s="235"/>
      <c r="T1480" s="236"/>
      <c r="AT1480" s="237" t="s">
        <v>192</v>
      </c>
      <c r="AU1480" s="237" t="s">
        <v>86</v>
      </c>
      <c r="AV1480" s="13" t="s">
        <v>86</v>
      </c>
      <c r="AW1480" s="13" t="s">
        <v>41</v>
      </c>
      <c r="AX1480" s="13" t="s">
        <v>78</v>
      </c>
      <c r="AY1480" s="237" t="s">
        <v>183</v>
      </c>
    </row>
    <row r="1481" spans="2:51" s="12" customFormat="1" ht="13.5">
      <c r="B1481" s="215"/>
      <c r="C1481" s="216"/>
      <c r="D1481" s="217" t="s">
        <v>192</v>
      </c>
      <c r="E1481" s="218" t="s">
        <v>22</v>
      </c>
      <c r="F1481" s="219" t="s">
        <v>1068</v>
      </c>
      <c r="G1481" s="216"/>
      <c r="H1481" s="220" t="s">
        <v>22</v>
      </c>
      <c r="I1481" s="221"/>
      <c r="J1481" s="216"/>
      <c r="K1481" s="216"/>
      <c r="L1481" s="222"/>
      <c r="M1481" s="223"/>
      <c r="N1481" s="224"/>
      <c r="O1481" s="224"/>
      <c r="P1481" s="224"/>
      <c r="Q1481" s="224"/>
      <c r="R1481" s="224"/>
      <c r="S1481" s="224"/>
      <c r="T1481" s="225"/>
      <c r="AT1481" s="226" t="s">
        <v>192</v>
      </c>
      <c r="AU1481" s="226" t="s">
        <v>86</v>
      </c>
      <c r="AV1481" s="12" t="s">
        <v>24</v>
      </c>
      <c r="AW1481" s="12" t="s">
        <v>41</v>
      </c>
      <c r="AX1481" s="12" t="s">
        <v>78</v>
      </c>
      <c r="AY1481" s="226" t="s">
        <v>183</v>
      </c>
    </row>
    <row r="1482" spans="2:51" s="13" customFormat="1" ht="13.5">
      <c r="B1482" s="227"/>
      <c r="C1482" s="228"/>
      <c r="D1482" s="217" t="s">
        <v>192</v>
      </c>
      <c r="E1482" s="229" t="s">
        <v>22</v>
      </c>
      <c r="F1482" s="230" t="s">
        <v>2545</v>
      </c>
      <c r="G1482" s="228"/>
      <c r="H1482" s="231">
        <v>31</v>
      </c>
      <c r="I1482" s="232"/>
      <c r="J1482" s="228"/>
      <c r="K1482" s="228"/>
      <c r="L1482" s="233"/>
      <c r="M1482" s="234"/>
      <c r="N1482" s="235"/>
      <c r="O1482" s="235"/>
      <c r="P1482" s="235"/>
      <c r="Q1482" s="235"/>
      <c r="R1482" s="235"/>
      <c r="S1482" s="235"/>
      <c r="T1482" s="236"/>
      <c r="AT1482" s="237" t="s">
        <v>192</v>
      </c>
      <c r="AU1482" s="237" t="s">
        <v>86</v>
      </c>
      <c r="AV1482" s="13" t="s">
        <v>86</v>
      </c>
      <c r="AW1482" s="13" t="s">
        <v>41</v>
      </c>
      <c r="AX1482" s="13" t="s">
        <v>78</v>
      </c>
      <c r="AY1482" s="237" t="s">
        <v>183</v>
      </c>
    </row>
    <row r="1483" spans="2:51" s="12" customFormat="1" ht="13.5">
      <c r="B1483" s="215"/>
      <c r="C1483" s="216"/>
      <c r="D1483" s="217" t="s">
        <v>192</v>
      </c>
      <c r="E1483" s="218" t="s">
        <v>22</v>
      </c>
      <c r="F1483" s="219" t="s">
        <v>1070</v>
      </c>
      <c r="G1483" s="216"/>
      <c r="H1483" s="220" t="s">
        <v>22</v>
      </c>
      <c r="I1483" s="221"/>
      <c r="J1483" s="216"/>
      <c r="K1483" s="216"/>
      <c r="L1483" s="222"/>
      <c r="M1483" s="223"/>
      <c r="N1483" s="224"/>
      <c r="O1483" s="224"/>
      <c r="P1483" s="224"/>
      <c r="Q1483" s="224"/>
      <c r="R1483" s="224"/>
      <c r="S1483" s="224"/>
      <c r="T1483" s="225"/>
      <c r="AT1483" s="226" t="s">
        <v>192</v>
      </c>
      <c r="AU1483" s="226" t="s">
        <v>86</v>
      </c>
      <c r="AV1483" s="12" t="s">
        <v>24</v>
      </c>
      <c r="AW1483" s="12" t="s">
        <v>41</v>
      </c>
      <c r="AX1483" s="12" t="s">
        <v>78</v>
      </c>
      <c r="AY1483" s="226" t="s">
        <v>183</v>
      </c>
    </row>
    <row r="1484" spans="2:51" s="13" customFormat="1" ht="13.5">
      <c r="B1484" s="227"/>
      <c r="C1484" s="228"/>
      <c r="D1484" s="217" t="s">
        <v>192</v>
      </c>
      <c r="E1484" s="229" t="s">
        <v>22</v>
      </c>
      <c r="F1484" s="230" t="s">
        <v>2546</v>
      </c>
      <c r="G1484" s="228"/>
      <c r="H1484" s="231">
        <v>21.3</v>
      </c>
      <c r="I1484" s="232"/>
      <c r="J1484" s="228"/>
      <c r="K1484" s="228"/>
      <c r="L1484" s="233"/>
      <c r="M1484" s="234"/>
      <c r="N1484" s="235"/>
      <c r="O1484" s="235"/>
      <c r="P1484" s="235"/>
      <c r="Q1484" s="235"/>
      <c r="R1484" s="235"/>
      <c r="S1484" s="235"/>
      <c r="T1484" s="236"/>
      <c r="AT1484" s="237" t="s">
        <v>192</v>
      </c>
      <c r="AU1484" s="237" t="s">
        <v>86</v>
      </c>
      <c r="AV1484" s="13" t="s">
        <v>86</v>
      </c>
      <c r="AW1484" s="13" t="s">
        <v>41</v>
      </c>
      <c r="AX1484" s="13" t="s">
        <v>78</v>
      </c>
      <c r="AY1484" s="237" t="s">
        <v>183</v>
      </c>
    </row>
    <row r="1485" spans="2:51" s="12" customFormat="1" ht="13.5">
      <c r="B1485" s="215"/>
      <c r="C1485" s="216"/>
      <c r="D1485" s="217" t="s">
        <v>192</v>
      </c>
      <c r="E1485" s="218" t="s">
        <v>22</v>
      </c>
      <c r="F1485" s="219" t="s">
        <v>1072</v>
      </c>
      <c r="G1485" s="216"/>
      <c r="H1485" s="220" t="s">
        <v>22</v>
      </c>
      <c r="I1485" s="221"/>
      <c r="J1485" s="216"/>
      <c r="K1485" s="216"/>
      <c r="L1485" s="222"/>
      <c r="M1485" s="223"/>
      <c r="N1485" s="224"/>
      <c r="O1485" s="224"/>
      <c r="P1485" s="224"/>
      <c r="Q1485" s="224"/>
      <c r="R1485" s="224"/>
      <c r="S1485" s="224"/>
      <c r="T1485" s="225"/>
      <c r="AT1485" s="226" t="s">
        <v>192</v>
      </c>
      <c r="AU1485" s="226" t="s">
        <v>86</v>
      </c>
      <c r="AV1485" s="12" t="s">
        <v>24</v>
      </c>
      <c r="AW1485" s="12" t="s">
        <v>41</v>
      </c>
      <c r="AX1485" s="12" t="s">
        <v>78</v>
      </c>
      <c r="AY1485" s="226" t="s">
        <v>183</v>
      </c>
    </row>
    <row r="1486" spans="2:51" s="13" customFormat="1" ht="13.5">
      <c r="B1486" s="227"/>
      <c r="C1486" s="228"/>
      <c r="D1486" s="217" t="s">
        <v>192</v>
      </c>
      <c r="E1486" s="229" t="s">
        <v>22</v>
      </c>
      <c r="F1486" s="230" t="s">
        <v>2547</v>
      </c>
      <c r="G1486" s="228"/>
      <c r="H1486" s="231">
        <v>18.2</v>
      </c>
      <c r="I1486" s="232"/>
      <c r="J1486" s="228"/>
      <c r="K1486" s="228"/>
      <c r="L1486" s="233"/>
      <c r="M1486" s="234"/>
      <c r="N1486" s="235"/>
      <c r="O1486" s="235"/>
      <c r="P1486" s="235"/>
      <c r="Q1486" s="235"/>
      <c r="R1486" s="235"/>
      <c r="S1486" s="235"/>
      <c r="T1486" s="236"/>
      <c r="AT1486" s="237" t="s">
        <v>192</v>
      </c>
      <c r="AU1486" s="237" t="s">
        <v>86</v>
      </c>
      <c r="AV1486" s="13" t="s">
        <v>86</v>
      </c>
      <c r="AW1486" s="13" t="s">
        <v>41</v>
      </c>
      <c r="AX1486" s="13" t="s">
        <v>78</v>
      </c>
      <c r="AY1486" s="237" t="s">
        <v>183</v>
      </c>
    </row>
    <row r="1487" spans="2:51" s="12" customFormat="1" ht="13.5">
      <c r="B1487" s="215"/>
      <c r="C1487" s="216"/>
      <c r="D1487" s="217" t="s">
        <v>192</v>
      </c>
      <c r="E1487" s="218" t="s">
        <v>22</v>
      </c>
      <c r="F1487" s="219" t="s">
        <v>1074</v>
      </c>
      <c r="G1487" s="216"/>
      <c r="H1487" s="220" t="s">
        <v>22</v>
      </c>
      <c r="I1487" s="221"/>
      <c r="J1487" s="216"/>
      <c r="K1487" s="216"/>
      <c r="L1487" s="222"/>
      <c r="M1487" s="223"/>
      <c r="N1487" s="224"/>
      <c r="O1487" s="224"/>
      <c r="P1487" s="224"/>
      <c r="Q1487" s="224"/>
      <c r="R1487" s="224"/>
      <c r="S1487" s="224"/>
      <c r="T1487" s="225"/>
      <c r="AT1487" s="226" t="s">
        <v>192</v>
      </c>
      <c r="AU1487" s="226" t="s">
        <v>86</v>
      </c>
      <c r="AV1487" s="12" t="s">
        <v>24</v>
      </c>
      <c r="AW1487" s="12" t="s">
        <v>41</v>
      </c>
      <c r="AX1487" s="12" t="s">
        <v>78</v>
      </c>
      <c r="AY1487" s="226" t="s">
        <v>183</v>
      </c>
    </row>
    <row r="1488" spans="2:51" s="13" customFormat="1" ht="13.5">
      <c r="B1488" s="227"/>
      <c r="C1488" s="228"/>
      <c r="D1488" s="217" t="s">
        <v>192</v>
      </c>
      <c r="E1488" s="229" t="s">
        <v>22</v>
      </c>
      <c r="F1488" s="230" t="s">
        <v>2547</v>
      </c>
      <c r="G1488" s="228"/>
      <c r="H1488" s="231">
        <v>18.2</v>
      </c>
      <c r="I1488" s="232"/>
      <c r="J1488" s="228"/>
      <c r="K1488" s="228"/>
      <c r="L1488" s="233"/>
      <c r="M1488" s="234"/>
      <c r="N1488" s="235"/>
      <c r="O1488" s="235"/>
      <c r="P1488" s="235"/>
      <c r="Q1488" s="235"/>
      <c r="R1488" s="235"/>
      <c r="S1488" s="235"/>
      <c r="T1488" s="236"/>
      <c r="AT1488" s="237" t="s">
        <v>192</v>
      </c>
      <c r="AU1488" s="237" t="s">
        <v>86</v>
      </c>
      <c r="AV1488" s="13" t="s">
        <v>86</v>
      </c>
      <c r="AW1488" s="13" t="s">
        <v>41</v>
      </c>
      <c r="AX1488" s="13" t="s">
        <v>78</v>
      </c>
      <c r="AY1488" s="237" t="s">
        <v>183</v>
      </c>
    </row>
    <row r="1489" spans="2:51" s="12" customFormat="1" ht="13.5">
      <c r="B1489" s="215"/>
      <c r="C1489" s="216"/>
      <c r="D1489" s="217" t="s">
        <v>192</v>
      </c>
      <c r="E1489" s="218" t="s">
        <v>22</v>
      </c>
      <c r="F1489" s="219" t="s">
        <v>1076</v>
      </c>
      <c r="G1489" s="216"/>
      <c r="H1489" s="220" t="s">
        <v>22</v>
      </c>
      <c r="I1489" s="221"/>
      <c r="J1489" s="216"/>
      <c r="K1489" s="216"/>
      <c r="L1489" s="222"/>
      <c r="M1489" s="223"/>
      <c r="N1489" s="224"/>
      <c r="O1489" s="224"/>
      <c r="P1489" s="224"/>
      <c r="Q1489" s="224"/>
      <c r="R1489" s="224"/>
      <c r="S1489" s="224"/>
      <c r="T1489" s="225"/>
      <c r="AT1489" s="226" t="s">
        <v>192</v>
      </c>
      <c r="AU1489" s="226" t="s">
        <v>86</v>
      </c>
      <c r="AV1489" s="12" t="s">
        <v>24</v>
      </c>
      <c r="AW1489" s="12" t="s">
        <v>41</v>
      </c>
      <c r="AX1489" s="12" t="s">
        <v>78</v>
      </c>
      <c r="AY1489" s="226" t="s">
        <v>183</v>
      </c>
    </row>
    <row r="1490" spans="2:51" s="13" customFormat="1" ht="13.5">
      <c r="B1490" s="227"/>
      <c r="C1490" s="228"/>
      <c r="D1490" s="217" t="s">
        <v>192</v>
      </c>
      <c r="E1490" s="229" t="s">
        <v>22</v>
      </c>
      <c r="F1490" s="230" t="s">
        <v>2548</v>
      </c>
      <c r="G1490" s="228"/>
      <c r="H1490" s="231">
        <v>21.1</v>
      </c>
      <c r="I1490" s="232"/>
      <c r="J1490" s="228"/>
      <c r="K1490" s="228"/>
      <c r="L1490" s="233"/>
      <c r="M1490" s="234"/>
      <c r="N1490" s="235"/>
      <c r="O1490" s="235"/>
      <c r="P1490" s="235"/>
      <c r="Q1490" s="235"/>
      <c r="R1490" s="235"/>
      <c r="S1490" s="235"/>
      <c r="T1490" s="236"/>
      <c r="AT1490" s="237" t="s">
        <v>192</v>
      </c>
      <c r="AU1490" s="237" t="s">
        <v>86</v>
      </c>
      <c r="AV1490" s="13" t="s">
        <v>86</v>
      </c>
      <c r="AW1490" s="13" t="s">
        <v>41</v>
      </c>
      <c r="AX1490" s="13" t="s">
        <v>78</v>
      </c>
      <c r="AY1490" s="237" t="s">
        <v>183</v>
      </c>
    </row>
    <row r="1491" spans="2:51" s="12" customFormat="1" ht="13.5">
      <c r="B1491" s="215"/>
      <c r="C1491" s="216"/>
      <c r="D1491" s="217" t="s">
        <v>192</v>
      </c>
      <c r="E1491" s="218" t="s">
        <v>22</v>
      </c>
      <c r="F1491" s="219" t="s">
        <v>1078</v>
      </c>
      <c r="G1491" s="216"/>
      <c r="H1491" s="220" t="s">
        <v>22</v>
      </c>
      <c r="I1491" s="221"/>
      <c r="J1491" s="216"/>
      <c r="K1491" s="216"/>
      <c r="L1491" s="222"/>
      <c r="M1491" s="223"/>
      <c r="N1491" s="224"/>
      <c r="O1491" s="224"/>
      <c r="P1491" s="224"/>
      <c r="Q1491" s="224"/>
      <c r="R1491" s="224"/>
      <c r="S1491" s="224"/>
      <c r="T1491" s="225"/>
      <c r="AT1491" s="226" t="s">
        <v>192</v>
      </c>
      <c r="AU1491" s="226" t="s">
        <v>86</v>
      </c>
      <c r="AV1491" s="12" t="s">
        <v>24</v>
      </c>
      <c r="AW1491" s="12" t="s">
        <v>41</v>
      </c>
      <c r="AX1491" s="12" t="s">
        <v>78</v>
      </c>
      <c r="AY1491" s="226" t="s">
        <v>183</v>
      </c>
    </row>
    <row r="1492" spans="2:51" s="13" customFormat="1" ht="13.5">
      <c r="B1492" s="227"/>
      <c r="C1492" s="228"/>
      <c r="D1492" s="217" t="s">
        <v>192</v>
      </c>
      <c r="E1492" s="229" t="s">
        <v>22</v>
      </c>
      <c r="F1492" s="230" t="s">
        <v>2549</v>
      </c>
      <c r="G1492" s="228"/>
      <c r="H1492" s="231">
        <v>30.8</v>
      </c>
      <c r="I1492" s="232"/>
      <c r="J1492" s="228"/>
      <c r="K1492" s="228"/>
      <c r="L1492" s="233"/>
      <c r="M1492" s="234"/>
      <c r="N1492" s="235"/>
      <c r="O1492" s="235"/>
      <c r="P1492" s="235"/>
      <c r="Q1492" s="235"/>
      <c r="R1492" s="235"/>
      <c r="S1492" s="235"/>
      <c r="T1492" s="236"/>
      <c r="AT1492" s="237" t="s">
        <v>192</v>
      </c>
      <c r="AU1492" s="237" t="s">
        <v>86</v>
      </c>
      <c r="AV1492" s="13" t="s">
        <v>86</v>
      </c>
      <c r="AW1492" s="13" t="s">
        <v>41</v>
      </c>
      <c r="AX1492" s="13" t="s">
        <v>78</v>
      </c>
      <c r="AY1492" s="237" t="s">
        <v>183</v>
      </c>
    </row>
    <row r="1493" spans="2:51" s="12" customFormat="1" ht="13.5">
      <c r="B1493" s="215"/>
      <c r="C1493" s="216"/>
      <c r="D1493" s="217" t="s">
        <v>192</v>
      </c>
      <c r="E1493" s="218" t="s">
        <v>22</v>
      </c>
      <c r="F1493" s="219" t="s">
        <v>1082</v>
      </c>
      <c r="G1493" s="216"/>
      <c r="H1493" s="220" t="s">
        <v>22</v>
      </c>
      <c r="I1493" s="221"/>
      <c r="J1493" s="216"/>
      <c r="K1493" s="216"/>
      <c r="L1493" s="222"/>
      <c r="M1493" s="223"/>
      <c r="N1493" s="224"/>
      <c r="O1493" s="224"/>
      <c r="P1493" s="224"/>
      <c r="Q1493" s="224"/>
      <c r="R1493" s="224"/>
      <c r="S1493" s="224"/>
      <c r="T1493" s="225"/>
      <c r="AT1493" s="226" t="s">
        <v>192</v>
      </c>
      <c r="AU1493" s="226" t="s">
        <v>86</v>
      </c>
      <c r="AV1493" s="12" t="s">
        <v>24</v>
      </c>
      <c r="AW1493" s="12" t="s">
        <v>41</v>
      </c>
      <c r="AX1493" s="12" t="s">
        <v>78</v>
      </c>
      <c r="AY1493" s="226" t="s">
        <v>183</v>
      </c>
    </row>
    <row r="1494" spans="2:51" s="13" customFormat="1" ht="13.5">
      <c r="B1494" s="227"/>
      <c r="C1494" s="228"/>
      <c r="D1494" s="217" t="s">
        <v>192</v>
      </c>
      <c r="E1494" s="229" t="s">
        <v>22</v>
      </c>
      <c r="F1494" s="230" t="s">
        <v>2550</v>
      </c>
      <c r="G1494" s="228"/>
      <c r="H1494" s="231">
        <v>26.3</v>
      </c>
      <c r="I1494" s="232"/>
      <c r="J1494" s="228"/>
      <c r="K1494" s="228"/>
      <c r="L1494" s="233"/>
      <c r="M1494" s="234"/>
      <c r="N1494" s="235"/>
      <c r="O1494" s="235"/>
      <c r="P1494" s="235"/>
      <c r="Q1494" s="235"/>
      <c r="R1494" s="235"/>
      <c r="S1494" s="235"/>
      <c r="T1494" s="236"/>
      <c r="AT1494" s="237" t="s">
        <v>192</v>
      </c>
      <c r="AU1494" s="237" t="s">
        <v>86</v>
      </c>
      <c r="AV1494" s="13" t="s">
        <v>86</v>
      </c>
      <c r="AW1494" s="13" t="s">
        <v>41</v>
      </c>
      <c r="AX1494" s="13" t="s">
        <v>78</v>
      </c>
      <c r="AY1494" s="237" t="s">
        <v>183</v>
      </c>
    </row>
    <row r="1495" spans="2:51" s="12" customFormat="1" ht="13.5">
      <c r="B1495" s="215"/>
      <c r="C1495" s="216"/>
      <c r="D1495" s="217" t="s">
        <v>192</v>
      </c>
      <c r="E1495" s="218" t="s">
        <v>22</v>
      </c>
      <c r="F1495" s="219" t="s">
        <v>239</v>
      </c>
      <c r="G1495" s="216"/>
      <c r="H1495" s="220" t="s">
        <v>22</v>
      </c>
      <c r="I1495" s="221"/>
      <c r="J1495" s="216"/>
      <c r="K1495" s="216"/>
      <c r="L1495" s="222"/>
      <c r="M1495" s="223"/>
      <c r="N1495" s="224"/>
      <c r="O1495" s="224"/>
      <c r="P1495" s="224"/>
      <c r="Q1495" s="224"/>
      <c r="R1495" s="224"/>
      <c r="S1495" s="224"/>
      <c r="T1495" s="225"/>
      <c r="AT1495" s="226" t="s">
        <v>192</v>
      </c>
      <c r="AU1495" s="226" t="s">
        <v>86</v>
      </c>
      <c r="AV1495" s="12" t="s">
        <v>24</v>
      </c>
      <c r="AW1495" s="12" t="s">
        <v>41</v>
      </c>
      <c r="AX1495" s="12" t="s">
        <v>78</v>
      </c>
      <c r="AY1495" s="226" t="s">
        <v>183</v>
      </c>
    </row>
    <row r="1496" spans="2:51" s="12" customFormat="1" ht="13.5">
      <c r="B1496" s="215"/>
      <c r="C1496" s="216"/>
      <c r="D1496" s="217" t="s">
        <v>192</v>
      </c>
      <c r="E1496" s="218" t="s">
        <v>22</v>
      </c>
      <c r="F1496" s="219" t="s">
        <v>1086</v>
      </c>
      <c r="G1496" s="216"/>
      <c r="H1496" s="220" t="s">
        <v>22</v>
      </c>
      <c r="I1496" s="221"/>
      <c r="J1496" s="216"/>
      <c r="K1496" s="216"/>
      <c r="L1496" s="222"/>
      <c r="M1496" s="223"/>
      <c r="N1496" s="224"/>
      <c r="O1496" s="224"/>
      <c r="P1496" s="224"/>
      <c r="Q1496" s="224"/>
      <c r="R1496" s="224"/>
      <c r="S1496" s="224"/>
      <c r="T1496" s="225"/>
      <c r="AT1496" s="226" t="s">
        <v>192</v>
      </c>
      <c r="AU1496" s="226" t="s">
        <v>86</v>
      </c>
      <c r="AV1496" s="12" t="s">
        <v>24</v>
      </c>
      <c r="AW1496" s="12" t="s">
        <v>41</v>
      </c>
      <c r="AX1496" s="12" t="s">
        <v>78</v>
      </c>
      <c r="AY1496" s="226" t="s">
        <v>183</v>
      </c>
    </row>
    <row r="1497" spans="2:51" s="13" customFormat="1" ht="13.5">
      <c r="B1497" s="227"/>
      <c r="C1497" s="228"/>
      <c r="D1497" s="217" t="s">
        <v>192</v>
      </c>
      <c r="E1497" s="229" t="s">
        <v>22</v>
      </c>
      <c r="F1497" s="230" t="s">
        <v>2551</v>
      </c>
      <c r="G1497" s="228"/>
      <c r="H1497" s="231">
        <v>17.1</v>
      </c>
      <c r="I1497" s="232"/>
      <c r="J1497" s="228"/>
      <c r="K1497" s="228"/>
      <c r="L1497" s="233"/>
      <c r="M1497" s="234"/>
      <c r="N1497" s="235"/>
      <c r="O1497" s="235"/>
      <c r="P1497" s="235"/>
      <c r="Q1497" s="235"/>
      <c r="R1497" s="235"/>
      <c r="S1497" s="235"/>
      <c r="T1497" s="236"/>
      <c r="AT1497" s="237" t="s">
        <v>192</v>
      </c>
      <c r="AU1497" s="237" t="s">
        <v>86</v>
      </c>
      <c r="AV1497" s="13" t="s">
        <v>86</v>
      </c>
      <c r="AW1497" s="13" t="s">
        <v>41</v>
      </c>
      <c r="AX1497" s="13" t="s">
        <v>78</v>
      </c>
      <c r="AY1497" s="237" t="s">
        <v>183</v>
      </c>
    </row>
    <row r="1498" spans="2:51" s="12" customFormat="1" ht="13.5">
      <c r="B1498" s="215"/>
      <c r="C1498" s="216"/>
      <c r="D1498" s="217" t="s">
        <v>192</v>
      </c>
      <c r="E1498" s="218" t="s">
        <v>22</v>
      </c>
      <c r="F1498" s="219" t="s">
        <v>1088</v>
      </c>
      <c r="G1498" s="216"/>
      <c r="H1498" s="220" t="s">
        <v>22</v>
      </c>
      <c r="I1498" s="221"/>
      <c r="J1498" s="216"/>
      <c r="K1498" s="216"/>
      <c r="L1498" s="222"/>
      <c r="M1498" s="223"/>
      <c r="N1498" s="224"/>
      <c r="O1498" s="224"/>
      <c r="P1498" s="224"/>
      <c r="Q1498" s="224"/>
      <c r="R1498" s="224"/>
      <c r="S1498" s="224"/>
      <c r="T1498" s="225"/>
      <c r="AT1498" s="226" t="s">
        <v>192</v>
      </c>
      <c r="AU1498" s="226" t="s">
        <v>86</v>
      </c>
      <c r="AV1498" s="12" t="s">
        <v>24</v>
      </c>
      <c r="AW1498" s="12" t="s">
        <v>41</v>
      </c>
      <c r="AX1498" s="12" t="s">
        <v>78</v>
      </c>
      <c r="AY1498" s="226" t="s">
        <v>183</v>
      </c>
    </row>
    <row r="1499" spans="2:51" s="13" customFormat="1" ht="13.5">
      <c r="B1499" s="227"/>
      <c r="C1499" s="228"/>
      <c r="D1499" s="217" t="s">
        <v>192</v>
      </c>
      <c r="E1499" s="229" t="s">
        <v>22</v>
      </c>
      <c r="F1499" s="230" t="s">
        <v>2550</v>
      </c>
      <c r="G1499" s="228"/>
      <c r="H1499" s="231">
        <v>26.3</v>
      </c>
      <c r="I1499" s="232"/>
      <c r="J1499" s="228"/>
      <c r="K1499" s="228"/>
      <c r="L1499" s="233"/>
      <c r="M1499" s="234"/>
      <c r="N1499" s="235"/>
      <c r="O1499" s="235"/>
      <c r="P1499" s="235"/>
      <c r="Q1499" s="235"/>
      <c r="R1499" s="235"/>
      <c r="S1499" s="235"/>
      <c r="T1499" s="236"/>
      <c r="AT1499" s="237" t="s">
        <v>192</v>
      </c>
      <c r="AU1499" s="237" t="s">
        <v>86</v>
      </c>
      <c r="AV1499" s="13" t="s">
        <v>86</v>
      </c>
      <c r="AW1499" s="13" t="s">
        <v>41</v>
      </c>
      <c r="AX1499" s="13" t="s">
        <v>78</v>
      </c>
      <c r="AY1499" s="237" t="s">
        <v>183</v>
      </c>
    </row>
    <row r="1500" spans="2:51" s="12" customFormat="1" ht="13.5">
      <c r="B1500" s="215"/>
      <c r="C1500" s="216"/>
      <c r="D1500" s="217" t="s">
        <v>192</v>
      </c>
      <c r="E1500" s="218" t="s">
        <v>22</v>
      </c>
      <c r="F1500" s="219" t="s">
        <v>1092</v>
      </c>
      <c r="G1500" s="216"/>
      <c r="H1500" s="220" t="s">
        <v>22</v>
      </c>
      <c r="I1500" s="221"/>
      <c r="J1500" s="216"/>
      <c r="K1500" s="216"/>
      <c r="L1500" s="222"/>
      <c r="M1500" s="223"/>
      <c r="N1500" s="224"/>
      <c r="O1500" s="224"/>
      <c r="P1500" s="224"/>
      <c r="Q1500" s="224"/>
      <c r="R1500" s="224"/>
      <c r="S1500" s="224"/>
      <c r="T1500" s="225"/>
      <c r="AT1500" s="226" t="s">
        <v>192</v>
      </c>
      <c r="AU1500" s="226" t="s">
        <v>86</v>
      </c>
      <c r="AV1500" s="12" t="s">
        <v>24</v>
      </c>
      <c r="AW1500" s="12" t="s">
        <v>41</v>
      </c>
      <c r="AX1500" s="12" t="s">
        <v>78</v>
      </c>
      <c r="AY1500" s="226" t="s">
        <v>183</v>
      </c>
    </row>
    <row r="1501" spans="2:51" s="13" customFormat="1" ht="13.5">
      <c r="B1501" s="227"/>
      <c r="C1501" s="228"/>
      <c r="D1501" s="217" t="s">
        <v>192</v>
      </c>
      <c r="E1501" s="229" t="s">
        <v>22</v>
      </c>
      <c r="F1501" s="230" t="s">
        <v>2552</v>
      </c>
      <c r="G1501" s="228"/>
      <c r="H1501" s="231">
        <v>31.3</v>
      </c>
      <c r="I1501" s="232"/>
      <c r="J1501" s="228"/>
      <c r="K1501" s="228"/>
      <c r="L1501" s="233"/>
      <c r="M1501" s="234"/>
      <c r="N1501" s="235"/>
      <c r="O1501" s="235"/>
      <c r="P1501" s="235"/>
      <c r="Q1501" s="235"/>
      <c r="R1501" s="235"/>
      <c r="S1501" s="235"/>
      <c r="T1501" s="236"/>
      <c r="AT1501" s="237" t="s">
        <v>192</v>
      </c>
      <c r="AU1501" s="237" t="s">
        <v>86</v>
      </c>
      <c r="AV1501" s="13" t="s">
        <v>86</v>
      </c>
      <c r="AW1501" s="13" t="s">
        <v>41</v>
      </c>
      <c r="AX1501" s="13" t="s">
        <v>78</v>
      </c>
      <c r="AY1501" s="237" t="s">
        <v>183</v>
      </c>
    </row>
    <row r="1502" spans="2:51" s="12" customFormat="1" ht="13.5">
      <c r="B1502" s="215"/>
      <c r="C1502" s="216"/>
      <c r="D1502" s="217" t="s">
        <v>192</v>
      </c>
      <c r="E1502" s="218" t="s">
        <v>22</v>
      </c>
      <c r="F1502" s="219" t="s">
        <v>1094</v>
      </c>
      <c r="G1502" s="216"/>
      <c r="H1502" s="220" t="s">
        <v>22</v>
      </c>
      <c r="I1502" s="221"/>
      <c r="J1502" s="216"/>
      <c r="K1502" s="216"/>
      <c r="L1502" s="222"/>
      <c r="M1502" s="223"/>
      <c r="N1502" s="224"/>
      <c r="O1502" s="224"/>
      <c r="P1502" s="224"/>
      <c r="Q1502" s="224"/>
      <c r="R1502" s="224"/>
      <c r="S1502" s="224"/>
      <c r="T1502" s="225"/>
      <c r="AT1502" s="226" t="s">
        <v>192</v>
      </c>
      <c r="AU1502" s="226" t="s">
        <v>86</v>
      </c>
      <c r="AV1502" s="12" t="s">
        <v>24</v>
      </c>
      <c r="AW1502" s="12" t="s">
        <v>41</v>
      </c>
      <c r="AX1502" s="12" t="s">
        <v>78</v>
      </c>
      <c r="AY1502" s="226" t="s">
        <v>183</v>
      </c>
    </row>
    <row r="1503" spans="2:51" s="13" customFormat="1" ht="13.5">
      <c r="B1503" s="227"/>
      <c r="C1503" s="228"/>
      <c r="D1503" s="217" t="s">
        <v>192</v>
      </c>
      <c r="E1503" s="229" t="s">
        <v>22</v>
      </c>
      <c r="F1503" s="230" t="s">
        <v>2553</v>
      </c>
      <c r="G1503" s="228"/>
      <c r="H1503" s="231">
        <v>21.5</v>
      </c>
      <c r="I1503" s="232"/>
      <c r="J1503" s="228"/>
      <c r="K1503" s="228"/>
      <c r="L1503" s="233"/>
      <c r="M1503" s="234"/>
      <c r="N1503" s="235"/>
      <c r="O1503" s="235"/>
      <c r="P1503" s="235"/>
      <c r="Q1503" s="235"/>
      <c r="R1503" s="235"/>
      <c r="S1503" s="235"/>
      <c r="T1503" s="236"/>
      <c r="AT1503" s="237" t="s">
        <v>192</v>
      </c>
      <c r="AU1503" s="237" t="s">
        <v>86</v>
      </c>
      <c r="AV1503" s="13" t="s">
        <v>86</v>
      </c>
      <c r="AW1503" s="13" t="s">
        <v>41</v>
      </c>
      <c r="AX1503" s="13" t="s">
        <v>78</v>
      </c>
      <c r="AY1503" s="237" t="s">
        <v>183</v>
      </c>
    </row>
    <row r="1504" spans="2:51" s="12" customFormat="1" ht="13.5">
      <c r="B1504" s="215"/>
      <c r="C1504" s="216"/>
      <c r="D1504" s="217" t="s">
        <v>192</v>
      </c>
      <c r="E1504" s="218" t="s">
        <v>22</v>
      </c>
      <c r="F1504" s="219" t="s">
        <v>1096</v>
      </c>
      <c r="G1504" s="216"/>
      <c r="H1504" s="220" t="s">
        <v>22</v>
      </c>
      <c r="I1504" s="221"/>
      <c r="J1504" s="216"/>
      <c r="K1504" s="216"/>
      <c r="L1504" s="222"/>
      <c r="M1504" s="223"/>
      <c r="N1504" s="224"/>
      <c r="O1504" s="224"/>
      <c r="P1504" s="224"/>
      <c r="Q1504" s="224"/>
      <c r="R1504" s="224"/>
      <c r="S1504" s="224"/>
      <c r="T1504" s="225"/>
      <c r="AT1504" s="226" t="s">
        <v>192</v>
      </c>
      <c r="AU1504" s="226" t="s">
        <v>86</v>
      </c>
      <c r="AV1504" s="12" t="s">
        <v>24</v>
      </c>
      <c r="AW1504" s="12" t="s">
        <v>41</v>
      </c>
      <c r="AX1504" s="12" t="s">
        <v>78</v>
      </c>
      <c r="AY1504" s="226" t="s">
        <v>183</v>
      </c>
    </row>
    <row r="1505" spans="2:51" s="13" customFormat="1" ht="13.5">
      <c r="B1505" s="227"/>
      <c r="C1505" s="228"/>
      <c r="D1505" s="217" t="s">
        <v>192</v>
      </c>
      <c r="E1505" s="229" t="s">
        <v>22</v>
      </c>
      <c r="F1505" s="230" t="s">
        <v>2554</v>
      </c>
      <c r="G1505" s="228"/>
      <c r="H1505" s="231">
        <v>17.28</v>
      </c>
      <c r="I1505" s="232"/>
      <c r="J1505" s="228"/>
      <c r="K1505" s="228"/>
      <c r="L1505" s="233"/>
      <c r="M1505" s="234"/>
      <c r="N1505" s="235"/>
      <c r="O1505" s="235"/>
      <c r="P1505" s="235"/>
      <c r="Q1505" s="235"/>
      <c r="R1505" s="235"/>
      <c r="S1505" s="235"/>
      <c r="T1505" s="236"/>
      <c r="AT1505" s="237" t="s">
        <v>192</v>
      </c>
      <c r="AU1505" s="237" t="s">
        <v>86</v>
      </c>
      <c r="AV1505" s="13" t="s">
        <v>86</v>
      </c>
      <c r="AW1505" s="13" t="s">
        <v>41</v>
      </c>
      <c r="AX1505" s="13" t="s">
        <v>78</v>
      </c>
      <c r="AY1505" s="237" t="s">
        <v>183</v>
      </c>
    </row>
    <row r="1506" spans="2:51" s="12" customFormat="1" ht="13.5">
      <c r="B1506" s="215"/>
      <c r="C1506" s="216"/>
      <c r="D1506" s="217" t="s">
        <v>192</v>
      </c>
      <c r="E1506" s="218" t="s">
        <v>22</v>
      </c>
      <c r="F1506" s="219" t="s">
        <v>1098</v>
      </c>
      <c r="G1506" s="216"/>
      <c r="H1506" s="220" t="s">
        <v>22</v>
      </c>
      <c r="I1506" s="221"/>
      <c r="J1506" s="216"/>
      <c r="K1506" s="216"/>
      <c r="L1506" s="222"/>
      <c r="M1506" s="223"/>
      <c r="N1506" s="224"/>
      <c r="O1506" s="224"/>
      <c r="P1506" s="224"/>
      <c r="Q1506" s="224"/>
      <c r="R1506" s="224"/>
      <c r="S1506" s="224"/>
      <c r="T1506" s="225"/>
      <c r="AT1506" s="226" t="s">
        <v>192</v>
      </c>
      <c r="AU1506" s="226" t="s">
        <v>86</v>
      </c>
      <c r="AV1506" s="12" t="s">
        <v>24</v>
      </c>
      <c r="AW1506" s="12" t="s">
        <v>41</v>
      </c>
      <c r="AX1506" s="12" t="s">
        <v>78</v>
      </c>
      <c r="AY1506" s="226" t="s">
        <v>183</v>
      </c>
    </row>
    <row r="1507" spans="2:51" s="13" customFormat="1" ht="13.5">
      <c r="B1507" s="227"/>
      <c r="C1507" s="228"/>
      <c r="D1507" s="217" t="s">
        <v>192</v>
      </c>
      <c r="E1507" s="229" t="s">
        <v>22</v>
      </c>
      <c r="F1507" s="230" t="s">
        <v>2555</v>
      </c>
      <c r="G1507" s="228"/>
      <c r="H1507" s="231">
        <v>25.72</v>
      </c>
      <c r="I1507" s="232"/>
      <c r="J1507" s="228"/>
      <c r="K1507" s="228"/>
      <c r="L1507" s="233"/>
      <c r="M1507" s="234"/>
      <c r="N1507" s="235"/>
      <c r="O1507" s="235"/>
      <c r="P1507" s="235"/>
      <c r="Q1507" s="235"/>
      <c r="R1507" s="235"/>
      <c r="S1507" s="235"/>
      <c r="T1507" s="236"/>
      <c r="AT1507" s="237" t="s">
        <v>192</v>
      </c>
      <c r="AU1507" s="237" t="s">
        <v>86</v>
      </c>
      <c r="AV1507" s="13" t="s">
        <v>86</v>
      </c>
      <c r="AW1507" s="13" t="s">
        <v>41</v>
      </c>
      <c r="AX1507" s="13" t="s">
        <v>78</v>
      </c>
      <c r="AY1507" s="237" t="s">
        <v>183</v>
      </c>
    </row>
    <row r="1508" spans="2:51" s="12" customFormat="1" ht="13.5">
      <c r="B1508" s="215"/>
      <c r="C1508" s="216"/>
      <c r="D1508" s="217" t="s">
        <v>192</v>
      </c>
      <c r="E1508" s="218" t="s">
        <v>22</v>
      </c>
      <c r="F1508" s="219" t="s">
        <v>1100</v>
      </c>
      <c r="G1508" s="216"/>
      <c r="H1508" s="220" t="s">
        <v>22</v>
      </c>
      <c r="I1508" s="221"/>
      <c r="J1508" s="216"/>
      <c r="K1508" s="216"/>
      <c r="L1508" s="222"/>
      <c r="M1508" s="223"/>
      <c r="N1508" s="224"/>
      <c r="O1508" s="224"/>
      <c r="P1508" s="224"/>
      <c r="Q1508" s="224"/>
      <c r="R1508" s="224"/>
      <c r="S1508" s="224"/>
      <c r="T1508" s="225"/>
      <c r="AT1508" s="226" t="s">
        <v>192</v>
      </c>
      <c r="AU1508" s="226" t="s">
        <v>86</v>
      </c>
      <c r="AV1508" s="12" t="s">
        <v>24</v>
      </c>
      <c r="AW1508" s="12" t="s">
        <v>41</v>
      </c>
      <c r="AX1508" s="12" t="s">
        <v>78</v>
      </c>
      <c r="AY1508" s="226" t="s">
        <v>183</v>
      </c>
    </row>
    <row r="1509" spans="2:51" s="13" customFormat="1" ht="13.5">
      <c r="B1509" s="227"/>
      <c r="C1509" s="228"/>
      <c r="D1509" s="217" t="s">
        <v>192</v>
      </c>
      <c r="E1509" s="229" t="s">
        <v>22</v>
      </c>
      <c r="F1509" s="230" t="s">
        <v>2553</v>
      </c>
      <c r="G1509" s="228"/>
      <c r="H1509" s="231">
        <v>21.5</v>
      </c>
      <c r="I1509" s="232"/>
      <c r="J1509" s="228"/>
      <c r="K1509" s="228"/>
      <c r="L1509" s="233"/>
      <c r="M1509" s="234"/>
      <c r="N1509" s="235"/>
      <c r="O1509" s="235"/>
      <c r="P1509" s="235"/>
      <c r="Q1509" s="235"/>
      <c r="R1509" s="235"/>
      <c r="S1509" s="235"/>
      <c r="T1509" s="236"/>
      <c r="AT1509" s="237" t="s">
        <v>192</v>
      </c>
      <c r="AU1509" s="237" t="s">
        <v>86</v>
      </c>
      <c r="AV1509" s="13" t="s">
        <v>86</v>
      </c>
      <c r="AW1509" s="13" t="s">
        <v>41</v>
      </c>
      <c r="AX1509" s="13" t="s">
        <v>78</v>
      </c>
      <c r="AY1509" s="237" t="s">
        <v>183</v>
      </c>
    </row>
    <row r="1510" spans="2:51" s="12" customFormat="1" ht="13.5">
      <c r="B1510" s="215"/>
      <c r="C1510" s="216"/>
      <c r="D1510" s="217" t="s">
        <v>192</v>
      </c>
      <c r="E1510" s="218" t="s">
        <v>22</v>
      </c>
      <c r="F1510" s="219" t="s">
        <v>1143</v>
      </c>
      <c r="G1510" s="216"/>
      <c r="H1510" s="220" t="s">
        <v>22</v>
      </c>
      <c r="I1510" s="221"/>
      <c r="J1510" s="216"/>
      <c r="K1510" s="216"/>
      <c r="L1510" s="222"/>
      <c r="M1510" s="223"/>
      <c r="N1510" s="224"/>
      <c r="O1510" s="224"/>
      <c r="P1510" s="224"/>
      <c r="Q1510" s="224"/>
      <c r="R1510" s="224"/>
      <c r="S1510" s="224"/>
      <c r="T1510" s="225"/>
      <c r="AT1510" s="226" t="s">
        <v>192</v>
      </c>
      <c r="AU1510" s="226" t="s">
        <v>86</v>
      </c>
      <c r="AV1510" s="12" t="s">
        <v>24</v>
      </c>
      <c r="AW1510" s="12" t="s">
        <v>41</v>
      </c>
      <c r="AX1510" s="12" t="s">
        <v>78</v>
      </c>
      <c r="AY1510" s="226" t="s">
        <v>183</v>
      </c>
    </row>
    <row r="1511" spans="2:51" s="13" customFormat="1" ht="13.5">
      <c r="B1511" s="227"/>
      <c r="C1511" s="228"/>
      <c r="D1511" s="217" t="s">
        <v>192</v>
      </c>
      <c r="E1511" s="229" t="s">
        <v>22</v>
      </c>
      <c r="F1511" s="230" t="s">
        <v>2556</v>
      </c>
      <c r="G1511" s="228"/>
      <c r="H1511" s="231">
        <v>31.1</v>
      </c>
      <c r="I1511" s="232"/>
      <c r="J1511" s="228"/>
      <c r="K1511" s="228"/>
      <c r="L1511" s="233"/>
      <c r="M1511" s="234"/>
      <c r="N1511" s="235"/>
      <c r="O1511" s="235"/>
      <c r="P1511" s="235"/>
      <c r="Q1511" s="235"/>
      <c r="R1511" s="235"/>
      <c r="S1511" s="235"/>
      <c r="T1511" s="236"/>
      <c r="AT1511" s="237" t="s">
        <v>192</v>
      </c>
      <c r="AU1511" s="237" t="s">
        <v>86</v>
      </c>
      <c r="AV1511" s="13" t="s">
        <v>86</v>
      </c>
      <c r="AW1511" s="13" t="s">
        <v>41</v>
      </c>
      <c r="AX1511" s="13" t="s">
        <v>78</v>
      </c>
      <c r="AY1511" s="237" t="s">
        <v>183</v>
      </c>
    </row>
    <row r="1512" spans="2:51" s="12" customFormat="1" ht="13.5">
      <c r="B1512" s="215"/>
      <c r="C1512" s="216"/>
      <c r="D1512" s="217" t="s">
        <v>192</v>
      </c>
      <c r="E1512" s="218" t="s">
        <v>22</v>
      </c>
      <c r="F1512" s="219" t="s">
        <v>1102</v>
      </c>
      <c r="G1512" s="216"/>
      <c r="H1512" s="220" t="s">
        <v>22</v>
      </c>
      <c r="I1512" s="221"/>
      <c r="J1512" s="216"/>
      <c r="K1512" s="216"/>
      <c r="L1512" s="222"/>
      <c r="M1512" s="223"/>
      <c r="N1512" s="224"/>
      <c r="O1512" s="224"/>
      <c r="P1512" s="224"/>
      <c r="Q1512" s="224"/>
      <c r="R1512" s="224"/>
      <c r="S1512" s="224"/>
      <c r="T1512" s="225"/>
      <c r="AT1512" s="226" t="s">
        <v>192</v>
      </c>
      <c r="AU1512" s="226" t="s">
        <v>86</v>
      </c>
      <c r="AV1512" s="12" t="s">
        <v>24</v>
      </c>
      <c r="AW1512" s="12" t="s">
        <v>41</v>
      </c>
      <c r="AX1512" s="12" t="s">
        <v>78</v>
      </c>
      <c r="AY1512" s="226" t="s">
        <v>183</v>
      </c>
    </row>
    <row r="1513" spans="2:51" s="13" customFormat="1" ht="13.5">
      <c r="B1513" s="227"/>
      <c r="C1513" s="228"/>
      <c r="D1513" s="217" t="s">
        <v>192</v>
      </c>
      <c r="E1513" s="229" t="s">
        <v>22</v>
      </c>
      <c r="F1513" s="230" t="s">
        <v>2557</v>
      </c>
      <c r="G1513" s="228"/>
      <c r="H1513" s="231">
        <v>14.5</v>
      </c>
      <c r="I1513" s="232"/>
      <c r="J1513" s="228"/>
      <c r="K1513" s="228"/>
      <c r="L1513" s="233"/>
      <c r="M1513" s="234"/>
      <c r="N1513" s="235"/>
      <c r="O1513" s="235"/>
      <c r="P1513" s="235"/>
      <c r="Q1513" s="235"/>
      <c r="R1513" s="235"/>
      <c r="S1513" s="235"/>
      <c r="T1513" s="236"/>
      <c r="AT1513" s="237" t="s">
        <v>192</v>
      </c>
      <c r="AU1513" s="237" t="s">
        <v>86</v>
      </c>
      <c r="AV1513" s="13" t="s">
        <v>86</v>
      </c>
      <c r="AW1513" s="13" t="s">
        <v>41</v>
      </c>
      <c r="AX1513" s="13" t="s">
        <v>78</v>
      </c>
      <c r="AY1513" s="237" t="s">
        <v>183</v>
      </c>
    </row>
    <row r="1514" spans="2:51" s="12" customFormat="1" ht="13.5">
      <c r="B1514" s="215"/>
      <c r="C1514" s="216"/>
      <c r="D1514" s="217" t="s">
        <v>192</v>
      </c>
      <c r="E1514" s="218" t="s">
        <v>22</v>
      </c>
      <c r="F1514" s="219" t="s">
        <v>1294</v>
      </c>
      <c r="G1514" s="216"/>
      <c r="H1514" s="220" t="s">
        <v>22</v>
      </c>
      <c r="I1514" s="221"/>
      <c r="J1514" s="216"/>
      <c r="K1514" s="216"/>
      <c r="L1514" s="222"/>
      <c r="M1514" s="223"/>
      <c r="N1514" s="224"/>
      <c r="O1514" s="224"/>
      <c r="P1514" s="224"/>
      <c r="Q1514" s="224"/>
      <c r="R1514" s="224"/>
      <c r="S1514" s="224"/>
      <c r="T1514" s="225"/>
      <c r="AT1514" s="226" t="s">
        <v>192</v>
      </c>
      <c r="AU1514" s="226" t="s">
        <v>86</v>
      </c>
      <c r="AV1514" s="12" t="s">
        <v>24</v>
      </c>
      <c r="AW1514" s="12" t="s">
        <v>41</v>
      </c>
      <c r="AX1514" s="12" t="s">
        <v>78</v>
      </c>
      <c r="AY1514" s="226" t="s">
        <v>183</v>
      </c>
    </row>
    <row r="1515" spans="2:51" s="13" customFormat="1" ht="13.5">
      <c r="B1515" s="227"/>
      <c r="C1515" s="228"/>
      <c r="D1515" s="217" t="s">
        <v>192</v>
      </c>
      <c r="E1515" s="229" t="s">
        <v>22</v>
      </c>
      <c r="F1515" s="230" t="s">
        <v>2449</v>
      </c>
      <c r="G1515" s="228"/>
      <c r="H1515" s="231">
        <v>26.3</v>
      </c>
      <c r="I1515" s="232"/>
      <c r="J1515" s="228"/>
      <c r="K1515" s="228"/>
      <c r="L1515" s="233"/>
      <c r="M1515" s="234"/>
      <c r="N1515" s="235"/>
      <c r="O1515" s="235"/>
      <c r="P1515" s="235"/>
      <c r="Q1515" s="235"/>
      <c r="R1515" s="235"/>
      <c r="S1515" s="235"/>
      <c r="T1515" s="236"/>
      <c r="AT1515" s="237" t="s">
        <v>192</v>
      </c>
      <c r="AU1515" s="237" t="s">
        <v>86</v>
      </c>
      <c r="AV1515" s="13" t="s">
        <v>86</v>
      </c>
      <c r="AW1515" s="13" t="s">
        <v>41</v>
      </c>
      <c r="AX1515" s="13" t="s">
        <v>78</v>
      </c>
      <c r="AY1515" s="237" t="s">
        <v>183</v>
      </c>
    </row>
    <row r="1516" spans="2:51" s="12" customFormat="1" ht="13.5">
      <c r="B1516" s="215"/>
      <c r="C1516" s="216"/>
      <c r="D1516" s="238" t="s">
        <v>192</v>
      </c>
      <c r="E1516" s="242" t="s">
        <v>22</v>
      </c>
      <c r="F1516" s="243" t="s">
        <v>207</v>
      </c>
      <c r="G1516" s="216"/>
      <c r="H1516" s="244" t="s">
        <v>22</v>
      </c>
      <c r="I1516" s="221"/>
      <c r="J1516" s="216"/>
      <c r="K1516" s="216"/>
      <c r="L1516" s="222"/>
      <c r="M1516" s="223"/>
      <c r="N1516" s="224"/>
      <c r="O1516" s="224"/>
      <c r="P1516" s="224"/>
      <c r="Q1516" s="224"/>
      <c r="R1516" s="224"/>
      <c r="S1516" s="224"/>
      <c r="T1516" s="225"/>
      <c r="AT1516" s="226" t="s">
        <v>192</v>
      </c>
      <c r="AU1516" s="226" t="s">
        <v>86</v>
      </c>
      <c r="AV1516" s="12" t="s">
        <v>24</v>
      </c>
      <c r="AW1516" s="12" t="s">
        <v>41</v>
      </c>
      <c r="AX1516" s="12" t="s">
        <v>78</v>
      </c>
      <c r="AY1516" s="226" t="s">
        <v>183</v>
      </c>
    </row>
    <row r="1517" spans="2:65" s="1" customFormat="1" ht="31.5" customHeight="1">
      <c r="B1517" s="40"/>
      <c r="C1517" s="245" t="s">
        <v>2558</v>
      </c>
      <c r="D1517" s="245" t="s">
        <v>272</v>
      </c>
      <c r="E1517" s="246" t="s">
        <v>2559</v>
      </c>
      <c r="F1517" s="247" t="s">
        <v>2560</v>
      </c>
      <c r="G1517" s="248" t="s">
        <v>312</v>
      </c>
      <c r="H1517" s="249">
        <v>424.932</v>
      </c>
      <c r="I1517" s="250"/>
      <c r="J1517" s="251">
        <f>ROUND(I1517*H1517,2)</f>
        <v>0</v>
      </c>
      <c r="K1517" s="247" t="s">
        <v>189</v>
      </c>
      <c r="L1517" s="252"/>
      <c r="M1517" s="253" t="s">
        <v>22</v>
      </c>
      <c r="N1517" s="254" t="s">
        <v>49</v>
      </c>
      <c r="O1517" s="41"/>
      <c r="P1517" s="212">
        <f>O1517*H1517</f>
        <v>0</v>
      </c>
      <c r="Q1517" s="212">
        <v>0.00022</v>
      </c>
      <c r="R1517" s="212">
        <f>Q1517*H1517</f>
        <v>0.09348504</v>
      </c>
      <c r="S1517" s="212">
        <v>0</v>
      </c>
      <c r="T1517" s="213">
        <f>S1517*H1517</f>
        <v>0</v>
      </c>
      <c r="AR1517" s="23" t="s">
        <v>394</v>
      </c>
      <c r="AT1517" s="23" t="s">
        <v>272</v>
      </c>
      <c r="AU1517" s="23" t="s">
        <v>86</v>
      </c>
      <c r="AY1517" s="23" t="s">
        <v>183</v>
      </c>
      <c r="BE1517" s="214">
        <f>IF(N1517="základní",J1517,0)</f>
        <v>0</v>
      </c>
      <c r="BF1517" s="214">
        <f>IF(N1517="snížená",J1517,0)</f>
        <v>0</v>
      </c>
      <c r="BG1517" s="214">
        <f>IF(N1517="zákl. přenesená",J1517,0)</f>
        <v>0</v>
      </c>
      <c r="BH1517" s="214">
        <f>IF(N1517="sníž. přenesená",J1517,0)</f>
        <v>0</v>
      </c>
      <c r="BI1517" s="214">
        <f>IF(N1517="nulová",J1517,0)</f>
        <v>0</v>
      </c>
      <c r="BJ1517" s="23" t="s">
        <v>24</v>
      </c>
      <c r="BK1517" s="214">
        <f>ROUND(I1517*H1517,2)</f>
        <v>0</v>
      </c>
      <c r="BL1517" s="23" t="s">
        <v>299</v>
      </c>
      <c r="BM1517" s="23" t="s">
        <v>2561</v>
      </c>
    </row>
    <row r="1518" spans="2:51" s="13" customFormat="1" ht="13.5">
      <c r="B1518" s="227"/>
      <c r="C1518" s="228"/>
      <c r="D1518" s="238" t="s">
        <v>192</v>
      </c>
      <c r="E1518" s="228"/>
      <c r="F1518" s="240" t="s">
        <v>2562</v>
      </c>
      <c r="G1518" s="228"/>
      <c r="H1518" s="241">
        <v>424.932</v>
      </c>
      <c r="I1518" s="232"/>
      <c r="J1518" s="228"/>
      <c r="K1518" s="228"/>
      <c r="L1518" s="233"/>
      <c r="M1518" s="234"/>
      <c r="N1518" s="235"/>
      <c r="O1518" s="235"/>
      <c r="P1518" s="235"/>
      <c r="Q1518" s="235"/>
      <c r="R1518" s="235"/>
      <c r="S1518" s="235"/>
      <c r="T1518" s="236"/>
      <c r="AT1518" s="237" t="s">
        <v>192</v>
      </c>
      <c r="AU1518" s="237" t="s">
        <v>86</v>
      </c>
      <c r="AV1518" s="13" t="s">
        <v>86</v>
      </c>
      <c r="AW1518" s="13" t="s">
        <v>6</v>
      </c>
      <c r="AX1518" s="13" t="s">
        <v>24</v>
      </c>
      <c r="AY1518" s="237" t="s">
        <v>183</v>
      </c>
    </row>
    <row r="1519" spans="2:65" s="1" customFormat="1" ht="22.5" customHeight="1">
      <c r="B1519" s="40"/>
      <c r="C1519" s="203" t="s">
        <v>2563</v>
      </c>
      <c r="D1519" s="203" t="s">
        <v>185</v>
      </c>
      <c r="E1519" s="204" t="s">
        <v>2564</v>
      </c>
      <c r="F1519" s="205" t="s">
        <v>2565</v>
      </c>
      <c r="G1519" s="206" t="s">
        <v>288</v>
      </c>
      <c r="H1519" s="207">
        <v>615.48</v>
      </c>
      <c r="I1519" s="208"/>
      <c r="J1519" s="209">
        <f>ROUND(I1519*H1519,2)</f>
        <v>0</v>
      </c>
      <c r="K1519" s="205" t="s">
        <v>189</v>
      </c>
      <c r="L1519" s="60"/>
      <c r="M1519" s="210" t="s">
        <v>22</v>
      </c>
      <c r="N1519" s="211" t="s">
        <v>49</v>
      </c>
      <c r="O1519" s="41"/>
      <c r="P1519" s="212">
        <f>O1519*H1519</f>
        <v>0</v>
      </c>
      <c r="Q1519" s="212">
        <v>0</v>
      </c>
      <c r="R1519" s="212">
        <f>Q1519*H1519</f>
        <v>0</v>
      </c>
      <c r="S1519" s="212">
        <v>0</v>
      </c>
      <c r="T1519" s="213">
        <f>S1519*H1519</f>
        <v>0</v>
      </c>
      <c r="AR1519" s="23" t="s">
        <v>299</v>
      </c>
      <c r="AT1519" s="23" t="s">
        <v>185</v>
      </c>
      <c r="AU1519" s="23" t="s">
        <v>86</v>
      </c>
      <c r="AY1519" s="23" t="s">
        <v>183</v>
      </c>
      <c r="BE1519" s="214">
        <f>IF(N1519="základní",J1519,0)</f>
        <v>0</v>
      </c>
      <c r="BF1519" s="214">
        <f>IF(N1519="snížená",J1519,0)</f>
        <v>0</v>
      </c>
      <c r="BG1519" s="214">
        <f>IF(N1519="zákl. přenesená",J1519,0)</f>
        <v>0</v>
      </c>
      <c r="BH1519" s="214">
        <f>IF(N1519="sníž. přenesená",J1519,0)</f>
        <v>0</v>
      </c>
      <c r="BI1519" s="214">
        <f>IF(N1519="nulová",J1519,0)</f>
        <v>0</v>
      </c>
      <c r="BJ1519" s="23" t="s">
        <v>24</v>
      </c>
      <c r="BK1519" s="214">
        <f>ROUND(I1519*H1519,2)</f>
        <v>0</v>
      </c>
      <c r="BL1519" s="23" t="s">
        <v>299</v>
      </c>
      <c r="BM1519" s="23" t="s">
        <v>2566</v>
      </c>
    </row>
    <row r="1520" spans="2:65" s="1" customFormat="1" ht="31.5" customHeight="1">
      <c r="B1520" s="40"/>
      <c r="C1520" s="203" t="s">
        <v>2567</v>
      </c>
      <c r="D1520" s="203" t="s">
        <v>185</v>
      </c>
      <c r="E1520" s="204" t="s">
        <v>2568</v>
      </c>
      <c r="F1520" s="205" t="s">
        <v>2569</v>
      </c>
      <c r="G1520" s="206" t="s">
        <v>288</v>
      </c>
      <c r="H1520" s="207">
        <v>615.48</v>
      </c>
      <c r="I1520" s="208"/>
      <c r="J1520" s="209">
        <f>ROUND(I1520*H1520,2)</f>
        <v>0</v>
      </c>
      <c r="K1520" s="205" t="s">
        <v>189</v>
      </c>
      <c r="L1520" s="60"/>
      <c r="M1520" s="210" t="s">
        <v>22</v>
      </c>
      <c r="N1520" s="211" t="s">
        <v>49</v>
      </c>
      <c r="O1520" s="41"/>
      <c r="P1520" s="212">
        <f>O1520*H1520</f>
        <v>0</v>
      </c>
      <c r="Q1520" s="212">
        <v>3E-05</v>
      </c>
      <c r="R1520" s="212">
        <f>Q1520*H1520</f>
        <v>0.018464400000000002</v>
      </c>
      <c r="S1520" s="212">
        <v>0</v>
      </c>
      <c r="T1520" s="213">
        <f>S1520*H1520</f>
        <v>0</v>
      </c>
      <c r="AR1520" s="23" t="s">
        <v>299</v>
      </c>
      <c r="AT1520" s="23" t="s">
        <v>185</v>
      </c>
      <c r="AU1520" s="23" t="s">
        <v>86</v>
      </c>
      <c r="AY1520" s="23" t="s">
        <v>183</v>
      </c>
      <c r="BE1520" s="214">
        <f>IF(N1520="základní",J1520,0)</f>
        <v>0</v>
      </c>
      <c r="BF1520" s="214">
        <f>IF(N1520="snížená",J1520,0)</f>
        <v>0</v>
      </c>
      <c r="BG1520" s="214">
        <f>IF(N1520="zákl. přenesená",J1520,0)</f>
        <v>0</v>
      </c>
      <c r="BH1520" s="214">
        <f>IF(N1520="sníž. přenesená",J1520,0)</f>
        <v>0</v>
      </c>
      <c r="BI1520" s="214">
        <f>IF(N1520="nulová",J1520,0)</f>
        <v>0</v>
      </c>
      <c r="BJ1520" s="23" t="s">
        <v>24</v>
      </c>
      <c r="BK1520" s="214">
        <f>ROUND(I1520*H1520,2)</f>
        <v>0</v>
      </c>
      <c r="BL1520" s="23" t="s">
        <v>299</v>
      </c>
      <c r="BM1520" s="23" t="s">
        <v>2570</v>
      </c>
    </row>
    <row r="1521" spans="2:65" s="1" customFormat="1" ht="22.5" customHeight="1">
      <c r="B1521" s="40"/>
      <c r="C1521" s="203" t="s">
        <v>2571</v>
      </c>
      <c r="D1521" s="203" t="s">
        <v>185</v>
      </c>
      <c r="E1521" s="204" t="s">
        <v>2572</v>
      </c>
      <c r="F1521" s="205" t="s">
        <v>2573</v>
      </c>
      <c r="G1521" s="206" t="s">
        <v>257</v>
      </c>
      <c r="H1521" s="207">
        <v>2.476</v>
      </c>
      <c r="I1521" s="208"/>
      <c r="J1521" s="209">
        <f>ROUND(I1521*H1521,2)</f>
        <v>0</v>
      </c>
      <c r="K1521" s="205" t="s">
        <v>189</v>
      </c>
      <c r="L1521" s="60"/>
      <c r="M1521" s="210" t="s">
        <v>22</v>
      </c>
      <c r="N1521" s="211" t="s">
        <v>49</v>
      </c>
      <c r="O1521" s="41"/>
      <c r="P1521" s="212">
        <f>O1521*H1521</f>
        <v>0</v>
      </c>
      <c r="Q1521" s="212">
        <v>0</v>
      </c>
      <c r="R1521" s="212">
        <f>Q1521*H1521</f>
        <v>0</v>
      </c>
      <c r="S1521" s="212">
        <v>0</v>
      </c>
      <c r="T1521" s="213">
        <f>S1521*H1521</f>
        <v>0</v>
      </c>
      <c r="AR1521" s="23" t="s">
        <v>299</v>
      </c>
      <c r="AT1521" s="23" t="s">
        <v>185</v>
      </c>
      <c r="AU1521" s="23" t="s">
        <v>86</v>
      </c>
      <c r="AY1521" s="23" t="s">
        <v>183</v>
      </c>
      <c r="BE1521" s="214">
        <f>IF(N1521="základní",J1521,0)</f>
        <v>0</v>
      </c>
      <c r="BF1521" s="214">
        <f>IF(N1521="snížená",J1521,0)</f>
        <v>0</v>
      </c>
      <c r="BG1521" s="214">
        <f>IF(N1521="zákl. přenesená",J1521,0)</f>
        <v>0</v>
      </c>
      <c r="BH1521" s="214">
        <f>IF(N1521="sníž. přenesená",J1521,0)</f>
        <v>0</v>
      </c>
      <c r="BI1521" s="214">
        <f>IF(N1521="nulová",J1521,0)</f>
        <v>0</v>
      </c>
      <c r="BJ1521" s="23" t="s">
        <v>24</v>
      </c>
      <c r="BK1521" s="214">
        <f>ROUND(I1521*H1521,2)</f>
        <v>0</v>
      </c>
      <c r="BL1521" s="23" t="s">
        <v>299</v>
      </c>
      <c r="BM1521" s="23" t="s">
        <v>2574</v>
      </c>
    </row>
    <row r="1522" spans="2:63" s="11" customFormat="1" ht="29.85" customHeight="1">
      <c r="B1522" s="186"/>
      <c r="C1522" s="187"/>
      <c r="D1522" s="200" t="s">
        <v>77</v>
      </c>
      <c r="E1522" s="201" t="s">
        <v>2575</v>
      </c>
      <c r="F1522" s="201" t="s">
        <v>2576</v>
      </c>
      <c r="G1522" s="187"/>
      <c r="H1522" s="187"/>
      <c r="I1522" s="190"/>
      <c r="J1522" s="202">
        <f>BK1522</f>
        <v>0</v>
      </c>
      <c r="K1522" s="187"/>
      <c r="L1522" s="192"/>
      <c r="M1522" s="193"/>
      <c r="N1522" s="194"/>
      <c r="O1522" s="194"/>
      <c r="P1522" s="195">
        <f>SUM(P1523:P1527)</f>
        <v>0</v>
      </c>
      <c r="Q1522" s="194"/>
      <c r="R1522" s="195">
        <f>SUM(R1523:R1527)</f>
        <v>0.016272</v>
      </c>
      <c r="S1522" s="194"/>
      <c r="T1522" s="196">
        <f>SUM(T1523:T1527)</f>
        <v>0</v>
      </c>
      <c r="AR1522" s="197" t="s">
        <v>86</v>
      </c>
      <c r="AT1522" s="198" t="s">
        <v>77</v>
      </c>
      <c r="AU1522" s="198" t="s">
        <v>24</v>
      </c>
      <c r="AY1522" s="197" t="s">
        <v>183</v>
      </c>
      <c r="BK1522" s="199">
        <f>SUM(BK1523:BK1527)</f>
        <v>0</v>
      </c>
    </row>
    <row r="1523" spans="2:65" s="1" customFormat="1" ht="22.5" customHeight="1">
      <c r="B1523" s="40"/>
      <c r="C1523" s="203" t="s">
        <v>2577</v>
      </c>
      <c r="D1523" s="203" t="s">
        <v>185</v>
      </c>
      <c r="E1523" s="204" t="s">
        <v>2578</v>
      </c>
      <c r="F1523" s="205" t="s">
        <v>2579</v>
      </c>
      <c r="G1523" s="206" t="s">
        <v>288</v>
      </c>
      <c r="H1523" s="207">
        <v>13.56</v>
      </c>
      <c r="I1523" s="208"/>
      <c r="J1523" s="209">
        <f>ROUND(I1523*H1523,2)</f>
        <v>0</v>
      </c>
      <c r="K1523" s="205" t="s">
        <v>189</v>
      </c>
      <c r="L1523" s="60"/>
      <c r="M1523" s="210" t="s">
        <v>22</v>
      </c>
      <c r="N1523" s="211" t="s">
        <v>49</v>
      </c>
      <c r="O1523" s="41"/>
      <c r="P1523" s="212">
        <f>O1523*H1523</f>
        <v>0</v>
      </c>
      <c r="Q1523" s="212">
        <v>0.0012</v>
      </c>
      <c r="R1523" s="212">
        <f>Q1523*H1523</f>
        <v>0.016272</v>
      </c>
      <c r="S1523" s="212">
        <v>0</v>
      </c>
      <c r="T1523" s="213">
        <f>S1523*H1523</f>
        <v>0</v>
      </c>
      <c r="AR1523" s="23" t="s">
        <v>299</v>
      </c>
      <c r="AT1523" s="23" t="s">
        <v>185</v>
      </c>
      <c r="AU1523" s="23" t="s">
        <v>86</v>
      </c>
      <c r="AY1523" s="23" t="s">
        <v>183</v>
      </c>
      <c r="BE1523" s="214">
        <f>IF(N1523="základní",J1523,0)</f>
        <v>0</v>
      </c>
      <c r="BF1523" s="214">
        <f>IF(N1523="snížená",J1523,0)</f>
        <v>0</v>
      </c>
      <c r="BG1523" s="214">
        <f>IF(N1523="zákl. přenesená",J1523,0)</f>
        <v>0</v>
      </c>
      <c r="BH1523" s="214">
        <f>IF(N1523="sníž. přenesená",J1523,0)</f>
        <v>0</v>
      </c>
      <c r="BI1523" s="214">
        <f>IF(N1523="nulová",J1523,0)</f>
        <v>0</v>
      </c>
      <c r="BJ1523" s="23" t="s">
        <v>24</v>
      </c>
      <c r="BK1523" s="214">
        <f>ROUND(I1523*H1523,2)</f>
        <v>0</v>
      </c>
      <c r="BL1523" s="23" t="s">
        <v>299</v>
      </c>
      <c r="BM1523" s="23" t="s">
        <v>2580</v>
      </c>
    </row>
    <row r="1524" spans="2:51" s="12" customFormat="1" ht="13.5">
      <c r="B1524" s="215"/>
      <c r="C1524" s="216"/>
      <c r="D1524" s="217" t="s">
        <v>192</v>
      </c>
      <c r="E1524" s="218" t="s">
        <v>22</v>
      </c>
      <c r="F1524" s="219" t="s">
        <v>2581</v>
      </c>
      <c r="G1524" s="216"/>
      <c r="H1524" s="220" t="s">
        <v>22</v>
      </c>
      <c r="I1524" s="221"/>
      <c r="J1524" s="216"/>
      <c r="K1524" s="216"/>
      <c r="L1524" s="222"/>
      <c r="M1524" s="223"/>
      <c r="N1524" s="224"/>
      <c r="O1524" s="224"/>
      <c r="P1524" s="224"/>
      <c r="Q1524" s="224"/>
      <c r="R1524" s="224"/>
      <c r="S1524" s="224"/>
      <c r="T1524" s="225"/>
      <c r="AT1524" s="226" t="s">
        <v>192</v>
      </c>
      <c r="AU1524" s="226" t="s">
        <v>86</v>
      </c>
      <c r="AV1524" s="12" t="s">
        <v>24</v>
      </c>
      <c r="AW1524" s="12" t="s">
        <v>41</v>
      </c>
      <c r="AX1524" s="12" t="s">
        <v>78</v>
      </c>
      <c r="AY1524" s="226" t="s">
        <v>183</v>
      </c>
    </row>
    <row r="1525" spans="2:51" s="13" customFormat="1" ht="13.5">
      <c r="B1525" s="227"/>
      <c r="C1525" s="228"/>
      <c r="D1525" s="217" t="s">
        <v>192</v>
      </c>
      <c r="E1525" s="229" t="s">
        <v>22</v>
      </c>
      <c r="F1525" s="230" t="s">
        <v>2582</v>
      </c>
      <c r="G1525" s="228"/>
      <c r="H1525" s="231">
        <v>10.36</v>
      </c>
      <c r="I1525" s="232"/>
      <c r="J1525" s="228"/>
      <c r="K1525" s="228"/>
      <c r="L1525" s="233"/>
      <c r="M1525" s="234"/>
      <c r="N1525" s="235"/>
      <c r="O1525" s="235"/>
      <c r="P1525" s="235"/>
      <c r="Q1525" s="235"/>
      <c r="R1525" s="235"/>
      <c r="S1525" s="235"/>
      <c r="T1525" s="236"/>
      <c r="AT1525" s="237" t="s">
        <v>192</v>
      </c>
      <c r="AU1525" s="237" t="s">
        <v>86</v>
      </c>
      <c r="AV1525" s="13" t="s">
        <v>86</v>
      </c>
      <c r="AW1525" s="13" t="s">
        <v>41</v>
      </c>
      <c r="AX1525" s="13" t="s">
        <v>78</v>
      </c>
      <c r="AY1525" s="237" t="s">
        <v>183</v>
      </c>
    </row>
    <row r="1526" spans="2:51" s="13" customFormat="1" ht="13.5">
      <c r="B1526" s="227"/>
      <c r="C1526" s="228"/>
      <c r="D1526" s="238" t="s">
        <v>192</v>
      </c>
      <c r="E1526" s="239" t="s">
        <v>22</v>
      </c>
      <c r="F1526" s="240" t="s">
        <v>2583</v>
      </c>
      <c r="G1526" s="228"/>
      <c r="H1526" s="241">
        <v>3.2</v>
      </c>
      <c r="I1526" s="232"/>
      <c r="J1526" s="228"/>
      <c r="K1526" s="228"/>
      <c r="L1526" s="233"/>
      <c r="M1526" s="234"/>
      <c r="N1526" s="235"/>
      <c r="O1526" s="235"/>
      <c r="P1526" s="235"/>
      <c r="Q1526" s="235"/>
      <c r="R1526" s="235"/>
      <c r="S1526" s="235"/>
      <c r="T1526" s="236"/>
      <c r="AT1526" s="237" t="s">
        <v>192</v>
      </c>
      <c r="AU1526" s="237" t="s">
        <v>86</v>
      </c>
      <c r="AV1526" s="13" t="s">
        <v>86</v>
      </c>
      <c r="AW1526" s="13" t="s">
        <v>41</v>
      </c>
      <c r="AX1526" s="13" t="s">
        <v>78</v>
      </c>
      <c r="AY1526" s="237" t="s">
        <v>183</v>
      </c>
    </row>
    <row r="1527" spans="2:65" s="1" customFormat="1" ht="31.5" customHeight="1">
      <c r="B1527" s="40"/>
      <c r="C1527" s="203" t="s">
        <v>2584</v>
      </c>
      <c r="D1527" s="203" t="s">
        <v>185</v>
      </c>
      <c r="E1527" s="204" t="s">
        <v>2585</v>
      </c>
      <c r="F1527" s="205" t="s">
        <v>2586</v>
      </c>
      <c r="G1527" s="206" t="s">
        <v>257</v>
      </c>
      <c r="H1527" s="207">
        <v>0.016</v>
      </c>
      <c r="I1527" s="208"/>
      <c r="J1527" s="209">
        <f>ROUND(I1527*H1527,2)</f>
        <v>0</v>
      </c>
      <c r="K1527" s="205" t="s">
        <v>189</v>
      </c>
      <c r="L1527" s="60"/>
      <c r="M1527" s="210" t="s">
        <v>22</v>
      </c>
      <c r="N1527" s="211" t="s">
        <v>49</v>
      </c>
      <c r="O1527" s="41"/>
      <c r="P1527" s="212">
        <f>O1527*H1527</f>
        <v>0</v>
      </c>
      <c r="Q1527" s="212">
        <v>0</v>
      </c>
      <c r="R1527" s="212">
        <f>Q1527*H1527</f>
        <v>0</v>
      </c>
      <c r="S1527" s="212">
        <v>0</v>
      </c>
      <c r="T1527" s="213">
        <f>S1527*H1527</f>
        <v>0</v>
      </c>
      <c r="AR1527" s="23" t="s">
        <v>299</v>
      </c>
      <c r="AT1527" s="23" t="s">
        <v>185</v>
      </c>
      <c r="AU1527" s="23" t="s">
        <v>86</v>
      </c>
      <c r="AY1527" s="23" t="s">
        <v>183</v>
      </c>
      <c r="BE1527" s="214">
        <f>IF(N1527="základní",J1527,0)</f>
        <v>0</v>
      </c>
      <c r="BF1527" s="214">
        <f>IF(N1527="snížená",J1527,0)</f>
        <v>0</v>
      </c>
      <c r="BG1527" s="214">
        <f>IF(N1527="zákl. přenesená",J1527,0)</f>
        <v>0</v>
      </c>
      <c r="BH1527" s="214">
        <f>IF(N1527="sníž. přenesená",J1527,0)</f>
        <v>0</v>
      </c>
      <c r="BI1527" s="214">
        <f>IF(N1527="nulová",J1527,0)</f>
        <v>0</v>
      </c>
      <c r="BJ1527" s="23" t="s">
        <v>24</v>
      </c>
      <c r="BK1527" s="214">
        <f>ROUND(I1527*H1527,2)</f>
        <v>0</v>
      </c>
      <c r="BL1527" s="23" t="s">
        <v>299</v>
      </c>
      <c r="BM1527" s="23" t="s">
        <v>2587</v>
      </c>
    </row>
    <row r="1528" spans="2:63" s="11" customFormat="1" ht="29.85" customHeight="1">
      <c r="B1528" s="186"/>
      <c r="C1528" s="187"/>
      <c r="D1528" s="200" t="s">
        <v>77</v>
      </c>
      <c r="E1528" s="201" t="s">
        <v>2588</v>
      </c>
      <c r="F1528" s="201" t="s">
        <v>2589</v>
      </c>
      <c r="G1528" s="187"/>
      <c r="H1528" s="187"/>
      <c r="I1528" s="190"/>
      <c r="J1528" s="202">
        <f>BK1528</f>
        <v>0</v>
      </c>
      <c r="K1528" s="187"/>
      <c r="L1528" s="192"/>
      <c r="M1528" s="193"/>
      <c r="N1528" s="194"/>
      <c r="O1528" s="194"/>
      <c r="P1528" s="195">
        <f>SUM(P1529:P1628)</f>
        <v>0</v>
      </c>
      <c r="Q1528" s="194"/>
      <c r="R1528" s="195">
        <f>SUM(R1529:R1628)</f>
        <v>4.9232559999999985</v>
      </c>
      <c r="S1528" s="194"/>
      <c r="T1528" s="196">
        <f>SUM(T1529:T1628)</f>
        <v>0</v>
      </c>
      <c r="AR1528" s="197" t="s">
        <v>86</v>
      </c>
      <c r="AT1528" s="198" t="s">
        <v>77</v>
      </c>
      <c r="AU1528" s="198" t="s">
        <v>24</v>
      </c>
      <c r="AY1528" s="197" t="s">
        <v>183</v>
      </c>
      <c r="BK1528" s="199">
        <f>SUM(BK1529:BK1628)</f>
        <v>0</v>
      </c>
    </row>
    <row r="1529" spans="2:65" s="1" customFormat="1" ht="31.5" customHeight="1">
      <c r="B1529" s="40"/>
      <c r="C1529" s="203" t="s">
        <v>2590</v>
      </c>
      <c r="D1529" s="203" t="s">
        <v>185</v>
      </c>
      <c r="E1529" s="204" t="s">
        <v>2591</v>
      </c>
      <c r="F1529" s="205" t="s">
        <v>2592</v>
      </c>
      <c r="G1529" s="206" t="s">
        <v>312</v>
      </c>
      <c r="H1529" s="207">
        <v>40.6</v>
      </c>
      <c r="I1529" s="208"/>
      <c r="J1529" s="209">
        <f>ROUND(I1529*H1529,2)</f>
        <v>0</v>
      </c>
      <c r="K1529" s="205" t="s">
        <v>189</v>
      </c>
      <c r="L1529" s="60"/>
      <c r="M1529" s="210" t="s">
        <v>22</v>
      </c>
      <c r="N1529" s="211" t="s">
        <v>49</v>
      </c>
      <c r="O1529" s="41"/>
      <c r="P1529" s="212">
        <f>O1529*H1529</f>
        <v>0</v>
      </c>
      <c r="Q1529" s="212">
        <v>0.00104</v>
      </c>
      <c r="R1529" s="212">
        <f>Q1529*H1529</f>
        <v>0.042224</v>
      </c>
      <c r="S1529" s="212">
        <v>0</v>
      </c>
      <c r="T1529" s="213">
        <f>S1529*H1529</f>
        <v>0</v>
      </c>
      <c r="AR1529" s="23" t="s">
        <v>299</v>
      </c>
      <c r="AT1529" s="23" t="s">
        <v>185</v>
      </c>
      <c r="AU1529" s="23" t="s">
        <v>86</v>
      </c>
      <c r="AY1529" s="23" t="s">
        <v>183</v>
      </c>
      <c r="BE1529" s="214">
        <f>IF(N1529="základní",J1529,0)</f>
        <v>0</v>
      </c>
      <c r="BF1529" s="214">
        <f>IF(N1529="snížená",J1529,0)</f>
        <v>0</v>
      </c>
      <c r="BG1529" s="214">
        <f>IF(N1529="zákl. přenesená",J1529,0)</f>
        <v>0</v>
      </c>
      <c r="BH1529" s="214">
        <f>IF(N1529="sníž. přenesená",J1529,0)</f>
        <v>0</v>
      </c>
      <c r="BI1529" s="214">
        <f>IF(N1529="nulová",J1529,0)</f>
        <v>0</v>
      </c>
      <c r="BJ1529" s="23" t="s">
        <v>24</v>
      </c>
      <c r="BK1529" s="214">
        <f>ROUND(I1529*H1529,2)</f>
        <v>0</v>
      </c>
      <c r="BL1529" s="23" t="s">
        <v>299</v>
      </c>
      <c r="BM1529" s="23" t="s">
        <v>2593</v>
      </c>
    </row>
    <row r="1530" spans="2:51" s="12" customFormat="1" ht="13.5">
      <c r="B1530" s="215"/>
      <c r="C1530" s="216"/>
      <c r="D1530" s="217" t="s">
        <v>192</v>
      </c>
      <c r="E1530" s="218" t="s">
        <v>22</v>
      </c>
      <c r="F1530" s="219" t="s">
        <v>224</v>
      </c>
      <c r="G1530" s="216"/>
      <c r="H1530" s="220" t="s">
        <v>22</v>
      </c>
      <c r="I1530" s="221"/>
      <c r="J1530" s="216"/>
      <c r="K1530" s="216"/>
      <c r="L1530" s="222"/>
      <c r="M1530" s="223"/>
      <c r="N1530" s="224"/>
      <c r="O1530" s="224"/>
      <c r="P1530" s="224"/>
      <c r="Q1530" s="224"/>
      <c r="R1530" s="224"/>
      <c r="S1530" s="224"/>
      <c r="T1530" s="225"/>
      <c r="AT1530" s="226" t="s">
        <v>192</v>
      </c>
      <c r="AU1530" s="226" t="s">
        <v>86</v>
      </c>
      <c r="AV1530" s="12" t="s">
        <v>24</v>
      </c>
      <c r="AW1530" s="12" t="s">
        <v>41</v>
      </c>
      <c r="AX1530" s="12" t="s">
        <v>78</v>
      </c>
      <c r="AY1530" s="226" t="s">
        <v>183</v>
      </c>
    </row>
    <row r="1531" spans="2:51" s="13" customFormat="1" ht="13.5">
      <c r="B1531" s="227"/>
      <c r="C1531" s="228"/>
      <c r="D1531" s="217" t="s">
        <v>192</v>
      </c>
      <c r="E1531" s="229" t="s">
        <v>22</v>
      </c>
      <c r="F1531" s="230" t="s">
        <v>2594</v>
      </c>
      <c r="G1531" s="228"/>
      <c r="H1531" s="231">
        <v>40.6</v>
      </c>
      <c r="I1531" s="232"/>
      <c r="J1531" s="228"/>
      <c r="K1531" s="228"/>
      <c r="L1531" s="233"/>
      <c r="M1531" s="234"/>
      <c r="N1531" s="235"/>
      <c r="O1531" s="235"/>
      <c r="P1531" s="235"/>
      <c r="Q1531" s="235"/>
      <c r="R1531" s="235"/>
      <c r="S1531" s="235"/>
      <c r="T1531" s="236"/>
      <c r="AT1531" s="237" t="s">
        <v>192</v>
      </c>
      <c r="AU1531" s="237" t="s">
        <v>86</v>
      </c>
      <c r="AV1531" s="13" t="s">
        <v>86</v>
      </c>
      <c r="AW1531" s="13" t="s">
        <v>41</v>
      </c>
      <c r="AX1531" s="13" t="s">
        <v>78</v>
      </c>
      <c r="AY1531" s="237" t="s">
        <v>183</v>
      </c>
    </row>
    <row r="1532" spans="2:51" s="12" customFormat="1" ht="13.5">
      <c r="B1532" s="215"/>
      <c r="C1532" s="216"/>
      <c r="D1532" s="238" t="s">
        <v>192</v>
      </c>
      <c r="E1532" s="242" t="s">
        <v>22</v>
      </c>
      <c r="F1532" s="243" t="s">
        <v>207</v>
      </c>
      <c r="G1532" s="216"/>
      <c r="H1532" s="244" t="s">
        <v>22</v>
      </c>
      <c r="I1532" s="221"/>
      <c r="J1532" s="216"/>
      <c r="K1532" s="216"/>
      <c r="L1532" s="222"/>
      <c r="M1532" s="223"/>
      <c r="N1532" s="224"/>
      <c r="O1532" s="224"/>
      <c r="P1532" s="224"/>
      <c r="Q1532" s="224"/>
      <c r="R1532" s="224"/>
      <c r="S1532" s="224"/>
      <c r="T1532" s="225"/>
      <c r="AT1532" s="226" t="s">
        <v>192</v>
      </c>
      <c r="AU1532" s="226" t="s">
        <v>86</v>
      </c>
      <c r="AV1532" s="12" t="s">
        <v>24</v>
      </c>
      <c r="AW1532" s="12" t="s">
        <v>41</v>
      </c>
      <c r="AX1532" s="12" t="s">
        <v>78</v>
      </c>
      <c r="AY1532" s="226" t="s">
        <v>183</v>
      </c>
    </row>
    <row r="1533" spans="2:65" s="1" customFormat="1" ht="31.5" customHeight="1">
      <c r="B1533" s="40"/>
      <c r="C1533" s="203" t="s">
        <v>2595</v>
      </c>
      <c r="D1533" s="203" t="s">
        <v>185</v>
      </c>
      <c r="E1533" s="204" t="s">
        <v>2596</v>
      </c>
      <c r="F1533" s="205" t="s">
        <v>2597</v>
      </c>
      <c r="G1533" s="206" t="s">
        <v>312</v>
      </c>
      <c r="H1533" s="207">
        <v>5.6</v>
      </c>
      <c r="I1533" s="208"/>
      <c r="J1533" s="209">
        <f>ROUND(I1533*H1533,2)</f>
        <v>0</v>
      </c>
      <c r="K1533" s="205" t="s">
        <v>189</v>
      </c>
      <c r="L1533" s="60"/>
      <c r="M1533" s="210" t="s">
        <v>22</v>
      </c>
      <c r="N1533" s="211" t="s">
        <v>49</v>
      </c>
      <c r="O1533" s="41"/>
      <c r="P1533" s="212">
        <f>O1533*H1533</f>
        <v>0</v>
      </c>
      <c r="Q1533" s="212">
        <v>0.00078</v>
      </c>
      <c r="R1533" s="212">
        <f>Q1533*H1533</f>
        <v>0.0043679999999999995</v>
      </c>
      <c r="S1533" s="212">
        <v>0</v>
      </c>
      <c r="T1533" s="213">
        <f>S1533*H1533</f>
        <v>0</v>
      </c>
      <c r="AR1533" s="23" t="s">
        <v>299</v>
      </c>
      <c r="AT1533" s="23" t="s">
        <v>185</v>
      </c>
      <c r="AU1533" s="23" t="s">
        <v>86</v>
      </c>
      <c r="AY1533" s="23" t="s">
        <v>183</v>
      </c>
      <c r="BE1533" s="214">
        <f>IF(N1533="základní",J1533,0)</f>
        <v>0</v>
      </c>
      <c r="BF1533" s="214">
        <f>IF(N1533="snížená",J1533,0)</f>
        <v>0</v>
      </c>
      <c r="BG1533" s="214">
        <f>IF(N1533="zákl. přenesená",J1533,0)</f>
        <v>0</v>
      </c>
      <c r="BH1533" s="214">
        <f>IF(N1533="sníž. přenesená",J1533,0)</f>
        <v>0</v>
      </c>
      <c r="BI1533" s="214">
        <f>IF(N1533="nulová",J1533,0)</f>
        <v>0</v>
      </c>
      <c r="BJ1533" s="23" t="s">
        <v>24</v>
      </c>
      <c r="BK1533" s="214">
        <f>ROUND(I1533*H1533,2)</f>
        <v>0</v>
      </c>
      <c r="BL1533" s="23" t="s">
        <v>299</v>
      </c>
      <c r="BM1533" s="23" t="s">
        <v>2598</v>
      </c>
    </row>
    <row r="1534" spans="2:51" s="12" customFormat="1" ht="13.5">
      <c r="B1534" s="215"/>
      <c r="C1534" s="216"/>
      <c r="D1534" s="217" t="s">
        <v>192</v>
      </c>
      <c r="E1534" s="218" t="s">
        <v>22</v>
      </c>
      <c r="F1534" s="219" t="s">
        <v>2599</v>
      </c>
      <c r="G1534" s="216"/>
      <c r="H1534" s="220" t="s">
        <v>22</v>
      </c>
      <c r="I1534" s="221"/>
      <c r="J1534" s="216"/>
      <c r="K1534" s="216"/>
      <c r="L1534" s="222"/>
      <c r="M1534" s="223"/>
      <c r="N1534" s="224"/>
      <c r="O1534" s="224"/>
      <c r="P1534" s="224"/>
      <c r="Q1534" s="224"/>
      <c r="R1534" s="224"/>
      <c r="S1534" s="224"/>
      <c r="T1534" s="225"/>
      <c r="AT1534" s="226" t="s">
        <v>192</v>
      </c>
      <c r="AU1534" s="226" t="s">
        <v>86</v>
      </c>
      <c r="AV1534" s="12" t="s">
        <v>24</v>
      </c>
      <c r="AW1534" s="12" t="s">
        <v>41</v>
      </c>
      <c r="AX1534" s="12" t="s">
        <v>78</v>
      </c>
      <c r="AY1534" s="226" t="s">
        <v>183</v>
      </c>
    </row>
    <row r="1535" spans="2:51" s="13" customFormat="1" ht="13.5">
      <c r="B1535" s="227"/>
      <c r="C1535" s="228"/>
      <c r="D1535" s="217" t="s">
        <v>192</v>
      </c>
      <c r="E1535" s="229" t="s">
        <v>22</v>
      </c>
      <c r="F1535" s="230" t="s">
        <v>2600</v>
      </c>
      <c r="G1535" s="228"/>
      <c r="H1535" s="231">
        <v>5.6</v>
      </c>
      <c r="I1535" s="232"/>
      <c r="J1535" s="228"/>
      <c r="K1535" s="228"/>
      <c r="L1535" s="233"/>
      <c r="M1535" s="234"/>
      <c r="N1535" s="235"/>
      <c r="O1535" s="235"/>
      <c r="P1535" s="235"/>
      <c r="Q1535" s="235"/>
      <c r="R1535" s="235"/>
      <c r="S1535" s="235"/>
      <c r="T1535" s="236"/>
      <c r="AT1535" s="237" t="s">
        <v>192</v>
      </c>
      <c r="AU1535" s="237" t="s">
        <v>86</v>
      </c>
      <c r="AV1535" s="13" t="s">
        <v>86</v>
      </c>
      <c r="AW1535" s="13" t="s">
        <v>41</v>
      </c>
      <c r="AX1535" s="13" t="s">
        <v>78</v>
      </c>
      <c r="AY1535" s="237" t="s">
        <v>183</v>
      </c>
    </row>
    <row r="1536" spans="2:51" s="12" customFormat="1" ht="13.5">
      <c r="B1536" s="215"/>
      <c r="C1536" s="216"/>
      <c r="D1536" s="238" t="s">
        <v>192</v>
      </c>
      <c r="E1536" s="242" t="s">
        <v>22</v>
      </c>
      <c r="F1536" s="243" t="s">
        <v>207</v>
      </c>
      <c r="G1536" s="216"/>
      <c r="H1536" s="244" t="s">
        <v>22</v>
      </c>
      <c r="I1536" s="221"/>
      <c r="J1536" s="216"/>
      <c r="K1536" s="216"/>
      <c r="L1536" s="222"/>
      <c r="M1536" s="223"/>
      <c r="N1536" s="224"/>
      <c r="O1536" s="224"/>
      <c r="P1536" s="224"/>
      <c r="Q1536" s="224"/>
      <c r="R1536" s="224"/>
      <c r="S1536" s="224"/>
      <c r="T1536" s="225"/>
      <c r="AT1536" s="226" t="s">
        <v>192</v>
      </c>
      <c r="AU1536" s="226" t="s">
        <v>86</v>
      </c>
      <c r="AV1536" s="12" t="s">
        <v>24</v>
      </c>
      <c r="AW1536" s="12" t="s">
        <v>41</v>
      </c>
      <c r="AX1536" s="12" t="s">
        <v>78</v>
      </c>
      <c r="AY1536" s="226" t="s">
        <v>183</v>
      </c>
    </row>
    <row r="1537" spans="2:65" s="1" customFormat="1" ht="22.5" customHeight="1">
      <c r="B1537" s="40"/>
      <c r="C1537" s="203" t="s">
        <v>2601</v>
      </c>
      <c r="D1537" s="203" t="s">
        <v>185</v>
      </c>
      <c r="E1537" s="204" t="s">
        <v>2602</v>
      </c>
      <c r="F1537" s="205" t="s">
        <v>2603</v>
      </c>
      <c r="G1537" s="206" t="s">
        <v>288</v>
      </c>
      <c r="H1537" s="207">
        <v>180.6</v>
      </c>
      <c r="I1537" s="208"/>
      <c r="J1537" s="209">
        <f>ROUND(I1537*H1537,2)</f>
        <v>0</v>
      </c>
      <c r="K1537" s="205" t="s">
        <v>189</v>
      </c>
      <c r="L1537" s="60"/>
      <c r="M1537" s="210" t="s">
        <v>22</v>
      </c>
      <c r="N1537" s="211" t="s">
        <v>49</v>
      </c>
      <c r="O1537" s="41"/>
      <c r="P1537" s="212">
        <f>O1537*H1537</f>
        <v>0</v>
      </c>
      <c r="Q1537" s="212">
        <v>0.003</v>
      </c>
      <c r="R1537" s="212">
        <f>Q1537*H1537</f>
        <v>0.5418</v>
      </c>
      <c r="S1537" s="212">
        <v>0</v>
      </c>
      <c r="T1537" s="213">
        <f>S1537*H1537</f>
        <v>0</v>
      </c>
      <c r="AR1537" s="23" t="s">
        <v>299</v>
      </c>
      <c r="AT1537" s="23" t="s">
        <v>185</v>
      </c>
      <c r="AU1537" s="23" t="s">
        <v>86</v>
      </c>
      <c r="AY1537" s="23" t="s">
        <v>183</v>
      </c>
      <c r="BE1537" s="214">
        <f>IF(N1537="základní",J1537,0)</f>
        <v>0</v>
      </c>
      <c r="BF1537" s="214">
        <f>IF(N1537="snížená",J1537,0)</f>
        <v>0</v>
      </c>
      <c r="BG1537" s="214">
        <f>IF(N1537="zákl. přenesená",J1537,0)</f>
        <v>0</v>
      </c>
      <c r="BH1537" s="214">
        <f>IF(N1537="sníž. přenesená",J1537,0)</f>
        <v>0</v>
      </c>
      <c r="BI1537" s="214">
        <f>IF(N1537="nulová",J1537,0)</f>
        <v>0</v>
      </c>
      <c r="BJ1537" s="23" t="s">
        <v>24</v>
      </c>
      <c r="BK1537" s="214">
        <f>ROUND(I1537*H1537,2)</f>
        <v>0</v>
      </c>
      <c r="BL1537" s="23" t="s">
        <v>299</v>
      </c>
      <c r="BM1537" s="23" t="s">
        <v>2604</v>
      </c>
    </row>
    <row r="1538" spans="2:51" s="12" customFormat="1" ht="13.5">
      <c r="B1538" s="215"/>
      <c r="C1538" s="216"/>
      <c r="D1538" s="217" t="s">
        <v>192</v>
      </c>
      <c r="E1538" s="218" t="s">
        <v>22</v>
      </c>
      <c r="F1538" s="219" t="s">
        <v>224</v>
      </c>
      <c r="G1538" s="216"/>
      <c r="H1538" s="220" t="s">
        <v>22</v>
      </c>
      <c r="I1538" s="221"/>
      <c r="J1538" s="216"/>
      <c r="K1538" s="216"/>
      <c r="L1538" s="222"/>
      <c r="M1538" s="223"/>
      <c r="N1538" s="224"/>
      <c r="O1538" s="224"/>
      <c r="P1538" s="224"/>
      <c r="Q1538" s="224"/>
      <c r="R1538" s="224"/>
      <c r="S1538" s="224"/>
      <c r="T1538" s="225"/>
      <c r="AT1538" s="226" t="s">
        <v>192</v>
      </c>
      <c r="AU1538" s="226" t="s">
        <v>86</v>
      </c>
      <c r="AV1538" s="12" t="s">
        <v>24</v>
      </c>
      <c r="AW1538" s="12" t="s">
        <v>41</v>
      </c>
      <c r="AX1538" s="12" t="s">
        <v>78</v>
      </c>
      <c r="AY1538" s="226" t="s">
        <v>183</v>
      </c>
    </row>
    <row r="1539" spans="2:51" s="12" customFormat="1" ht="13.5">
      <c r="B1539" s="215"/>
      <c r="C1539" s="216"/>
      <c r="D1539" s="217" t="s">
        <v>192</v>
      </c>
      <c r="E1539" s="218" t="s">
        <v>22</v>
      </c>
      <c r="F1539" s="219" t="s">
        <v>1325</v>
      </c>
      <c r="G1539" s="216"/>
      <c r="H1539" s="220" t="s">
        <v>22</v>
      </c>
      <c r="I1539" s="221"/>
      <c r="J1539" s="216"/>
      <c r="K1539" s="216"/>
      <c r="L1539" s="222"/>
      <c r="M1539" s="223"/>
      <c r="N1539" s="224"/>
      <c r="O1539" s="224"/>
      <c r="P1539" s="224"/>
      <c r="Q1539" s="224"/>
      <c r="R1539" s="224"/>
      <c r="S1539" s="224"/>
      <c r="T1539" s="225"/>
      <c r="AT1539" s="226" t="s">
        <v>192</v>
      </c>
      <c r="AU1539" s="226" t="s">
        <v>86</v>
      </c>
      <c r="AV1539" s="12" t="s">
        <v>24</v>
      </c>
      <c r="AW1539" s="12" t="s">
        <v>41</v>
      </c>
      <c r="AX1539" s="12" t="s">
        <v>78</v>
      </c>
      <c r="AY1539" s="226" t="s">
        <v>183</v>
      </c>
    </row>
    <row r="1540" spans="2:51" s="13" customFormat="1" ht="13.5">
      <c r="B1540" s="227"/>
      <c r="C1540" s="228"/>
      <c r="D1540" s="217" t="s">
        <v>192</v>
      </c>
      <c r="E1540" s="229" t="s">
        <v>22</v>
      </c>
      <c r="F1540" s="230" t="s">
        <v>2605</v>
      </c>
      <c r="G1540" s="228"/>
      <c r="H1540" s="231">
        <v>6</v>
      </c>
      <c r="I1540" s="232"/>
      <c r="J1540" s="228"/>
      <c r="K1540" s="228"/>
      <c r="L1540" s="233"/>
      <c r="M1540" s="234"/>
      <c r="N1540" s="235"/>
      <c r="O1540" s="235"/>
      <c r="P1540" s="235"/>
      <c r="Q1540" s="235"/>
      <c r="R1540" s="235"/>
      <c r="S1540" s="235"/>
      <c r="T1540" s="236"/>
      <c r="AT1540" s="237" t="s">
        <v>192</v>
      </c>
      <c r="AU1540" s="237" t="s">
        <v>86</v>
      </c>
      <c r="AV1540" s="13" t="s">
        <v>86</v>
      </c>
      <c r="AW1540" s="13" t="s">
        <v>41</v>
      </c>
      <c r="AX1540" s="13" t="s">
        <v>78</v>
      </c>
      <c r="AY1540" s="237" t="s">
        <v>183</v>
      </c>
    </row>
    <row r="1541" spans="2:51" s="12" customFormat="1" ht="13.5">
      <c r="B1541" s="215"/>
      <c r="C1541" s="216"/>
      <c r="D1541" s="217" t="s">
        <v>192</v>
      </c>
      <c r="E1541" s="218" t="s">
        <v>22</v>
      </c>
      <c r="F1541" s="219" t="s">
        <v>303</v>
      </c>
      <c r="G1541" s="216"/>
      <c r="H1541" s="220" t="s">
        <v>22</v>
      </c>
      <c r="I1541" s="221"/>
      <c r="J1541" s="216"/>
      <c r="K1541" s="216"/>
      <c r="L1541" s="222"/>
      <c r="M1541" s="223"/>
      <c r="N1541" s="224"/>
      <c r="O1541" s="224"/>
      <c r="P1541" s="224"/>
      <c r="Q1541" s="224"/>
      <c r="R1541" s="224"/>
      <c r="S1541" s="224"/>
      <c r="T1541" s="225"/>
      <c r="AT1541" s="226" t="s">
        <v>192</v>
      </c>
      <c r="AU1541" s="226" t="s">
        <v>86</v>
      </c>
      <c r="AV1541" s="12" t="s">
        <v>24</v>
      </c>
      <c r="AW1541" s="12" t="s">
        <v>41</v>
      </c>
      <c r="AX1541" s="12" t="s">
        <v>78</v>
      </c>
      <c r="AY1541" s="226" t="s">
        <v>183</v>
      </c>
    </row>
    <row r="1542" spans="2:51" s="12" customFormat="1" ht="13.5">
      <c r="B1542" s="215"/>
      <c r="C1542" s="216"/>
      <c r="D1542" s="217" t="s">
        <v>192</v>
      </c>
      <c r="E1542" s="218" t="s">
        <v>22</v>
      </c>
      <c r="F1542" s="219" t="s">
        <v>1189</v>
      </c>
      <c r="G1542" s="216"/>
      <c r="H1542" s="220" t="s">
        <v>22</v>
      </c>
      <c r="I1542" s="221"/>
      <c r="J1542" s="216"/>
      <c r="K1542" s="216"/>
      <c r="L1542" s="222"/>
      <c r="M1542" s="223"/>
      <c r="N1542" s="224"/>
      <c r="O1542" s="224"/>
      <c r="P1542" s="224"/>
      <c r="Q1542" s="224"/>
      <c r="R1542" s="224"/>
      <c r="S1542" s="224"/>
      <c r="T1542" s="225"/>
      <c r="AT1542" s="226" t="s">
        <v>192</v>
      </c>
      <c r="AU1542" s="226" t="s">
        <v>86</v>
      </c>
      <c r="AV1542" s="12" t="s">
        <v>24</v>
      </c>
      <c r="AW1542" s="12" t="s">
        <v>41</v>
      </c>
      <c r="AX1542" s="12" t="s">
        <v>78</v>
      </c>
      <c r="AY1542" s="226" t="s">
        <v>183</v>
      </c>
    </row>
    <row r="1543" spans="2:51" s="13" customFormat="1" ht="13.5">
      <c r="B1543" s="227"/>
      <c r="C1543" s="228"/>
      <c r="D1543" s="217" t="s">
        <v>192</v>
      </c>
      <c r="E1543" s="229" t="s">
        <v>22</v>
      </c>
      <c r="F1543" s="230" t="s">
        <v>2605</v>
      </c>
      <c r="G1543" s="228"/>
      <c r="H1543" s="231">
        <v>6</v>
      </c>
      <c r="I1543" s="232"/>
      <c r="J1543" s="228"/>
      <c r="K1543" s="228"/>
      <c r="L1543" s="233"/>
      <c r="M1543" s="234"/>
      <c r="N1543" s="235"/>
      <c r="O1543" s="235"/>
      <c r="P1543" s="235"/>
      <c r="Q1543" s="235"/>
      <c r="R1543" s="235"/>
      <c r="S1543" s="235"/>
      <c r="T1543" s="236"/>
      <c r="AT1543" s="237" t="s">
        <v>192</v>
      </c>
      <c r="AU1543" s="237" t="s">
        <v>86</v>
      </c>
      <c r="AV1543" s="13" t="s">
        <v>86</v>
      </c>
      <c r="AW1543" s="13" t="s">
        <v>41</v>
      </c>
      <c r="AX1543" s="13" t="s">
        <v>78</v>
      </c>
      <c r="AY1543" s="237" t="s">
        <v>183</v>
      </c>
    </row>
    <row r="1544" spans="2:51" s="12" customFormat="1" ht="13.5">
      <c r="B1544" s="215"/>
      <c r="C1544" s="216"/>
      <c r="D1544" s="217" t="s">
        <v>192</v>
      </c>
      <c r="E1544" s="218" t="s">
        <v>22</v>
      </c>
      <c r="F1544" s="219" t="s">
        <v>1080</v>
      </c>
      <c r="G1544" s="216"/>
      <c r="H1544" s="220" t="s">
        <v>22</v>
      </c>
      <c r="I1544" s="221"/>
      <c r="J1544" s="216"/>
      <c r="K1544" s="216"/>
      <c r="L1544" s="222"/>
      <c r="M1544" s="223"/>
      <c r="N1544" s="224"/>
      <c r="O1544" s="224"/>
      <c r="P1544" s="224"/>
      <c r="Q1544" s="224"/>
      <c r="R1544" s="224"/>
      <c r="S1544" s="224"/>
      <c r="T1544" s="225"/>
      <c r="AT1544" s="226" t="s">
        <v>192</v>
      </c>
      <c r="AU1544" s="226" t="s">
        <v>86</v>
      </c>
      <c r="AV1544" s="12" t="s">
        <v>24</v>
      </c>
      <c r="AW1544" s="12" t="s">
        <v>41</v>
      </c>
      <c r="AX1544" s="12" t="s">
        <v>78</v>
      </c>
      <c r="AY1544" s="226" t="s">
        <v>183</v>
      </c>
    </row>
    <row r="1545" spans="2:51" s="13" customFormat="1" ht="13.5">
      <c r="B1545" s="227"/>
      <c r="C1545" s="228"/>
      <c r="D1545" s="217" t="s">
        <v>192</v>
      </c>
      <c r="E1545" s="229" t="s">
        <v>22</v>
      </c>
      <c r="F1545" s="230" t="s">
        <v>2606</v>
      </c>
      <c r="G1545" s="228"/>
      <c r="H1545" s="231">
        <v>24.2</v>
      </c>
      <c r="I1545" s="232"/>
      <c r="J1545" s="228"/>
      <c r="K1545" s="228"/>
      <c r="L1545" s="233"/>
      <c r="M1545" s="234"/>
      <c r="N1545" s="235"/>
      <c r="O1545" s="235"/>
      <c r="P1545" s="235"/>
      <c r="Q1545" s="235"/>
      <c r="R1545" s="235"/>
      <c r="S1545" s="235"/>
      <c r="T1545" s="236"/>
      <c r="AT1545" s="237" t="s">
        <v>192</v>
      </c>
      <c r="AU1545" s="237" t="s">
        <v>86</v>
      </c>
      <c r="AV1545" s="13" t="s">
        <v>86</v>
      </c>
      <c r="AW1545" s="13" t="s">
        <v>41</v>
      </c>
      <c r="AX1545" s="13" t="s">
        <v>78</v>
      </c>
      <c r="AY1545" s="237" t="s">
        <v>183</v>
      </c>
    </row>
    <row r="1546" spans="2:51" s="12" customFormat="1" ht="13.5">
      <c r="B1546" s="215"/>
      <c r="C1546" s="216"/>
      <c r="D1546" s="217" t="s">
        <v>192</v>
      </c>
      <c r="E1546" s="218" t="s">
        <v>22</v>
      </c>
      <c r="F1546" s="219" t="s">
        <v>1303</v>
      </c>
      <c r="G1546" s="216"/>
      <c r="H1546" s="220" t="s">
        <v>22</v>
      </c>
      <c r="I1546" s="221"/>
      <c r="J1546" s="216"/>
      <c r="K1546" s="216"/>
      <c r="L1546" s="222"/>
      <c r="M1546" s="223"/>
      <c r="N1546" s="224"/>
      <c r="O1546" s="224"/>
      <c r="P1546" s="224"/>
      <c r="Q1546" s="224"/>
      <c r="R1546" s="224"/>
      <c r="S1546" s="224"/>
      <c r="T1546" s="225"/>
      <c r="AT1546" s="226" t="s">
        <v>192</v>
      </c>
      <c r="AU1546" s="226" t="s">
        <v>86</v>
      </c>
      <c r="AV1546" s="12" t="s">
        <v>24</v>
      </c>
      <c r="AW1546" s="12" t="s">
        <v>41</v>
      </c>
      <c r="AX1546" s="12" t="s">
        <v>78</v>
      </c>
      <c r="AY1546" s="226" t="s">
        <v>183</v>
      </c>
    </row>
    <row r="1547" spans="2:51" s="13" customFormat="1" ht="13.5">
      <c r="B1547" s="227"/>
      <c r="C1547" s="228"/>
      <c r="D1547" s="217" t="s">
        <v>192</v>
      </c>
      <c r="E1547" s="229" t="s">
        <v>22</v>
      </c>
      <c r="F1547" s="230" t="s">
        <v>2607</v>
      </c>
      <c r="G1547" s="228"/>
      <c r="H1547" s="231">
        <v>15.2</v>
      </c>
      <c r="I1547" s="232"/>
      <c r="J1547" s="228"/>
      <c r="K1547" s="228"/>
      <c r="L1547" s="233"/>
      <c r="M1547" s="234"/>
      <c r="N1547" s="235"/>
      <c r="O1547" s="235"/>
      <c r="P1547" s="235"/>
      <c r="Q1547" s="235"/>
      <c r="R1547" s="235"/>
      <c r="S1547" s="235"/>
      <c r="T1547" s="236"/>
      <c r="AT1547" s="237" t="s">
        <v>192</v>
      </c>
      <c r="AU1547" s="237" t="s">
        <v>86</v>
      </c>
      <c r="AV1547" s="13" t="s">
        <v>86</v>
      </c>
      <c r="AW1547" s="13" t="s">
        <v>41</v>
      </c>
      <c r="AX1547" s="13" t="s">
        <v>78</v>
      </c>
      <c r="AY1547" s="237" t="s">
        <v>183</v>
      </c>
    </row>
    <row r="1548" spans="2:51" s="12" customFormat="1" ht="13.5">
      <c r="B1548" s="215"/>
      <c r="C1548" s="216"/>
      <c r="D1548" s="217" t="s">
        <v>192</v>
      </c>
      <c r="E1548" s="218" t="s">
        <v>22</v>
      </c>
      <c r="F1548" s="219" t="s">
        <v>1305</v>
      </c>
      <c r="G1548" s="216"/>
      <c r="H1548" s="220" t="s">
        <v>22</v>
      </c>
      <c r="I1548" s="221"/>
      <c r="J1548" s="216"/>
      <c r="K1548" s="216"/>
      <c r="L1548" s="222"/>
      <c r="M1548" s="223"/>
      <c r="N1548" s="224"/>
      <c r="O1548" s="224"/>
      <c r="P1548" s="224"/>
      <c r="Q1548" s="224"/>
      <c r="R1548" s="224"/>
      <c r="S1548" s="224"/>
      <c r="T1548" s="225"/>
      <c r="AT1548" s="226" t="s">
        <v>192</v>
      </c>
      <c r="AU1548" s="226" t="s">
        <v>86</v>
      </c>
      <c r="AV1548" s="12" t="s">
        <v>24</v>
      </c>
      <c r="AW1548" s="12" t="s">
        <v>41</v>
      </c>
      <c r="AX1548" s="12" t="s">
        <v>78</v>
      </c>
      <c r="AY1548" s="226" t="s">
        <v>183</v>
      </c>
    </row>
    <row r="1549" spans="2:51" s="13" customFormat="1" ht="13.5">
      <c r="B1549" s="227"/>
      <c r="C1549" s="228"/>
      <c r="D1549" s="217" t="s">
        <v>192</v>
      </c>
      <c r="E1549" s="229" t="s">
        <v>22</v>
      </c>
      <c r="F1549" s="230" t="s">
        <v>2608</v>
      </c>
      <c r="G1549" s="228"/>
      <c r="H1549" s="231">
        <v>10.12</v>
      </c>
      <c r="I1549" s="232"/>
      <c r="J1549" s="228"/>
      <c r="K1549" s="228"/>
      <c r="L1549" s="233"/>
      <c r="M1549" s="234"/>
      <c r="N1549" s="235"/>
      <c r="O1549" s="235"/>
      <c r="P1549" s="235"/>
      <c r="Q1549" s="235"/>
      <c r="R1549" s="235"/>
      <c r="S1549" s="235"/>
      <c r="T1549" s="236"/>
      <c r="AT1549" s="237" t="s">
        <v>192</v>
      </c>
      <c r="AU1549" s="237" t="s">
        <v>86</v>
      </c>
      <c r="AV1549" s="13" t="s">
        <v>86</v>
      </c>
      <c r="AW1549" s="13" t="s">
        <v>41</v>
      </c>
      <c r="AX1549" s="13" t="s">
        <v>78</v>
      </c>
      <c r="AY1549" s="237" t="s">
        <v>183</v>
      </c>
    </row>
    <row r="1550" spans="2:51" s="12" customFormat="1" ht="13.5">
      <c r="B1550" s="215"/>
      <c r="C1550" s="216"/>
      <c r="D1550" s="217" t="s">
        <v>192</v>
      </c>
      <c r="E1550" s="218" t="s">
        <v>22</v>
      </c>
      <c r="F1550" s="219" t="s">
        <v>1307</v>
      </c>
      <c r="G1550" s="216"/>
      <c r="H1550" s="220" t="s">
        <v>22</v>
      </c>
      <c r="I1550" s="221"/>
      <c r="J1550" s="216"/>
      <c r="K1550" s="216"/>
      <c r="L1550" s="222"/>
      <c r="M1550" s="223"/>
      <c r="N1550" s="224"/>
      <c r="O1550" s="224"/>
      <c r="P1550" s="224"/>
      <c r="Q1550" s="224"/>
      <c r="R1550" s="224"/>
      <c r="S1550" s="224"/>
      <c r="T1550" s="225"/>
      <c r="AT1550" s="226" t="s">
        <v>192</v>
      </c>
      <c r="AU1550" s="226" t="s">
        <v>86</v>
      </c>
      <c r="AV1550" s="12" t="s">
        <v>24</v>
      </c>
      <c r="AW1550" s="12" t="s">
        <v>41</v>
      </c>
      <c r="AX1550" s="12" t="s">
        <v>78</v>
      </c>
      <c r="AY1550" s="226" t="s">
        <v>183</v>
      </c>
    </row>
    <row r="1551" spans="2:51" s="13" customFormat="1" ht="13.5">
      <c r="B1551" s="227"/>
      <c r="C1551" s="228"/>
      <c r="D1551" s="217" t="s">
        <v>192</v>
      </c>
      <c r="E1551" s="229" t="s">
        <v>22</v>
      </c>
      <c r="F1551" s="230" t="s">
        <v>2609</v>
      </c>
      <c r="G1551" s="228"/>
      <c r="H1551" s="231">
        <v>10.08</v>
      </c>
      <c r="I1551" s="232"/>
      <c r="J1551" s="228"/>
      <c r="K1551" s="228"/>
      <c r="L1551" s="233"/>
      <c r="M1551" s="234"/>
      <c r="N1551" s="235"/>
      <c r="O1551" s="235"/>
      <c r="P1551" s="235"/>
      <c r="Q1551" s="235"/>
      <c r="R1551" s="235"/>
      <c r="S1551" s="235"/>
      <c r="T1551" s="236"/>
      <c r="AT1551" s="237" t="s">
        <v>192</v>
      </c>
      <c r="AU1551" s="237" t="s">
        <v>86</v>
      </c>
      <c r="AV1551" s="13" t="s">
        <v>86</v>
      </c>
      <c r="AW1551" s="13" t="s">
        <v>41</v>
      </c>
      <c r="AX1551" s="13" t="s">
        <v>78</v>
      </c>
      <c r="AY1551" s="237" t="s">
        <v>183</v>
      </c>
    </row>
    <row r="1552" spans="2:51" s="12" customFormat="1" ht="13.5">
      <c r="B1552" s="215"/>
      <c r="C1552" s="216"/>
      <c r="D1552" s="217" t="s">
        <v>192</v>
      </c>
      <c r="E1552" s="218" t="s">
        <v>22</v>
      </c>
      <c r="F1552" s="219" t="s">
        <v>1309</v>
      </c>
      <c r="G1552" s="216"/>
      <c r="H1552" s="220" t="s">
        <v>22</v>
      </c>
      <c r="I1552" s="221"/>
      <c r="J1552" s="216"/>
      <c r="K1552" s="216"/>
      <c r="L1552" s="222"/>
      <c r="M1552" s="223"/>
      <c r="N1552" s="224"/>
      <c r="O1552" s="224"/>
      <c r="P1552" s="224"/>
      <c r="Q1552" s="224"/>
      <c r="R1552" s="224"/>
      <c r="S1552" s="224"/>
      <c r="T1552" s="225"/>
      <c r="AT1552" s="226" t="s">
        <v>192</v>
      </c>
      <c r="AU1552" s="226" t="s">
        <v>86</v>
      </c>
      <c r="AV1552" s="12" t="s">
        <v>24</v>
      </c>
      <c r="AW1552" s="12" t="s">
        <v>41</v>
      </c>
      <c r="AX1552" s="12" t="s">
        <v>78</v>
      </c>
      <c r="AY1552" s="226" t="s">
        <v>183</v>
      </c>
    </row>
    <row r="1553" spans="2:51" s="13" customFormat="1" ht="13.5">
      <c r="B1553" s="227"/>
      <c r="C1553" s="228"/>
      <c r="D1553" s="217" t="s">
        <v>192</v>
      </c>
      <c r="E1553" s="229" t="s">
        <v>22</v>
      </c>
      <c r="F1553" s="230" t="s">
        <v>2610</v>
      </c>
      <c r="G1553" s="228"/>
      <c r="H1553" s="231">
        <v>15.2</v>
      </c>
      <c r="I1553" s="232"/>
      <c r="J1553" s="228"/>
      <c r="K1553" s="228"/>
      <c r="L1553" s="233"/>
      <c r="M1553" s="234"/>
      <c r="N1553" s="235"/>
      <c r="O1553" s="235"/>
      <c r="P1553" s="235"/>
      <c r="Q1553" s="235"/>
      <c r="R1553" s="235"/>
      <c r="S1553" s="235"/>
      <c r="T1553" s="236"/>
      <c r="AT1553" s="237" t="s">
        <v>192</v>
      </c>
      <c r="AU1553" s="237" t="s">
        <v>86</v>
      </c>
      <c r="AV1553" s="13" t="s">
        <v>86</v>
      </c>
      <c r="AW1553" s="13" t="s">
        <v>41</v>
      </c>
      <c r="AX1553" s="13" t="s">
        <v>78</v>
      </c>
      <c r="AY1553" s="237" t="s">
        <v>183</v>
      </c>
    </row>
    <row r="1554" spans="2:51" s="12" customFormat="1" ht="13.5">
      <c r="B1554" s="215"/>
      <c r="C1554" s="216"/>
      <c r="D1554" s="217" t="s">
        <v>192</v>
      </c>
      <c r="E1554" s="218" t="s">
        <v>22</v>
      </c>
      <c r="F1554" s="219" t="s">
        <v>1311</v>
      </c>
      <c r="G1554" s="216"/>
      <c r="H1554" s="220" t="s">
        <v>22</v>
      </c>
      <c r="I1554" s="221"/>
      <c r="J1554" s="216"/>
      <c r="K1554" s="216"/>
      <c r="L1554" s="222"/>
      <c r="M1554" s="223"/>
      <c r="N1554" s="224"/>
      <c r="O1554" s="224"/>
      <c r="P1554" s="224"/>
      <c r="Q1554" s="224"/>
      <c r="R1554" s="224"/>
      <c r="S1554" s="224"/>
      <c r="T1554" s="225"/>
      <c r="AT1554" s="226" t="s">
        <v>192</v>
      </c>
      <c r="AU1554" s="226" t="s">
        <v>86</v>
      </c>
      <c r="AV1554" s="12" t="s">
        <v>24</v>
      </c>
      <c r="AW1554" s="12" t="s">
        <v>41</v>
      </c>
      <c r="AX1554" s="12" t="s">
        <v>78</v>
      </c>
      <c r="AY1554" s="226" t="s">
        <v>183</v>
      </c>
    </row>
    <row r="1555" spans="2:51" s="13" customFormat="1" ht="13.5">
      <c r="B1555" s="227"/>
      <c r="C1555" s="228"/>
      <c r="D1555" s="217" t="s">
        <v>192</v>
      </c>
      <c r="E1555" s="229" t="s">
        <v>22</v>
      </c>
      <c r="F1555" s="230" t="s">
        <v>2608</v>
      </c>
      <c r="G1555" s="228"/>
      <c r="H1555" s="231">
        <v>10.12</v>
      </c>
      <c r="I1555" s="232"/>
      <c r="J1555" s="228"/>
      <c r="K1555" s="228"/>
      <c r="L1555" s="233"/>
      <c r="M1555" s="234"/>
      <c r="N1555" s="235"/>
      <c r="O1555" s="235"/>
      <c r="P1555" s="235"/>
      <c r="Q1555" s="235"/>
      <c r="R1555" s="235"/>
      <c r="S1555" s="235"/>
      <c r="T1555" s="236"/>
      <c r="AT1555" s="237" t="s">
        <v>192</v>
      </c>
      <c r="AU1555" s="237" t="s">
        <v>86</v>
      </c>
      <c r="AV1555" s="13" t="s">
        <v>86</v>
      </c>
      <c r="AW1555" s="13" t="s">
        <v>41</v>
      </c>
      <c r="AX1555" s="13" t="s">
        <v>78</v>
      </c>
      <c r="AY1555" s="237" t="s">
        <v>183</v>
      </c>
    </row>
    <row r="1556" spans="2:51" s="12" customFormat="1" ht="13.5">
      <c r="B1556" s="215"/>
      <c r="C1556" s="216"/>
      <c r="D1556" s="217" t="s">
        <v>192</v>
      </c>
      <c r="E1556" s="218" t="s">
        <v>22</v>
      </c>
      <c r="F1556" s="219" t="s">
        <v>1313</v>
      </c>
      <c r="G1556" s="216"/>
      <c r="H1556" s="220" t="s">
        <v>22</v>
      </c>
      <c r="I1556" s="221"/>
      <c r="J1556" s="216"/>
      <c r="K1556" s="216"/>
      <c r="L1556" s="222"/>
      <c r="M1556" s="223"/>
      <c r="N1556" s="224"/>
      <c r="O1556" s="224"/>
      <c r="P1556" s="224"/>
      <c r="Q1556" s="224"/>
      <c r="R1556" s="224"/>
      <c r="S1556" s="224"/>
      <c r="T1556" s="225"/>
      <c r="AT1556" s="226" t="s">
        <v>192</v>
      </c>
      <c r="AU1556" s="226" t="s">
        <v>86</v>
      </c>
      <c r="AV1556" s="12" t="s">
        <v>24</v>
      </c>
      <c r="AW1556" s="12" t="s">
        <v>41</v>
      </c>
      <c r="AX1556" s="12" t="s">
        <v>78</v>
      </c>
      <c r="AY1556" s="226" t="s">
        <v>183</v>
      </c>
    </row>
    <row r="1557" spans="2:51" s="13" customFormat="1" ht="13.5">
      <c r="B1557" s="227"/>
      <c r="C1557" s="228"/>
      <c r="D1557" s="217" t="s">
        <v>192</v>
      </c>
      <c r="E1557" s="229" t="s">
        <v>22</v>
      </c>
      <c r="F1557" s="230" t="s">
        <v>2609</v>
      </c>
      <c r="G1557" s="228"/>
      <c r="H1557" s="231">
        <v>10.08</v>
      </c>
      <c r="I1557" s="232"/>
      <c r="J1557" s="228"/>
      <c r="K1557" s="228"/>
      <c r="L1557" s="233"/>
      <c r="M1557" s="234"/>
      <c r="N1557" s="235"/>
      <c r="O1557" s="235"/>
      <c r="P1557" s="235"/>
      <c r="Q1557" s="235"/>
      <c r="R1557" s="235"/>
      <c r="S1557" s="235"/>
      <c r="T1557" s="236"/>
      <c r="AT1557" s="237" t="s">
        <v>192</v>
      </c>
      <c r="AU1557" s="237" t="s">
        <v>86</v>
      </c>
      <c r="AV1557" s="13" t="s">
        <v>86</v>
      </c>
      <c r="AW1557" s="13" t="s">
        <v>41</v>
      </c>
      <c r="AX1557" s="13" t="s">
        <v>78</v>
      </c>
      <c r="AY1557" s="237" t="s">
        <v>183</v>
      </c>
    </row>
    <row r="1558" spans="2:51" s="12" customFormat="1" ht="13.5">
      <c r="B1558" s="215"/>
      <c r="C1558" s="216"/>
      <c r="D1558" s="217" t="s">
        <v>192</v>
      </c>
      <c r="E1558" s="218" t="s">
        <v>22</v>
      </c>
      <c r="F1558" s="219" t="s">
        <v>307</v>
      </c>
      <c r="G1558" s="216"/>
      <c r="H1558" s="220" t="s">
        <v>22</v>
      </c>
      <c r="I1558" s="221"/>
      <c r="J1558" s="216"/>
      <c r="K1558" s="216"/>
      <c r="L1558" s="222"/>
      <c r="M1558" s="223"/>
      <c r="N1558" s="224"/>
      <c r="O1558" s="224"/>
      <c r="P1558" s="224"/>
      <c r="Q1558" s="224"/>
      <c r="R1558" s="224"/>
      <c r="S1558" s="224"/>
      <c r="T1558" s="225"/>
      <c r="AT1558" s="226" t="s">
        <v>192</v>
      </c>
      <c r="AU1558" s="226" t="s">
        <v>86</v>
      </c>
      <c r="AV1558" s="12" t="s">
        <v>24</v>
      </c>
      <c r="AW1558" s="12" t="s">
        <v>41</v>
      </c>
      <c r="AX1558" s="12" t="s">
        <v>78</v>
      </c>
      <c r="AY1558" s="226" t="s">
        <v>183</v>
      </c>
    </row>
    <row r="1559" spans="2:51" s="12" customFormat="1" ht="13.5">
      <c r="B1559" s="215"/>
      <c r="C1559" s="216"/>
      <c r="D1559" s="217" t="s">
        <v>192</v>
      </c>
      <c r="E1559" s="218" t="s">
        <v>22</v>
      </c>
      <c r="F1559" s="219" t="s">
        <v>1086</v>
      </c>
      <c r="G1559" s="216"/>
      <c r="H1559" s="220" t="s">
        <v>22</v>
      </c>
      <c r="I1559" s="221"/>
      <c r="J1559" s="216"/>
      <c r="K1559" s="216"/>
      <c r="L1559" s="222"/>
      <c r="M1559" s="223"/>
      <c r="N1559" s="224"/>
      <c r="O1559" s="224"/>
      <c r="P1559" s="224"/>
      <c r="Q1559" s="224"/>
      <c r="R1559" s="224"/>
      <c r="S1559" s="224"/>
      <c r="T1559" s="225"/>
      <c r="AT1559" s="226" t="s">
        <v>192</v>
      </c>
      <c r="AU1559" s="226" t="s">
        <v>86</v>
      </c>
      <c r="AV1559" s="12" t="s">
        <v>24</v>
      </c>
      <c r="AW1559" s="12" t="s">
        <v>41</v>
      </c>
      <c r="AX1559" s="12" t="s">
        <v>78</v>
      </c>
      <c r="AY1559" s="226" t="s">
        <v>183</v>
      </c>
    </row>
    <row r="1560" spans="2:51" s="13" customFormat="1" ht="13.5">
      <c r="B1560" s="227"/>
      <c r="C1560" s="228"/>
      <c r="D1560" s="217" t="s">
        <v>192</v>
      </c>
      <c r="E1560" s="229" t="s">
        <v>22</v>
      </c>
      <c r="F1560" s="230" t="s">
        <v>2611</v>
      </c>
      <c r="G1560" s="228"/>
      <c r="H1560" s="231">
        <v>2.8</v>
      </c>
      <c r="I1560" s="232"/>
      <c r="J1560" s="228"/>
      <c r="K1560" s="228"/>
      <c r="L1560" s="233"/>
      <c r="M1560" s="234"/>
      <c r="N1560" s="235"/>
      <c r="O1560" s="235"/>
      <c r="P1560" s="235"/>
      <c r="Q1560" s="235"/>
      <c r="R1560" s="235"/>
      <c r="S1560" s="235"/>
      <c r="T1560" s="236"/>
      <c r="AT1560" s="237" t="s">
        <v>192</v>
      </c>
      <c r="AU1560" s="237" t="s">
        <v>86</v>
      </c>
      <c r="AV1560" s="13" t="s">
        <v>86</v>
      </c>
      <c r="AW1560" s="13" t="s">
        <v>41</v>
      </c>
      <c r="AX1560" s="13" t="s">
        <v>78</v>
      </c>
      <c r="AY1560" s="237" t="s">
        <v>183</v>
      </c>
    </row>
    <row r="1561" spans="2:51" s="12" customFormat="1" ht="13.5">
      <c r="B1561" s="215"/>
      <c r="C1561" s="216"/>
      <c r="D1561" s="217" t="s">
        <v>192</v>
      </c>
      <c r="E1561" s="218" t="s">
        <v>22</v>
      </c>
      <c r="F1561" s="219" t="s">
        <v>2612</v>
      </c>
      <c r="G1561" s="216"/>
      <c r="H1561" s="220" t="s">
        <v>22</v>
      </c>
      <c r="I1561" s="221"/>
      <c r="J1561" s="216"/>
      <c r="K1561" s="216"/>
      <c r="L1561" s="222"/>
      <c r="M1561" s="223"/>
      <c r="N1561" s="224"/>
      <c r="O1561" s="224"/>
      <c r="P1561" s="224"/>
      <c r="Q1561" s="224"/>
      <c r="R1561" s="224"/>
      <c r="S1561" s="224"/>
      <c r="T1561" s="225"/>
      <c r="AT1561" s="226" t="s">
        <v>192</v>
      </c>
      <c r="AU1561" s="226" t="s">
        <v>86</v>
      </c>
      <c r="AV1561" s="12" t="s">
        <v>24</v>
      </c>
      <c r="AW1561" s="12" t="s">
        <v>41</v>
      </c>
      <c r="AX1561" s="12" t="s">
        <v>78</v>
      </c>
      <c r="AY1561" s="226" t="s">
        <v>183</v>
      </c>
    </row>
    <row r="1562" spans="2:51" s="13" customFormat="1" ht="13.5">
      <c r="B1562" s="227"/>
      <c r="C1562" s="228"/>
      <c r="D1562" s="217" t="s">
        <v>192</v>
      </c>
      <c r="E1562" s="229" t="s">
        <v>22</v>
      </c>
      <c r="F1562" s="230" t="s">
        <v>2607</v>
      </c>
      <c r="G1562" s="228"/>
      <c r="H1562" s="231">
        <v>15.2</v>
      </c>
      <c r="I1562" s="232"/>
      <c r="J1562" s="228"/>
      <c r="K1562" s="228"/>
      <c r="L1562" s="233"/>
      <c r="M1562" s="234"/>
      <c r="N1562" s="235"/>
      <c r="O1562" s="235"/>
      <c r="P1562" s="235"/>
      <c r="Q1562" s="235"/>
      <c r="R1562" s="235"/>
      <c r="S1562" s="235"/>
      <c r="T1562" s="236"/>
      <c r="AT1562" s="237" t="s">
        <v>192</v>
      </c>
      <c r="AU1562" s="237" t="s">
        <v>86</v>
      </c>
      <c r="AV1562" s="13" t="s">
        <v>86</v>
      </c>
      <c r="AW1562" s="13" t="s">
        <v>41</v>
      </c>
      <c r="AX1562" s="13" t="s">
        <v>78</v>
      </c>
      <c r="AY1562" s="237" t="s">
        <v>183</v>
      </c>
    </row>
    <row r="1563" spans="2:51" s="12" customFormat="1" ht="13.5">
      <c r="B1563" s="215"/>
      <c r="C1563" s="216"/>
      <c r="D1563" s="217" t="s">
        <v>192</v>
      </c>
      <c r="E1563" s="218" t="s">
        <v>22</v>
      </c>
      <c r="F1563" s="219" t="s">
        <v>2613</v>
      </c>
      <c r="G1563" s="216"/>
      <c r="H1563" s="220" t="s">
        <v>22</v>
      </c>
      <c r="I1563" s="221"/>
      <c r="J1563" s="216"/>
      <c r="K1563" s="216"/>
      <c r="L1563" s="222"/>
      <c r="M1563" s="223"/>
      <c r="N1563" s="224"/>
      <c r="O1563" s="224"/>
      <c r="P1563" s="224"/>
      <c r="Q1563" s="224"/>
      <c r="R1563" s="224"/>
      <c r="S1563" s="224"/>
      <c r="T1563" s="225"/>
      <c r="AT1563" s="226" t="s">
        <v>192</v>
      </c>
      <c r="AU1563" s="226" t="s">
        <v>86</v>
      </c>
      <c r="AV1563" s="12" t="s">
        <v>24</v>
      </c>
      <c r="AW1563" s="12" t="s">
        <v>41</v>
      </c>
      <c r="AX1563" s="12" t="s">
        <v>78</v>
      </c>
      <c r="AY1563" s="226" t="s">
        <v>183</v>
      </c>
    </row>
    <row r="1564" spans="2:51" s="13" customFormat="1" ht="13.5">
      <c r="B1564" s="227"/>
      <c r="C1564" s="228"/>
      <c r="D1564" s="217" t="s">
        <v>192</v>
      </c>
      <c r="E1564" s="229" t="s">
        <v>22</v>
      </c>
      <c r="F1564" s="230" t="s">
        <v>2608</v>
      </c>
      <c r="G1564" s="228"/>
      <c r="H1564" s="231">
        <v>10.12</v>
      </c>
      <c r="I1564" s="232"/>
      <c r="J1564" s="228"/>
      <c r="K1564" s="228"/>
      <c r="L1564" s="233"/>
      <c r="M1564" s="234"/>
      <c r="N1564" s="235"/>
      <c r="O1564" s="235"/>
      <c r="P1564" s="235"/>
      <c r="Q1564" s="235"/>
      <c r="R1564" s="235"/>
      <c r="S1564" s="235"/>
      <c r="T1564" s="236"/>
      <c r="AT1564" s="237" t="s">
        <v>192</v>
      </c>
      <c r="AU1564" s="237" t="s">
        <v>86</v>
      </c>
      <c r="AV1564" s="13" t="s">
        <v>86</v>
      </c>
      <c r="AW1564" s="13" t="s">
        <v>41</v>
      </c>
      <c r="AX1564" s="13" t="s">
        <v>78</v>
      </c>
      <c r="AY1564" s="237" t="s">
        <v>183</v>
      </c>
    </row>
    <row r="1565" spans="2:51" s="12" customFormat="1" ht="13.5">
      <c r="B1565" s="215"/>
      <c r="C1565" s="216"/>
      <c r="D1565" s="217" t="s">
        <v>192</v>
      </c>
      <c r="E1565" s="218" t="s">
        <v>22</v>
      </c>
      <c r="F1565" s="219" t="s">
        <v>2614</v>
      </c>
      <c r="G1565" s="216"/>
      <c r="H1565" s="220" t="s">
        <v>22</v>
      </c>
      <c r="I1565" s="221"/>
      <c r="J1565" s="216"/>
      <c r="K1565" s="216"/>
      <c r="L1565" s="222"/>
      <c r="M1565" s="223"/>
      <c r="N1565" s="224"/>
      <c r="O1565" s="224"/>
      <c r="P1565" s="224"/>
      <c r="Q1565" s="224"/>
      <c r="R1565" s="224"/>
      <c r="S1565" s="224"/>
      <c r="T1565" s="225"/>
      <c r="AT1565" s="226" t="s">
        <v>192</v>
      </c>
      <c r="AU1565" s="226" t="s">
        <v>86</v>
      </c>
      <c r="AV1565" s="12" t="s">
        <v>24</v>
      </c>
      <c r="AW1565" s="12" t="s">
        <v>41</v>
      </c>
      <c r="AX1565" s="12" t="s">
        <v>78</v>
      </c>
      <c r="AY1565" s="226" t="s">
        <v>183</v>
      </c>
    </row>
    <row r="1566" spans="2:51" s="13" customFormat="1" ht="13.5">
      <c r="B1566" s="227"/>
      <c r="C1566" s="228"/>
      <c r="D1566" s="217" t="s">
        <v>192</v>
      </c>
      <c r="E1566" s="229" t="s">
        <v>22</v>
      </c>
      <c r="F1566" s="230" t="s">
        <v>2609</v>
      </c>
      <c r="G1566" s="228"/>
      <c r="H1566" s="231">
        <v>10.08</v>
      </c>
      <c r="I1566" s="232"/>
      <c r="J1566" s="228"/>
      <c r="K1566" s="228"/>
      <c r="L1566" s="233"/>
      <c r="M1566" s="234"/>
      <c r="N1566" s="235"/>
      <c r="O1566" s="235"/>
      <c r="P1566" s="235"/>
      <c r="Q1566" s="235"/>
      <c r="R1566" s="235"/>
      <c r="S1566" s="235"/>
      <c r="T1566" s="236"/>
      <c r="AT1566" s="237" t="s">
        <v>192</v>
      </c>
      <c r="AU1566" s="237" t="s">
        <v>86</v>
      </c>
      <c r="AV1566" s="13" t="s">
        <v>86</v>
      </c>
      <c r="AW1566" s="13" t="s">
        <v>41</v>
      </c>
      <c r="AX1566" s="13" t="s">
        <v>78</v>
      </c>
      <c r="AY1566" s="237" t="s">
        <v>183</v>
      </c>
    </row>
    <row r="1567" spans="2:51" s="12" customFormat="1" ht="13.5">
      <c r="B1567" s="215"/>
      <c r="C1567" s="216"/>
      <c r="D1567" s="217" t="s">
        <v>192</v>
      </c>
      <c r="E1567" s="218" t="s">
        <v>22</v>
      </c>
      <c r="F1567" s="219" t="s">
        <v>2615</v>
      </c>
      <c r="G1567" s="216"/>
      <c r="H1567" s="220" t="s">
        <v>22</v>
      </c>
      <c r="I1567" s="221"/>
      <c r="J1567" s="216"/>
      <c r="K1567" s="216"/>
      <c r="L1567" s="222"/>
      <c r="M1567" s="223"/>
      <c r="N1567" s="224"/>
      <c r="O1567" s="224"/>
      <c r="P1567" s="224"/>
      <c r="Q1567" s="224"/>
      <c r="R1567" s="224"/>
      <c r="S1567" s="224"/>
      <c r="T1567" s="225"/>
      <c r="AT1567" s="226" t="s">
        <v>192</v>
      </c>
      <c r="AU1567" s="226" t="s">
        <v>86</v>
      </c>
      <c r="AV1567" s="12" t="s">
        <v>24</v>
      </c>
      <c r="AW1567" s="12" t="s">
        <v>41</v>
      </c>
      <c r="AX1567" s="12" t="s">
        <v>78</v>
      </c>
      <c r="AY1567" s="226" t="s">
        <v>183</v>
      </c>
    </row>
    <row r="1568" spans="2:51" s="13" customFormat="1" ht="13.5">
      <c r="B1568" s="227"/>
      <c r="C1568" s="228"/>
      <c r="D1568" s="217" t="s">
        <v>192</v>
      </c>
      <c r="E1568" s="229" t="s">
        <v>22</v>
      </c>
      <c r="F1568" s="230" t="s">
        <v>2607</v>
      </c>
      <c r="G1568" s="228"/>
      <c r="H1568" s="231">
        <v>15.2</v>
      </c>
      <c r="I1568" s="232"/>
      <c r="J1568" s="228"/>
      <c r="K1568" s="228"/>
      <c r="L1568" s="233"/>
      <c r="M1568" s="234"/>
      <c r="N1568" s="235"/>
      <c r="O1568" s="235"/>
      <c r="P1568" s="235"/>
      <c r="Q1568" s="235"/>
      <c r="R1568" s="235"/>
      <c r="S1568" s="235"/>
      <c r="T1568" s="236"/>
      <c r="AT1568" s="237" t="s">
        <v>192</v>
      </c>
      <c r="AU1568" s="237" t="s">
        <v>86</v>
      </c>
      <c r="AV1568" s="13" t="s">
        <v>86</v>
      </c>
      <c r="AW1568" s="13" t="s">
        <v>41</v>
      </c>
      <c r="AX1568" s="13" t="s">
        <v>78</v>
      </c>
      <c r="AY1568" s="237" t="s">
        <v>183</v>
      </c>
    </row>
    <row r="1569" spans="2:51" s="12" customFormat="1" ht="13.5">
      <c r="B1569" s="215"/>
      <c r="C1569" s="216"/>
      <c r="D1569" s="217" t="s">
        <v>192</v>
      </c>
      <c r="E1569" s="218" t="s">
        <v>22</v>
      </c>
      <c r="F1569" s="219" t="s">
        <v>2616</v>
      </c>
      <c r="G1569" s="216"/>
      <c r="H1569" s="220" t="s">
        <v>22</v>
      </c>
      <c r="I1569" s="221"/>
      <c r="J1569" s="216"/>
      <c r="K1569" s="216"/>
      <c r="L1569" s="222"/>
      <c r="M1569" s="223"/>
      <c r="N1569" s="224"/>
      <c r="O1569" s="224"/>
      <c r="P1569" s="224"/>
      <c r="Q1569" s="224"/>
      <c r="R1569" s="224"/>
      <c r="S1569" s="224"/>
      <c r="T1569" s="225"/>
      <c r="AT1569" s="226" t="s">
        <v>192</v>
      </c>
      <c r="AU1569" s="226" t="s">
        <v>86</v>
      </c>
      <c r="AV1569" s="12" t="s">
        <v>24</v>
      </c>
      <c r="AW1569" s="12" t="s">
        <v>41</v>
      </c>
      <c r="AX1569" s="12" t="s">
        <v>78</v>
      </c>
      <c r="AY1569" s="226" t="s">
        <v>183</v>
      </c>
    </row>
    <row r="1570" spans="2:51" s="13" customFormat="1" ht="13.5">
      <c r="B1570" s="227"/>
      <c r="C1570" s="228"/>
      <c r="D1570" s="217" t="s">
        <v>192</v>
      </c>
      <c r="E1570" s="229" t="s">
        <v>22</v>
      </c>
      <c r="F1570" s="230" t="s">
        <v>2609</v>
      </c>
      <c r="G1570" s="228"/>
      <c r="H1570" s="231">
        <v>10.08</v>
      </c>
      <c r="I1570" s="232"/>
      <c r="J1570" s="228"/>
      <c r="K1570" s="228"/>
      <c r="L1570" s="233"/>
      <c r="M1570" s="234"/>
      <c r="N1570" s="235"/>
      <c r="O1570" s="235"/>
      <c r="P1570" s="235"/>
      <c r="Q1570" s="235"/>
      <c r="R1570" s="235"/>
      <c r="S1570" s="235"/>
      <c r="T1570" s="236"/>
      <c r="AT1570" s="237" t="s">
        <v>192</v>
      </c>
      <c r="AU1570" s="237" t="s">
        <v>86</v>
      </c>
      <c r="AV1570" s="13" t="s">
        <v>86</v>
      </c>
      <c r="AW1570" s="13" t="s">
        <v>41</v>
      </c>
      <c r="AX1570" s="13" t="s">
        <v>78</v>
      </c>
      <c r="AY1570" s="237" t="s">
        <v>183</v>
      </c>
    </row>
    <row r="1571" spans="2:51" s="12" customFormat="1" ht="13.5">
      <c r="B1571" s="215"/>
      <c r="C1571" s="216"/>
      <c r="D1571" s="217" t="s">
        <v>192</v>
      </c>
      <c r="E1571" s="218" t="s">
        <v>22</v>
      </c>
      <c r="F1571" s="219" t="s">
        <v>2617</v>
      </c>
      <c r="G1571" s="216"/>
      <c r="H1571" s="220" t="s">
        <v>22</v>
      </c>
      <c r="I1571" s="221"/>
      <c r="J1571" s="216"/>
      <c r="K1571" s="216"/>
      <c r="L1571" s="222"/>
      <c r="M1571" s="223"/>
      <c r="N1571" s="224"/>
      <c r="O1571" s="224"/>
      <c r="P1571" s="224"/>
      <c r="Q1571" s="224"/>
      <c r="R1571" s="224"/>
      <c r="S1571" s="224"/>
      <c r="T1571" s="225"/>
      <c r="AT1571" s="226" t="s">
        <v>192</v>
      </c>
      <c r="AU1571" s="226" t="s">
        <v>86</v>
      </c>
      <c r="AV1571" s="12" t="s">
        <v>24</v>
      </c>
      <c r="AW1571" s="12" t="s">
        <v>41</v>
      </c>
      <c r="AX1571" s="12" t="s">
        <v>78</v>
      </c>
      <c r="AY1571" s="226" t="s">
        <v>183</v>
      </c>
    </row>
    <row r="1572" spans="2:51" s="13" customFormat="1" ht="13.5">
      <c r="B1572" s="227"/>
      <c r="C1572" s="228"/>
      <c r="D1572" s="217" t="s">
        <v>192</v>
      </c>
      <c r="E1572" s="229" t="s">
        <v>22</v>
      </c>
      <c r="F1572" s="230" t="s">
        <v>2608</v>
      </c>
      <c r="G1572" s="228"/>
      <c r="H1572" s="231">
        <v>10.12</v>
      </c>
      <c r="I1572" s="232"/>
      <c r="J1572" s="228"/>
      <c r="K1572" s="228"/>
      <c r="L1572" s="233"/>
      <c r="M1572" s="234"/>
      <c r="N1572" s="235"/>
      <c r="O1572" s="235"/>
      <c r="P1572" s="235"/>
      <c r="Q1572" s="235"/>
      <c r="R1572" s="235"/>
      <c r="S1572" s="235"/>
      <c r="T1572" s="236"/>
      <c r="AT1572" s="237" t="s">
        <v>192</v>
      </c>
      <c r="AU1572" s="237" t="s">
        <v>86</v>
      </c>
      <c r="AV1572" s="13" t="s">
        <v>86</v>
      </c>
      <c r="AW1572" s="13" t="s">
        <v>41</v>
      </c>
      <c r="AX1572" s="13" t="s">
        <v>78</v>
      </c>
      <c r="AY1572" s="237" t="s">
        <v>183</v>
      </c>
    </row>
    <row r="1573" spans="2:51" s="12" customFormat="1" ht="13.5">
      <c r="B1573" s="215"/>
      <c r="C1573" s="216"/>
      <c r="D1573" s="238" t="s">
        <v>192</v>
      </c>
      <c r="E1573" s="242" t="s">
        <v>22</v>
      </c>
      <c r="F1573" s="243" t="s">
        <v>207</v>
      </c>
      <c r="G1573" s="216"/>
      <c r="H1573" s="244" t="s">
        <v>22</v>
      </c>
      <c r="I1573" s="221"/>
      <c r="J1573" s="216"/>
      <c r="K1573" s="216"/>
      <c r="L1573" s="222"/>
      <c r="M1573" s="223"/>
      <c r="N1573" s="224"/>
      <c r="O1573" s="224"/>
      <c r="P1573" s="224"/>
      <c r="Q1573" s="224"/>
      <c r="R1573" s="224"/>
      <c r="S1573" s="224"/>
      <c r="T1573" s="225"/>
      <c r="AT1573" s="226" t="s">
        <v>192</v>
      </c>
      <c r="AU1573" s="226" t="s">
        <v>86</v>
      </c>
      <c r="AV1573" s="12" t="s">
        <v>24</v>
      </c>
      <c r="AW1573" s="12" t="s">
        <v>41</v>
      </c>
      <c r="AX1573" s="12" t="s">
        <v>78</v>
      </c>
      <c r="AY1573" s="226" t="s">
        <v>183</v>
      </c>
    </row>
    <row r="1574" spans="2:65" s="1" customFormat="1" ht="22.5" customHeight="1">
      <c r="B1574" s="40"/>
      <c r="C1574" s="245" t="s">
        <v>2618</v>
      </c>
      <c r="D1574" s="245" t="s">
        <v>272</v>
      </c>
      <c r="E1574" s="246" t="s">
        <v>2619</v>
      </c>
      <c r="F1574" s="247" t="s">
        <v>2620</v>
      </c>
      <c r="G1574" s="248" t="s">
        <v>288</v>
      </c>
      <c r="H1574" s="249">
        <v>213.69</v>
      </c>
      <c r="I1574" s="250"/>
      <c r="J1574" s="251">
        <f>ROUND(I1574*H1574,2)</f>
        <v>0</v>
      </c>
      <c r="K1574" s="247" t="s">
        <v>22</v>
      </c>
      <c r="L1574" s="252"/>
      <c r="M1574" s="253" t="s">
        <v>22</v>
      </c>
      <c r="N1574" s="254" t="s">
        <v>49</v>
      </c>
      <c r="O1574" s="41"/>
      <c r="P1574" s="212">
        <f>O1574*H1574</f>
        <v>0</v>
      </c>
      <c r="Q1574" s="212">
        <v>0.0118</v>
      </c>
      <c r="R1574" s="212">
        <f>Q1574*H1574</f>
        <v>2.5215419999999997</v>
      </c>
      <c r="S1574" s="212">
        <v>0</v>
      </c>
      <c r="T1574" s="213">
        <f>S1574*H1574</f>
        <v>0</v>
      </c>
      <c r="AR1574" s="23" t="s">
        <v>394</v>
      </c>
      <c r="AT1574" s="23" t="s">
        <v>272</v>
      </c>
      <c r="AU1574" s="23" t="s">
        <v>86</v>
      </c>
      <c r="AY1574" s="23" t="s">
        <v>183</v>
      </c>
      <c r="BE1574" s="214">
        <f>IF(N1574="základní",J1574,0)</f>
        <v>0</v>
      </c>
      <c r="BF1574" s="214">
        <f>IF(N1574="snížená",J1574,0)</f>
        <v>0</v>
      </c>
      <c r="BG1574" s="214">
        <f>IF(N1574="zákl. přenesená",J1574,0)</f>
        <v>0</v>
      </c>
      <c r="BH1574" s="214">
        <f>IF(N1574="sníž. přenesená",J1574,0)</f>
        <v>0</v>
      </c>
      <c r="BI1574" s="214">
        <f>IF(N1574="nulová",J1574,0)</f>
        <v>0</v>
      </c>
      <c r="BJ1574" s="23" t="s">
        <v>24</v>
      </c>
      <c r="BK1574" s="214">
        <f>ROUND(I1574*H1574,2)</f>
        <v>0</v>
      </c>
      <c r="BL1574" s="23" t="s">
        <v>299</v>
      </c>
      <c r="BM1574" s="23" t="s">
        <v>2621</v>
      </c>
    </row>
    <row r="1575" spans="2:51" s="13" customFormat="1" ht="13.5">
      <c r="B1575" s="227"/>
      <c r="C1575" s="228"/>
      <c r="D1575" s="217" t="s">
        <v>192</v>
      </c>
      <c r="E1575" s="229" t="s">
        <v>22</v>
      </c>
      <c r="F1575" s="230" t="s">
        <v>2622</v>
      </c>
      <c r="G1575" s="228"/>
      <c r="H1575" s="231">
        <v>180.6</v>
      </c>
      <c r="I1575" s="232"/>
      <c r="J1575" s="228"/>
      <c r="K1575" s="228"/>
      <c r="L1575" s="233"/>
      <c r="M1575" s="234"/>
      <c r="N1575" s="235"/>
      <c r="O1575" s="235"/>
      <c r="P1575" s="235"/>
      <c r="Q1575" s="235"/>
      <c r="R1575" s="235"/>
      <c r="S1575" s="235"/>
      <c r="T1575" s="236"/>
      <c r="AT1575" s="237" t="s">
        <v>192</v>
      </c>
      <c r="AU1575" s="237" t="s">
        <v>86</v>
      </c>
      <c r="AV1575" s="13" t="s">
        <v>86</v>
      </c>
      <c r="AW1575" s="13" t="s">
        <v>41</v>
      </c>
      <c r="AX1575" s="13" t="s">
        <v>78</v>
      </c>
      <c r="AY1575" s="237" t="s">
        <v>183</v>
      </c>
    </row>
    <row r="1576" spans="2:51" s="12" customFormat="1" ht="13.5">
      <c r="B1576" s="215"/>
      <c r="C1576" s="216"/>
      <c r="D1576" s="217" t="s">
        <v>192</v>
      </c>
      <c r="E1576" s="218" t="s">
        <v>22</v>
      </c>
      <c r="F1576" s="219" t="s">
        <v>2623</v>
      </c>
      <c r="G1576" s="216"/>
      <c r="H1576" s="220" t="s">
        <v>22</v>
      </c>
      <c r="I1576" s="221"/>
      <c r="J1576" s="216"/>
      <c r="K1576" s="216"/>
      <c r="L1576" s="222"/>
      <c r="M1576" s="223"/>
      <c r="N1576" s="224"/>
      <c r="O1576" s="224"/>
      <c r="P1576" s="224"/>
      <c r="Q1576" s="224"/>
      <c r="R1576" s="224"/>
      <c r="S1576" s="224"/>
      <c r="T1576" s="225"/>
      <c r="AT1576" s="226" t="s">
        <v>192</v>
      </c>
      <c r="AU1576" s="226" t="s">
        <v>86</v>
      </c>
      <c r="AV1576" s="12" t="s">
        <v>24</v>
      </c>
      <c r="AW1576" s="12" t="s">
        <v>41</v>
      </c>
      <c r="AX1576" s="12" t="s">
        <v>78</v>
      </c>
      <c r="AY1576" s="226" t="s">
        <v>183</v>
      </c>
    </row>
    <row r="1577" spans="2:51" s="13" customFormat="1" ht="13.5">
      <c r="B1577" s="227"/>
      <c r="C1577" s="228"/>
      <c r="D1577" s="217" t="s">
        <v>192</v>
      </c>
      <c r="E1577" s="229" t="s">
        <v>22</v>
      </c>
      <c r="F1577" s="230" t="s">
        <v>2624</v>
      </c>
      <c r="G1577" s="228"/>
      <c r="H1577" s="231">
        <v>18.27</v>
      </c>
      <c r="I1577" s="232"/>
      <c r="J1577" s="228"/>
      <c r="K1577" s="228"/>
      <c r="L1577" s="233"/>
      <c r="M1577" s="234"/>
      <c r="N1577" s="235"/>
      <c r="O1577" s="235"/>
      <c r="P1577" s="235"/>
      <c r="Q1577" s="235"/>
      <c r="R1577" s="235"/>
      <c r="S1577" s="235"/>
      <c r="T1577" s="236"/>
      <c r="AT1577" s="237" t="s">
        <v>192</v>
      </c>
      <c r="AU1577" s="237" t="s">
        <v>86</v>
      </c>
      <c r="AV1577" s="13" t="s">
        <v>86</v>
      </c>
      <c r="AW1577" s="13" t="s">
        <v>41</v>
      </c>
      <c r="AX1577" s="13" t="s">
        <v>78</v>
      </c>
      <c r="AY1577" s="237" t="s">
        <v>183</v>
      </c>
    </row>
    <row r="1578" spans="2:51" s="12" customFormat="1" ht="13.5">
      <c r="B1578" s="215"/>
      <c r="C1578" s="216"/>
      <c r="D1578" s="217" t="s">
        <v>192</v>
      </c>
      <c r="E1578" s="218" t="s">
        <v>22</v>
      </c>
      <c r="F1578" s="219" t="s">
        <v>2625</v>
      </c>
      <c r="G1578" s="216"/>
      <c r="H1578" s="220" t="s">
        <v>22</v>
      </c>
      <c r="I1578" s="221"/>
      <c r="J1578" s="216"/>
      <c r="K1578" s="216"/>
      <c r="L1578" s="222"/>
      <c r="M1578" s="223"/>
      <c r="N1578" s="224"/>
      <c r="O1578" s="224"/>
      <c r="P1578" s="224"/>
      <c r="Q1578" s="224"/>
      <c r="R1578" s="224"/>
      <c r="S1578" s="224"/>
      <c r="T1578" s="225"/>
      <c r="AT1578" s="226" t="s">
        <v>192</v>
      </c>
      <c r="AU1578" s="226" t="s">
        <v>86</v>
      </c>
      <c r="AV1578" s="12" t="s">
        <v>24</v>
      </c>
      <c r="AW1578" s="12" t="s">
        <v>41</v>
      </c>
      <c r="AX1578" s="12" t="s">
        <v>78</v>
      </c>
      <c r="AY1578" s="226" t="s">
        <v>183</v>
      </c>
    </row>
    <row r="1579" spans="2:51" s="13" customFormat="1" ht="13.5">
      <c r="B1579" s="227"/>
      <c r="C1579" s="228"/>
      <c r="D1579" s="217" t="s">
        <v>192</v>
      </c>
      <c r="E1579" s="229" t="s">
        <v>22</v>
      </c>
      <c r="F1579" s="230" t="s">
        <v>2626</v>
      </c>
      <c r="G1579" s="228"/>
      <c r="H1579" s="231">
        <v>0.84</v>
      </c>
      <c r="I1579" s="232"/>
      <c r="J1579" s="228"/>
      <c r="K1579" s="228"/>
      <c r="L1579" s="233"/>
      <c r="M1579" s="234"/>
      <c r="N1579" s="235"/>
      <c r="O1579" s="235"/>
      <c r="P1579" s="235"/>
      <c r="Q1579" s="235"/>
      <c r="R1579" s="235"/>
      <c r="S1579" s="235"/>
      <c r="T1579" s="236"/>
      <c r="AT1579" s="237" t="s">
        <v>192</v>
      </c>
      <c r="AU1579" s="237" t="s">
        <v>86</v>
      </c>
      <c r="AV1579" s="13" t="s">
        <v>86</v>
      </c>
      <c r="AW1579" s="13" t="s">
        <v>41</v>
      </c>
      <c r="AX1579" s="13" t="s">
        <v>78</v>
      </c>
      <c r="AY1579" s="237" t="s">
        <v>183</v>
      </c>
    </row>
    <row r="1580" spans="2:51" s="12" customFormat="1" ht="13.5">
      <c r="B1580" s="215"/>
      <c r="C1580" s="216"/>
      <c r="D1580" s="217" t="s">
        <v>192</v>
      </c>
      <c r="E1580" s="218" t="s">
        <v>22</v>
      </c>
      <c r="F1580" s="219" t="s">
        <v>207</v>
      </c>
      <c r="G1580" s="216"/>
      <c r="H1580" s="220" t="s">
        <v>22</v>
      </c>
      <c r="I1580" s="221"/>
      <c r="J1580" s="216"/>
      <c r="K1580" s="216"/>
      <c r="L1580" s="222"/>
      <c r="M1580" s="223"/>
      <c r="N1580" s="224"/>
      <c r="O1580" s="224"/>
      <c r="P1580" s="224"/>
      <c r="Q1580" s="224"/>
      <c r="R1580" s="224"/>
      <c r="S1580" s="224"/>
      <c r="T1580" s="225"/>
      <c r="AT1580" s="226" t="s">
        <v>192</v>
      </c>
      <c r="AU1580" s="226" t="s">
        <v>86</v>
      </c>
      <c r="AV1580" s="12" t="s">
        <v>24</v>
      </c>
      <c r="AW1580" s="12" t="s">
        <v>41</v>
      </c>
      <c r="AX1580" s="12" t="s">
        <v>78</v>
      </c>
      <c r="AY1580" s="226" t="s">
        <v>183</v>
      </c>
    </row>
    <row r="1581" spans="2:51" s="13" customFormat="1" ht="13.5">
      <c r="B1581" s="227"/>
      <c r="C1581" s="228"/>
      <c r="D1581" s="238" t="s">
        <v>192</v>
      </c>
      <c r="E1581" s="228"/>
      <c r="F1581" s="240" t="s">
        <v>2627</v>
      </c>
      <c r="G1581" s="228"/>
      <c r="H1581" s="241">
        <v>213.69</v>
      </c>
      <c r="I1581" s="232"/>
      <c r="J1581" s="228"/>
      <c r="K1581" s="228"/>
      <c r="L1581" s="233"/>
      <c r="M1581" s="234"/>
      <c r="N1581" s="235"/>
      <c r="O1581" s="235"/>
      <c r="P1581" s="235"/>
      <c r="Q1581" s="235"/>
      <c r="R1581" s="235"/>
      <c r="S1581" s="235"/>
      <c r="T1581" s="236"/>
      <c r="AT1581" s="237" t="s">
        <v>192</v>
      </c>
      <c r="AU1581" s="237" t="s">
        <v>86</v>
      </c>
      <c r="AV1581" s="13" t="s">
        <v>86</v>
      </c>
      <c r="AW1581" s="13" t="s">
        <v>6</v>
      </c>
      <c r="AX1581" s="13" t="s">
        <v>24</v>
      </c>
      <c r="AY1581" s="237" t="s">
        <v>183</v>
      </c>
    </row>
    <row r="1582" spans="2:65" s="1" customFormat="1" ht="22.5" customHeight="1">
      <c r="B1582" s="40"/>
      <c r="C1582" s="245" t="s">
        <v>2628</v>
      </c>
      <c r="D1582" s="245" t="s">
        <v>272</v>
      </c>
      <c r="E1582" s="246" t="s">
        <v>2461</v>
      </c>
      <c r="F1582" s="247" t="s">
        <v>2462</v>
      </c>
      <c r="G1582" s="248" t="s">
        <v>257</v>
      </c>
      <c r="H1582" s="249">
        <v>1.682</v>
      </c>
      <c r="I1582" s="250"/>
      <c r="J1582" s="251">
        <f>ROUND(I1582*H1582,2)</f>
        <v>0</v>
      </c>
      <c r="K1582" s="247" t="s">
        <v>189</v>
      </c>
      <c r="L1582" s="252"/>
      <c r="M1582" s="253" t="s">
        <v>22</v>
      </c>
      <c r="N1582" s="254" t="s">
        <v>49</v>
      </c>
      <c r="O1582" s="41"/>
      <c r="P1582" s="212">
        <f>O1582*H1582</f>
        <v>0</v>
      </c>
      <c r="Q1582" s="212">
        <v>1</v>
      </c>
      <c r="R1582" s="212">
        <f>Q1582*H1582</f>
        <v>1.682</v>
      </c>
      <c r="S1582" s="212">
        <v>0</v>
      </c>
      <c r="T1582" s="213">
        <f>S1582*H1582</f>
        <v>0</v>
      </c>
      <c r="AR1582" s="23" t="s">
        <v>394</v>
      </c>
      <c r="AT1582" s="23" t="s">
        <v>272</v>
      </c>
      <c r="AU1582" s="23" t="s">
        <v>86</v>
      </c>
      <c r="AY1582" s="23" t="s">
        <v>183</v>
      </c>
      <c r="BE1582" s="214">
        <f>IF(N1582="základní",J1582,0)</f>
        <v>0</v>
      </c>
      <c r="BF1582" s="214">
        <f>IF(N1582="snížená",J1582,0)</f>
        <v>0</v>
      </c>
      <c r="BG1582" s="214">
        <f>IF(N1582="zákl. přenesená",J1582,0)</f>
        <v>0</v>
      </c>
      <c r="BH1582" s="214">
        <f>IF(N1582="sníž. přenesená",J1582,0)</f>
        <v>0</v>
      </c>
      <c r="BI1582" s="214">
        <f>IF(N1582="nulová",J1582,0)</f>
        <v>0</v>
      </c>
      <c r="BJ1582" s="23" t="s">
        <v>24</v>
      </c>
      <c r="BK1582" s="214">
        <f>ROUND(I1582*H1582,2)</f>
        <v>0</v>
      </c>
      <c r="BL1582" s="23" t="s">
        <v>299</v>
      </c>
      <c r="BM1582" s="23" t="s">
        <v>2629</v>
      </c>
    </row>
    <row r="1583" spans="2:47" s="1" customFormat="1" ht="27">
      <c r="B1583" s="40"/>
      <c r="C1583" s="62"/>
      <c r="D1583" s="217" t="s">
        <v>276</v>
      </c>
      <c r="E1583" s="62"/>
      <c r="F1583" s="255" t="s">
        <v>2464</v>
      </c>
      <c r="G1583" s="62"/>
      <c r="H1583" s="62"/>
      <c r="I1583" s="171"/>
      <c r="J1583" s="62"/>
      <c r="K1583" s="62"/>
      <c r="L1583" s="60"/>
      <c r="M1583" s="256"/>
      <c r="N1583" s="41"/>
      <c r="O1583" s="41"/>
      <c r="P1583" s="41"/>
      <c r="Q1583" s="41"/>
      <c r="R1583" s="41"/>
      <c r="S1583" s="41"/>
      <c r="T1583" s="77"/>
      <c r="AT1583" s="23" t="s">
        <v>276</v>
      </c>
      <c r="AU1583" s="23" t="s">
        <v>86</v>
      </c>
    </row>
    <row r="1584" spans="2:51" s="13" customFormat="1" ht="13.5">
      <c r="B1584" s="227"/>
      <c r="C1584" s="228"/>
      <c r="D1584" s="217" t="s">
        <v>192</v>
      </c>
      <c r="E1584" s="229" t="s">
        <v>22</v>
      </c>
      <c r="F1584" s="230" t="s">
        <v>2630</v>
      </c>
      <c r="G1584" s="228"/>
      <c r="H1584" s="231">
        <v>0.834</v>
      </c>
      <c r="I1584" s="232"/>
      <c r="J1584" s="228"/>
      <c r="K1584" s="228"/>
      <c r="L1584" s="233"/>
      <c r="M1584" s="234"/>
      <c r="N1584" s="235"/>
      <c r="O1584" s="235"/>
      <c r="P1584" s="235"/>
      <c r="Q1584" s="235"/>
      <c r="R1584" s="235"/>
      <c r="S1584" s="235"/>
      <c r="T1584" s="236"/>
      <c r="AT1584" s="237" t="s">
        <v>192</v>
      </c>
      <c r="AU1584" s="237" t="s">
        <v>86</v>
      </c>
      <c r="AV1584" s="13" t="s">
        <v>86</v>
      </c>
      <c r="AW1584" s="13" t="s">
        <v>41</v>
      </c>
      <c r="AX1584" s="13" t="s">
        <v>78</v>
      </c>
      <c r="AY1584" s="237" t="s">
        <v>183</v>
      </c>
    </row>
    <row r="1585" spans="2:51" s="13" customFormat="1" ht="13.5">
      <c r="B1585" s="227"/>
      <c r="C1585" s="228"/>
      <c r="D1585" s="217" t="s">
        <v>192</v>
      </c>
      <c r="E1585" s="229" t="s">
        <v>22</v>
      </c>
      <c r="F1585" s="230" t="s">
        <v>2631</v>
      </c>
      <c r="G1585" s="228"/>
      <c r="H1585" s="231">
        <v>0.844</v>
      </c>
      <c r="I1585" s="232"/>
      <c r="J1585" s="228"/>
      <c r="K1585" s="228"/>
      <c r="L1585" s="233"/>
      <c r="M1585" s="234"/>
      <c r="N1585" s="235"/>
      <c r="O1585" s="235"/>
      <c r="P1585" s="235"/>
      <c r="Q1585" s="235"/>
      <c r="R1585" s="235"/>
      <c r="S1585" s="235"/>
      <c r="T1585" s="236"/>
      <c r="AT1585" s="237" t="s">
        <v>192</v>
      </c>
      <c r="AU1585" s="237" t="s">
        <v>86</v>
      </c>
      <c r="AV1585" s="13" t="s">
        <v>86</v>
      </c>
      <c r="AW1585" s="13" t="s">
        <v>41</v>
      </c>
      <c r="AX1585" s="13" t="s">
        <v>78</v>
      </c>
      <c r="AY1585" s="237" t="s">
        <v>183</v>
      </c>
    </row>
    <row r="1586" spans="2:51" s="13" customFormat="1" ht="13.5">
      <c r="B1586" s="227"/>
      <c r="C1586" s="228"/>
      <c r="D1586" s="217" t="s">
        <v>192</v>
      </c>
      <c r="E1586" s="229" t="s">
        <v>22</v>
      </c>
      <c r="F1586" s="230" t="s">
        <v>2632</v>
      </c>
      <c r="G1586" s="228"/>
      <c r="H1586" s="231">
        <v>0.004</v>
      </c>
      <c r="I1586" s="232"/>
      <c r="J1586" s="228"/>
      <c r="K1586" s="228"/>
      <c r="L1586" s="233"/>
      <c r="M1586" s="234"/>
      <c r="N1586" s="235"/>
      <c r="O1586" s="235"/>
      <c r="P1586" s="235"/>
      <c r="Q1586" s="235"/>
      <c r="R1586" s="235"/>
      <c r="S1586" s="235"/>
      <c r="T1586" s="236"/>
      <c r="AT1586" s="237" t="s">
        <v>192</v>
      </c>
      <c r="AU1586" s="237" t="s">
        <v>86</v>
      </c>
      <c r="AV1586" s="13" t="s">
        <v>86</v>
      </c>
      <c r="AW1586" s="13" t="s">
        <v>41</v>
      </c>
      <c r="AX1586" s="13" t="s">
        <v>78</v>
      </c>
      <c r="AY1586" s="237" t="s">
        <v>183</v>
      </c>
    </row>
    <row r="1587" spans="2:51" s="12" customFormat="1" ht="13.5">
      <c r="B1587" s="215"/>
      <c r="C1587" s="216"/>
      <c r="D1587" s="238" t="s">
        <v>192</v>
      </c>
      <c r="E1587" s="242" t="s">
        <v>22</v>
      </c>
      <c r="F1587" s="243" t="s">
        <v>207</v>
      </c>
      <c r="G1587" s="216"/>
      <c r="H1587" s="244" t="s">
        <v>22</v>
      </c>
      <c r="I1587" s="221"/>
      <c r="J1587" s="216"/>
      <c r="K1587" s="216"/>
      <c r="L1587" s="222"/>
      <c r="M1587" s="223"/>
      <c r="N1587" s="224"/>
      <c r="O1587" s="224"/>
      <c r="P1587" s="224"/>
      <c r="Q1587" s="224"/>
      <c r="R1587" s="224"/>
      <c r="S1587" s="224"/>
      <c r="T1587" s="225"/>
      <c r="AT1587" s="226" t="s">
        <v>192</v>
      </c>
      <c r="AU1587" s="226" t="s">
        <v>86</v>
      </c>
      <c r="AV1587" s="12" t="s">
        <v>24</v>
      </c>
      <c r="AW1587" s="12" t="s">
        <v>41</v>
      </c>
      <c r="AX1587" s="12" t="s">
        <v>78</v>
      </c>
      <c r="AY1587" s="226" t="s">
        <v>183</v>
      </c>
    </row>
    <row r="1588" spans="2:65" s="1" customFormat="1" ht="31.5" customHeight="1">
      <c r="B1588" s="40"/>
      <c r="C1588" s="203" t="s">
        <v>2633</v>
      </c>
      <c r="D1588" s="203" t="s">
        <v>185</v>
      </c>
      <c r="E1588" s="204" t="s">
        <v>2634</v>
      </c>
      <c r="F1588" s="205" t="s">
        <v>2635</v>
      </c>
      <c r="G1588" s="206" t="s">
        <v>312</v>
      </c>
      <c r="H1588" s="207">
        <v>98.9</v>
      </c>
      <c r="I1588" s="208"/>
      <c r="J1588" s="209">
        <f>ROUND(I1588*H1588,2)</f>
        <v>0</v>
      </c>
      <c r="K1588" s="205" t="s">
        <v>189</v>
      </c>
      <c r="L1588" s="60"/>
      <c r="M1588" s="210" t="s">
        <v>22</v>
      </c>
      <c r="N1588" s="211" t="s">
        <v>49</v>
      </c>
      <c r="O1588" s="41"/>
      <c r="P1588" s="212">
        <f>O1588*H1588</f>
        <v>0</v>
      </c>
      <c r="Q1588" s="212">
        <v>0.00026</v>
      </c>
      <c r="R1588" s="212">
        <f>Q1588*H1588</f>
        <v>0.025714</v>
      </c>
      <c r="S1588" s="212">
        <v>0</v>
      </c>
      <c r="T1588" s="213">
        <f>S1588*H1588</f>
        <v>0</v>
      </c>
      <c r="AR1588" s="23" t="s">
        <v>299</v>
      </c>
      <c r="AT1588" s="23" t="s">
        <v>185</v>
      </c>
      <c r="AU1588" s="23" t="s">
        <v>86</v>
      </c>
      <c r="AY1588" s="23" t="s">
        <v>183</v>
      </c>
      <c r="BE1588" s="214">
        <f>IF(N1588="základní",J1588,0)</f>
        <v>0</v>
      </c>
      <c r="BF1588" s="214">
        <f>IF(N1588="snížená",J1588,0)</f>
        <v>0</v>
      </c>
      <c r="BG1588" s="214">
        <f>IF(N1588="zákl. přenesená",J1588,0)</f>
        <v>0</v>
      </c>
      <c r="BH1588" s="214">
        <f>IF(N1588="sníž. přenesená",J1588,0)</f>
        <v>0</v>
      </c>
      <c r="BI1588" s="214">
        <f>IF(N1588="nulová",J1588,0)</f>
        <v>0</v>
      </c>
      <c r="BJ1588" s="23" t="s">
        <v>24</v>
      </c>
      <c r="BK1588" s="214">
        <f>ROUND(I1588*H1588,2)</f>
        <v>0</v>
      </c>
      <c r="BL1588" s="23" t="s">
        <v>299</v>
      </c>
      <c r="BM1588" s="23" t="s">
        <v>2636</v>
      </c>
    </row>
    <row r="1589" spans="2:51" s="12" customFormat="1" ht="13.5">
      <c r="B1589" s="215"/>
      <c r="C1589" s="216"/>
      <c r="D1589" s="217" t="s">
        <v>192</v>
      </c>
      <c r="E1589" s="218" t="s">
        <v>22</v>
      </c>
      <c r="F1589" s="219" t="s">
        <v>224</v>
      </c>
      <c r="G1589" s="216"/>
      <c r="H1589" s="220" t="s">
        <v>22</v>
      </c>
      <c r="I1589" s="221"/>
      <c r="J1589" s="216"/>
      <c r="K1589" s="216"/>
      <c r="L1589" s="222"/>
      <c r="M1589" s="223"/>
      <c r="N1589" s="224"/>
      <c r="O1589" s="224"/>
      <c r="P1589" s="224"/>
      <c r="Q1589" s="224"/>
      <c r="R1589" s="224"/>
      <c r="S1589" s="224"/>
      <c r="T1589" s="225"/>
      <c r="AT1589" s="226" t="s">
        <v>192</v>
      </c>
      <c r="AU1589" s="226" t="s">
        <v>86</v>
      </c>
      <c r="AV1589" s="12" t="s">
        <v>24</v>
      </c>
      <c r="AW1589" s="12" t="s">
        <v>41</v>
      </c>
      <c r="AX1589" s="12" t="s">
        <v>78</v>
      </c>
      <c r="AY1589" s="226" t="s">
        <v>183</v>
      </c>
    </row>
    <row r="1590" spans="2:51" s="12" customFormat="1" ht="13.5">
      <c r="B1590" s="215"/>
      <c r="C1590" s="216"/>
      <c r="D1590" s="217" t="s">
        <v>192</v>
      </c>
      <c r="E1590" s="218" t="s">
        <v>22</v>
      </c>
      <c r="F1590" s="219" t="s">
        <v>1325</v>
      </c>
      <c r="G1590" s="216"/>
      <c r="H1590" s="220" t="s">
        <v>22</v>
      </c>
      <c r="I1590" s="221"/>
      <c r="J1590" s="216"/>
      <c r="K1590" s="216"/>
      <c r="L1590" s="222"/>
      <c r="M1590" s="223"/>
      <c r="N1590" s="224"/>
      <c r="O1590" s="224"/>
      <c r="P1590" s="224"/>
      <c r="Q1590" s="224"/>
      <c r="R1590" s="224"/>
      <c r="S1590" s="224"/>
      <c r="T1590" s="225"/>
      <c r="AT1590" s="226" t="s">
        <v>192</v>
      </c>
      <c r="AU1590" s="226" t="s">
        <v>86</v>
      </c>
      <c r="AV1590" s="12" t="s">
        <v>24</v>
      </c>
      <c r="AW1590" s="12" t="s">
        <v>41</v>
      </c>
      <c r="AX1590" s="12" t="s">
        <v>78</v>
      </c>
      <c r="AY1590" s="226" t="s">
        <v>183</v>
      </c>
    </row>
    <row r="1591" spans="2:51" s="13" customFormat="1" ht="13.5">
      <c r="B1591" s="227"/>
      <c r="C1591" s="228"/>
      <c r="D1591" s="217" t="s">
        <v>192</v>
      </c>
      <c r="E1591" s="229" t="s">
        <v>22</v>
      </c>
      <c r="F1591" s="230" t="s">
        <v>2637</v>
      </c>
      <c r="G1591" s="228"/>
      <c r="H1591" s="231">
        <v>7</v>
      </c>
      <c r="I1591" s="232"/>
      <c r="J1591" s="228"/>
      <c r="K1591" s="228"/>
      <c r="L1591" s="233"/>
      <c r="M1591" s="234"/>
      <c r="N1591" s="235"/>
      <c r="O1591" s="235"/>
      <c r="P1591" s="235"/>
      <c r="Q1591" s="235"/>
      <c r="R1591" s="235"/>
      <c r="S1591" s="235"/>
      <c r="T1591" s="236"/>
      <c r="AT1591" s="237" t="s">
        <v>192</v>
      </c>
      <c r="AU1591" s="237" t="s">
        <v>86</v>
      </c>
      <c r="AV1591" s="13" t="s">
        <v>86</v>
      </c>
      <c r="AW1591" s="13" t="s">
        <v>41</v>
      </c>
      <c r="AX1591" s="13" t="s">
        <v>78</v>
      </c>
      <c r="AY1591" s="237" t="s">
        <v>183</v>
      </c>
    </row>
    <row r="1592" spans="2:51" s="12" customFormat="1" ht="13.5">
      <c r="B1592" s="215"/>
      <c r="C1592" s="216"/>
      <c r="D1592" s="217" t="s">
        <v>192</v>
      </c>
      <c r="E1592" s="218" t="s">
        <v>22</v>
      </c>
      <c r="F1592" s="219" t="s">
        <v>303</v>
      </c>
      <c r="G1592" s="216"/>
      <c r="H1592" s="220" t="s">
        <v>22</v>
      </c>
      <c r="I1592" s="221"/>
      <c r="J1592" s="216"/>
      <c r="K1592" s="216"/>
      <c r="L1592" s="222"/>
      <c r="M1592" s="223"/>
      <c r="N1592" s="224"/>
      <c r="O1592" s="224"/>
      <c r="P1592" s="224"/>
      <c r="Q1592" s="224"/>
      <c r="R1592" s="224"/>
      <c r="S1592" s="224"/>
      <c r="T1592" s="225"/>
      <c r="AT1592" s="226" t="s">
        <v>192</v>
      </c>
      <c r="AU1592" s="226" t="s">
        <v>86</v>
      </c>
      <c r="AV1592" s="12" t="s">
        <v>24</v>
      </c>
      <c r="AW1592" s="12" t="s">
        <v>41</v>
      </c>
      <c r="AX1592" s="12" t="s">
        <v>78</v>
      </c>
      <c r="AY1592" s="226" t="s">
        <v>183</v>
      </c>
    </row>
    <row r="1593" spans="2:51" s="12" customFormat="1" ht="13.5">
      <c r="B1593" s="215"/>
      <c r="C1593" s="216"/>
      <c r="D1593" s="217" t="s">
        <v>192</v>
      </c>
      <c r="E1593" s="218" t="s">
        <v>22</v>
      </c>
      <c r="F1593" s="219" t="s">
        <v>1189</v>
      </c>
      <c r="G1593" s="216"/>
      <c r="H1593" s="220" t="s">
        <v>22</v>
      </c>
      <c r="I1593" s="221"/>
      <c r="J1593" s="216"/>
      <c r="K1593" s="216"/>
      <c r="L1593" s="222"/>
      <c r="M1593" s="223"/>
      <c r="N1593" s="224"/>
      <c r="O1593" s="224"/>
      <c r="P1593" s="224"/>
      <c r="Q1593" s="224"/>
      <c r="R1593" s="224"/>
      <c r="S1593" s="224"/>
      <c r="T1593" s="225"/>
      <c r="AT1593" s="226" t="s">
        <v>192</v>
      </c>
      <c r="AU1593" s="226" t="s">
        <v>86</v>
      </c>
      <c r="AV1593" s="12" t="s">
        <v>24</v>
      </c>
      <c r="AW1593" s="12" t="s">
        <v>41</v>
      </c>
      <c r="AX1593" s="12" t="s">
        <v>78</v>
      </c>
      <c r="AY1593" s="226" t="s">
        <v>183</v>
      </c>
    </row>
    <row r="1594" spans="2:51" s="13" customFormat="1" ht="13.5">
      <c r="B1594" s="227"/>
      <c r="C1594" s="228"/>
      <c r="D1594" s="217" t="s">
        <v>192</v>
      </c>
      <c r="E1594" s="229" t="s">
        <v>22</v>
      </c>
      <c r="F1594" s="230" t="s">
        <v>2637</v>
      </c>
      <c r="G1594" s="228"/>
      <c r="H1594" s="231">
        <v>7</v>
      </c>
      <c r="I1594" s="232"/>
      <c r="J1594" s="228"/>
      <c r="K1594" s="228"/>
      <c r="L1594" s="233"/>
      <c r="M1594" s="234"/>
      <c r="N1594" s="235"/>
      <c r="O1594" s="235"/>
      <c r="P1594" s="235"/>
      <c r="Q1594" s="235"/>
      <c r="R1594" s="235"/>
      <c r="S1594" s="235"/>
      <c r="T1594" s="236"/>
      <c r="AT1594" s="237" t="s">
        <v>192</v>
      </c>
      <c r="AU1594" s="237" t="s">
        <v>86</v>
      </c>
      <c r="AV1594" s="13" t="s">
        <v>86</v>
      </c>
      <c r="AW1594" s="13" t="s">
        <v>41</v>
      </c>
      <c r="AX1594" s="13" t="s">
        <v>78</v>
      </c>
      <c r="AY1594" s="237" t="s">
        <v>183</v>
      </c>
    </row>
    <row r="1595" spans="2:51" s="12" customFormat="1" ht="13.5">
      <c r="B1595" s="215"/>
      <c r="C1595" s="216"/>
      <c r="D1595" s="217" t="s">
        <v>192</v>
      </c>
      <c r="E1595" s="218" t="s">
        <v>22</v>
      </c>
      <c r="F1595" s="219" t="s">
        <v>1080</v>
      </c>
      <c r="G1595" s="216"/>
      <c r="H1595" s="220" t="s">
        <v>22</v>
      </c>
      <c r="I1595" s="221"/>
      <c r="J1595" s="216"/>
      <c r="K1595" s="216"/>
      <c r="L1595" s="222"/>
      <c r="M1595" s="223"/>
      <c r="N1595" s="224"/>
      <c r="O1595" s="224"/>
      <c r="P1595" s="224"/>
      <c r="Q1595" s="224"/>
      <c r="R1595" s="224"/>
      <c r="S1595" s="224"/>
      <c r="T1595" s="225"/>
      <c r="AT1595" s="226" t="s">
        <v>192</v>
      </c>
      <c r="AU1595" s="226" t="s">
        <v>86</v>
      </c>
      <c r="AV1595" s="12" t="s">
        <v>24</v>
      </c>
      <c r="AW1595" s="12" t="s">
        <v>41</v>
      </c>
      <c r="AX1595" s="12" t="s">
        <v>78</v>
      </c>
      <c r="AY1595" s="226" t="s">
        <v>183</v>
      </c>
    </row>
    <row r="1596" spans="2:51" s="13" customFormat="1" ht="13.5">
      <c r="B1596" s="227"/>
      <c r="C1596" s="228"/>
      <c r="D1596" s="217" t="s">
        <v>192</v>
      </c>
      <c r="E1596" s="229" t="s">
        <v>22</v>
      </c>
      <c r="F1596" s="230" t="s">
        <v>2638</v>
      </c>
      <c r="G1596" s="228"/>
      <c r="H1596" s="231">
        <v>12.1</v>
      </c>
      <c r="I1596" s="232"/>
      <c r="J1596" s="228"/>
      <c r="K1596" s="228"/>
      <c r="L1596" s="233"/>
      <c r="M1596" s="234"/>
      <c r="N1596" s="235"/>
      <c r="O1596" s="235"/>
      <c r="P1596" s="235"/>
      <c r="Q1596" s="235"/>
      <c r="R1596" s="235"/>
      <c r="S1596" s="235"/>
      <c r="T1596" s="236"/>
      <c r="AT1596" s="237" t="s">
        <v>192</v>
      </c>
      <c r="AU1596" s="237" t="s">
        <v>86</v>
      </c>
      <c r="AV1596" s="13" t="s">
        <v>86</v>
      </c>
      <c r="AW1596" s="13" t="s">
        <v>41</v>
      </c>
      <c r="AX1596" s="13" t="s">
        <v>78</v>
      </c>
      <c r="AY1596" s="237" t="s">
        <v>183</v>
      </c>
    </row>
    <row r="1597" spans="2:51" s="12" customFormat="1" ht="13.5">
      <c r="B1597" s="215"/>
      <c r="C1597" s="216"/>
      <c r="D1597" s="217" t="s">
        <v>192</v>
      </c>
      <c r="E1597" s="218" t="s">
        <v>22</v>
      </c>
      <c r="F1597" s="219" t="s">
        <v>1303</v>
      </c>
      <c r="G1597" s="216"/>
      <c r="H1597" s="220" t="s">
        <v>22</v>
      </c>
      <c r="I1597" s="221"/>
      <c r="J1597" s="216"/>
      <c r="K1597" s="216"/>
      <c r="L1597" s="222"/>
      <c r="M1597" s="223"/>
      <c r="N1597" s="224"/>
      <c r="O1597" s="224"/>
      <c r="P1597" s="224"/>
      <c r="Q1597" s="224"/>
      <c r="R1597" s="224"/>
      <c r="S1597" s="224"/>
      <c r="T1597" s="225"/>
      <c r="AT1597" s="226" t="s">
        <v>192</v>
      </c>
      <c r="AU1597" s="226" t="s">
        <v>86</v>
      </c>
      <c r="AV1597" s="12" t="s">
        <v>24</v>
      </c>
      <c r="AW1597" s="12" t="s">
        <v>41</v>
      </c>
      <c r="AX1597" s="12" t="s">
        <v>78</v>
      </c>
      <c r="AY1597" s="226" t="s">
        <v>183</v>
      </c>
    </row>
    <row r="1598" spans="2:51" s="13" customFormat="1" ht="13.5">
      <c r="B1598" s="227"/>
      <c r="C1598" s="228"/>
      <c r="D1598" s="217" t="s">
        <v>192</v>
      </c>
      <c r="E1598" s="229" t="s">
        <v>22</v>
      </c>
      <c r="F1598" s="230" t="s">
        <v>2639</v>
      </c>
      <c r="G1598" s="228"/>
      <c r="H1598" s="231">
        <v>7.6</v>
      </c>
      <c r="I1598" s="232"/>
      <c r="J1598" s="228"/>
      <c r="K1598" s="228"/>
      <c r="L1598" s="233"/>
      <c r="M1598" s="234"/>
      <c r="N1598" s="235"/>
      <c r="O1598" s="235"/>
      <c r="P1598" s="235"/>
      <c r="Q1598" s="235"/>
      <c r="R1598" s="235"/>
      <c r="S1598" s="235"/>
      <c r="T1598" s="236"/>
      <c r="AT1598" s="237" t="s">
        <v>192</v>
      </c>
      <c r="AU1598" s="237" t="s">
        <v>86</v>
      </c>
      <c r="AV1598" s="13" t="s">
        <v>86</v>
      </c>
      <c r="AW1598" s="13" t="s">
        <v>41</v>
      </c>
      <c r="AX1598" s="13" t="s">
        <v>78</v>
      </c>
      <c r="AY1598" s="237" t="s">
        <v>183</v>
      </c>
    </row>
    <row r="1599" spans="2:51" s="12" customFormat="1" ht="13.5">
      <c r="B1599" s="215"/>
      <c r="C1599" s="216"/>
      <c r="D1599" s="217" t="s">
        <v>192</v>
      </c>
      <c r="E1599" s="218" t="s">
        <v>22</v>
      </c>
      <c r="F1599" s="219" t="s">
        <v>1305</v>
      </c>
      <c r="G1599" s="216"/>
      <c r="H1599" s="220" t="s">
        <v>22</v>
      </c>
      <c r="I1599" s="221"/>
      <c r="J1599" s="216"/>
      <c r="K1599" s="216"/>
      <c r="L1599" s="222"/>
      <c r="M1599" s="223"/>
      <c r="N1599" s="224"/>
      <c r="O1599" s="224"/>
      <c r="P1599" s="224"/>
      <c r="Q1599" s="224"/>
      <c r="R1599" s="224"/>
      <c r="S1599" s="224"/>
      <c r="T1599" s="225"/>
      <c r="AT1599" s="226" t="s">
        <v>192</v>
      </c>
      <c r="AU1599" s="226" t="s">
        <v>86</v>
      </c>
      <c r="AV1599" s="12" t="s">
        <v>24</v>
      </c>
      <c r="AW1599" s="12" t="s">
        <v>41</v>
      </c>
      <c r="AX1599" s="12" t="s">
        <v>78</v>
      </c>
      <c r="AY1599" s="226" t="s">
        <v>183</v>
      </c>
    </row>
    <row r="1600" spans="2:51" s="13" customFormat="1" ht="13.5">
      <c r="B1600" s="227"/>
      <c r="C1600" s="228"/>
      <c r="D1600" s="217" t="s">
        <v>192</v>
      </c>
      <c r="E1600" s="229" t="s">
        <v>22</v>
      </c>
      <c r="F1600" s="230" t="s">
        <v>2640</v>
      </c>
      <c r="G1600" s="228"/>
      <c r="H1600" s="231">
        <v>5.06</v>
      </c>
      <c r="I1600" s="232"/>
      <c r="J1600" s="228"/>
      <c r="K1600" s="228"/>
      <c r="L1600" s="233"/>
      <c r="M1600" s="234"/>
      <c r="N1600" s="235"/>
      <c r="O1600" s="235"/>
      <c r="P1600" s="235"/>
      <c r="Q1600" s="235"/>
      <c r="R1600" s="235"/>
      <c r="S1600" s="235"/>
      <c r="T1600" s="236"/>
      <c r="AT1600" s="237" t="s">
        <v>192</v>
      </c>
      <c r="AU1600" s="237" t="s">
        <v>86</v>
      </c>
      <c r="AV1600" s="13" t="s">
        <v>86</v>
      </c>
      <c r="AW1600" s="13" t="s">
        <v>41</v>
      </c>
      <c r="AX1600" s="13" t="s">
        <v>78</v>
      </c>
      <c r="AY1600" s="237" t="s">
        <v>183</v>
      </c>
    </row>
    <row r="1601" spans="2:51" s="12" customFormat="1" ht="13.5">
      <c r="B1601" s="215"/>
      <c r="C1601" s="216"/>
      <c r="D1601" s="217" t="s">
        <v>192</v>
      </c>
      <c r="E1601" s="218" t="s">
        <v>22</v>
      </c>
      <c r="F1601" s="219" t="s">
        <v>1307</v>
      </c>
      <c r="G1601" s="216"/>
      <c r="H1601" s="220" t="s">
        <v>22</v>
      </c>
      <c r="I1601" s="221"/>
      <c r="J1601" s="216"/>
      <c r="K1601" s="216"/>
      <c r="L1601" s="222"/>
      <c r="M1601" s="223"/>
      <c r="N1601" s="224"/>
      <c r="O1601" s="224"/>
      <c r="P1601" s="224"/>
      <c r="Q1601" s="224"/>
      <c r="R1601" s="224"/>
      <c r="S1601" s="224"/>
      <c r="T1601" s="225"/>
      <c r="AT1601" s="226" t="s">
        <v>192</v>
      </c>
      <c r="AU1601" s="226" t="s">
        <v>86</v>
      </c>
      <c r="AV1601" s="12" t="s">
        <v>24</v>
      </c>
      <c r="AW1601" s="12" t="s">
        <v>41</v>
      </c>
      <c r="AX1601" s="12" t="s">
        <v>78</v>
      </c>
      <c r="AY1601" s="226" t="s">
        <v>183</v>
      </c>
    </row>
    <row r="1602" spans="2:51" s="13" customFormat="1" ht="13.5">
      <c r="B1602" s="227"/>
      <c r="C1602" s="228"/>
      <c r="D1602" s="217" t="s">
        <v>192</v>
      </c>
      <c r="E1602" s="229" t="s">
        <v>22</v>
      </c>
      <c r="F1602" s="230" t="s">
        <v>2641</v>
      </c>
      <c r="G1602" s="228"/>
      <c r="H1602" s="231">
        <v>5.04</v>
      </c>
      <c r="I1602" s="232"/>
      <c r="J1602" s="228"/>
      <c r="K1602" s="228"/>
      <c r="L1602" s="233"/>
      <c r="M1602" s="234"/>
      <c r="N1602" s="235"/>
      <c r="O1602" s="235"/>
      <c r="P1602" s="235"/>
      <c r="Q1602" s="235"/>
      <c r="R1602" s="235"/>
      <c r="S1602" s="235"/>
      <c r="T1602" s="236"/>
      <c r="AT1602" s="237" t="s">
        <v>192</v>
      </c>
      <c r="AU1602" s="237" t="s">
        <v>86</v>
      </c>
      <c r="AV1602" s="13" t="s">
        <v>86</v>
      </c>
      <c r="AW1602" s="13" t="s">
        <v>41</v>
      </c>
      <c r="AX1602" s="13" t="s">
        <v>78</v>
      </c>
      <c r="AY1602" s="237" t="s">
        <v>183</v>
      </c>
    </row>
    <row r="1603" spans="2:51" s="12" customFormat="1" ht="13.5">
      <c r="B1603" s="215"/>
      <c r="C1603" s="216"/>
      <c r="D1603" s="217" t="s">
        <v>192</v>
      </c>
      <c r="E1603" s="218" t="s">
        <v>22</v>
      </c>
      <c r="F1603" s="219" t="s">
        <v>1309</v>
      </c>
      <c r="G1603" s="216"/>
      <c r="H1603" s="220" t="s">
        <v>22</v>
      </c>
      <c r="I1603" s="221"/>
      <c r="J1603" s="216"/>
      <c r="K1603" s="216"/>
      <c r="L1603" s="222"/>
      <c r="M1603" s="223"/>
      <c r="N1603" s="224"/>
      <c r="O1603" s="224"/>
      <c r="P1603" s="224"/>
      <c r="Q1603" s="224"/>
      <c r="R1603" s="224"/>
      <c r="S1603" s="224"/>
      <c r="T1603" s="225"/>
      <c r="AT1603" s="226" t="s">
        <v>192</v>
      </c>
      <c r="AU1603" s="226" t="s">
        <v>86</v>
      </c>
      <c r="AV1603" s="12" t="s">
        <v>24</v>
      </c>
      <c r="AW1603" s="12" t="s">
        <v>41</v>
      </c>
      <c r="AX1603" s="12" t="s">
        <v>78</v>
      </c>
      <c r="AY1603" s="226" t="s">
        <v>183</v>
      </c>
    </row>
    <row r="1604" spans="2:51" s="13" customFormat="1" ht="13.5">
      <c r="B1604" s="227"/>
      <c r="C1604" s="228"/>
      <c r="D1604" s="217" t="s">
        <v>192</v>
      </c>
      <c r="E1604" s="229" t="s">
        <v>22</v>
      </c>
      <c r="F1604" s="230" t="s">
        <v>2642</v>
      </c>
      <c r="G1604" s="228"/>
      <c r="H1604" s="231">
        <v>7.6</v>
      </c>
      <c r="I1604" s="232"/>
      <c r="J1604" s="228"/>
      <c r="K1604" s="228"/>
      <c r="L1604" s="233"/>
      <c r="M1604" s="234"/>
      <c r="N1604" s="235"/>
      <c r="O1604" s="235"/>
      <c r="P1604" s="235"/>
      <c r="Q1604" s="235"/>
      <c r="R1604" s="235"/>
      <c r="S1604" s="235"/>
      <c r="T1604" s="236"/>
      <c r="AT1604" s="237" t="s">
        <v>192</v>
      </c>
      <c r="AU1604" s="237" t="s">
        <v>86</v>
      </c>
      <c r="AV1604" s="13" t="s">
        <v>86</v>
      </c>
      <c r="AW1604" s="13" t="s">
        <v>41</v>
      </c>
      <c r="AX1604" s="13" t="s">
        <v>78</v>
      </c>
      <c r="AY1604" s="237" t="s">
        <v>183</v>
      </c>
    </row>
    <row r="1605" spans="2:51" s="12" customFormat="1" ht="13.5">
      <c r="B1605" s="215"/>
      <c r="C1605" s="216"/>
      <c r="D1605" s="217" t="s">
        <v>192</v>
      </c>
      <c r="E1605" s="218" t="s">
        <v>22</v>
      </c>
      <c r="F1605" s="219" t="s">
        <v>1311</v>
      </c>
      <c r="G1605" s="216"/>
      <c r="H1605" s="220" t="s">
        <v>22</v>
      </c>
      <c r="I1605" s="221"/>
      <c r="J1605" s="216"/>
      <c r="K1605" s="216"/>
      <c r="L1605" s="222"/>
      <c r="M1605" s="223"/>
      <c r="N1605" s="224"/>
      <c r="O1605" s="224"/>
      <c r="P1605" s="224"/>
      <c r="Q1605" s="224"/>
      <c r="R1605" s="224"/>
      <c r="S1605" s="224"/>
      <c r="T1605" s="225"/>
      <c r="AT1605" s="226" t="s">
        <v>192</v>
      </c>
      <c r="AU1605" s="226" t="s">
        <v>86</v>
      </c>
      <c r="AV1605" s="12" t="s">
        <v>24</v>
      </c>
      <c r="AW1605" s="12" t="s">
        <v>41</v>
      </c>
      <c r="AX1605" s="12" t="s">
        <v>78</v>
      </c>
      <c r="AY1605" s="226" t="s">
        <v>183</v>
      </c>
    </row>
    <row r="1606" spans="2:51" s="13" customFormat="1" ht="13.5">
      <c r="B1606" s="227"/>
      <c r="C1606" s="228"/>
      <c r="D1606" s="217" t="s">
        <v>192</v>
      </c>
      <c r="E1606" s="229" t="s">
        <v>22</v>
      </c>
      <c r="F1606" s="230" t="s">
        <v>2640</v>
      </c>
      <c r="G1606" s="228"/>
      <c r="H1606" s="231">
        <v>5.06</v>
      </c>
      <c r="I1606" s="232"/>
      <c r="J1606" s="228"/>
      <c r="K1606" s="228"/>
      <c r="L1606" s="233"/>
      <c r="M1606" s="234"/>
      <c r="N1606" s="235"/>
      <c r="O1606" s="235"/>
      <c r="P1606" s="235"/>
      <c r="Q1606" s="235"/>
      <c r="R1606" s="235"/>
      <c r="S1606" s="235"/>
      <c r="T1606" s="236"/>
      <c r="AT1606" s="237" t="s">
        <v>192</v>
      </c>
      <c r="AU1606" s="237" t="s">
        <v>86</v>
      </c>
      <c r="AV1606" s="13" t="s">
        <v>86</v>
      </c>
      <c r="AW1606" s="13" t="s">
        <v>41</v>
      </c>
      <c r="AX1606" s="13" t="s">
        <v>78</v>
      </c>
      <c r="AY1606" s="237" t="s">
        <v>183</v>
      </c>
    </row>
    <row r="1607" spans="2:51" s="12" customFormat="1" ht="13.5">
      <c r="B1607" s="215"/>
      <c r="C1607" s="216"/>
      <c r="D1607" s="217" t="s">
        <v>192</v>
      </c>
      <c r="E1607" s="218" t="s">
        <v>22</v>
      </c>
      <c r="F1607" s="219" t="s">
        <v>1313</v>
      </c>
      <c r="G1607" s="216"/>
      <c r="H1607" s="220" t="s">
        <v>22</v>
      </c>
      <c r="I1607" s="221"/>
      <c r="J1607" s="216"/>
      <c r="K1607" s="216"/>
      <c r="L1607" s="222"/>
      <c r="M1607" s="223"/>
      <c r="N1607" s="224"/>
      <c r="O1607" s="224"/>
      <c r="P1607" s="224"/>
      <c r="Q1607" s="224"/>
      <c r="R1607" s="224"/>
      <c r="S1607" s="224"/>
      <c r="T1607" s="225"/>
      <c r="AT1607" s="226" t="s">
        <v>192</v>
      </c>
      <c r="AU1607" s="226" t="s">
        <v>86</v>
      </c>
      <c r="AV1607" s="12" t="s">
        <v>24</v>
      </c>
      <c r="AW1607" s="12" t="s">
        <v>41</v>
      </c>
      <c r="AX1607" s="12" t="s">
        <v>78</v>
      </c>
      <c r="AY1607" s="226" t="s">
        <v>183</v>
      </c>
    </row>
    <row r="1608" spans="2:51" s="13" customFormat="1" ht="13.5">
      <c r="B1608" s="227"/>
      <c r="C1608" s="228"/>
      <c r="D1608" s="217" t="s">
        <v>192</v>
      </c>
      <c r="E1608" s="229" t="s">
        <v>22</v>
      </c>
      <c r="F1608" s="230" t="s">
        <v>2641</v>
      </c>
      <c r="G1608" s="228"/>
      <c r="H1608" s="231">
        <v>5.04</v>
      </c>
      <c r="I1608" s="232"/>
      <c r="J1608" s="228"/>
      <c r="K1608" s="228"/>
      <c r="L1608" s="233"/>
      <c r="M1608" s="234"/>
      <c r="N1608" s="235"/>
      <c r="O1608" s="235"/>
      <c r="P1608" s="235"/>
      <c r="Q1608" s="235"/>
      <c r="R1608" s="235"/>
      <c r="S1608" s="235"/>
      <c r="T1608" s="236"/>
      <c r="AT1608" s="237" t="s">
        <v>192</v>
      </c>
      <c r="AU1608" s="237" t="s">
        <v>86</v>
      </c>
      <c r="AV1608" s="13" t="s">
        <v>86</v>
      </c>
      <c r="AW1608" s="13" t="s">
        <v>41</v>
      </c>
      <c r="AX1608" s="13" t="s">
        <v>78</v>
      </c>
      <c r="AY1608" s="237" t="s">
        <v>183</v>
      </c>
    </row>
    <row r="1609" spans="2:51" s="12" customFormat="1" ht="13.5">
      <c r="B1609" s="215"/>
      <c r="C1609" s="216"/>
      <c r="D1609" s="217" t="s">
        <v>192</v>
      </c>
      <c r="E1609" s="218" t="s">
        <v>22</v>
      </c>
      <c r="F1609" s="219" t="s">
        <v>307</v>
      </c>
      <c r="G1609" s="216"/>
      <c r="H1609" s="220" t="s">
        <v>22</v>
      </c>
      <c r="I1609" s="221"/>
      <c r="J1609" s="216"/>
      <c r="K1609" s="216"/>
      <c r="L1609" s="222"/>
      <c r="M1609" s="223"/>
      <c r="N1609" s="224"/>
      <c r="O1609" s="224"/>
      <c r="P1609" s="224"/>
      <c r="Q1609" s="224"/>
      <c r="R1609" s="224"/>
      <c r="S1609" s="224"/>
      <c r="T1609" s="225"/>
      <c r="AT1609" s="226" t="s">
        <v>192</v>
      </c>
      <c r="AU1609" s="226" t="s">
        <v>86</v>
      </c>
      <c r="AV1609" s="12" t="s">
        <v>24</v>
      </c>
      <c r="AW1609" s="12" t="s">
        <v>41</v>
      </c>
      <c r="AX1609" s="12" t="s">
        <v>78</v>
      </c>
      <c r="AY1609" s="226" t="s">
        <v>183</v>
      </c>
    </row>
    <row r="1610" spans="2:51" s="12" customFormat="1" ht="13.5">
      <c r="B1610" s="215"/>
      <c r="C1610" s="216"/>
      <c r="D1610" s="217" t="s">
        <v>192</v>
      </c>
      <c r="E1610" s="218" t="s">
        <v>22</v>
      </c>
      <c r="F1610" s="219" t="s">
        <v>1086</v>
      </c>
      <c r="G1610" s="216"/>
      <c r="H1610" s="220" t="s">
        <v>22</v>
      </c>
      <c r="I1610" s="221"/>
      <c r="J1610" s="216"/>
      <c r="K1610" s="216"/>
      <c r="L1610" s="222"/>
      <c r="M1610" s="223"/>
      <c r="N1610" s="224"/>
      <c r="O1610" s="224"/>
      <c r="P1610" s="224"/>
      <c r="Q1610" s="224"/>
      <c r="R1610" s="224"/>
      <c r="S1610" s="224"/>
      <c r="T1610" s="225"/>
      <c r="AT1610" s="226" t="s">
        <v>192</v>
      </c>
      <c r="AU1610" s="226" t="s">
        <v>86</v>
      </c>
      <c r="AV1610" s="12" t="s">
        <v>24</v>
      </c>
      <c r="AW1610" s="12" t="s">
        <v>41</v>
      </c>
      <c r="AX1610" s="12" t="s">
        <v>78</v>
      </c>
      <c r="AY1610" s="226" t="s">
        <v>183</v>
      </c>
    </row>
    <row r="1611" spans="2:51" s="13" customFormat="1" ht="13.5">
      <c r="B1611" s="227"/>
      <c r="C1611" s="228"/>
      <c r="D1611" s="217" t="s">
        <v>192</v>
      </c>
      <c r="E1611" s="229" t="s">
        <v>22</v>
      </c>
      <c r="F1611" s="230" t="s">
        <v>2643</v>
      </c>
      <c r="G1611" s="228"/>
      <c r="H1611" s="231">
        <v>2</v>
      </c>
      <c r="I1611" s="232"/>
      <c r="J1611" s="228"/>
      <c r="K1611" s="228"/>
      <c r="L1611" s="233"/>
      <c r="M1611" s="234"/>
      <c r="N1611" s="235"/>
      <c r="O1611" s="235"/>
      <c r="P1611" s="235"/>
      <c r="Q1611" s="235"/>
      <c r="R1611" s="235"/>
      <c r="S1611" s="235"/>
      <c r="T1611" s="236"/>
      <c r="AT1611" s="237" t="s">
        <v>192</v>
      </c>
      <c r="AU1611" s="237" t="s">
        <v>86</v>
      </c>
      <c r="AV1611" s="13" t="s">
        <v>86</v>
      </c>
      <c r="AW1611" s="13" t="s">
        <v>41</v>
      </c>
      <c r="AX1611" s="13" t="s">
        <v>78</v>
      </c>
      <c r="AY1611" s="237" t="s">
        <v>183</v>
      </c>
    </row>
    <row r="1612" spans="2:51" s="12" customFormat="1" ht="13.5">
      <c r="B1612" s="215"/>
      <c r="C1612" s="216"/>
      <c r="D1612" s="217" t="s">
        <v>192</v>
      </c>
      <c r="E1612" s="218" t="s">
        <v>22</v>
      </c>
      <c r="F1612" s="219" t="s">
        <v>2612</v>
      </c>
      <c r="G1612" s="216"/>
      <c r="H1612" s="220" t="s">
        <v>22</v>
      </c>
      <c r="I1612" s="221"/>
      <c r="J1612" s="216"/>
      <c r="K1612" s="216"/>
      <c r="L1612" s="222"/>
      <c r="M1612" s="223"/>
      <c r="N1612" s="224"/>
      <c r="O1612" s="224"/>
      <c r="P1612" s="224"/>
      <c r="Q1612" s="224"/>
      <c r="R1612" s="224"/>
      <c r="S1612" s="224"/>
      <c r="T1612" s="225"/>
      <c r="AT1612" s="226" t="s">
        <v>192</v>
      </c>
      <c r="AU1612" s="226" t="s">
        <v>86</v>
      </c>
      <c r="AV1612" s="12" t="s">
        <v>24</v>
      </c>
      <c r="AW1612" s="12" t="s">
        <v>41</v>
      </c>
      <c r="AX1612" s="12" t="s">
        <v>78</v>
      </c>
      <c r="AY1612" s="226" t="s">
        <v>183</v>
      </c>
    </row>
    <row r="1613" spans="2:51" s="13" customFormat="1" ht="13.5">
      <c r="B1613" s="227"/>
      <c r="C1613" s="228"/>
      <c r="D1613" s="217" t="s">
        <v>192</v>
      </c>
      <c r="E1613" s="229" t="s">
        <v>22</v>
      </c>
      <c r="F1613" s="230" t="s">
        <v>2639</v>
      </c>
      <c r="G1613" s="228"/>
      <c r="H1613" s="231">
        <v>7.6</v>
      </c>
      <c r="I1613" s="232"/>
      <c r="J1613" s="228"/>
      <c r="K1613" s="228"/>
      <c r="L1613" s="233"/>
      <c r="M1613" s="234"/>
      <c r="N1613" s="235"/>
      <c r="O1613" s="235"/>
      <c r="P1613" s="235"/>
      <c r="Q1613" s="235"/>
      <c r="R1613" s="235"/>
      <c r="S1613" s="235"/>
      <c r="T1613" s="236"/>
      <c r="AT1613" s="237" t="s">
        <v>192</v>
      </c>
      <c r="AU1613" s="237" t="s">
        <v>86</v>
      </c>
      <c r="AV1613" s="13" t="s">
        <v>86</v>
      </c>
      <c r="AW1613" s="13" t="s">
        <v>41</v>
      </c>
      <c r="AX1613" s="13" t="s">
        <v>78</v>
      </c>
      <c r="AY1613" s="237" t="s">
        <v>183</v>
      </c>
    </row>
    <row r="1614" spans="2:51" s="12" customFormat="1" ht="13.5">
      <c r="B1614" s="215"/>
      <c r="C1614" s="216"/>
      <c r="D1614" s="217" t="s">
        <v>192</v>
      </c>
      <c r="E1614" s="218" t="s">
        <v>22</v>
      </c>
      <c r="F1614" s="219" t="s">
        <v>2613</v>
      </c>
      <c r="G1614" s="216"/>
      <c r="H1614" s="220" t="s">
        <v>22</v>
      </c>
      <c r="I1614" s="221"/>
      <c r="J1614" s="216"/>
      <c r="K1614" s="216"/>
      <c r="L1614" s="222"/>
      <c r="M1614" s="223"/>
      <c r="N1614" s="224"/>
      <c r="O1614" s="224"/>
      <c r="P1614" s="224"/>
      <c r="Q1614" s="224"/>
      <c r="R1614" s="224"/>
      <c r="S1614" s="224"/>
      <c r="T1614" s="225"/>
      <c r="AT1614" s="226" t="s">
        <v>192</v>
      </c>
      <c r="AU1614" s="226" t="s">
        <v>86</v>
      </c>
      <c r="AV1614" s="12" t="s">
        <v>24</v>
      </c>
      <c r="AW1614" s="12" t="s">
        <v>41</v>
      </c>
      <c r="AX1614" s="12" t="s">
        <v>78</v>
      </c>
      <c r="AY1614" s="226" t="s">
        <v>183</v>
      </c>
    </row>
    <row r="1615" spans="2:51" s="13" customFormat="1" ht="13.5">
      <c r="B1615" s="227"/>
      <c r="C1615" s="228"/>
      <c r="D1615" s="217" t="s">
        <v>192</v>
      </c>
      <c r="E1615" s="229" t="s">
        <v>22</v>
      </c>
      <c r="F1615" s="230" t="s">
        <v>2640</v>
      </c>
      <c r="G1615" s="228"/>
      <c r="H1615" s="231">
        <v>5.06</v>
      </c>
      <c r="I1615" s="232"/>
      <c r="J1615" s="228"/>
      <c r="K1615" s="228"/>
      <c r="L1615" s="233"/>
      <c r="M1615" s="234"/>
      <c r="N1615" s="235"/>
      <c r="O1615" s="235"/>
      <c r="P1615" s="235"/>
      <c r="Q1615" s="235"/>
      <c r="R1615" s="235"/>
      <c r="S1615" s="235"/>
      <c r="T1615" s="236"/>
      <c r="AT1615" s="237" t="s">
        <v>192</v>
      </c>
      <c r="AU1615" s="237" t="s">
        <v>86</v>
      </c>
      <c r="AV1615" s="13" t="s">
        <v>86</v>
      </c>
      <c r="AW1615" s="13" t="s">
        <v>41</v>
      </c>
      <c r="AX1615" s="13" t="s">
        <v>78</v>
      </c>
      <c r="AY1615" s="237" t="s">
        <v>183</v>
      </c>
    </row>
    <row r="1616" spans="2:51" s="12" customFormat="1" ht="13.5">
      <c r="B1616" s="215"/>
      <c r="C1616" s="216"/>
      <c r="D1616" s="217" t="s">
        <v>192</v>
      </c>
      <c r="E1616" s="218" t="s">
        <v>22</v>
      </c>
      <c r="F1616" s="219" t="s">
        <v>2614</v>
      </c>
      <c r="G1616" s="216"/>
      <c r="H1616" s="220" t="s">
        <v>22</v>
      </c>
      <c r="I1616" s="221"/>
      <c r="J1616" s="216"/>
      <c r="K1616" s="216"/>
      <c r="L1616" s="222"/>
      <c r="M1616" s="223"/>
      <c r="N1616" s="224"/>
      <c r="O1616" s="224"/>
      <c r="P1616" s="224"/>
      <c r="Q1616" s="224"/>
      <c r="R1616" s="224"/>
      <c r="S1616" s="224"/>
      <c r="T1616" s="225"/>
      <c r="AT1616" s="226" t="s">
        <v>192</v>
      </c>
      <c r="AU1616" s="226" t="s">
        <v>86</v>
      </c>
      <c r="AV1616" s="12" t="s">
        <v>24</v>
      </c>
      <c r="AW1616" s="12" t="s">
        <v>41</v>
      </c>
      <c r="AX1616" s="12" t="s">
        <v>78</v>
      </c>
      <c r="AY1616" s="226" t="s">
        <v>183</v>
      </c>
    </row>
    <row r="1617" spans="2:51" s="13" customFormat="1" ht="13.5">
      <c r="B1617" s="227"/>
      <c r="C1617" s="228"/>
      <c r="D1617" s="217" t="s">
        <v>192</v>
      </c>
      <c r="E1617" s="229" t="s">
        <v>22</v>
      </c>
      <c r="F1617" s="230" t="s">
        <v>2641</v>
      </c>
      <c r="G1617" s="228"/>
      <c r="H1617" s="231">
        <v>5.04</v>
      </c>
      <c r="I1617" s="232"/>
      <c r="J1617" s="228"/>
      <c r="K1617" s="228"/>
      <c r="L1617" s="233"/>
      <c r="M1617" s="234"/>
      <c r="N1617" s="235"/>
      <c r="O1617" s="235"/>
      <c r="P1617" s="235"/>
      <c r="Q1617" s="235"/>
      <c r="R1617" s="235"/>
      <c r="S1617" s="235"/>
      <c r="T1617" s="236"/>
      <c r="AT1617" s="237" t="s">
        <v>192</v>
      </c>
      <c r="AU1617" s="237" t="s">
        <v>86</v>
      </c>
      <c r="AV1617" s="13" t="s">
        <v>86</v>
      </c>
      <c r="AW1617" s="13" t="s">
        <v>41</v>
      </c>
      <c r="AX1617" s="13" t="s">
        <v>78</v>
      </c>
      <c r="AY1617" s="237" t="s">
        <v>183</v>
      </c>
    </row>
    <row r="1618" spans="2:51" s="12" customFormat="1" ht="13.5">
      <c r="B1618" s="215"/>
      <c r="C1618" s="216"/>
      <c r="D1618" s="217" t="s">
        <v>192</v>
      </c>
      <c r="E1618" s="218" t="s">
        <v>22</v>
      </c>
      <c r="F1618" s="219" t="s">
        <v>2615</v>
      </c>
      <c r="G1618" s="216"/>
      <c r="H1618" s="220" t="s">
        <v>22</v>
      </c>
      <c r="I1618" s="221"/>
      <c r="J1618" s="216"/>
      <c r="K1618" s="216"/>
      <c r="L1618" s="222"/>
      <c r="M1618" s="223"/>
      <c r="N1618" s="224"/>
      <c r="O1618" s="224"/>
      <c r="P1618" s="224"/>
      <c r="Q1618" s="224"/>
      <c r="R1618" s="224"/>
      <c r="S1618" s="224"/>
      <c r="T1618" s="225"/>
      <c r="AT1618" s="226" t="s">
        <v>192</v>
      </c>
      <c r="AU1618" s="226" t="s">
        <v>86</v>
      </c>
      <c r="AV1618" s="12" t="s">
        <v>24</v>
      </c>
      <c r="AW1618" s="12" t="s">
        <v>41</v>
      </c>
      <c r="AX1618" s="12" t="s">
        <v>78</v>
      </c>
      <c r="AY1618" s="226" t="s">
        <v>183</v>
      </c>
    </row>
    <row r="1619" spans="2:51" s="13" customFormat="1" ht="13.5">
      <c r="B1619" s="227"/>
      <c r="C1619" s="228"/>
      <c r="D1619" s="217" t="s">
        <v>192</v>
      </c>
      <c r="E1619" s="229" t="s">
        <v>22</v>
      </c>
      <c r="F1619" s="230" t="s">
        <v>2639</v>
      </c>
      <c r="G1619" s="228"/>
      <c r="H1619" s="231">
        <v>7.6</v>
      </c>
      <c r="I1619" s="232"/>
      <c r="J1619" s="228"/>
      <c r="K1619" s="228"/>
      <c r="L1619" s="233"/>
      <c r="M1619" s="234"/>
      <c r="N1619" s="235"/>
      <c r="O1619" s="235"/>
      <c r="P1619" s="235"/>
      <c r="Q1619" s="235"/>
      <c r="R1619" s="235"/>
      <c r="S1619" s="235"/>
      <c r="T1619" s="236"/>
      <c r="AT1619" s="237" t="s">
        <v>192</v>
      </c>
      <c r="AU1619" s="237" t="s">
        <v>86</v>
      </c>
      <c r="AV1619" s="13" t="s">
        <v>86</v>
      </c>
      <c r="AW1619" s="13" t="s">
        <v>41</v>
      </c>
      <c r="AX1619" s="13" t="s">
        <v>78</v>
      </c>
      <c r="AY1619" s="237" t="s">
        <v>183</v>
      </c>
    </row>
    <row r="1620" spans="2:51" s="12" customFormat="1" ht="13.5">
      <c r="B1620" s="215"/>
      <c r="C1620" s="216"/>
      <c r="D1620" s="217" t="s">
        <v>192</v>
      </c>
      <c r="E1620" s="218" t="s">
        <v>22</v>
      </c>
      <c r="F1620" s="219" t="s">
        <v>2616</v>
      </c>
      <c r="G1620" s="216"/>
      <c r="H1620" s="220" t="s">
        <v>22</v>
      </c>
      <c r="I1620" s="221"/>
      <c r="J1620" s="216"/>
      <c r="K1620" s="216"/>
      <c r="L1620" s="222"/>
      <c r="M1620" s="223"/>
      <c r="N1620" s="224"/>
      <c r="O1620" s="224"/>
      <c r="P1620" s="224"/>
      <c r="Q1620" s="224"/>
      <c r="R1620" s="224"/>
      <c r="S1620" s="224"/>
      <c r="T1620" s="225"/>
      <c r="AT1620" s="226" t="s">
        <v>192</v>
      </c>
      <c r="AU1620" s="226" t="s">
        <v>86</v>
      </c>
      <c r="AV1620" s="12" t="s">
        <v>24</v>
      </c>
      <c r="AW1620" s="12" t="s">
        <v>41</v>
      </c>
      <c r="AX1620" s="12" t="s">
        <v>78</v>
      </c>
      <c r="AY1620" s="226" t="s">
        <v>183</v>
      </c>
    </row>
    <row r="1621" spans="2:51" s="13" customFormat="1" ht="13.5">
      <c r="B1621" s="227"/>
      <c r="C1621" s="228"/>
      <c r="D1621" s="217" t="s">
        <v>192</v>
      </c>
      <c r="E1621" s="229" t="s">
        <v>22</v>
      </c>
      <c r="F1621" s="230" t="s">
        <v>2641</v>
      </c>
      <c r="G1621" s="228"/>
      <c r="H1621" s="231">
        <v>5.04</v>
      </c>
      <c r="I1621" s="232"/>
      <c r="J1621" s="228"/>
      <c r="K1621" s="228"/>
      <c r="L1621" s="233"/>
      <c r="M1621" s="234"/>
      <c r="N1621" s="235"/>
      <c r="O1621" s="235"/>
      <c r="P1621" s="235"/>
      <c r="Q1621" s="235"/>
      <c r="R1621" s="235"/>
      <c r="S1621" s="235"/>
      <c r="T1621" s="236"/>
      <c r="AT1621" s="237" t="s">
        <v>192</v>
      </c>
      <c r="AU1621" s="237" t="s">
        <v>86</v>
      </c>
      <c r="AV1621" s="13" t="s">
        <v>86</v>
      </c>
      <c r="AW1621" s="13" t="s">
        <v>41</v>
      </c>
      <c r="AX1621" s="13" t="s">
        <v>78</v>
      </c>
      <c r="AY1621" s="237" t="s">
        <v>183</v>
      </c>
    </row>
    <row r="1622" spans="2:51" s="12" customFormat="1" ht="13.5">
      <c r="B1622" s="215"/>
      <c r="C1622" s="216"/>
      <c r="D1622" s="217" t="s">
        <v>192</v>
      </c>
      <c r="E1622" s="218" t="s">
        <v>22</v>
      </c>
      <c r="F1622" s="219" t="s">
        <v>2617</v>
      </c>
      <c r="G1622" s="216"/>
      <c r="H1622" s="220" t="s">
        <v>22</v>
      </c>
      <c r="I1622" s="221"/>
      <c r="J1622" s="216"/>
      <c r="K1622" s="216"/>
      <c r="L1622" s="222"/>
      <c r="M1622" s="223"/>
      <c r="N1622" s="224"/>
      <c r="O1622" s="224"/>
      <c r="P1622" s="224"/>
      <c r="Q1622" s="224"/>
      <c r="R1622" s="224"/>
      <c r="S1622" s="224"/>
      <c r="T1622" s="225"/>
      <c r="AT1622" s="226" t="s">
        <v>192</v>
      </c>
      <c r="AU1622" s="226" t="s">
        <v>86</v>
      </c>
      <c r="AV1622" s="12" t="s">
        <v>24</v>
      </c>
      <c r="AW1622" s="12" t="s">
        <v>41</v>
      </c>
      <c r="AX1622" s="12" t="s">
        <v>78</v>
      </c>
      <c r="AY1622" s="226" t="s">
        <v>183</v>
      </c>
    </row>
    <row r="1623" spans="2:51" s="13" customFormat="1" ht="13.5">
      <c r="B1623" s="227"/>
      <c r="C1623" s="228"/>
      <c r="D1623" s="217" t="s">
        <v>192</v>
      </c>
      <c r="E1623" s="229" t="s">
        <v>22</v>
      </c>
      <c r="F1623" s="230" t="s">
        <v>2640</v>
      </c>
      <c r="G1623" s="228"/>
      <c r="H1623" s="231">
        <v>5.06</v>
      </c>
      <c r="I1623" s="232"/>
      <c r="J1623" s="228"/>
      <c r="K1623" s="228"/>
      <c r="L1623" s="233"/>
      <c r="M1623" s="234"/>
      <c r="N1623" s="235"/>
      <c r="O1623" s="235"/>
      <c r="P1623" s="235"/>
      <c r="Q1623" s="235"/>
      <c r="R1623" s="235"/>
      <c r="S1623" s="235"/>
      <c r="T1623" s="236"/>
      <c r="AT1623" s="237" t="s">
        <v>192</v>
      </c>
      <c r="AU1623" s="237" t="s">
        <v>86</v>
      </c>
      <c r="AV1623" s="13" t="s">
        <v>86</v>
      </c>
      <c r="AW1623" s="13" t="s">
        <v>41</v>
      </c>
      <c r="AX1623" s="13" t="s">
        <v>78</v>
      </c>
      <c r="AY1623" s="237" t="s">
        <v>183</v>
      </c>
    </row>
    <row r="1624" spans="2:51" s="12" customFormat="1" ht="13.5">
      <c r="B1624" s="215"/>
      <c r="C1624" s="216"/>
      <c r="D1624" s="238" t="s">
        <v>192</v>
      </c>
      <c r="E1624" s="242" t="s">
        <v>22</v>
      </c>
      <c r="F1624" s="243" t="s">
        <v>207</v>
      </c>
      <c r="G1624" s="216"/>
      <c r="H1624" s="244" t="s">
        <v>22</v>
      </c>
      <c r="I1624" s="221"/>
      <c r="J1624" s="216"/>
      <c r="K1624" s="216"/>
      <c r="L1624" s="222"/>
      <c r="M1624" s="223"/>
      <c r="N1624" s="224"/>
      <c r="O1624" s="224"/>
      <c r="P1624" s="224"/>
      <c r="Q1624" s="224"/>
      <c r="R1624" s="224"/>
      <c r="S1624" s="224"/>
      <c r="T1624" s="225"/>
      <c r="AT1624" s="226" t="s">
        <v>192</v>
      </c>
      <c r="AU1624" s="226" t="s">
        <v>86</v>
      </c>
      <c r="AV1624" s="12" t="s">
        <v>24</v>
      </c>
      <c r="AW1624" s="12" t="s">
        <v>41</v>
      </c>
      <c r="AX1624" s="12" t="s">
        <v>78</v>
      </c>
      <c r="AY1624" s="226" t="s">
        <v>183</v>
      </c>
    </row>
    <row r="1625" spans="2:65" s="1" customFormat="1" ht="22.5" customHeight="1">
      <c r="B1625" s="40"/>
      <c r="C1625" s="203" t="s">
        <v>2644</v>
      </c>
      <c r="D1625" s="203" t="s">
        <v>185</v>
      </c>
      <c r="E1625" s="204" t="s">
        <v>2645</v>
      </c>
      <c r="F1625" s="205" t="s">
        <v>2646</v>
      </c>
      <c r="G1625" s="206" t="s">
        <v>288</v>
      </c>
      <c r="H1625" s="207">
        <v>180.6</v>
      </c>
      <c r="I1625" s="208"/>
      <c r="J1625" s="209">
        <f>ROUND(I1625*H1625,2)</f>
        <v>0</v>
      </c>
      <c r="K1625" s="205" t="s">
        <v>189</v>
      </c>
      <c r="L1625" s="60"/>
      <c r="M1625" s="210" t="s">
        <v>22</v>
      </c>
      <c r="N1625" s="211" t="s">
        <v>49</v>
      </c>
      <c r="O1625" s="41"/>
      <c r="P1625" s="212">
        <f>O1625*H1625</f>
        <v>0</v>
      </c>
      <c r="Q1625" s="212">
        <v>0.0003</v>
      </c>
      <c r="R1625" s="212">
        <f>Q1625*H1625</f>
        <v>0.05417999999999999</v>
      </c>
      <c r="S1625" s="212">
        <v>0</v>
      </c>
      <c r="T1625" s="213">
        <f>S1625*H1625</f>
        <v>0</v>
      </c>
      <c r="AR1625" s="23" t="s">
        <v>299</v>
      </c>
      <c r="AT1625" s="23" t="s">
        <v>185</v>
      </c>
      <c r="AU1625" s="23" t="s">
        <v>86</v>
      </c>
      <c r="AY1625" s="23" t="s">
        <v>183</v>
      </c>
      <c r="BE1625" s="214">
        <f>IF(N1625="základní",J1625,0)</f>
        <v>0</v>
      </c>
      <c r="BF1625" s="214">
        <f>IF(N1625="snížená",J1625,0)</f>
        <v>0</v>
      </c>
      <c r="BG1625" s="214">
        <f>IF(N1625="zákl. přenesená",J1625,0)</f>
        <v>0</v>
      </c>
      <c r="BH1625" s="214">
        <f>IF(N1625="sníž. přenesená",J1625,0)</f>
        <v>0</v>
      </c>
      <c r="BI1625" s="214">
        <f>IF(N1625="nulová",J1625,0)</f>
        <v>0</v>
      </c>
      <c r="BJ1625" s="23" t="s">
        <v>24</v>
      </c>
      <c r="BK1625" s="214">
        <f>ROUND(I1625*H1625,2)</f>
        <v>0</v>
      </c>
      <c r="BL1625" s="23" t="s">
        <v>299</v>
      </c>
      <c r="BM1625" s="23" t="s">
        <v>2647</v>
      </c>
    </row>
    <row r="1626" spans="2:65" s="1" customFormat="1" ht="22.5" customHeight="1">
      <c r="B1626" s="40"/>
      <c r="C1626" s="203" t="s">
        <v>2648</v>
      </c>
      <c r="D1626" s="203" t="s">
        <v>185</v>
      </c>
      <c r="E1626" s="204" t="s">
        <v>2649</v>
      </c>
      <c r="F1626" s="205" t="s">
        <v>2650</v>
      </c>
      <c r="G1626" s="206" t="s">
        <v>312</v>
      </c>
      <c r="H1626" s="207">
        <v>98.9</v>
      </c>
      <c r="I1626" s="208"/>
      <c r="J1626" s="209">
        <f>ROUND(I1626*H1626,2)</f>
        <v>0</v>
      </c>
      <c r="K1626" s="205" t="s">
        <v>189</v>
      </c>
      <c r="L1626" s="60"/>
      <c r="M1626" s="210" t="s">
        <v>22</v>
      </c>
      <c r="N1626" s="211" t="s">
        <v>49</v>
      </c>
      <c r="O1626" s="41"/>
      <c r="P1626" s="212">
        <f>O1626*H1626</f>
        <v>0</v>
      </c>
      <c r="Q1626" s="212">
        <v>3E-05</v>
      </c>
      <c r="R1626" s="212">
        <f>Q1626*H1626</f>
        <v>0.0029670000000000005</v>
      </c>
      <c r="S1626" s="212">
        <v>0</v>
      </c>
      <c r="T1626" s="213">
        <f>S1626*H1626</f>
        <v>0</v>
      </c>
      <c r="AR1626" s="23" t="s">
        <v>299</v>
      </c>
      <c r="AT1626" s="23" t="s">
        <v>185</v>
      </c>
      <c r="AU1626" s="23" t="s">
        <v>86</v>
      </c>
      <c r="AY1626" s="23" t="s">
        <v>183</v>
      </c>
      <c r="BE1626" s="214">
        <f>IF(N1626="základní",J1626,0)</f>
        <v>0</v>
      </c>
      <c r="BF1626" s="214">
        <f>IF(N1626="snížená",J1626,0)</f>
        <v>0</v>
      </c>
      <c r="BG1626" s="214">
        <f>IF(N1626="zákl. přenesená",J1626,0)</f>
        <v>0</v>
      </c>
      <c r="BH1626" s="214">
        <f>IF(N1626="sníž. přenesená",J1626,0)</f>
        <v>0</v>
      </c>
      <c r="BI1626" s="214">
        <f>IF(N1626="nulová",J1626,0)</f>
        <v>0</v>
      </c>
      <c r="BJ1626" s="23" t="s">
        <v>24</v>
      </c>
      <c r="BK1626" s="214">
        <f>ROUND(I1626*H1626,2)</f>
        <v>0</v>
      </c>
      <c r="BL1626" s="23" t="s">
        <v>299</v>
      </c>
      <c r="BM1626" s="23" t="s">
        <v>2651</v>
      </c>
    </row>
    <row r="1627" spans="2:65" s="1" customFormat="1" ht="22.5" customHeight="1">
      <c r="B1627" s="40"/>
      <c r="C1627" s="203" t="s">
        <v>2652</v>
      </c>
      <c r="D1627" s="203" t="s">
        <v>185</v>
      </c>
      <c r="E1627" s="204" t="s">
        <v>2653</v>
      </c>
      <c r="F1627" s="205" t="s">
        <v>2654</v>
      </c>
      <c r="G1627" s="206" t="s">
        <v>312</v>
      </c>
      <c r="H1627" s="207">
        <v>98.9</v>
      </c>
      <c r="I1627" s="208"/>
      <c r="J1627" s="209">
        <f>ROUND(I1627*H1627,2)</f>
        <v>0</v>
      </c>
      <c r="K1627" s="205" t="s">
        <v>189</v>
      </c>
      <c r="L1627" s="60"/>
      <c r="M1627" s="210" t="s">
        <v>22</v>
      </c>
      <c r="N1627" s="211" t="s">
        <v>49</v>
      </c>
      <c r="O1627" s="41"/>
      <c r="P1627" s="212">
        <f>O1627*H1627</f>
        <v>0</v>
      </c>
      <c r="Q1627" s="212">
        <v>0.00049</v>
      </c>
      <c r="R1627" s="212">
        <f>Q1627*H1627</f>
        <v>0.048461000000000004</v>
      </c>
      <c r="S1627" s="212">
        <v>0</v>
      </c>
      <c r="T1627" s="213">
        <f>S1627*H1627</f>
        <v>0</v>
      </c>
      <c r="AR1627" s="23" t="s">
        <v>299</v>
      </c>
      <c r="AT1627" s="23" t="s">
        <v>185</v>
      </c>
      <c r="AU1627" s="23" t="s">
        <v>86</v>
      </c>
      <c r="AY1627" s="23" t="s">
        <v>183</v>
      </c>
      <c r="BE1627" s="214">
        <f>IF(N1627="základní",J1627,0)</f>
        <v>0</v>
      </c>
      <c r="BF1627" s="214">
        <f>IF(N1627="snížená",J1627,0)</f>
        <v>0</v>
      </c>
      <c r="BG1627" s="214">
        <f>IF(N1627="zákl. přenesená",J1627,0)</f>
        <v>0</v>
      </c>
      <c r="BH1627" s="214">
        <f>IF(N1627="sníž. přenesená",J1627,0)</f>
        <v>0</v>
      </c>
      <c r="BI1627" s="214">
        <f>IF(N1627="nulová",J1627,0)</f>
        <v>0</v>
      </c>
      <c r="BJ1627" s="23" t="s">
        <v>24</v>
      </c>
      <c r="BK1627" s="214">
        <f>ROUND(I1627*H1627,2)</f>
        <v>0</v>
      </c>
      <c r="BL1627" s="23" t="s">
        <v>299</v>
      </c>
      <c r="BM1627" s="23" t="s">
        <v>2655</v>
      </c>
    </row>
    <row r="1628" spans="2:65" s="1" customFormat="1" ht="31.5" customHeight="1">
      <c r="B1628" s="40"/>
      <c r="C1628" s="203" t="s">
        <v>2656</v>
      </c>
      <c r="D1628" s="203" t="s">
        <v>185</v>
      </c>
      <c r="E1628" s="204" t="s">
        <v>2657</v>
      </c>
      <c r="F1628" s="205" t="s">
        <v>2658</v>
      </c>
      <c r="G1628" s="206" t="s">
        <v>257</v>
      </c>
      <c r="H1628" s="207">
        <v>4.923</v>
      </c>
      <c r="I1628" s="208"/>
      <c r="J1628" s="209">
        <f>ROUND(I1628*H1628,2)</f>
        <v>0</v>
      </c>
      <c r="K1628" s="205" t="s">
        <v>189</v>
      </c>
      <c r="L1628" s="60"/>
      <c r="M1628" s="210" t="s">
        <v>22</v>
      </c>
      <c r="N1628" s="211" t="s">
        <v>49</v>
      </c>
      <c r="O1628" s="41"/>
      <c r="P1628" s="212">
        <f>O1628*H1628</f>
        <v>0</v>
      </c>
      <c r="Q1628" s="212">
        <v>0</v>
      </c>
      <c r="R1628" s="212">
        <f>Q1628*H1628</f>
        <v>0</v>
      </c>
      <c r="S1628" s="212">
        <v>0</v>
      </c>
      <c r="T1628" s="213">
        <f>S1628*H1628</f>
        <v>0</v>
      </c>
      <c r="AR1628" s="23" t="s">
        <v>299</v>
      </c>
      <c r="AT1628" s="23" t="s">
        <v>185</v>
      </c>
      <c r="AU1628" s="23" t="s">
        <v>86</v>
      </c>
      <c r="AY1628" s="23" t="s">
        <v>183</v>
      </c>
      <c r="BE1628" s="214">
        <f>IF(N1628="základní",J1628,0)</f>
        <v>0</v>
      </c>
      <c r="BF1628" s="214">
        <f>IF(N1628="snížená",J1628,0)</f>
        <v>0</v>
      </c>
      <c r="BG1628" s="214">
        <f>IF(N1628="zákl. přenesená",J1628,0)</f>
        <v>0</v>
      </c>
      <c r="BH1628" s="214">
        <f>IF(N1628="sníž. přenesená",J1628,0)</f>
        <v>0</v>
      </c>
      <c r="BI1628" s="214">
        <f>IF(N1628="nulová",J1628,0)</f>
        <v>0</v>
      </c>
      <c r="BJ1628" s="23" t="s">
        <v>24</v>
      </c>
      <c r="BK1628" s="214">
        <f>ROUND(I1628*H1628,2)</f>
        <v>0</v>
      </c>
      <c r="BL1628" s="23" t="s">
        <v>299</v>
      </c>
      <c r="BM1628" s="23" t="s">
        <v>2659</v>
      </c>
    </row>
    <row r="1629" spans="2:63" s="11" customFormat="1" ht="29.85" customHeight="1">
      <c r="B1629" s="186"/>
      <c r="C1629" s="187"/>
      <c r="D1629" s="200" t="s">
        <v>77</v>
      </c>
      <c r="E1629" s="201" t="s">
        <v>2660</v>
      </c>
      <c r="F1629" s="201" t="s">
        <v>2661</v>
      </c>
      <c r="G1629" s="187"/>
      <c r="H1629" s="187"/>
      <c r="I1629" s="190"/>
      <c r="J1629" s="202">
        <f>BK1629</f>
        <v>0</v>
      </c>
      <c r="K1629" s="187"/>
      <c r="L1629" s="192"/>
      <c r="M1629" s="193"/>
      <c r="N1629" s="194"/>
      <c r="O1629" s="194"/>
      <c r="P1629" s="195">
        <f>SUM(P1630:P1637)</f>
        <v>0</v>
      </c>
      <c r="Q1629" s="194"/>
      <c r="R1629" s="195">
        <f>SUM(R1630:R1637)</f>
        <v>0.0082155</v>
      </c>
      <c r="S1629" s="194"/>
      <c r="T1629" s="196">
        <f>SUM(T1630:T1637)</f>
        <v>0</v>
      </c>
      <c r="AR1629" s="197" t="s">
        <v>86</v>
      </c>
      <c r="AT1629" s="198" t="s">
        <v>77</v>
      </c>
      <c r="AU1629" s="198" t="s">
        <v>24</v>
      </c>
      <c r="AY1629" s="197" t="s">
        <v>183</v>
      </c>
      <c r="BK1629" s="199">
        <f>SUM(BK1630:BK1637)</f>
        <v>0</v>
      </c>
    </row>
    <row r="1630" spans="2:65" s="1" customFormat="1" ht="31.5" customHeight="1">
      <c r="B1630" s="40"/>
      <c r="C1630" s="203" t="s">
        <v>2662</v>
      </c>
      <c r="D1630" s="203" t="s">
        <v>185</v>
      </c>
      <c r="E1630" s="204" t="s">
        <v>2663</v>
      </c>
      <c r="F1630" s="205" t="s">
        <v>2664</v>
      </c>
      <c r="G1630" s="206" t="s">
        <v>288</v>
      </c>
      <c r="H1630" s="207">
        <v>7.59</v>
      </c>
      <c r="I1630" s="208"/>
      <c r="J1630" s="209">
        <f>ROUND(I1630*H1630,2)</f>
        <v>0</v>
      </c>
      <c r="K1630" s="205" t="s">
        <v>189</v>
      </c>
      <c r="L1630" s="60"/>
      <c r="M1630" s="210" t="s">
        <v>22</v>
      </c>
      <c r="N1630" s="211" t="s">
        <v>49</v>
      </c>
      <c r="O1630" s="41"/>
      <c r="P1630" s="212">
        <f>O1630*H1630</f>
        <v>0</v>
      </c>
      <c r="Q1630" s="212">
        <v>8E-05</v>
      </c>
      <c r="R1630" s="212">
        <f>Q1630*H1630</f>
        <v>0.0006072</v>
      </c>
      <c r="S1630" s="212">
        <v>0</v>
      </c>
      <c r="T1630" s="213">
        <f>S1630*H1630</f>
        <v>0</v>
      </c>
      <c r="AR1630" s="23" t="s">
        <v>299</v>
      </c>
      <c r="AT1630" s="23" t="s">
        <v>185</v>
      </c>
      <c r="AU1630" s="23" t="s">
        <v>86</v>
      </c>
      <c r="AY1630" s="23" t="s">
        <v>183</v>
      </c>
      <c r="BE1630" s="214">
        <f>IF(N1630="základní",J1630,0)</f>
        <v>0</v>
      </c>
      <c r="BF1630" s="214">
        <f>IF(N1630="snížená",J1630,0)</f>
        <v>0</v>
      </c>
      <c r="BG1630" s="214">
        <f>IF(N1630="zákl. přenesená",J1630,0)</f>
        <v>0</v>
      </c>
      <c r="BH1630" s="214">
        <f>IF(N1630="sníž. přenesená",J1630,0)</f>
        <v>0</v>
      </c>
      <c r="BI1630" s="214">
        <f>IF(N1630="nulová",J1630,0)</f>
        <v>0</v>
      </c>
      <c r="BJ1630" s="23" t="s">
        <v>24</v>
      </c>
      <c r="BK1630" s="214">
        <f>ROUND(I1630*H1630,2)</f>
        <v>0</v>
      </c>
      <c r="BL1630" s="23" t="s">
        <v>299</v>
      </c>
      <c r="BM1630" s="23" t="s">
        <v>2665</v>
      </c>
    </row>
    <row r="1631" spans="2:51" s="12" customFormat="1" ht="13.5">
      <c r="B1631" s="215"/>
      <c r="C1631" s="216"/>
      <c r="D1631" s="217" t="s">
        <v>192</v>
      </c>
      <c r="E1631" s="218" t="s">
        <v>22</v>
      </c>
      <c r="F1631" s="219" t="s">
        <v>2666</v>
      </c>
      <c r="G1631" s="216"/>
      <c r="H1631" s="220" t="s">
        <v>22</v>
      </c>
      <c r="I1631" s="221"/>
      <c r="J1631" s="216"/>
      <c r="K1631" s="216"/>
      <c r="L1631" s="222"/>
      <c r="M1631" s="223"/>
      <c r="N1631" s="224"/>
      <c r="O1631" s="224"/>
      <c r="P1631" s="224"/>
      <c r="Q1631" s="224"/>
      <c r="R1631" s="224"/>
      <c r="S1631" s="224"/>
      <c r="T1631" s="225"/>
      <c r="AT1631" s="226" t="s">
        <v>192</v>
      </c>
      <c r="AU1631" s="226" t="s">
        <v>86</v>
      </c>
      <c r="AV1631" s="12" t="s">
        <v>24</v>
      </c>
      <c r="AW1631" s="12" t="s">
        <v>41</v>
      </c>
      <c r="AX1631" s="12" t="s">
        <v>78</v>
      </c>
      <c r="AY1631" s="226" t="s">
        <v>183</v>
      </c>
    </row>
    <row r="1632" spans="2:51" s="13" customFormat="1" ht="13.5">
      <c r="B1632" s="227"/>
      <c r="C1632" s="228"/>
      <c r="D1632" s="217" t="s">
        <v>192</v>
      </c>
      <c r="E1632" s="229" t="s">
        <v>22</v>
      </c>
      <c r="F1632" s="230" t="s">
        <v>2667</v>
      </c>
      <c r="G1632" s="228"/>
      <c r="H1632" s="231">
        <v>7.59</v>
      </c>
      <c r="I1632" s="232"/>
      <c r="J1632" s="228"/>
      <c r="K1632" s="228"/>
      <c r="L1632" s="233"/>
      <c r="M1632" s="234"/>
      <c r="N1632" s="235"/>
      <c r="O1632" s="235"/>
      <c r="P1632" s="235"/>
      <c r="Q1632" s="235"/>
      <c r="R1632" s="235"/>
      <c r="S1632" s="235"/>
      <c r="T1632" s="236"/>
      <c r="AT1632" s="237" t="s">
        <v>192</v>
      </c>
      <c r="AU1632" s="237" t="s">
        <v>86</v>
      </c>
      <c r="AV1632" s="13" t="s">
        <v>86</v>
      </c>
      <c r="AW1632" s="13" t="s">
        <v>41</v>
      </c>
      <c r="AX1632" s="13" t="s">
        <v>78</v>
      </c>
      <c r="AY1632" s="237" t="s">
        <v>183</v>
      </c>
    </row>
    <row r="1633" spans="2:51" s="12" customFormat="1" ht="13.5">
      <c r="B1633" s="215"/>
      <c r="C1633" s="216"/>
      <c r="D1633" s="238" t="s">
        <v>192</v>
      </c>
      <c r="E1633" s="242" t="s">
        <v>22</v>
      </c>
      <c r="F1633" s="243" t="s">
        <v>207</v>
      </c>
      <c r="G1633" s="216"/>
      <c r="H1633" s="244" t="s">
        <v>22</v>
      </c>
      <c r="I1633" s="221"/>
      <c r="J1633" s="216"/>
      <c r="K1633" s="216"/>
      <c r="L1633" s="222"/>
      <c r="M1633" s="223"/>
      <c r="N1633" s="224"/>
      <c r="O1633" s="224"/>
      <c r="P1633" s="224"/>
      <c r="Q1633" s="224"/>
      <c r="R1633" s="224"/>
      <c r="S1633" s="224"/>
      <c r="T1633" s="225"/>
      <c r="AT1633" s="226" t="s">
        <v>192</v>
      </c>
      <c r="AU1633" s="226" t="s">
        <v>86</v>
      </c>
      <c r="AV1633" s="12" t="s">
        <v>24</v>
      </c>
      <c r="AW1633" s="12" t="s">
        <v>41</v>
      </c>
      <c r="AX1633" s="12" t="s">
        <v>78</v>
      </c>
      <c r="AY1633" s="226" t="s">
        <v>183</v>
      </c>
    </row>
    <row r="1634" spans="2:65" s="1" customFormat="1" ht="31.5" customHeight="1">
      <c r="B1634" s="40"/>
      <c r="C1634" s="203" t="s">
        <v>2668</v>
      </c>
      <c r="D1634" s="203" t="s">
        <v>185</v>
      </c>
      <c r="E1634" s="204" t="s">
        <v>2669</v>
      </c>
      <c r="F1634" s="205" t="s">
        <v>2670</v>
      </c>
      <c r="G1634" s="206" t="s">
        <v>288</v>
      </c>
      <c r="H1634" s="207">
        <v>7.59</v>
      </c>
      <c r="I1634" s="208"/>
      <c r="J1634" s="209">
        <f>ROUND(I1634*H1634,2)</f>
        <v>0</v>
      </c>
      <c r="K1634" s="205" t="s">
        <v>189</v>
      </c>
      <c r="L1634" s="60"/>
      <c r="M1634" s="210" t="s">
        <v>22</v>
      </c>
      <c r="N1634" s="211" t="s">
        <v>49</v>
      </c>
      <c r="O1634" s="41"/>
      <c r="P1634" s="212">
        <f>O1634*H1634</f>
        <v>0</v>
      </c>
      <c r="Q1634" s="212">
        <v>0.00014</v>
      </c>
      <c r="R1634" s="212">
        <f>Q1634*H1634</f>
        <v>0.0010626</v>
      </c>
      <c r="S1634" s="212">
        <v>0</v>
      </c>
      <c r="T1634" s="213">
        <f>S1634*H1634</f>
        <v>0</v>
      </c>
      <c r="AR1634" s="23" t="s">
        <v>299</v>
      </c>
      <c r="AT1634" s="23" t="s">
        <v>185</v>
      </c>
      <c r="AU1634" s="23" t="s">
        <v>86</v>
      </c>
      <c r="AY1634" s="23" t="s">
        <v>183</v>
      </c>
      <c r="BE1634" s="214">
        <f>IF(N1634="základní",J1634,0)</f>
        <v>0</v>
      </c>
      <c r="BF1634" s="214">
        <f>IF(N1634="snížená",J1634,0)</f>
        <v>0</v>
      </c>
      <c r="BG1634" s="214">
        <f>IF(N1634="zákl. přenesená",J1634,0)</f>
        <v>0</v>
      </c>
      <c r="BH1634" s="214">
        <f>IF(N1634="sníž. přenesená",J1634,0)</f>
        <v>0</v>
      </c>
      <c r="BI1634" s="214">
        <f>IF(N1634="nulová",J1634,0)</f>
        <v>0</v>
      </c>
      <c r="BJ1634" s="23" t="s">
        <v>24</v>
      </c>
      <c r="BK1634" s="214">
        <f>ROUND(I1634*H1634,2)</f>
        <v>0</v>
      </c>
      <c r="BL1634" s="23" t="s">
        <v>299</v>
      </c>
      <c r="BM1634" s="23" t="s">
        <v>2671</v>
      </c>
    </row>
    <row r="1635" spans="2:65" s="1" customFormat="1" ht="31.5" customHeight="1">
      <c r="B1635" s="40"/>
      <c r="C1635" s="203" t="s">
        <v>2672</v>
      </c>
      <c r="D1635" s="203" t="s">
        <v>185</v>
      </c>
      <c r="E1635" s="204" t="s">
        <v>2673</v>
      </c>
      <c r="F1635" s="205" t="s">
        <v>2674</v>
      </c>
      <c r="G1635" s="206" t="s">
        <v>312</v>
      </c>
      <c r="H1635" s="207">
        <v>40</v>
      </c>
      <c r="I1635" s="208"/>
      <c r="J1635" s="209">
        <f>ROUND(I1635*H1635,2)</f>
        <v>0</v>
      </c>
      <c r="K1635" s="205" t="s">
        <v>22</v>
      </c>
      <c r="L1635" s="60"/>
      <c r="M1635" s="210" t="s">
        <v>22</v>
      </c>
      <c r="N1635" s="211" t="s">
        <v>49</v>
      </c>
      <c r="O1635" s="41"/>
      <c r="P1635" s="212">
        <f>O1635*H1635</f>
        <v>0</v>
      </c>
      <c r="Q1635" s="212">
        <v>0.00012</v>
      </c>
      <c r="R1635" s="212">
        <f>Q1635*H1635</f>
        <v>0.0048000000000000004</v>
      </c>
      <c r="S1635" s="212">
        <v>0</v>
      </c>
      <c r="T1635" s="213">
        <f>S1635*H1635</f>
        <v>0</v>
      </c>
      <c r="AR1635" s="23" t="s">
        <v>299</v>
      </c>
      <c r="AT1635" s="23" t="s">
        <v>185</v>
      </c>
      <c r="AU1635" s="23" t="s">
        <v>86</v>
      </c>
      <c r="AY1635" s="23" t="s">
        <v>183</v>
      </c>
      <c r="BE1635" s="214">
        <f>IF(N1635="základní",J1635,0)</f>
        <v>0</v>
      </c>
      <c r="BF1635" s="214">
        <f>IF(N1635="snížená",J1635,0)</f>
        <v>0</v>
      </c>
      <c r="BG1635" s="214">
        <f>IF(N1635="zákl. přenesená",J1635,0)</f>
        <v>0</v>
      </c>
      <c r="BH1635" s="214">
        <f>IF(N1635="sníž. přenesená",J1635,0)</f>
        <v>0</v>
      </c>
      <c r="BI1635" s="214">
        <f>IF(N1635="nulová",J1635,0)</f>
        <v>0</v>
      </c>
      <c r="BJ1635" s="23" t="s">
        <v>24</v>
      </c>
      <c r="BK1635" s="214">
        <f>ROUND(I1635*H1635,2)</f>
        <v>0</v>
      </c>
      <c r="BL1635" s="23" t="s">
        <v>299</v>
      </c>
      <c r="BM1635" s="23" t="s">
        <v>2675</v>
      </c>
    </row>
    <row r="1636" spans="2:51" s="13" customFormat="1" ht="13.5">
      <c r="B1636" s="227"/>
      <c r="C1636" s="228"/>
      <c r="D1636" s="238" t="s">
        <v>192</v>
      </c>
      <c r="E1636" s="239" t="s">
        <v>22</v>
      </c>
      <c r="F1636" s="240" t="s">
        <v>442</v>
      </c>
      <c r="G1636" s="228"/>
      <c r="H1636" s="241">
        <v>40</v>
      </c>
      <c r="I1636" s="232"/>
      <c r="J1636" s="228"/>
      <c r="K1636" s="228"/>
      <c r="L1636" s="233"/>
      <c r="M1636" s="234"/>
      <c r="N1636" s="235"/>
      <c r="O1636" s="235"/>
      <c r="P1636" s="235"/>
      <c r="Q1636" s="235"/>
      <c r="R1636" s="235"/>
      <c r="S1636" s="235"/>
      <c r="T1636" s="236"/>
      <c r="AT1636" s="237" t="s">
        <v>192</v>
      </c>
      <c r="AU1636" s="237" t="s">
        <v>86</v>
      </c>
      <c r="AV1636" s="13" t="s">
        <v>86</v>
      </c>
      <c r="AW1636" s="13" t="s">
        <v>41</v>
      </c>
      <c r="AX1636" s="13" t="s">
        <v>24</v>
      </c>
      <c r="AY1636" s="237" t="s">
        <v>183</v>
      </c>
    </row>
    <row r="1637" spans="2:65" s="1" customFormat="1" ht="22.5" customHeight="1">
      <c r="B1637" s="40"/>
      <c r="C1637" s="203" t="s">
        <v>2676</v>
      </c>
      <c r="D1637" s="203" t="s">
        <v>185</v>
      </c>
      <c r="E1637" s="204" t="s">
        <v>2677</v>
      </c>
      <c r="F1637" s="205" t="s">
        <v>2678</v>
      </c>
      <c r="G1637" s="206" t="s">
        <v>288</v>
      </c>
      <c r="H1637" s="207">
        <v>7.59</v>
      </c>
      <c r="I1637" s="208"/>
      <c r="J1637" s="209">
        <f>ROUND(I1637*H1637,2)</f>
        <v>0</v>
      </c>
      <c r="K1637" s="205" t="s">
        <v>189</v>
      </c>
      <c r="L1637" s="60"/>
      <c r="M1637" s="210" t="s">
        <v>22</v>
      </c>
      <c r="N1637" s="211" t="s">
        <v>49</v>
      </c>
      <c r="O1637" s="41"/>
      <c r="P1637" s="212">
        <f>O1637*H1637</f>
        <v>0</v>
      </c>
      <c r="Q1637" s="212">
        <v>0.00023</v>
      </c>
      <c r="R1637" s="212">
        <f>Q1637*H1637</f>
        <v>0.0017457</v>
      </c>
      <c r="S1637" s="212">
        <v>0</v>
      </c>
      <c r="T1637" s="213">
        <f>S1637*H1637</f>
        <v>0</v>
      </c>
      <c r="AR1637" s="23" t="s">
        <v>299</v>
      </c>
      <c r="AT1637" s="23" t="s">
        <v>185</v>
      </c>
      <c r="AU1637" s="23" t="s">
        <v>86</v>
      </c>
      <c r="AY1637" s="23" t="s">
        <v>183</v>
      </c>
      <c r="BE1637" s="214">
        <f>IF(N1637="základní",J1637,0)</f>
        <v>0</v>
      </c>
      <c r="BF1637" s="214">
        <f>IF(N1637="snížená",J1637,0)</f>
        <v>0</v>
      </c>
      <c r="BG1637" s="214">
        <f>IF(N1637="zákl. přenesená",J1637,0)</f>
        <v>0</v>
      </c>
      <c r="BH1637" s="214">
        <f>IF(N1637="sníž. přenesená",J1637,0)</f>
        <v>0</v>
      </c>
      <c r="BI1637" s="214">
        <f>IF(N1637="nulová",J1637,0)</f>
        <v>0</v>
      </c>
      <c r="BJ1637" s="23" t="s">
        <v>24</v>
      </c>
      <c r="BK1637" s="214">
        <f>ROUND(I1637*H1637,2)</f>
        <v>0</v>
      </c>
      <c r="BL1637" s="23" t="s">
        <v>299</v>
      </c>
      <c r="BM1637" s="23" t="s">
        <v>2679</v>
      </c>
    </row>
    <row r="1638" spans="2:63" s="11" customFormat="1" ht="29.85" customHeight="1">
      <c r="B1638" s="186"/>
      <c r="C1638" s="187"/>
      <c r="D1638" s="200" t="s">
        <v>77</v>
      </c>
      <c r="E1638" s="201" t="s">
        <v>2680</v>
      </c>
      <c r="F1638" s="201" t="s">
        <v>2681</v>
      </c>
      <c r="G1638" s="187"/>
      <c r="H1638" s="187"/>
      <c r="I1638" s="190"/>
      <c r="J1638" s="202">
        <f>BK1638</f>
        <v>0</v>
      </c>
      <c r="K1638" s="187"/>
      <c r="L1638" s="192"/>
      <c r="M1638" s="193"/>
      <c r="N1638" s="194"/>
      <c r="O1638" s="194"/>
      <c r="P1638" s="195">
        <f>SUM(P1639:P1646)</f>
        <v>0</v>
      </c>
      <c r="Q1638" s="194"/>
      <c r="R1638" s="195">
        <f>SUM(R1639:R1646)</f>
        <v>1.9667424400000002</v>
      </c>
      <c r="S1638" s="194"/>
      <c r="T1638" s="196">
        <f>SUM(T1639:T1646)</f>
        <v>0</v>
      </c>
      <c r="AR1638" s="197" t="s">
        <v>86</v>
      </c>
      <c r="AT1638" s="198" t="s">
        <v>77</v>
      </c>
      <c r="AU1638" s="198" t="s">
        <v>24</v>
      </c>
      <c r="AY1638" s="197" t="s">
        <v>183</v>
      </c>
      <c r="BK1638" s="199">
        <f>SUM(BK1639:BK1646)</f>
        <v>0</v>
      </c>
    </row>
    <row r="1639" spans="2:65" s="1" customFormat="1" ht="22.5" customHeight="1">
      <c r="B1639" s="40"/>
      <c r="C1639" s="203" t="s">
        <v>2682</v>
      </c>
      <c r="D1639" s="203" t="s">
        <v>185</v>
      </c>
      <c r="E1639" s="204" t="s">
        <v>2683</v>
      </c>
      <c r="F1639" s="205" t="s">
        <v>2684</v>
      </c>
      <c r="G1639" s="206" t="s">
        <v>288</v>
      </c>
      <c r="H1639" s="207">
        <v>3782.197</v>
      </c>
      <c r="I1639" s="208"/>
      <c r="J1639" s="209">
        <f>ROUND(I1639*H1639,2)</f>
        <v>0</v>
      </c>
      <c r="K1639" s="205" t="s">
        <v>189</v>
      </c>
      <c r="L1639" s="60"/>
      <c r="M1639" s="210" t="s">
        <v>22</v>
      </c>
      <c r="N1639" s="211" t="s">
        <v>49</v>
      </c>
      <c r="O1639" s="41"/>
      <c r="P1639" s="212">
        <f>O1639*H1639</f>
        <v>0</v>
      </c>
      <c r="Q1639" s="212">
        <v>0.0002</v>
      </c>
      <c r="R1639" s="212">
        <f>Q1639*H1639</f>
        <v>0.7564394000000001</v>
      </c>
      <c r="S1639" s="212">
        <v>0</v>
      </c>
      <c r="T1639" s="213">
        <f>S1639*H1639</f>
        <v>0</v>
      </c>
      <c r="AR1639" s="23" t="s">
        <v>299</v>
      </c>
      <c r="AT1639" s="23" t="s">
        <v>185</v>
      </c>
      <c r="AU1639" s="23" t="s">
        <v>86</v>
      </c>
      <c r="AY1639" s="23" t="s">
        <v>183</v>
      </c>
      <c r="BE1639" s="214">
        <f>IF(N1639="základní",J1639,0)</f>
        <v>0</v>
      </c>
      <c r="BF1639" s="214">
        <f>IF(N1639="snížená",J1639,0)</f>
        <v>0</v>
      </c>
      <c r="BG1639" s="214">
        <f>IF(N1639="zákl. přenesená",J1639,0)</f>
        <v>0</v>
      </c>
      <c r="BH1639" s="214">
        <f>IF(N1639="sníž. přenesená",J1639,0)</f>
        <v>0</v>
      </c>
      <c r="BI1639" s="214">
        <f>IF(N1639="nulová",J1639,0)</f>
        <v>0</v>
      </c>
      <c r="BJ1639" s="23" t="s">
        <v>24</v>
      </c>
      <c r="BK1639" s="214">
        <f>ROUND(I1639*H1639,2)</f>
        <v>0</v>
      </c>
      <c r="BL1639" s="23" t="s">
        <v>299</v>
      </c>
      <c r="BM1639" s="23" t="s">
        <v>2685</v>
      </c>
    </row>
    <row r="1640" spans="2:51" s="12" customFormat="1" ht="13.5">
      <c r="B1640" s="215"/>
      <c r="C1640" s="216"/>
      <c r="D1640" s="217" t="s">
        <v>192</v>
      </c>
      <c r="E1640" s="218" t="s">
        <v>22</v>
      </c>
      <c r="F1640" s="219" t="s">
        <v>2686</v>
      </c>
      <c r="G1640" s="216"/>
      <c r="H1640" s="220" t="s">
        <v>22</v>
      </c>
      <c r="I1640" s="221"/>
      <c r="J1640" s="216"/>
      <c r="K1640" s="216"/>
      <c r="L1640" s="222"/>
      <c r="M1640" s="223"/>
      <c r="N1640" s="224"/>
      <c r="O1640" s="224"/>
      <c r="P1640" s="224"/>
      <c r="Q1640" s="224"/>
      <c r="R1640" s="224"/>
      <c r="S1640" s="224"/>
      <c r="T1640" s="225"/>
      <c r="AT1640" s="226" t="s">
        <v>192</v>
      </c>
      <c r="AU1640" s="226" t="s">
        <v>86</v>
      </c>
      <c r="AV1640" s="12" t="s">
        <v>24</v>
      </c>
      <c r="AW1640" s="12" t="s">
        <v>41</v>
      </c>
      <c r="AX1640" s="12" t="s">
        <v>78</v>
      </c>
      <c r="AY1640" s="226" t="s">
        <v>183</v>
      </c>
    </row>
    <row r="1641" spans="2:51" s="13" customFormat="1" ht="13.5">
      <c r="B1641" s="227"/>
      <c r="C1641" s="228"/>
      <c r="D1641" s="217" t="s">
        <v>192</v>
      </c>
      <c r="E1641" s="229" t="s">
        <v>22</v>
      </c>
      <c r="F1641" s="230" t="s">
        <v>2687</v>
      </c>
      <c r="G1641" s="228"/>
      <c r="H1641" s="231">
        <v>1320.8</v>
      </c>
      <c r="I1641" s="232"/>
      <c r="J1641" s="228"/>
      <c r="K1641" s="228"/>
      <c r="L1641" s="233"/>
      <c r="M1641" s="234"/>
      <c r="N1641" s="235"/>
      <c r="O1641" s="235"/>
      <c r="P1641" s="235"/>
      <c r="Q1641" s="235"/>
      <c r="R1641" s="235"/>
      <c r="S1641" s="235"/>
      <c r="T1641" s="236"/>
      <c r="AT1641" s="237" t="s">
        <v>192</v>
      </c>
      <c r="AU1641" s="237" t="s">
        <v>86</v>
      </c>
      <c r="AV1641" s="13" t="s">
        <v>86</v>
      </c>
      <c r="AW1641" s="13" t="s">
        <v>41</v>
      </c>
      <c r="AX1641" s="13" t="s">
        <v>78</v>
      </c>
      <c r="AY1641" s="237" t="s">
        <v>183</v>
      </c>
    </row>
    <row r="1642" spans="2:51" s="12" customFormat="1" ht="13.5">
      <c r="B1642" s="215"/>
      <c r="C1642" s="216"/>
      <c r="D1642" s="217" t="s">
        <v>192</v>
      </c>
      <c r="E1642" s="218" t="s">
        <v>22</v>
      </c>
      <c r="F1642" s="219" t="s">
        <v>2688</v>
      </c>
      <c r="G1642" s="216"/>
      <c r="H1642" s="220" t="s">
        <v>22</v>
      </c>
      <c r="I1642" s="221"/>
      <c r="J1642" s="216"/>
      <c r="K1642" s="216"/>
      <c r="L1642" s="222"/>
      <c r="M1642" s="223"/>
      <c r="N1642" s="224"/>
      <c r="O1642" s="224"/>
      <c r="P1642" s="224"/>
      <c r="Q1642" s="224"/>
      <c r="R1642" s="224"/>
      <c r="S1642" s="224"/>
      <c r="T1642" s="225"/>
      <c r="AT1642" s="226" t="s">
        <v>192</v>
      </c>
      <c r="AU1642" s="226" t="s">
        <v>86</v>
      </c>
      <c r="AV1642" s="12" t="s">
        <v>24</v>
      </c>
      <c r="AW1642" s="12" t="s">
        <v>41</v>
      </c>
      <c r="AX1642" s="12" t="s">
        <v>78</v>
      </c>
      <c r="AY1642" s="226" t="s">
        <v>183</v>
      </c>
    </row>
    <row r="1643" spans="2:51" s="13" customFormat="1" ht="13.5">
      <c r="B1643" s="227"/>
      <c r="C1643" s="228"/>
      <c r="D1643" s="217" t="s">
        <v>192</v>
      </c>
      <c r="E1643" s="229" t="s">
        <v>22</v>
      </c>
      <c r="F1643" s="230" t="s">
        <v>2689</v>
      </c>
      <c r="G1643" s="228"/>
      <c r="H1643" s="231">
        <v>2461.397</v>
      </c>
      <c r="I1643" s="232"/>
      <c r="J1643" s="228"/>
      <c r="K1643" s="228"/>
      <c r="L1643" s="233"/>
      <c r="M1643" s="234"/>
      <c r="N1643" s="235"/>
      <c r="O1643" s="235"/>
      <c r="P1643" s="235"/>
      <c r="Q1643" s="235"/>
      <c r="R1643" s="235"/>
      <c r="S1643" s="235"/>
      <c r="T1643" s="236"/>
      <c r="AT1643" s="237" t="s">
        <v>192</v>
      </c>
      <c r="AU1643" s="237" t="s">
        <v>86</v>
      </c>
      <c r="AV1643" s="13" t="s">
        <v>86</v>
      </c>
      <c r="AW1643" s="13" t="s">
        <v>41</v>
      </c>
      <c r="AX1643" s="13" t="s">
        <v>78</v>
      </c>
      <c r="AY1643" s="237" t="s">
        <v>183</v>
      </c>
    </row>
    <row r="1644" spans="2:51" s="12" customFormat="1" ht="13.5">
      <c r="B1644" s="215"/>
      <c r="C1644" s="216"/>
      <c r="D1644" s="238" t="s">
        <v>192</v>
      </c>
      <c r="E1644" s="242" t="s">
        <v>22</v>
      </c>
      <c r="F1644" s="243" t="s">
        <v>207</v>
      </c>
      <c r="G1644" s="216"/>
      <c r="H1644" s="244" t="s">
        <v>22</v>
      </c>
      <c r="I1644" s="221"/>
      <c r="J1644" s="216"/>
      <c r="K1644" s="216"/>
      <c r="L1644" s="222"/>
      <c r="M1644" s="223"/>
      <c r="N1644" s="224"/>
      <c r="O1644" s="224"/>
      <c r="P1644" s="224"/>
      <c r="Q1644" s="224"/>
      <c r="R1644" s="224"/>
      <c r="S1644" s="224"/>
      <c r="T1644" s="225"/>
      <c r="AT1644" s="226" t="s">
        <v>192</v>
      </c>
      <c r="AU1644" s="226" t="s">
        <v>86</v>
      </c>
      <c r="AV1644" s="12" t="s">
        <v>24</v>
      </c>
      <c r="AW1644" s="12" t="s">
        <v>41</v>
      </c>
      <c r="AX1644" s="12" t="s">
        <v>78</v>
      </c>
      <c r="AY1644" s="226" t="s">
        <v>183</v>
      </c>
    </row>
    <row r="1645" spans="2:65" s="1" customFormat="1" ht="22.5" customHeight="1">
      <c r="B1645" s="40"/>
      <c r="C1645" s="203" t="s">
        <v>2690</v>
      </c>
      <c r="D1645" s="203" t="s">
        <v>185</v>
      </c>
      <c r="E1645" s="204" t="s">
        <v>2691</v>
      </c>
      <c r="F1645" s="205" t="s">
        <v>2692</v>
      </c>
      <c r="G1645" s="206" t="s">
        <v>288</v>
      </c>
      <c r="H1645" s="207">
        <v>3782.197</v>
      </c>
      <c r="I1645" s="208"/>
      <c r="J1645" s="209">
        <f>ROUND(I1645*H1645,2)</f>
        <v>0</v>
      </c>
      <c r="K1645" s="205" t="s">
        <v>189</v>
      </c>
      <c r="L1645" s="60"/>
      <c r="M1645" s="210" t="s">
        <v>22</v>
      </c>
      <c r="N1645" s="211" t="s">
        <v>49</v>
      </c>
      <c r="O1645" s="41"/>
      <c r="P1645" s="212">
        <f>O1645*H1645</f>
        <v>0</v>
      </c>
      <c r="Q1645" s="212">
        <v>0.00032</v>
      </c>
      <c r="R1645" s="212">
        <f>Q1645*H1645</f>
        <v>1.21030304</v>
      </c>
      <c r="S1645" s="212">
        <v>0</v>
      </c>
      <c r="T1645" s="213">
        <f>S1645*H1645</f>
        <v>0</v>
      </c>
      <c r="AR1645" s="23" t="s">
        <v>299</v>
      </c>
      <c r="AT1645" s="23" t="s">
        <v>185</v>
      </c>
      <c r="AU1645" s="23" t="s">
        <v>86</v>
      </c>
      <c r="AY1645" s="23" t="s">
        <v>183</v>
      </c>
      <c r="BE1645" s="214">
        <f>IF(N1645="základní",J1645,0)</f>
        <v>0</v>
      </c>
      <c r="BF1645" s="214">
        <f>IF(N1645="snížená",J1645,0)</f>
        <v>0</v>
      </c>
      <c r="BG1645" s="214">
        <f>IF(N1645="zákl. přenesená",J1645,0)</f>
        <v>0</v>
      </c>
      <c r="BH1645" s="214">
        <f>IF(N1645="sníž. přenesená",J1645,0)</f>
        <v>0</v>
      </c>
      <c r="BI1645" s="214">
        <f>IF(N1645="nulová",J1645,0)</f>
        <v>0</v>
      </c>
      <c r="BJ1645" s="23" t="s">
        <v>24</v>
      </c>
      <c r="BK1645" s="214">
        <f>ROUND(I1645*H1645,2)</f>
        <v>0</v>
      </c>
      <c r="BL1645" s="23" t="s">
        <v>299</v>
      </c>
      <c r="BM1645" s="23" t="s">
        <v>2693</v>
      </c>
    </row>
    <row r="1646" spans="2:47" s="1" customFormat="1" ht="27">
      <c r="B1646" s="40"/>
      <c r="C1646" s="62"/>
      <c r="D1646" s="217" t="s">
        <v>276</v>
      </c>
      <c r="E1646" s="62"/>
      <c r="F1646" s="255" t="s">
        <v>2694</v>
      </c>
      <c r="G1646" s="62"/>
      <c r="H1646" s="62"/>
      <c r="I1646" s="171"/>
      <c r="J1646" s="62"/>
      <c r="K1646" s="62"/>
      <c r="L1646" s="60"/>
      <c r="M1646" s="256"/>
      <c r="N1646" s="41"/>
      <c r="O1646" s="41"/>
      <c r="P1646" s="41"/>
      <c r="Q1646" s="41"/>
      <c r="R1646" s="41"/>
      <c r="S1646" s="41"/>
      <c r="T1646" s="77"/>
      <c r="AT1646" s="23" t="s">
        <v>276</v>
      </c>
      <c r="AU1646" s="23" t="s">
        <v>86</v>
      </c>
    </row>
    <row r="1647" spans="2:63" s="11" customFormat="1" ht="29.85" customHeight="1">
      <c r="B1647" s="186"/>
      <c r="C1647" s="187"/>
      <c r="D1647" s="200" t="s">
        <v>77</v>
      </c>
      <c r="E1647" s="201" t="s">
        <v>2695</v>
      </c>
      <c r="F1647" s="201" t="s">
        <v>2696</v>
      </c>
      <c r="G1647" s="187"/>
      <c r="H1647" s="187"/>
      <c r="I1647" s="190"/>
      <c r="J1647" s="202">
        <f>BK1647</f>
        <v>0</v>
      </c>
      <c r="K1647" s="187"/>
      <c r="L1647" s="192"/>
      <c r="M1647" s="193"/>
      <c r="N1647" s="194"/>
      <c r="O1647" s="194"/>
      <c r="P1647" s="195">
        <f>SUM(P1648:P1754)</f>
        <v>0</v>
      </c>
      <c r="Q1647" s="194"/>
      <c r="R1647" s="195">
        <f>SUM(R1648:R1754)</f>
        <v>0</v>
      </c>
      <c r="S1647" s="194"/>
      <c r="T1647" s="196">
        <f>SUM(T1648:T1754)</f>
        <v>0</v>
      </c>
      <c r="AR1647" s="197" t="s">
        <v>201</v>
      </c>
      <c r="AT1647" s="198" t="s">
        <v>77</v>
      </c>
      <c r="AU1647" s="198" t="s">
        <v>24</v>
      </c>
      <c r="AY1647" s="197" t="s">
        <v>183</v>
      </c>
      <c r="BK1647" s="199">
        <f>SUM(BK1648:BK1754)</f>
        <v>0</v>
      </c>
    </row>
    <row r="1648" spans="2:65" s="1" customFormat="1" ht="22.5" customHeight="1">
      <c r="B1648" s="40"/>
      <c r="C1648" s="203" t="s">
        <v>2697</v>
      </c>
      <c r="D1648" s="203" t="s">
        <v>185</v>
      </c>
      <c r="E1648" s="204" t="s">
        <v>2698</v>
      </c>
      <c r="F1648" s="205" t="s">
        <v>2699</v>
      </c>
      <c r="G1648" s="206" t="s">
        <v>915</v>
      </c>
      <c r="H1648" s="207">
        <v>128</v>
      </c>
      <c r="I1648" s="208"/>
      <c r="J1648" s="209">
        <f aca="true" t="shared" si="150" ref="J1648:J1663">ROUND(I1648*H1648,2)</f>
        <v>0</v>
      </c>
      <c r="K1648" s="205" t="s">
        <v>22</v>
      </c>
      <c r="L1648" s="60"/>
      <c r="M1648" s="210" t="s">
        <v>22</v>
      </c>
      <c r="N1648" s="211" t="s">
        <v>49</v>
      </c>
      <c r="O1648" s="41"/>
      <c r="P1648" s="212">
        <f aca="true" t="shared" si="151" ref="P1648:P1663">O1648*H1648</f>
        <v>0</v>
      </c>
      <c r="Q1648" s="212">
        <v>0</v>
      </c>
      <c r="R1648" s="212">
        <f aca="true" t="shared" si="152" ref="R1648:R1663">Q1648*H1648</f>
        <v>0</v>
      </c>
      <c r="S1648" s="212">
        <v>0</v>
      </c>
      <c r="T1648" s="213">
        <f aca="true" t="shared" si="153" ref="T1648:T1663">S1648*H1648</f>
        <v>0</v>
      </c>
      <c r="AR1648" s="23" t="s">
        <v>190</v>
      </c>
      <c r="AT1648" s="23" t="s">
        <v>185</v>
      </c>
      <c r="AU1648" s="23" t="s">
        <v>86</v>
      </c>
      <c r="AY1648" s="23" t="s">
        <v>183</v>
      </c>
      <c r="BE1648" s="214">
        <f aca="true" t="shared" si="154" ref="BE1648:BE1663">IF(N1648="základní",J1648,0)</f>
        <v>0</v>
      </c>
      <c r="BF1648" s="214">
        <f aca="true" t="shared" si="155" ref="BF1648:BF1663">IF(N1648="snížená",J1648,0)</f>
        <v>0</v>
      </c>
      <c r="BG1648" s="214">
        <f aca="true" t="shared" si="156" ref="BG1648:BG1663">IF(N1648="zákl. přenesená",J1648,0)</f>
        <v>0</v>
      </c>
      <c r="BH1648" s="214">
        <f aca="true" t="shared" si="157" ref="BH1648:BH1663">IF(N1648="sníž. přenesená",J1648,0)</f>
        <v>0</v>
      </c>
      <c r="BI1648" s="214">
        <f aca="true" t="shared" si="158" ref="BI1648:BI1663">IF(N1648="nulová",J1648,0)</f>
        <v>0</v>
      </c>
      <c r="BJ1648" s="23" t="s">
        <v>24</v>
      </c>
      <c r="BK1648" s="214">
        <f aca="true" t="shared" si="159" ref="BK1648:BK1663">ROUND(I1648*H1648,2)</f>
        <v>0</v>
      </c>
      <c r="BL1648" s="23" t="s">
        <v>190</v>
      </c>
      <c r="BM1648" s="23" t="s">
        <v>2700</v>
      </c>
    </row>
    <row r="1649" spans="2:65" s="1" customFormat="1" ht="22.5" customHeight="1">
      <c r="B1649" s="40"/>
      <c r="C1649" s="203" t="s">
        <v>2701</v>
      </c>
      <c r="D1649" s="203" t="s">
        <v>185</v>
      </c>
      <c r="E1649" s="204" t="s">
        <v>2702</v>
      </c>
      <c r="F1649" s="205" t="s">
        <v>2699</v>
      </c>
      <c r="G1649" s="206" t="s">
        <v>915</v>
      </c>
      <c r="H1649" s="207">
        <v>10</v>
      </c>
      <c r="I1649" s="208"/>
      <c r="J1649" s="209">
        <f t="shared" si="150"/>
        <v>0</v>
      </c>
      <c r="K1649" s="205" t="s">
        <v>22</v>
      </c>
      <c r="L1649" s="60"/>
      <c r="M1649" s="210" t="s">
        <v>22</v>
      </c>
      <c r="N1649" s="211" t="s">
        <v>49</v>
      </c>
      <c r="O1649" s="41"/>
      <c r="P1649" s="212">
        <f t="shared" si="151"/>
        <v>0</v>
      </c>
      <c r="Q1649" s="212">
        <v>0</v>
      </c>
      <c r="R1649" s="212">
        <f t="shared" si="152"/>
        <v>0</v>
      </c>
      <c r="S1649" s="212">
        <v>0</v>
      </c>
      <c r="T1649" s="213">
        <f t="shared" si="153"/>
        <v>0</v>
      </c>
      <c r="AR1649" s="23" t="s">
        <v>190</v>
      </c>
      <c r="AT1649" s="23" t="s">
        <v>185</v>
      </c>
      <c r="AU1649" s="23" t="s">
        <v>86</v>
      </c>
      <c r="AY1649" s="23" t="s">
        <v>183</v>
      </c>
      <c r="BE1649" s="214">
        <f t="shared" si="154"/>
        <v>0</v>
      </c>
      <c r="BF1649" s="214">
        <f t="shared" si="155"/>
        <v>0</v>
      </c>
      <c r="BG1649" s="214">
        <f t="shared" si="156"/>
        <v>0</v>
      </c>
      <c r="BH1649" s="214">
        <f t="shared" si="157"/>
        <v>0</v>
      </c>
      <c r="BI1649" s="214">
        <f t="shared" si="158"/>
        <v>0</v>
      </c>
      <c r="BJ1649" s="23" t="s">
        <v>24</v>
      </c>
      <c r="BK1649" s="214">
        <f t="shared" si="159"/>
        <v>0</v>
      </c>
      <c r="BL1649" s="23" t="s">
        <v>190</v>
      </c>
      <c r="BM1649" s="23" t="s">
        <v>2703</v>
      </c>
    </row>
    <row r="1650" spans="2:65" s="1" customFormat="1" ht="22.5" customHeight="1">
      <c r="B1650" s="40"/>
      <c r="C1650" s="203" t="s">
        <v>2704</v>
      </c>
      <c r="D1650" s="203" t="s">
        <v>185</v>
      </c>
      <c r="E1650" s="204" t="s">
        <v>2705</v>
      </c>
      <c r="F1650" s="205" t="s">
        <v>2699</v>
      </c>
      <c r="G1650" s="206" t="s">
        <v>915</v>
      </c>
      <c r="H1650" s="207">
        <v>50</v>
      </c>
      <c r="I1650" s="208"/>
      <c r="J1650" s="209">
        <f t="shared" si="150"/>
        <v>0</v>
      </c>
      <c r="K1650" s="205" t="s">
        <v>22</v>
      </c>
      <c r="L1650" s="60"/>
      <c r="M1650" s="210" t="s">
        <v>22</v>
      </c>
      <c r="N1650" s="211" t="s">
        <v>49</v>
      </c>
      <c r="O1650" s="41"/>
      <c r="P1650" s="212">
        <f t="shared" si="151"/>
        <v>0</v>
      </c>
      <c r="Q1650" s="212">
        <v>0</v>
      </c>
      <c r="R1650" s="212">
        <f t="shared" si="152"/>
        <v>0</v>
      </c>
      <c r="S1650" s="212">
        <v>0</v>
      </c>
      <c r="T1650" s="213">
        <f t="shared" si="153"/>
        <v>0</v>
      </c>
      <c r="AR1650" s="23" t="s">
        <v>190</v>
      </c>
      <c r="AT1650" s="23" t="s">
        <v>185</v>
      </c>
      <c r="AU1650" s="23" t="s">
        <v>86</v>
      </c>
      <c r="AY1650" s="23" t="s">
        <v>183</v>
      </c>
      <c r="BE1650" s="214">
        <f t="shared" si="154"/>
        <v>0</v>
      </c>
      <c r="BF1650" s="214">
        <f t="shared" si="155"/>
        <v>0</v>
      </c>
      <c r="BG1650" s="214">
        <f t="shared" si="156"/>
        <v>0</v>
      </c>
      <c r="BH1650" s="214">
        <f t="shared" si="157"/>
        <v>0</v>
      </c>
      <c r="BI1650" s="214">
        <f t="shared" si="158"/>
        <v>0</v>
      </c>
      <c r="BJ1650" s="23" t="s">
        <v>24</v>
      </c>
      <c r="BK1650" s="214">
        <f t="shared" si="159"/>
        <v>0</v>
      </c>
      <c r="BL1650" s="23" t="s">
        <v>190</v>
      </c>
      <c r="BM1650" s="23" t="s">
        <v>2706</v>
      </c>
    </row>
    <row r="1651" spans="2:65" s="1" customFormat="1" ht="22.5" customHeight="1">
      <c r="B1651" s="40"/>
      <c r="C1651" s="203" t="s">
        <v>2707</v>
      </c>
      <c r="D1651" s="203" t="s">
        <v>185</v>
      </c>
      <c r="E1651" s="204" t="s">
        <v>2708</v>
      </c>
      <c r="F1651" s="205" t="s">
        <v>2699</v>
      </c>
      <c r="G1651" s="206" t="s">
        <v>915</v>
      </c>
      <c r="H1651" s="207">
        <v>50</v>
      </c>
      <c r="I1651" s="208"/>
      <c r="J1651" s="209">
        <f t="shared" si="150"/>
        <v>0</v>
      </c>
      <c r="K1651" s="205" t="s">
        <v>22</v>
      </c>
      <c r="L1651" s="60"/>
      <c r="M1651" s="210" t="s">
        <v>22</v>
      </c>
      <c r="N1651" s="211" t="s">
        <v>49</v>
      </c>
      <c r="O1651" s="41"/>
      <c r="P1651" s="212">
        <f t="shared" si="151"/>
        <v>0</v>
      </c>
      <c r="Q1651" s="212">
        <v>0</v>
      </c>
      <c r="R1651" s="212">
        <f t="shared" si="152"/>
        <v>0</v>
      </c>
      <c r="S1651" s="212">
        <v>0</v>
      </c>
      <c r="T1651" s="213">
        <f t="shared" si="153"/>
        <v>0</v>
      </c>
      <c r="AR1651" s="23" t="s">
        <v>190</v>
      </c>
      <c r="AT1651" s="23" t="s">
        <v>185</v>
      </c>
      <c r="AU1651" s="23" t="s">
        <v>86</v>
      </c>
      <c r="AY1651" s="23" t="s">
        <v>183</v>
      </c>
      <c r="BE1651" s="214">
        <f t="shared" si="154"/>
        <v>0</v>
      </c>
      <c r="BF1651" s="214">
        <f t="shared" si="155"/>
        <v>0</v>
      </c>
      <c r="BG1651" s="214">
        <f t="shared" si="156"/>
        <v>0</v>
      </c>
      <c r="BH1651" s="214">
        <f t="shared" si="157"/>
        <v>0</v>
      </c>
      <c r="BI1651" s="214">
        <f t="shared" si="158"/>
        <v>0</v>
      </c>
      <c r="BJ1651" s="23" t="s">
        <v>24</v>
      </c>
      <c r="BK1651" s="214">
        <f t="shared" si="159"/>
        <v>0</v>
      </c>
      <c r="BL1651" s="23" t="s">
        <v>190</v>
      </c>
      <c r="BM1651" s="23" t="s">
        <v>2709</v>
      </c>
    </row>
    <row r="1652" spans="2:65" s="1" customFormat="1" ht="31.5" customHeight="1">
      <c r="B1652" s="40"/>
      <c r="C1652" s="203" t="s">
        <v>2710</v>
      </c>
      <c r="D1652" s="203" t="s">
        <v>185</v>
      </c>
      <c r="E1652" s="204" t="s">
        <v>2711</v>
      </c>
      <c r="F1652" s="205" t="s">
        <v>2712</v>
      </c>
      <c r="G1652" s="206" t="s">
        <v>246</v>
      </c>
      <c r="H1652" s="207">
        <v>1</v>
      </c>
      <c r="I1652" s="208"/>
      <c r="J1652" s="209">
        <f t="shared" si="150"/>
        <v>0</v>
      </c>
      <c r="K1652" s="205" t="s">
        <v>22</v>
      </c>
      <c r="L1652" s="60"/>
      <c r="M1652" s="210" t="s">
        <v>22</v>
      </c>
      <c r="N1652" s="211" t="s">
        <v>49</v>
      </c>
      <c r="O1652" s="41"/>
      <c r="P1652" s="212">
        <f t="shared" si="151"/>
        <v>0</v>
      </c>
      <c r="Q1652" s="212">
        <v>0</v>
      </c>
      <c r="R1652" s="212">
        <f t="shared" si="152"/>
        <v>0</v>
      </c>
      <c r="S1652" s="212">
        <v>0</v>
      </c>
      <c r="T1652" s="213">
        <f t="shared" si="153"/>
        <v>0</v>
      </c>
      <c r="AR1652" s="23" t="s">
        <v>299</v>
      </c>
      <c r="AT1652" s="23" t="s">
        <v>185</v>
      </c>
      <c r="AU1652" s="23" t="s">
        <v>86</v>
      </c>
      <c r="AY1652" s="23" t="s">
        <v>183</v>
      </c>
      <c r="BE1652" s="214">
        <f t="shared" si="154"/>
        <v>0</v>
      </c>
      <c r="BF1652" s="214">
        <f t="shared" si="155"/>
        <v>0</v>
      </c>
      <c r="BG1652" s="214">
        <f t="shared" si="156"/>
        <v>0</v>
      </c>
      <c r="BH1652" s="214">
        <f t="shared" si="157"/>
        <v>0</v>
      </c>
      <c r="BI1652" s="214">
        <f t="shared" si="158"/>
        <v>0</v>
      </c>
      <c r="BJ1652" s="23" t="s">
        <v>24</v>
      </c>
      <c r="BK1652" s="214">
        <f t="shared" si="159"/>
        <v>0</v>
      </c>
      <c r="BL1652" s="23" t="s">
        <v>299</v>
      </c>
      <c r="BM1652" s="23" t="s">
        <v>2713</v>
      </c>
    </row>
    <row r="1653" spans="2:65" s="1" customFormat="1" ht="44.25" customHeight="1">
      <c r="B1653" s="40"/>
      <c r="C1653" s="203" t="s">
        <v>2714</v>
      </c>
      <c r="D1653" s="203" t="s">
        <v>185</v>
      </c>
      <c r="E1653" s="204" t="s">
        <v>2715</v>
      </c>
      <c r="F1653" s="205" t="s">
        <v>2716</v>
      </c>
      <c r="G1653" s="206" t="s">
        <v>246</v>
      </c>
      <c r="H1653" s="207">
        <v>2</v>
      </c>
      <c r="I1653" s="208"/>
      <c r="J1653" s="209">
        <f t="shared" si="150"/>
        <v>0</v>
      </c>
      <c r="K1653" s="205" t="s">
        <v>22</v>
      </c>
      <c r="L1653" s="60"/>
      <c r="M1653" s="210" t="s">
        <v>22</v>
      </c>
      <c r="N1653" s="211" t="s">
        <v>49</v>
      </c>
      <c r="O1653" s="41"/>
      <c r="P1653" s="212">
        <f t="shared" si="151"/>
        <v>0</v>
      </c>
      <c r="Q1653" s="212">
        <v>0</v>
      </c>
      <c r="R1653" s="212">
        <f t="shared" si="152"/>
        <v>0</v>
      </c>
      <c r="S1653" s="212">
        <v>0</v>
      </c>
      <c r="T1653" s="213">
        <f t="shared" si="153"/>
        <v>0</v>
      </c>
      <c r="AR1653" s="23" t="s">
        <v>299</v>
      </c>
      <c r="AT1653" s="23" t="s">
        <v>185</v>
      </c>
      <c r="AU1653" s="23" t="s">
        <v>86</v>
      </c>
      <c r="AY1653" s="23" t="s">
        <v>183</v>
      </c>
      <c r="BE1653" s="214">
        <f t="shared" si="154"/>
        <v>0</v>
      </c>
      <c r="BF1653" s="214">
        <f t="shared" si="155"/>
        <v>0</v>
      </c>
      <c r="BG1653" s="214">
        <f t="shared" si="156"/>
        <v>0</v>
      </c>
      <c r="BH1653" s="214">
        <f t="shared" si="157"/>
        <v>0</v>
      </c>
      <c r="BI1653" s="214">
        <f t="shared" si="158"/>
        <v>0</v>
      </c>
      <c r="BJ1653" s="23" t="s">
        <v>24</v>
      </c>
      <c r="BK1653" s="214">
        <f t="shared" si="159"/>
        <v>0</v>
      </c>
      <c r="BL1653" s="23" t="s">
        <v>299</v>
      </c>
      <c r="BM1653" s="23" t="s">
        <v>2717</v>
      </c>
    </row>
    <row r="1654" spans="2:65" s="1" customFormat="1" ht="22.5" customHeight="1">
      <c r="B1654" s="40"/>
      <c r="C1654" s="203" t="s">
        <v>2718</v>
      </c>
      <c r="D1654" s="203" t="s">
        <v>185</v>
      </c>
      <c r="E1654" s="204" t="s">
        <v>2719</v>
      </c>
      <c r="F1654" s="205" t="s">
        <v>2720</v>
      </c>
      <c r="G1654" s="206" t="s">
        <v>246</v>
      </c>
      <c r="H1654" s="207">
        <v>11</v>
      </c>
      <c r="I1654" s="208"/>
      <c r="J1654" s="209">
        <f t="shared" si="150"/>
        <v>0</v>
      </c>
      <c r="K1654" s="205" t="s">
        <v>22</v>
      </c>
      <c r="L1654" s="60"/>
      <c r="M1654" s="210" t="s">
        <v>22</v>
      </c>
      <c r="N1654" s="211" t="s">
        <v>49</v>
      </c>
      <c r="O1654" s="41"/>
      <c r="P1654" s="212">
        <f t="shared" si="151"/>
        <v>0</v>
      </c>
      <c r="Q1654" s="212">
        <v>0</v>
      </c>
      <c r="R1654" s="212">
        <f t="shared" si="152"/>
        <v>0</v>
      </c>
      <c r="S1654" s="212">
        <v>0</v>
      </c>
      <c r="T1654" s="213">
        <f t="shared" si="153"/>
        <v>0</v>
      </c>
      <c r="AR1654" s="23" t="s">
        <v>299</v>
      </c>
      <c r="AT1654" s="23" t="s">
        <v>185</v>
      </c>
      <c r="AU1654" s="23" t="s">
        <v>86</v>
      </c>
      <c r="AY1654" s="23" t="s">
        <v>183</v>
      </c>
      <c r="BE1654" s="214">
        <f t="shared" si="154"/>
        <v>0</v>
      </c>
      <c r="BF1654" s="214">
        <f t="shared" si="155"/>
        <v>0</v>
      </c>
      <c r="BG1654" s="214">
        <f t="shared" si="156"/>
        <v>0</v>
      </c>
      <c r="BH1654" s="214">
        <f t="shared" si="157"/>
        <v>0</v>
      </c>
      <c r="BI1654" s="214">
        <f t="shared" si="158"/>
        <v>0</v>
      </c>
      <c r="BJ1654" s="23" t="s">
        <v>24</v>
      </c>
      <c r="BK1654" s="214">
        <f t="shared" si="159"/>
        <v>0</v>
      </c>
      <c r="BL1654" s="23" t="s">
        <v>299</v>
      </c>
      <c r="BM1654" s="23" t="s">
        <v>2721</v>
      </c>
    </row>
    <row r="1655" spans="2:65" s="1" customFormat="1" ht="22.5" customHeight="1">
      <c r="B1655" s="40"/>
      <c r="C1655" s="203" t="s">
        <v>2722</v>
      </c>
      <c r="D1655" s="203" t="s">
        <v>185</v>
      </c>
      <c r="E1655" s="204" t="s">
        <v>2723</v>
      </c>
      <c r="F1655" s="205" t="s">
        <v>2724</v>
      </c>
      <c r="G1655" s="206" t="s">
        <v>246</v>
      </c>
      <c r="H1655" s="207">
        <v>1</v>
      </c>
      <c r="I1655" s="208"/>
      <c r="J1655" s="209">
        <f t="shared" si="150"/>
        <v>0</v>
      </c>
      <c r="K1655" s="205" t="s">
        <v>22</v>
      </c>
      <c r="L1655" s="60"/>
      <c r="M1655" s="210" t="s">
        <v>22</v>
      </c>
      <c r="N1655" s="211" t="s">
        <v>49</v>
      </c>
      <c r="O1655" s="41"/>
      <c r="P1655" s="212">
        <f t="shared" si="151"/>
        <v>0</v>
      </c>
      <c r="Q1655" s="212">
        <v>0</v>
      </c>
      <c r="R1655" s="212">
        <f t="shared" si="152"/>
        <v>0</v>
      </c>
      <c r="S1655" s="212">
        <v>0</v>
      </c>
      <c r="T1655" s="213">
        <f t="shared" si="153"/>
        <v>0</v>
      </c>
      <c r="AR1655" s="23" t="s">
        <v>299</v>
      </c>
      <c r="AT1655" s="23" t="s">
        <v>185</v>
      </c>
      <c r="AU1655" s="23" t="s">
        <v>86</v>
      </c>
      <c r="AY1655" s="23" t="s">
        <v>183</v>
      </c>
      <c r="BE1655" s="214">
        <f t="shared" si="154"/>
        <v>0</v>
      </c>
      <c r="BF1655" s="214">
        <f t="shared" si="155"/>
        <v>0</v>
      </c>
      <c r="BG1655" s="214">
        <f t="shared" si="156"/>
        <v>0</v>
      </c>
      <c r="BH1655" s="214">
        <f t="shared" si="157"/>
        <v>0</v>
      </c>
      <c r="BI1655" s="214">
        <f t="shared" si="158"/>
        <v>0</v>
      </c>
      <c r="BJ1655" s="23" t="s">
        <v>24</v>
      </c>
      <c r="BK1655" s="214">
        <f t="shared" si="159"/>
        <v>0</v>
      </c>
      <c r="BL1655" s="23" t="s">
        <v>299</v>
      </c>
      <c r="BM1655" s="23" t="s">
        <v>2725</v>
      </c>
    </row>
    <row r="1656" spans="2:65" s="1" customFormat="1" ht="31.5" customHeight="1">
      <c r="B1656" s="40"/>
      <c r="C1656" s="203" t="s">
        <v>2726</v>
      </c>
      <c r="D1656" s="203" t="s">
        <v>185</v>
      </c>
      <c r="E1656" s="204" t="s">
        <v>2727</v>
      </c>
      <c r="F1656" s="205" t="s">
        <v>2728</v>
      </c>
      <c r="G1656" s="206" t="s">
        <v>978</v>
      </c>
      <c r="H1656" s="207">
        <v>15</v>
      </c>
      <c r="I1656" s="208"/>
      <c r="J1656" s="209">
        <f t="shared" si="150"/>
        <v>0</v>
      </c>
      <c r="K1656" s="205" t="s">
        <v>22</v>
      </c>
      <c r="L1656" s="60"/>
      <c r="M1656" s="210" t="s">
        <v>22</v>
      </c>
      <c r="N1656" s="211" t="s">
        <v>49</v>
      </c>
      <c r="O1656" s="41"/>
      <c r="P1656" s="212">
        <f t="shared" si="151"/>
        <v>0</v>
      </c>
      <c r="Q1656" s="212">
        <v>0</v>
      </c>
      <c r="R1656" s="212">
        <f t="shared" si="152"/>
        <v>0</v>
      </c>
      <c r="S1656" s="212">
        <v>0</v>
      </c>
      <c r="T1656" s="213">
        <f t="shared" si="153"/>
        <v>0</v>
      </c>
      <c r="AR1656" s="23" t="s">
        <v>299</v>
      </c>
      <c r="AT1656" s="23" t="s">
        <v>185</v>
      </c>
      <c r="AU1656" s="23" t="s">
        <v>86</v>
      </c>
      <c r="AY1656" s="23" t="s">
        <v>183</v>
      </c>
      <c r="BE1656" s="214">
        <f t="shared" si="154"/>
        <v>0</v>
      </c>
      <c r="BF1656" s="214">
        <f t="shared" si="155"/>
        <v>0</v>
      </c>
      <c r="BG1656" s="214">
        <f t="shared" si="156"/>
        <v>0</v>
      </c>
      <c r="BH1656" s="214">
        <f t="shared" si="157"/>
        <v>0</v>
      </c>
      <c r="BI1656" s="214">
        <f t="shared" si="158"/>
        <v>0</v>
      </c>
      <c r="BJ1656" s="23" t="s">
        <v>24</v>
      </c>
      <c r="BK1656" s="214">
        <f t="shared" si="159"/>
        <v>0</v>
      </c>
      <c r="BL1656" s="23" t="s">
        <v>299</v>
      </c>
      <c r="BM1656" s="23" t="s">
        <v>2729</v>
      </c>
    </row>
    <row r="1657" spans="2:65" s="1" customFormat="1" ht="31.5" customHeight="1">
      <c r="B1657" s="40"/>
      <c r="C1657" s="203" t="s">
        <v>2730</v>
      </c>
      <c r="D1657" s="203" t="s">
        <v>185</v>
      </c>
      <c r="E1657" s="204" t="s">
        <v>2731</v>
      </c>
      <c r="F1657" s="205" t="s">
        <v>2732</v>
      </c>
      <c r="G1657" s="206" t="s">
        <v>312</v>
      </c>
      <c r="H1657" s="207">
        <v>70</v>
      </c>
      <c r="I1657" s="208"/>
      <c r="J1657" s="209">
        <f t="shared" si="150"/>
        <v>0</v>
      </c>
      <c r="K1657" s="205" t="s">
        <v>22</v>
      </c>
      <c r="L1657" s="60"/>
      <c r="M1657" s="210" t="s">
        <v>22</v>
      </c>
      <c r="N1657" s="211" t="s">
        <v>49</v>
      </c>
      <c r="O1657" s="41"/>
      <c r="P1657" s="212">
        <f t="shared" si="151"/>
        <v>0</v>
      </c>
      <c r="Q1657" s="212">
        <v>0</v>
      </c>
      <c r="R1657" s="212">
        <f t="shared" si="152"/>
        <v>0</v>
      </c>
      <c r="S1657" s="212">
        <v>0</v>
      </c>
      <c r="T1657" s="213">
        <f t="shared" si="153"/>
        <v>0</v>
      </c>
      <c r="AR1657" s="23" t="s">
        <v>591</v>
      </c>
      <c r="AT1657" s="23" t="s">
        <v>185</v>
      </c>
      <c r="AU1657" s="23" t="s">
        <v>86</v>
      </c>
      <c r="AY1657" s="23" t="s">
        <v>183</v>
      </c>
      <c r="BE1657" s="214">
        <f t="shared" si="154"/>
        <v>0</v>
      </c>
      <c r="BF1657" s="214">
        <f t="shared" si="155"/>
        <v>0</v>
      </c>
      <c r="BG1657" s="214">
        <f t="shared" si="156"/>
        <v>0</v>
      </c>
      <c r="BH1657" s="214">
        <f t="shared" si="157"/>
        <v>0</v>
      </c>
      <c r="BI1657" s="214">
        <f t="shared" si="158"/>
        <v>0</v>
      </c>
      <c r="BJ1657" s="23" t="s">
        <v>24</v>
      </c>
      <c r="BK1657" s="214">
        <f t="shared" si="159"/>
        <v>0</v>
      </c>
      <c r="BL1657" s="23" t="s">
        <v>591</v>
      </c>
      <c r="BM1657" s="23" t="s">
        <v>2733</v>
      </c>
    </row>
    <row r="1658" spans="2:65" s="1" customFormat="1" ht="31.5" customHeight="1">
      <c r="B1658" s="40"/>
      <c r="C1658" s="245" t="s">
        <v>2734</v>
      </c>
      <c r="D1658" s="245" t="s">
        <v>272</v>
      </c>
      <c r="E1658" s="246" t="s">
        <v>2735</v>
      </c>
      <c r="F1658" s="247" t="s">
        <v>2736</v>
      </c>
      <c r="G1658" s="248" t="s">
        <v>312</v>
      </c>
      <c r="H1658" s="249">
        <v>70</v>
      </c>
      <c r="I1658" s="250"/>
      <c r="J1658" s="251">
        <f t="shared" si="150"/>
        <v>0</v>
      </c>
      <c r="K1658" s="247" t="s">
        <v>22</v>
      </c>
      <c r="L1658" s="252"/>
      <c r="M1658" s="253" t="s">
        <v>22</v>
      </c>
      <c r="N1658" s="254" t="s">
        <v>49</v>
      </c>
      <c r="O1658" s="41"/>
      <c r="P1658" s="212">
        <f t="shared" si="151"/>
        <v>0</v>
      </c>
      <c r="Q1658" s="212">
        <v>0</v>
      </c>
      <c r="R1658" s="212">
        <f t="shared" si="152"/>
        <v>0</v>
      </c>
      <c r="S1658" s="212">
        <v>0</v>
      </c>
      <c r="T1658" s="213">
        <f t="shared" si="153"/>
        <v>0</v>
      </c>
      <c r="AR1658" s="23" t="s">
        <v>1745</v>
      </c>
      <c r="AT1658" s="23" t="s">
        <v>272</v>
      </c>
      <c r="AU1658" s="23" t="s">
        <v>86</v>
      </c>
      <c r="AY1658" s="23" t="s">
        <v>183</v>
      </c>
      <c r="BE1658" s="214">
        <f t="shared" si="154"/>
        <v>0</v>
      </c>
      <c r="BF1658" s="214">
        <f t="shared" si="155"/>
        <v>0</v>
      </c>
      <c r="BG1658" s="214">
        <f t="shared" si="156"/>
        <v>0</v>
      </c>
      <c r="BH1658" s="214">
        <f t="shared" si="157"/>
        <v>0</v>
      </c>
      <c r="BI1658" s="214">
        <f t="shared" si="158"/>
        <v>0</v>
      </c>
      <c r="BJ1658" s="23" t="s">
        <v>24</v>
      </c>
      <c r="BK1658" s="214">
        <f t="shared" si="159"/>
        <v>0</v>
      </c>
      <c r="BL1658" s="23" t="s">
        <v>591</v>
      </c>
      <c r="BM1658" s="23" t="s">
        <v>2737</v>
      </c>
    </row>
    <row r="1659" spans="2:65" s="1" customFormat="1" ht="44.25" customHeight="1">
      <c r="B1659" s="40"/>
      <c r="C1659" s="203" t="s">
        <v>2738</v>
      </c>
      <c r="D1659" s="203" t="s">
        <v>185</v>
      </c>
      <c r="E1659" s="204" t="s">
        <v>2739</v>
      </c>
      <c r="F1659" s="205" t="s">
        <v>2740</v>
      </c>
      <c r="G1659" s="206" t="s">
        <v>246</v>
      </c>
      <c r="H1659" s="207">
        <v>281</v>
      </c>
      <c r="I1659" s="208"/>
      <c r="J1659" s="209">
        <f t="shared" si="150"/>
        <v>0</v>
      </c>
      <c r="K1659" s="205" t="s">
        <v>22</v>
      </c>
      <c r="L1659" s="60"/>
      <c r="M1659" s="210" t="s">
        <v>22</v>
      </c>
      <c r="N1659" s="211" t="s">
        <v>49</v>
      </c>
      <c r="O1659" s="41"/>
      <c r="P1659" s="212">
        <f t="shared" si="151"/>
        <v>0</v>
      </c>
      <c r="Q1659" s="212">
        <v>0</v>
      </c>
      <c r="R1659" s="212">
        <f t="shared" si="152"/>
        <v>0</v>
      </c>
      <c r="S1659" s="212">
        <v>0</v>
      </c>
      <c r="T1659" s="213">
        <f t="shared" si="153"/>
        <v>0</v>
      </c>
      <c r="AR1659" s="23" t="s">
        <v>591</v>
      </c>
      <c r="AT1659" s="23" t="s">
        <v>185</v>
      </c>
      <c r="AU1659" s="23" t="s">
        <v>86</v>
      </c>
      <c r="AY1659" s="23" t="s">
        <v>183</v>
      </c>
      <c r="BE1659" s="214">
        <f t="shared" si="154"/>
        <v>0</v>
      </c>
      <c r="BF1659" s="214">
        <f t="shared" si="155"/>
        <v>0</v>
      </c>
      <c r="BG1659" s="214">
        <f t="shared" si="156"/>
        <v>0</v>
      </c>
      <c r="BH1659" s="214">
        <f t="shared" si="157"/>
        <v>0</v>
      </c>
      <c r="BI1659" s="214">
        <f t="shared" si="158"/>
        <v>0</v>
      </c>
      <c r="BJ1659" s="23" t="s">
        <v>24</v>
      </c>
      <c r="BK1659" s="214">
        <f t="shared" si="159"/>
        <v>0</v>
      </c>
      <c r="BL1659" s="23" t="s">
        <v>591</v>
      </c>
      <c r="BM1659" s="23" t="s">
        <v>2741</v>
      </c>
    </row>
    <row r="1660" spans="2:65" s="1" customFormat="1" ht="22.5" customHeight="1">
      <c r="B1660" s="40"/>
      <c r="C1660" s="245" t="s">
        <v>2742</v>
      </c>
      <c r="D1660" s="245" t="s">
        <v>272</v>
      </c>
      <c r="E1660" s="246" t="s">
        <v>2743</v>
      </c>
      <c r="F1660" s="247" t="s">
        <v>2744</v>
      </c>
      <c r="G1660" s="248" t="s">
        <v>246</v>
      </c>
      <c r="H1660" s="249">
        <v>281</v>
      </c>
      <c r="I1660" s="250"/>
      <c r="J1660" s="251">
        <f t="shared" si="150"/>
        <v>0</v>
      </c>
      <c r="K1660" s="247" t="s">
        <v>22</v>
      </c>
      <c r="L1660" s="252"/>
      <c r="M1660" s="253" t="s">
        <v>22</v>
      </c>
      <c r="N1660" s="254" t="s">
        <v>49</v>
      </c>
      <c r="O1660" s="41"/>
      <c r="P1660" s="212">
        <f t="shared" si="151"/>
        <v>0</v>
      </c>
      <c r="Q1660" s="212">
        <v>0</v>
      </c>
      <c r="R1660" s="212">
        <f t="shared" si="152"/>
        <v>0</v>
      </c>
      <c r="S1660" s="212">
        <v>0</v>
      </c>
      <c r="T1660" s="213">
        <f t="shared" si="153"/>
        <v>0</v>
      </c>
      <c r="AR1660" s="23" t="s">
        <v>1745</v>
      </c>
      <c r="AT1660" s="23" t="s">
        <v>272</v>
      </c>
      <c r="AU1660" s="23" t="s">
        <v>86</v>
      </c>
      <c r="AY1660" s="23" t="s">
        <v>183</v>
      </c>
      <c r="BE1660" s="214">
        <f t="shared" si="154"/>
        <v>0</v>
      </c>
      <c r="BF1660" s="214">
        <f t="shared" si="155"/>
        <v>0</v>
      </c>
      <c r="BG1660" s="214">
        <f t="shared" si="156"/>
        <v>0</v>
      </c>
      <c r="BH1660" s="214">
        <f t="shared" si="157"/>
        <v>0</v>
      </c>
      <c r="BI1660" s="214">
        <f t="shared" si="158"/>
        <v>0</v>
      </c>
      <c r="BJ1660" s="23" t="s">
        <v>24</v>
      </c>
      <c r="BK1660" s="214">
        <f t="shared" si="159"/>
        <v>0</v>
      </c>
      <c r="BL1660" s="23" t="s">
        <v>591</v>
      </c>
      <c r="BM1660" s="23" t="s">
        <v>2745</v>
      </c>
    </row>
    <row r="1661" spans="2:65" s="1" customFormat="1" ht="44.25" customHeight="1">
      <c r="B1661" s="40"/>
      <c r="C1661" s="203" t="s">
        <v>2746</v>
      </c>
      <c r="D1661" s="203" t="s">
        <v>185</v>
      </c>
      <c r="E1661" s="204" t="s">
        <v>2739</v>
      </c>
      <c r="F1661" s="205" t="s">
        <v>2740</v>
      </c>
      <c r="G1661" s="206" t="s">
        <v>246</v>
      </c>
      <c r="H1661" s="207">
        <v>180</v>
      </c>
      <c r="I1661" s="208"/>
      <c r="J1661" s="209">
        <f t="shared" si="150"/>
        <v>0</v>
      </c>
      <c r="K1661" s="205" t="s">
        <v>22</v>
      </c>
      <c r="L1661" s="60"/>
      <c r="M1661" s="210" t="s">
        <v>22</v>
      </c>
      <c r="N1661" s="211" t="s">
        <v>49</v>
      </c>
      <c r="O1661" s="41"/>
      <c r="P1661" s="212">
        <f t="shared" si="151"/>
        <v>0</v>
      </c>
      <c r="Q1661" s="212">
        <v>0</v>
      </c>
      <c r="R1661" s="212">
        <f t="shared" si="152"/>
        <v>0</v>
      </c>
      <c r="S1661" s="212">
        <v>0</v>
      </c>
      <c r="T1661" s="213">
        <f t="shared" si="153"/>
        <v>0</v>
      </c>
      <c r="AR1661" s="23" t="s">
        <v>591</v>
      </c>
      <c r="AT1661" s="23" t="s">
        <v>185</v>
      </c>
      <c r="AU1661" s="23" t="s">
        <v>86</v>
      </c>
      <c r="AY1661" s="23" t="s">
        <v>183</v>
      </c>
      <c r="BE1661" s="214">
        <f t="shared" si="154"/>
        <v>0</v>
      </c>
      <c r="BF1661" s="214">
        <f t="shared" si="155"/>
        <v>0</v>
      </c>
      <c r="BG1661" s="214">
        <f t="shared" si="156"/>
        <v>0</v>
      </c>
      <c r="BH1661" s="214">
        <f t="shared" si="157"/>
        <v>0</v>
      </c>
      <c r="BI1661" s="214">
        <f t="shared" si="158"/>
        <v>0</v>
      </c>
      <c r="BJ1661" s="23" t="s">
        <v>24</v>
      </c>
      <c r="BK1661" s="214">
        <f t="shared" si="159"/>
        <v>0</v>
      </c>
      <c r="BL1661" s="23" t="s">
        <v>591</v>
      </c>
      <c r="BM1661" s="23" t="s">
        <v>2747</v>
      </c>
    </row>
    <row r="1662" spans="2:65" s="1" customFormat="1" ht="31.5" customHeight="1">
      <c r="B1662" s="40"/>
      <c r="C1662" s="245" t="s">
        <v>2748</v>
      </c>
      <c r="D1662" s="245" t="s">
        <v>272</v>
      </c>
      <c r="E1662" s="246" t="s">
        <v>2749</v>
      </c>
      <c r="F1662" s="247" t="s">
        <v>2750</v>
      </c>
      <c r="G1662" s="248" t="s">
        <v>246</v>
      </c>
      <c r="H1662" s="249">
        <v>180</v>
      </c>
      <c r="I1662" s="250"/>
      <c r="J1662" s="251">
        <f t="shared" si="150"/>
        <v>0</v>
      </c>
      <c r="K1662" s="247" t="s">
        <v>22</v>
      </c>
      <c r="L1662" s="252"/>
      <c r="M1662" s="253" t="s">
        <v>22</v>
      </c>
      <c r="N1662" s="254" t="s">
        <v>49</v>
      </c>
      <c r="O1662" s="41"/>
      <c r="P1662" s="212">
        <f t="shared" si="151"/>
        <v>0</v>
      </c>
      <c r="Q1662" s="212">
        <v>0</v>
      </c>
      <c r="R1662" s="212">
        <f t="shared" si="152"/>
        <v>0</v>
      </c>
      <c r="S1662" s="212">
        <v>0</v>
      </c>
      <c r="T1662" s="213">
        <f t="shared" si="153"/>
        <v>0</v>
      </c>
      <c r="AR1662" s="23" t="s">
        <v>1745</v>
      </c>
      <c r="AT1662" s="23" t="s">
        <v>272</v>
      </c>
      <c r="AU1662" s="23" t="s">
        <v>86</v>
      </c>
      <c r="AY1662" s="23" t="s">
        <v>183</v>
      </c>
      <c r="BE1662" s="214">
        <f t="shared" si="154"/>
        <v>0</v>
      </c>
      <c r="BF1662" s="214">
        <f t="shared" si="155"/>
        <v>0</v>
      </c>
      <c r="BG1662" s="214">
        <f t="shared" si="156"/>
        <v>0</v>
      </c>
      <c r="BH1662" s="214">
        <f t="shared" si="157"/>
        <v>0</v>
      </c>
      <c r="BI1662" s="214">
        <f t="shared" si="158"/>
        <v>0</v>
      </c>
      <c r="BJ1662" s="23" t="s">
        <v>24</v>
      </c>
      <c r="BK1662" s="214">
        <f t="shared" si="159"/>
        <v>0</v>
      </c>
      <c r="BL1662" s="23" t="s">
        <v>591</v>
      </c>
      <c r="BM1662" s="23" t="s">
        <v>2751</v>
      </c>
    </row>
    <row r="1663" spans="2:65" s="1" customFormat="1" ht="22.5" customHeight="1">
      <c r="B1663" s="40"/>
      <c r="C1663" s="203" t="s">
        <v>2752</v>
      </c>
      <c r="D1663" s="203" t="s">
        <v>185</v>
      </c>
      <c r="E1663" s="204" t="s">
        <v>2753</v>
      </c>
      <c r="F1663" s="205" t="s">
        <v>2754</v>
      </c>
      <c r="G1663" s="206" t="s">
        <v>246</v>
      </c>
      <c r="H1663" s="207">
        <v>180</v>
      </c>
      <c r="I1663" s="208"/>
      <c r="J1663" s="209">
        <f t="shared" si="150"/>
        <v>0</v>
      </c>
      <c r="K1663" s="205" t="s">
        <v>22</v>
      </c>
      <c r="L1663" s="60"/>
      <c r="M1663" s="210" t="s">
        <v>22</v>
      </c>
      <c r="N1663" s="211" t="s">
        <v>49</v>
      </c>
      <c r="O1663" s="41"/>
      <c r="P1663" s="212">
        <f t="shared" si="151"/>
        <v>0</v>
      </c>
      <c r="Q1663" s="212">
        <v>0</v>
      </c>
      <c r="R1663" s="212">
        <f t="shared" si="152"/>
        <v>0</v>
      </c>
      <c r="S1663" s="212">
        <v>0</v>
      </c>
      <c r="T1663" s="213">
        <f t="shared" si="153"/>
        <v>0</v>
      </c>
      <c r="AR1663" s="23" t="s">
        <v>591</v>
      </c>
      <c r="AT1663" s="23" t="s">
        <v>185</v>
      </c>
      <c r="AU1663" s="23" t="s">
        <v>86</v>
      </c>
      <c r="AY1663" s="23" t="s">
        <v>183</v>
      </c>
      <c r="BE1663" s="214">
        <f t="shared" si="154"/>
        <v>0</v>
      </c>
      <c r="BF1663" s="214">
        <f t="shared" si="155"/>
        <v>0</v>
      </c>
      <c r="BG1663" s="214">
        <f t="shared" si="156"/>
        <v>0</v>
      </c>
      <c r="BH1663" s="214">
        <f t="shared" si="157"/>
        <v>0</v>
      </c>
      <c r="BI1663" s="214">
        <f t="shared" si="158"/>
        <v>0</v>
      </c>
      <c r="BJ1663" s="23" t="s">
        <v>24</v>
      </c>
      <c r="BK1663" s="214">
        <f t="shared" si="159"/>
        <v>0</v>
      </c>
      <c r="BL1663" s="23" t="s">
        <v>591</v>
      </c>
      <c r="BM1663" s="23" t="s">
        <v>2755</v>
      </c>
    </row>
    <row r="1664" spans="2:47" s="1" customFormat="1" ht="27">
      <c r="B1664" s="40"/>
      <c r="C1664" s="62"/>
      <c r="D1664" s="238" t="s">
        <v>276</v>
      </c>
      <c r="E1664" s="62"/>
      <c r="F1664" s="257" t="s">
        <v>2756</v>
      </c>
      <c r="G1664" s="62"/>
      <c r="H1664" s="62"/>
      <c r="I1664" s="171"/>
      <c r="J1664" s="62"/>
      <c r="K1664" s="62"/>
      <c r="L1664" s="60"/>
      <c r="M1664" s="256"/>
      <c r="N1664" s="41"/>
      <c r="O1664" s="41"/>
      <c r="P1664" s="41"/>
      <c r="Q1664" s="41"/>
      <c r="R1664" s="41"/>
      <c r="S1664" s="41"/>
      <c r="T1664" s="77"/>
      <c r="AT1664" s="23" t="s">
        <v>276</v>
      </c>
      <c r="AU1664" s="23" t="s">
        <v>86</v>
      </c>
    </row>
    <row r="1665" spans="2:65" s="1" customFormat="1" ht="31.5" customHeight="1">
      <c r="B1665" s="40"/>
      <c r="C1665" s="203" t="s">
        <v>2757</v>
      </c>
      <c r="D1665" s="203" t="s">
        <v>185</v>
      </c>
      <c r="E1665" s="204" t="s">
        <v>2758</v>
      </c>
      <c r="F1665" s="205" t="s">
        <v>2759</v>
      </c>
      <c r="G1665" s="206" t="s">
        <v>246</v>
      </c>
      <c r="H1665" s="207">
        <v>213</v>
      </c>
      <c r="I1665" s="208"/>
      <c r="J1665" s="209">
        <f>ROUND(I1665*H1665,2)</f>
        <v>0</v>
      </c>
      <c r="K1665" s="205" t="s">
        <v>22</v>
      </c>
      <c r="L1665" s="60"/>
      <c r="M1665" s="210" t="s">
        <v>22</v>
      </c>
      <c r="N1665" s="211" t="s">
        <v>49</v>
      </c>
      <c r="O1665" s="41"/>
      <c r="P1665" s="212">
        <f>O1665*H1665</f>
        <v>0</v>
      </c>
      <c r="Q1665" s="212">
        <v>0</v>
      </c>
      <c r="R1665" s="212">
        <f>Q1665*H1665</f>
        <v>0</v>
      </c>
      <c r="S1665" s="212">
        <v>0</v>
      </c>
      <c r="T1665" s="213">
        <f>S1665*H1665</f>
        <v>0</v>
      </c>
      <c r="AR1665" s="23" t="s">
        <v>591</v>
      </c>
      <c r="AT1665" s="23" t="s">
        <v>185</v>
      </c>
      <c r="AU1665" s="23" t="s">
        <v>86</v>
      </c>
      <c r="AY1665" s="23" t="s">
        <v>183</v>
      </c>
      <c r="BE1665" s="214">
        <f>IF(N1665="základní",J1665,0)</f>
        <v>0</v>
      </c>
      <c r="BF1665" s="214">
        <f>IF(N1665="snížená",J1665,0)</f>
        <v>0</v>
      </c>
      <c r="BG1665" s="214">
        <f>IF(N1665="zákl. přenesená",J1665,0)</f>
        <v>0</v>
      </c>
      <c r="BH1665" s="214">
        <f>IF(N1665="sníž. přenesená",J1665,0)</f>
        <v>0</v>
      </c>
      <c r="BI1665" s="214">
        <f>IF(N1665="nulová",J1665,0)</f>
        <v>0</v>
      </c>
      <c r="BJ1665" s="23" t="s">
        <v>24</v>
      </c>
      <c r="BK1665" s="214">
        <f>ROUND(I1665*H1665,2)</f>
        <v>0</v>
      </c>
      <c r="BL1665" s="23" t="s">
        <v>591</v>
      </c>
      <c r="BM1665" s="23" t="s">
        <v>2760</v>
      </c>
    </row>
    <row r="1666" spans="2:47" s="1" customFormat="1" ht="27">
      <c r="B1666" s="40"/>
      <c r="C1666" s="62"/>
      <c r="D1666" s="238" t="s">
        <v>276</v>
      </c>
      <c r="E1666" s="62"/>
      <c r="F1666" s="257" t="s">
        <v>2761</v>
      </c>
      <c r="G1666" s="62"/>
      <c r="H1666" s="62"/>
      <c r="I1666" s="171"/>
      <c r="J1666" s="62"/>
      <c r="K1666" s="62"/>
      <c r="L1666" s="60"/>
      <c r="M1666" s="256"/>
      <c r="N1666" s="41"/>
      <c r="O1666" s="41"/>
      <c r="P1666" s="41"/>
      <c r="Q1666" s="41"/>
      <c r="R1666" s="41"/>
      <c r="S1666" s="41"/>
      <c r="T1666" s="77"/>
      <c r="AT1666" s="23" t="s">
        <v>276</v>
      </c>
      <c r="AU1666" s="23" t="s">
        <v>86</v>
      </c>
    </row>
    <row r="1667" spans="2:65" s="1" customFormat="1" ht="31.5" customHeight="1">
      <c r="B1667" s="40"/>
      <c r="C1667" s="203" t="s">
        <v>2762</v>
      </c>
      <c r="D1667" s="203" t="s">
        <v>185</v>
      </c>
      <c r="E1667" s="204" t="s">
        <v>2763</v>
      </c>
      <c r="F1667" s="205" t="s">
        <v>2764</v>
      </c>
      <c r="G1667" s="206" t="s">
        <v>246</v>
      </c>
      <c r="H1667" s="207">
        <v>20</v>
      </c>
      <c r="I1667" s="208"/>
      <c r="J1667" s="209">
        <f>ROUND(I1667*H1667,2)</f>
        <v>0</v>
      </c>
      <c r="K1667" s="205" t="s">
        <v>22</v>
      </c>
      <c r="L1667" s="60"/>
      <c r="M1667" s="210" t="s">
        <v>22</v>
      </c>
      <c r="N1667" s="211" t="s">
        <v>49</v>
      </c>
      <c r="O1667" s="41"/>
      <c r="P1667" s="212">
        <f>O1667*H1667</f>
        <v>0</v>
      </c>
      <c r="Q1667" s="212">
        <v>0</v>
      </c>
      <c r="R1667" s="212">
        <f>Q1667*H1667</f>
        <v>0</v>
      </c>
      <c r="S1667" s="212">
        <v>0</v>
      </c>
      <c r="T1667" s="213">
        <f>S1667*H1667</f>
        <v>0</v>
      </c>
      <c r="AR1667" s="23" t="s">
        <v>591</v>
      </c>
      <c r="AT1667" s="23" t="s">
        <v>185</v>
      </c>
      <c r="AU1667" s="23" t="s">
        <v>86</v>
      </c>
      <c r="AY1667" s="23" t="s">
        <v>183</v>
      </c>
      <c r="BE1667" s="214">
        <f>IF(N1667="základní",J1667,0)</f>
        <v>0</v>
      </c>
      <c r="BF1667" s="214">
        <f>IF(N1667="snížená",J1667,0)</f>
        <v>0</v>
      </c>
      <c r="BG1667" s="214">
        <f>IF(N1667="zákl. přenesená",J1667,0)</f>
        <v>0</v>
      </c>
      <c r="BH1667" s="214">
        <f>IF(N1667="sníž. přenesená",J1667,0)</f>
        <v>0</v>
      </c>
      <c r="BI1667" s="214">
        <f>IF(N1667="nulová",J1667,0)</f>
        <v>0</v>
      </c>
      <c r="BJ1667" s="23" t="s">
        <v>24</v>
      </c>
      <c r="BK1667" s="214">
        <f>ROUND(I1667*H1667,2)</f>
        <v>0</v>
      </c>
      <c r="BL1667" s="23" t="s">
        <v>591</v>
      </c>
      <c r="BM1667" s="23" t="s">
        <v>2765</v>
      </c>
    </row>
    <row r="1668" spans="2:47" s="1" customFormat="1" ht="27">
      <c r="B1668" s="40"/>
      <c r="C1668" s="62"/>
      <c r="D1668" s="238" t="s">
        <v>276</v>
      </c>
      <c r="E1668" s="62"/>
      <c r="F1668" s="257" t="s">
        <v>2761</v>
      </c>
      <c r="G1668" s="62"/>
      <c r="H1668" s="62"/>
      <c r="I1668" s="171"/>
      <c r="J1668" s="62"/>
      <c r="K1668" s="62"/>
      <c r="L1668" s="60"/>
      <c r="M1668" s="256"/>
      <c r="N1668" s="41"/>
      <c r="O1668" s="41"/>
      <c r="P1668" s="41"/>
      <c r="Q1668" s="41"/>
      <c r="R1668" s="41"/>
      <c r="S1668" s="41"/>
      <c r="T1668" s="77"/>
      <c r="AT1668" s="23" t="s">
        <v>276</v>
      </c>
      <c r="AU1668" s="23" t="s">
        <v>86</v>
      </c>
    </row>
    <row r="1669" spans="2:65" s="1" customFormat="1" ht="31.5" customHeight="1">
      <c r="B1669" s="40"/>
      <c r="C1669" s="203" t="s">
        <v>2766</v>
      </c>
      <c r="D1669" s="203" t="s">
        <v>185</v>
      </c>
      <c r="E1669" s="204" t="s">
        <v>2767</v>
      </c>
      <c r="F1669" s="205" t="s">
        <v>2768</v>
      </c>
      <c r="G1669" s="206" t="s">
        <v>246</v>
      </c>
      <c r="H1669" s="207">
        <v>4</v>
      </c>
      <c r="I1669" s="208"/>
      <c r="J1669" s="209">
        <f>ROUND(I1669*H1669,2)</f>
        <v>0</v>
      </c>
      <c r="K1669" s="205" t="s">
        <v>22</v>
      </c>
      <c r="L1669" s="60"/>
      <c r="M1669" s="210" t="s">
        <v>22</v>
      </c>
      <c r="N1669" s="211" t="s">
        <v>49</v>
      </c>
      <c r="O1669" s="41"/>
      <c r="P1669" s="212">
        <f>O1669*H1669</f>
        <v>0</v>
      </c>
      <c r="Q1669" s="212">
        <v>0</v>
      </c>
      <c r="R1669" s="212">
        <f>Q1669*H1669</f>
        <v>0</v>
      </c>
      <c r="S1669" s="212">
        <v>0</v>
      </c>
      <c r="T1669" s="213">
        <f>S1669*H1669</f>
        <v>0</v>
      </c>
      <c r="AR1669" s="23" t="s">
        <v>591</v>
      </c>
      <c r="AT1669" s="23" t="s">
        <v>185</v>
      </c>
      <c r="AU1669" s="23" t="s">
        <v>86</v>
      </c>
      <c r="AY1669" s="23" t="s">
        <v>183</v>
      </c>
      <c r="BE1669" s="214">
        <f>IF(N1669="základní",J1669,0)</f>
        <v>0</v>
      </c>
      <c r="BF1669" s="214">
        <f>IF(N1669="snížená",J1669,0)</f>
        <v>0</v>
      </c>
      <c r="BG1669" s="214">
        <f>IF(N1669="zákl. přenesená",J1669,0)</f>
        <v>0</v>
      </c>
      <c r="BH1669" s="214">
        <f>IF(N1669="sníž. přenesená",J1669,0)</f>
        <v>0</v>
      </c>
      <c r="BI1669" s="214">
        <f>IF(N1669="nulová",J1669,0)</f>
        <v>0</v>
      </c>
      <c r="BJ1669" s="23" t="s">
        <v>24</v>
      </c>
      <c r="BK1669" s="214">
        <f>ROUND(I1669*H1669,2)</f>
        <v>0</v>
      </c>
      <c r="BL1669" s="23" t="s">
        <v>591</v>
      </c>
      <c r="BM1669" s="23" t="s">
        <v>2769</v>
      </c>
    </row>
    <row r="1670" spans="2:65" s="1" customFormat="1" ht="31.5" customHeight="1">
      <c r="B1670" s="40"/>
      <c r="C1670" s="203" t="s">
        <v>2770</v>
      </c>
      <c r="D1670" s="203" t="s">
        <v>185</v>
      </c>
      <c r="E1670" s="204" t="s">
        <v>2771</v>
      </c>
      <c r="F1670" s="205" t="s">
        <v>2772</v>
      </c>
      <c r="G1670" s="206" t="s">
        <v>246</v>
      </c>
      <c r="H1670" s="207">
        <v>3</v>
      </c>
      <c r="I1670" s="208"/>
      <c r="J1670" s="209">
        <f>ROUND(I1670*H1670,2)</f>
        <v>0</v>
      </c>
      <c r="K1670" s="205" t="s">
        <v>22</v>
      </c>
      <c r="L1670" s="60"/>
      <c r="M1670" s="210" t="s">
        <v>22</v>
      </c>
      <c r="N1670" s="211" t="s">
        <v>49</v>
      </c>
      <c r="O1670" s="41"/>
      <c r="P1670" s="212">
        <f>O1670*H1670</f>
        <v>0</v>
      </c>
      <c r="Q1670" s="212">
        <v>0</v>
      </c>
      <c r="R1670" s="212">
        <f>Q1670*H1670</f>
        <v>0</v>
      </c>
      <c r="S1670" s="212">
        <v>0</v>
      </c>
      <c r="T1670" s="213">
        <f>S1670*H1670</f>
        <v>0</v>
      </c>
      <c r="AR1670" s="23" t="s">
        <v>591</v>
      </c>
      <c r="AT1670" s="23" t="s">
        <v>185</v>
      </c>
      <c r="AU1670" s="23" t="s">
        <v>86</v>
      </c>
      <c r="AY1670" s="23" t="s">
        <v>183</v>
      </c>
      <c r="BE1670" s="214">
        <f>IF(N1670="základní",J1670,0)</f>
        <v>0</v>
      </c>
      <c r="BF1670" s="214">
        <f>IF(N1670="snížená",J1670,0)</f>
        <v>0</v>
      </c>
      <c r="BG1670" s="214">
        <f>IF(N1670="zákl. přenesená",J1670,0)</f>
        <v>0</v>
      </c>
      <c r="BH1670" s="214">
        <f>IF(N1670="sníž. přenesená",J1670,0)</f>
        <v>0</v>
      </c>
      <c r="BI1670" s="214">
        <f>IF(N1670="nulová",J1670,0)</f>
        <v>0</v>
      </c>
      <c r="BJ1670" s="23" t="s">
        <v>24</v>
      </c>
      <c r="BK1670" s="214">
        <f>ROUND(I1670*H1670,2)</f>
        <v>0</v>
      </c>
      <c r="BL1670" s="23" t="s">
        <v>591</v>
      </c>
      <c r="BM1670" s="23" t="s">
        <v>2773</v>
      </c>
    </row>
    <row r="1671" spans="2:65" s="1" customFormat="1" ht="31.5" customHeight="1">
      <c r="B1671" s="40"/>
      <c r="C1671" s="245" t="s">
        <v>2774</v>
      </c>
      <c r="D1671" s="245" t="s">
        <v>272</v>
      </c>
      <c r="E1671" s="246" t="s">
        <v>2775</v>
      </c>
      <c r="F1671" s="247" t="s">
        <v>2776</v>
      </c>
      <c r="G1671" s="248" t="s">
        <v>246</v>
      </c>
      <c r="H1671" s="249">
        <v>3</v>
      </c>
      <c r="I1671" s="250"/>
      <c r="J1671" s="251">
        <f>ROUND(I1671*H1671,2)</f>
        <v>0</v>
      </c>
      <c r="K1671" s="247" t="s">
        <v>22</v>
      </c>
      <c r="L1671" s="252"/>
      <c r="M1671" s="253" t="s">
        <v>22</v>
      </c>
      <c r="N1671" s="254" t="s">
        <v>49</v>
      </c>
      <c r="O1671" s="41"/>
      <c r="P1671" s="212">
        <f>O1671*H1671</f>
        <v>0</v>
      </c>
      <c r="Q1671" s="212">
        <v>0</v>
      </c>
      <c r="R1671" s="212">
        <f>Q1671*H1671</f>
        <v>0</v>
      </c>
      <c r="S1671" s="212">
        <v>0</v>
      </c>
      <c r="T1671" s="213">
        <f>S1671*H1671</f>
        <v>0</v>
      </c>
      <c r="AR1671" s="23" t="s">
        <v>1745</v>
      </c>
      <c r="AT1671" s="23" t="s">
        <v>272</v>
      </c>
      <c r="AU1671" s="23" t="s">
        <v>86</v>
      </c>
      <c r="AY1671" s="23" t="s">
        <v>183</v>
      </c>
      <c r="BE1671" s="214">
        <f>IF(N1671="základní",J1671,0)</f>
        <v>0</v>
      </c>
      <c r="BF1671" s="214">
        <f>IF(N1671="snížená",J1671,0)</f>
        <v>0</v>
      </c>
      <c r="BG1671" s="214">
        <f>IF(N1671="zákl. přenesená",J1671,0)</f>
        <v>0</v>
      </c>
      <c r="BH1671" s="214">
        <f>IF(N1671="sníž. přenesená",J1671,0)</f>
        <v>0</v>
      </c>
      <c r="BI1671" s="214">
        <f>IF(N1671="nulová",J1671,0)</f>
        <v>0</v>
      </c>
      <c r="BJ1671" s="23" t="s">
        <v>24</v>
      </c>
      <c r="BK1671" s="214">
        <f>ROUND(I1671*H1671,2)</f>
        <v>0</v>
      </c>
      <c r="BL1671" s="23" t="s">
        <v>591</v>
      </c>
      <c r="BM1671" s="23" t="s">
        <v>2777</v>
      </c>
    </row>
    <row r="1672" spans="2:65" s="1" customFormat="1" ht="31.5" customHeight="1">
      <c r="B1672" s="40"/>
      <c r="C1672" s="203" t="s">
        <v>2778</v>
      </c>
      <c r="D1672" s="203" t="s">
        <v>185</v>
      </c>
      <c r="E1672" s="204" t="s">
        <v>2779</v>
      </c>
      <c r="F1672" s="205" t="s">
        <v>2780</v>
      </c>
      <c r="G1672" s="206" t="s">
        <v>246</v>
      </c>
      <c r="H1672" s="207">
        <v>28</v>
      </c>
      <c r="I1672" s="208"/>
      <c r="J1672" s="209">
        <f>ROUND(I1672*H1672,2)</f>
        <v>0</v>
      </c>
      <c r="K1672" s="205" t="s">
        <v>22</v>
      </c>
      <c r="L1672" s="60"/>
      <c r="M1672" s="210" t="s">
        <v>22</v>
      </c>
      <c r="N1672" s="211" t="s">
        <v>49</v>
      </c>
      <c r="O1672" s="41"/>
      <c r="P1672" s="212">
        <f>O1672*H1672</f>
        <v>0</v>
      </c>
      <c r="Q1672" s="212">
        <v>0</v>
      </c>
      <c r="R1672" s="212">
        <f>Q1672*H1672</f>
        <v>0</v>
      </c>
      <c r="S1672" s="212">
        <v>0</v>
      </c>
      <c r="T1672" s="213">
        <f>S1672*H1672</f>
        <v>0</v>
      </c>
      <c r="AR1672" s="23" t="s">
        <v>591</v>
      </c>
      <c r="AT1672" s="23" t="s">
        <v>185</v>
      </c>
      <c r="AU1672" s="23" t="s">
        <v>86</v>
      </c>
      <c r="AY1672" s="23" t="s">
        <v>183</v>
      </c>
      <c r="BE1672" s="214">
        <f>IF(N1672="základní",J1672,0)</f>
        <v>0</v>
      </c>
      <c r="BF1672" s="214">
        <f>IF(N1672="snížená",J1672,0)</f>
        <v>0</v>
      </c>
      <c r="BG1672" s="214">
        <f>IF(N1672="zákl. přenesená",J1672,0)</f>
        <v>0</v>
      </c>
      <c r="BH1672" s="214">
        <f>IF(N1672="sníž. přenesená",J1672,0)</f>
        <v>0</v>
      </c>
      <c r="BI1672" s="214">
        <f>IF(N1672="nulová",J1672,0)</f>
        <v>0</v>
      </c>
      <c r="BJ1672" s="23" t="s">
        <v>24</v>
      </c>
      <c r="BK1672" s="214">
        <f>ROUND(I1672*H1672,2)</f>
        <v>0</v>
      </c>
      <c r="BL1672" s="23" t="s">
        <v>591</v>
      </c>
      <c r="BM1672" s="23" t="s">
        <v>2781</v>
      </c>
    </row>
    <row r="1673" spans="2:47" s="1" customFormat="1" ht="27">
      <c r="B1673" s="40"/>
      <c r="C1673" s="62"/>
      <c r="D1673" s="238" t="s">
        <v>276</v>
      </c>
      <c r="E1673" s="62"/>
      <c r="F1673" s="257" t="s">
        <v>2782</v>
      </c>
      <c r="G1673" s="62"/>
      <c r="H1673" s="62"/>
      <c r="I1673" s="171"/>
      <c r="J1673" s="62"/>
      <c r="K1673" s="62"/>
      <c r="L1673" s="60"/>
      <c r="M1673" s="256"/>
      <c r="N1673" s="41"/>
      <c r="O1673" s="41"/>
      <c r="P1673" s="41"/>
      <c r="Q1673" s="41"/>
      <c r="R1673" s="41"/>
      <c r="S1673" s="41"/>
      <c r="T1673" s="77"/>
      <c r="AT1673" s="23" t="s">
        <v>276</v>
      </c>
      <c r="AU1673" s="23" t="s">
        <v>86</v>
      </c>
    </row>
    <row r="1674" spans="2:65" s="1" customFormat="1" ht="22.5" customHeight="1">
      <c r="B1674" s="40"/>
      <c r="C1674" s="245" t="s">
        <v>2783</v>
      </c>
      <c r="D1674" s="245" t="s">
        <v>272</v>
      </c>
      <c r="E1674" s="246" t="s">
        <v>2784</v>
      </c>
      <c r="F1674" s="247" t="s">
        <v>2785</v>
      </c>
      <c r="G1674" s="248" t="s">
        <v>246</v>
      </c>
      <c r="H1674" s="249">
        <v>28</v>
      </c>
      <c r="I1674" s="250"/>
      <c r="J1674" s="251">
        <f>ROUND(I1674*H1674,2)</f>
        <v>0</v>
      </c>
      <c r="K1674" s="247" t="s">
        <v>22</v>
      </c>
      <c r="L1674" s="252"/>
      <c r="M1674" s="253" t="s">
        <v>22</v>
      </c>
      <c r="N1674" s="254" t="s">
        <v>49</v>
      </c>
      <c r="O1674" s="41"/>
      <c r="P1674" s="212">
        <f>O1674*H1674</f>
        <v>0</v>
      </c>
      <c r="Q1674" s="212">
        <v>0</v>
      </c>
      <c r="R1674" s="212">
        <f>Q1674*H1674</f>
        <v>0</v>
      </c>
      <c r="S1674" s="212">
        <v>0</v>
      </c>
      <c r="T1674" s="213">
        <f>S1674*H1674</f>
        <v>0</v>
      </c>
      <c r="AR1674" s="23" t="s">
        <v>1745</v>
      </c>
      <c r="AT1674" s="23" t="s">
        <v>272</v>
      </c>
      <c r="AU1674" s="23" t="s">
        <v>86</v>
      </c>
      <c r="AY1674" s="23" t="s">
        <v>183</v>
      </c>
      <c r="BE1674" s="214">
        <f>IF(N1674="základní",J1674,0)</f>
        <v>0</v>
      </c>
      <c r="BF1674" s="214">
        <f>IF(N1674="snížená",J1674,0)</f>
        <v>0</v>
      </c>
      <c r="BG1674" s="214">
        <f>IF(N1674="zákl. přenesená",J1674,0)</f>
        <v>0</v>
      </c>
      <c r="BH1674" s="214">
        <f>IF(N1674="sníž. přenesená",J1674,0)</f>
        <v>0</v>
      </c>
      <c r="BI1674" s="214">
        <f>IF(N1674="nulová",J1674,0)</f>
        <v>0</v>
      </c>
      <c r="BJ1674" s="23" t="s">
        <v>24</v>
      </c>
      <c r="BK1674" s="214">
        <f>ROUND(I1674*H1674,2)</f>
        <v>0</v>
      </c>
      <c r="BL1674" s="23" t="s">
        <v>591</v>
      </c>
      <c r="BM1674" s="23" t="s">
        <v>2786</v>
      </c>
    </row>
    <row r="1675" spans="2:65" s="1" customFormat="1" ht="31.5" customHeight="1">
      <c r="B1675" s="40"/>
      <c r="C1675" s="203" t="s">
        <v>2787</v>
      </c>
      <c r="D1675" s="203" t="s">
        <v>185</v>
      </c>
      <c r="E1675" s="204" t="s">
        <v>2788</v>
      </c>
      <c r="F1675" s="205" t="s">
        <v>2789</v>
      </c>
      <c r="G1675" s="206" t="s">
        <v>246</v>
      </c>
      <c r="H1675" s="207">
        <v>16</v>
      </c>
      <c r="I1675" s="208"/>
      <c r="J1675" s="209">
        <f>ROUND(I1675*H1675,2)</f>
        <v>0</v>
      </c>
      <c r="K1675" s="205" t="s">
        <v>22</v>
      </c>
      <c r="L1675" s="60"/>
      <c r="M1675" s="210" t="s">
        <v>22</v>
      </c>
      <c r="N1675" s="211" t="s">
        <v>49</v>
      </c>
      <c r="O1675" s="41"/>
      <c r="P1675" s="212">
        <f>O1675*H1675</f>
        <v>0</v>
      </c>
      <c r="Q1675" s="212">
        <v>0</v>
      </c>
      <c r="R1675" s="212">
        <f>Q1675*H1675</f>
        <v>0</v>
      </c>
      <c r="S1675" s="212">
        <v>0</v>
      </c>
      <c r="T1675" s="213">
        <f>S1675*H1675</f>
        <v>0</v>
      </c>
      <c r="AR1675" s="23" t="s">
        <v>591</v>
      </c>
      <c r="AT1675" s="23" t="s">
        <v>185</v>
      </c>
      <c r="AU1675" s="23" t="s">
        <v>86</v>
      </c>
      <c r="AY1675" s="23" t="s">
        <v>183</v>
      </c>
      <c r="BE1675" s="214">
        <f>IF(N1675="základní",J1675,0)</f>
        <v>0</v>
      </c>
      <c r="BF1675" s="214">
        <f>IF(N1675="snížená",J1675,0)</f>
        <v>0</v>
      </c>
      <c r="BG1675" s="214">
        <f>IF(N1675="zákl. přenesená",J1675,0)</f>
        <v>0</v>
      </c>
      <c r="BH1675" s="214">
        <f>IF(N1675="sníž. přenesená",J1675,0)</f>
        <v>0</v>
      </c>
      <c r="BI1675" s="214">
        <f>IF(N1675="nulová",J1675,0)</f>
        <v>0</v>
      </c>
      <c r="BJ1675" s="23" t="s">
        <v>24</v>
      </c>
      <c r="BK1675" s="214">
        <f>ROUND(I1675*H1675,2)</f>
        <v>0</v>
      </c>
      <c r="BL1675" s="23" t="s">
        <v>591</v>
      </c>
      <c r="BM1675" s="23" t="s">
        <v>2790</v>
      </c>
    </row>
    <row r="1676" spans="2:47" s="1" customFormat="1" ht="27">
      <c r="B1676" s="40"/>
      <c r="C1676" s="62"/>
      <c r="D1676" s="238" t="s">
        <v>276</v>
      </c>
      <c r="E1676" s="62"/>
      <c r="F1676" s="257" t="s">
        <v>2791</v>
      </c>
      <c r="G1676" s="62"/>
      <c r="H1676" s="62"/>
      <c r="I1676" s="171"/>
      <c r="J1676" s="62"/>
      <c r="K1676" s="62"/>
      <c r="L1676" s="60"/>
      <c r="M1676" s="256"/>
      <c r="N1676" s="41"/>
      <c r="O1676" s="41"/>
      <c r="P1676" s="41"/>
      <c r="Q1676" s="41"/>
      <c r="R1676" s="41"/>
      <c r="S1676" s="41"/>
      <c r="T1676" s="77"/>
      <c r="AT1676" s="23" t="s">
        <v>276</v>
      </c>
      <c r="AU1676" s="23" t="s">
        <v>86</v>
      </c>
    </row>
    <row r="1677" spans="2:65" s="1" customFormat="1" ht="22.5" customHeight="1">
      <c r="B1677" s="40"/>
      <c r="C1677" s="245" t="s">
        <v>2792</v>
      </c>
      <c r="D1677" s="245" t="s">
        <v>272</v>
      </c>
      <c r="E1677" s="246" t="s">
        <v>2793</v>
      </c>
      <c r="F1677" s="247" t="s">
        <v>2794</v>
      </c>
      <c r="G1677" s="248" t="s">
        <v>246</v>
      </c>
      <c r="H1677" s="249">
        <v>16</v>
      </c>
      <c r="I1677" s="250"/>
      <c r="J1677" s="251">
        <f>ROUND(I1677*H1677,2)</f>
        <v>0</v>
      </c>
      <c r="K1677" s="247" t="s">
        <v>22</v>
      </c>
      <c r="L1677" s="252"/>
      <c r="M1677" s="253" t="s">
        <v>22</v>
      </c>
      <c r="N1677" s="254" t="s">
        <v>49</v>
      </c>
      <c r="O1677" s="41"/>
      <c r="P1677" s="212">
        <f>O1677*H1677</f>
        <v>0</v>
      </c>
      <c r="Q1677" s="212">
        <v>0</v>
      </c>
      <c r="R1677" s="212">
        <f>Q1677*H1677</f>
        <v>0</v>
      </c>
      <c r="S1677" s="212">
        <v>0</v>
      </c>
      <c r="T1677" s="213">
        <f>S1677*H1677</f>
        <v>0</v>
      </c>
      <c r="AR1677" s="23" t="s">
        <v>1745</v>
      </c>
      <c r="AT1677" s="23" t="s">
        <v>272</v>
      </c>
      <c r="AU1677" s="23" t="s">
        <v>86</v>
      </c>
      <c r="AY1677" s="23" t="s">
        <v>183</v>
      </c>
      <c r="BE1677" s="214">
        <f>IF(N1677="základní",J1677,0)</f>
        <v>0</v>
      </c>
      <c r="BF1677" s="214">
        <f>IF(N1677="snížená",J1677,0)</f>
        <v>0</v>
      </c>
      <c r="BG1677" s="214">
        <f>IF(N1677="zákl. přenesená",J1677,0)</f>
        <v>0</v>
      </c>
      <c r="BH1677" s="214">
        <f>IF(N1677="sníž. přenesená",J1677,0)</f>
        <v>0</v>
      </c>
      <c r="BI1677" s="214">
        <f>IF(N1677="nulová",J1677,0)</f>
        <v>0</v>
      </c>
      <c r="BJ1677" s="23" t="s">
        <v>24</v>
      </c>
      <c r="BK1677" s="214">
        <f>ROUND(I1677*H1677,2)</f>
        <v>0</v>
      </c>
      <c r="BL1677" s="23" t="s">
        <v>591</v>
      </c>
      <c r="BM1677" s="23" t="s">
        <v>2795</v>
      </c>
    </row>
    <row r="1678" spans="2:65" s="1" customFormat="1" ht="44.25" customHeight="1">
      <c r="B1678" s="40"/>
      <c r="C1678" s="203" t="s">
        <v>2796</v>
      </c>
      <c r="D1678" s="203" t="s">
        <v>185</v>
      </c>
      <c r="E1678" s="204" t="s">
        <v>2797</v>
      </c>
      <c r="F1678" s="205" t="s">
        <v>2798</v>
      </c>
      <c r="G1678" s="206" t="s">
        <v>246</v>
      </c>
      <c r="H1678" s="207">
        <v>15</v>
      </c>
      <c r="I1678" s="208"/>
      <c r="J1678" s="209">
        <f>ROUND(I1678*H1678,2)</f>
        <v>0</v>
      </c>
      <c r="K1678" s="205" t="s">
        <v>22</v>
      </c>
      <c r="L1678" s="60"/>
      <c r="M1678" s="210" t="s">
        <v>22</v>
      </c>
      <c r="N1678" s="211" t="s">
        <v>49</v>
      </c>
      <c r="O1678" s="41"/>
      <c r="P1678" s="212">
        <f>O1678*H1678</f>
        <v>0</v>
      </c>
      <c r="Q1678" s="212">
        <v>0</v>
      </c>
      <c r="R1678" s="212">
        <f>Q1678*H1678</f>
        <v>0</v>
      </c>
      <c r="S1678" s="212">
        <v>0</v>
      </c>
      <c r="T1678" s="213">
        <f>S1678*H1678</f>
        <v>0</v>
      </c>
      <c r="AR1678" s="23" t="s">
        <v>591</v>
      </c>
      <c r="AT1678" s="23" t="s">
        <v>185</v>
      </c>
      <c r="AU1678" s="23" t="s">
        <v>86</v>
      </c>
      <c r="AY1678" s="23" t="s">
        <v>183</v>
      </c>
      <c r="BE1678" s="214">
        <f>IF(N1678="základní",J1678,0)</f>
        <v>0</v>
      </c>
      <c r="BF1678" s="214">
        <f>IF(N1678="snížená",J1678,0)</f>
        <v>0</v>
      </c>
      <c r="BG1678" s="214">
        <f>IF(N1678="zákl. přenesená",J1678,0)</f>
        <v>0</v>
      </c>
      <c r="BH1678" s="214">
        <f>IF(N1678="sníž. přenesená",J1678,0)</f>
        <v>0</v>
      </c>
      <c r="BI1678" s="214">
        <f>IF(N1678="nulová",J1678,0)</f>
        <v>0</v>
      </c>
      <c r="BJ1678" s="23" t="s">
        <v>24</v>
      </c>
      <c r="BK1678" s="214">
        <f>ROUND(I1678*H1678,2)</f>
        <v>0</v>
      </c>
      <c r="BL1678" s="23" t="s">
        <v>591</v>
      </c>
      <c r="BM1678" s="23" t="s">
        <v>2799</v>
      </c>
    </row>
    <row r="1679" spans="2:47" s="1" customFormat="1" ht="27">
      <c r="B1679" s="40"/>
      <c r="C1679" s="62"/>
      <c r="D1679" s="238" t="s">
        <v>276</v>
      </c>
      <c r="E1679" s="62"/>
      <c r="F1679" s="257" t="s">
        <v>2800</v>
      </c>
      <c r="G1679" s="62"/>
      <c r="H1679" s="62"/>
      <c r="I1679" s="171"/>
      <c r="J1679" s="62"/>
      <c r="K1679" s="62"/>
      <c r="L1679" s="60"/>
      <c r="M1679" s="256"/>
      <c r="N1679" s="41"/>
      <c r="O1679" s="41"/>
      <c r="P1679" s="41"/>
      <c r="Q1679" s="41"/>
      <c r="R1679" s="41"/>
      <c r="S1679" s="41"/>
      <c r="T1679" s="77"/>
      <c r="AT1679" s="23" t="s">
        <v>276</v>
      </c>
      <c r="AU1679" s="23" t="s">
        <v>86</v>
      </c>
    </row>
    <row r="1680" spans="2:65" s="1" customFormat="1" ht="31.5" customHeight="1">
      <c r="B1680" s="40"/>
      <c r="C1680" s="245" t="s">
        <v>2801</v>
      </c>
      <c r="D1680" s="245" t="s">
        <v>272</v>
      </c>
      <c r="E1680" s="246" t="s">
        <v>2802</v>
      </c>
      <c r="F1680" s="247" t="s">
        <v>2803</v>
      </c>
      <c r="G1680" s="248" t="s">
        <v>246</v>
      </c>
      <c r="H1680" s="249">
        <v>15</v>
      </c>
      <c r="I1680" s="250"/>
      <c r="J1680" s="251">
        <f>ROUND(I1680*H1680,2)</f>
        <v>0</v>
      </c>
      <c r="K1680" s="247" t="s">
        <v>22</v>
      </c>
      <c r="L1680" s="252"/>
      <c r="M1680" s="253" t="s">
        <v>22</v>
      </c>
      <c r="N1680" s="254" t="s">
        <v>49</v>
      </c>
      <c r="O1680" s="41"/>
      <c r="P1680" s="212">
        <f>O1680*H1680</f>
        <v>0</v>
      </c>
      <c r="Q1680" s="212">
        <v>0</v>
      </c>
      <c r="R1680" s="212">
        <f>Q1680*H1680</f>
        <v>0</v>
      </c>
      <c r="S1680" s="212">
        <v>0</v>
      </c>
      <c r="T1680" s="213">
        <f>S1680*H1680</f>
        <v>0</v>
      </c>
      <c r="AR1680" s="23" t="s">
        <v>1745</v>
      </c>
      <c r="AT1680" s="23" t="s">
        <v>272</v>
      </c>
      <c r="AU1680" s="23" t="s">
        <v>86</v>
      </c>
      <c r="AY1680" s="23" t="s">
        <v>183</v>
      </c>
      <c r="BE1680" s="214">
        <f>IF(N1680="základní",J1680,0)</f>
        <v>0</v>
      </c>
      <c r="BF1680" s="214">
        <f>IF(N1680="snížená",J1680,0)</f>
        <v>0</v>
      </c>
      <c r="BG1680" s="214">
        <f>IF(N1680="zákl. přenesená",J1680,0)</f>
        <v>0</v>
      </c>
      <c r="BH1680" s="214">
        <f>IF(N1680="sníž. přenesená",J1680,0)</f>
        <v>0</v>
      </c>
      <c r="BI1680" s="214">
        <f>IF(N1680="nulová",J1680,0)</f>
        <v>0</v>
      </c>
      <c r="BJ1680" s="23" t="s">
        <v>24</v>
      </c>
      <c r="BK1680" s="214">
        <f>ROUND(I1680*H1680,2)</f>
        <v>0</v>
      </c>
      <c r="BL1680" s="23" t="s">
        <v>591</v>
      </c>
      <c r="BM1680" s="23" t="s">
        <v>2804</v>
      </c>
    </row>
    <row r="1681" spans="2:65" s="1" customFormat="1" ht="31.5" customHeight="1">
      <c r="B1681" s="40"/>
      <c r="C1681" s="203" t="s">
        <v>2805</v>
      </c>
      <c r="D1681" s="203" t="s">
        <v>185</v>
      </c>
      <c r="E1681" s="204" t="s">
        <v>2806</v>
      </c>
      <c r="F1681" s="205" t="s">
        <v>2807</v>
      </c>
      <c r="G1681" s="206" t="s">
        <v>246</v>
      </c>
      <c r="H1681" s="207">
        <v>199</v>
      </c>
      <c r="I1681" s="208"/>
      <c r="J1681" s="209">
        <f>ROUND(I1681*H1681,2)</f>
        <v>0</v>
      </c>
      <c r="K1681" s="205" t="s">
        <v>22</v>
      </c>
      <c r="L1681" s="60"/>
      <c r="M1681" s="210" t="s">
        <v>22</v>
      </c>
      <c r="N1681" s="211" t="s">
        <v>49</v>
      </c>
      <c r="O1681" s="41"/>
      <c r="P1681" s="212">
        <f>O1681*H1681</f>
        <v>0</v>
      </c>
      <c r="Q1681" s="212">
        <v>0</v>
      </c>
      <c r="R1681" s="212">
        <f>Q1681*H1681</f>
        <v>0</v>
      </c>
      <c r="S1681" s="212">
        <v>0</v>
      </c>
      <c r="T1681" s="213">
        <f>S1681*H1681</f>
        <v>0</v>
      </c>
      <c r="AR1681" s="23" t="s">
        <v>591</v>
      </c>
      <c r="AT1681" s="23" t="s">
        <v>185</v>
      </c>
      <c r="AU1681" s="23" t="s">
        <v>86</v>
      </c>
      <c r="AY1681" s="23" t="s">
        <v>183</v>
      </c>
      <c r="BE1681" s="214">
        <f>IF(N1681="základní",J1681,0)</f>
        <v>0</v>
      </c>
      <c r="BF1681" s="214">
        <f>IF(N1681="snížená",J1681,0)</f>
        <v>0</v>
      </c>
      <c r="BG1681" s="214">
        <f>IF(N1681="zákl. přenesená",J1681,0)</f>
        <v>0</v>
      </c>
      <c r="BH1681" s="214">
        <f>IF(N1681="sníž. přenesená",J1681,0)</f>
        <v>0</v>
      </c>
      <c r="BI1681" s="214">
        <f>IF(N1681="nulová",J1681,0)</f>
        <v>0</v>
      </c>
      <c r="BJ1681" s="23" t="s">
        <v>24</v>
      </c>
      <c r="BK1681" s="214">
        <f>ROUND(I1681*H1681,2)</f>
        <v>0</v>
      </c>
      <c r="BL1681" s="23" t="s">
        <v>591</v>
      </c>
      <c r="BM1681" s="23" t="s">
        <v>2808</v>
      </c>
    </row>
    <row r="1682" spans="2:47" s="1" customFormat="1" ht="27">
      <c r="B1682" s="40"/>
      <c r="C1682" s="62"/>
      <c r="D1682" s="238" t="s">
        <v>276</v>
      </c>
      <c r="E1682" s="62"/>
      <c r="F1682" s="257" t="s">
        <v>2809</v>
      </c>
      <c r="G1682" s="62"/>
      <c r="H1682" s="62"/>
      <c r="I1682" s="171"/>
      <c r="J1682" s="62"/>
      <c r="K1682" s="62"/>
      <c r="L1682" s="60"/>
      <c r="M1682" s="256"/>
      <c r="N1682" s="41"/>
      <c r="O1682" s="41"/>
      <c r="P1682" s="41"/>
      <c r="Q1682" s="41"/>
      <c r="R1682" s="41"/>
      <c r="S1682" s="41"/>
      <c r="T1682" s="77"/>
      <c r="AT1682" s="23" t="s">
        <v>276</v>
      </c>
      <c r="AU1682" s="23" t="s">
        <v>86</v>
      </c>
    </row>
    <row r="1683" spans="2:65" s="1" customFormat="1" ht="31.5" customHeight="1">
      <c r="B1683" s="40"/>
      <c r="C1683" s="245" t="s">
        <v>2810</v>
      </c>
      <c r="D1683" s="245" t="s">
        <v>272</v>
      </c>
      <c r="E1683" s="246" t="s">
        <v>2811</v>
      </c>
      <c r="F1683" s="247" t="s">
        <v>2812</v>
      </c>
      <c r="G1683" s="248" t="s">
        <v>246</v>
      </c>
      <c r="H1683" s="249">
        <v>175</v>
      </c>
      <c r="I1683" s="250"/>
      <c r="J1683" s="251">
        <f>ROUND(I1683*H1683,2)</f>
        <v>0</v>
      </c>
      <c r="K1683" s="247" t="s">
        <v>22</v>
      </c>
      <c r="L1683" s="252"/>
      <c r="M1683" s="253" t="s">
        <v>22</v>
      </c>
      <c r="N1683" s="254" t="s">
        <v>49</v>
      </c>
      <c r="O1683" s="41"/>
      <c r="P1683" s="212">
        <f>O1683*H1683</f>
        <v>0</v>
      </c>
      <c r="Q1683" s="212">
        <v>0</v>
      </c>
      <c r="R1683" s="212">
        <f>Q1683*H1683</f>
        <v>0</v>
      </c>
      <c r="S1683" s="212">
        <v>0</v>
      </c>
      <c r="T1683" s="213">
        <f>S1683*H1683</f>
        <v>0</v>
      </c>
      <c r="AR1683" s="23" t="s">
        <v>1745</v>
      </c>
      <c r="AT1683" s="23" t="s">
        <v>272</v>
      </c>
      <c r="AU1683" s="23" t="s">
        <v>86</v>
      </c>
      <c r="AY1683" s="23" t="s">
        <v>183</v>
      </c>
      <c r="BE1683" s="214">
        <f>IF(N1683="základní",J1683,0)</f>
        <v>0</v>
      </c>
      <c r="BF1683" s="214">
        <f>IF(N1683="snížená",J1683,0)</f>
        <v>0</v>
      </c>
      <c r="BG1683" s="214">
        <f>IF(N1683="zákl. přenesená",J1683,0)</f>
        <v>0</v>
      </c>
      <c r="BH1683" s="214">
        <f>IF(N1683="sníž. přenesená",J1683,0)</f>
        <v>0</v>
      </c>
      <c r="BI1683" s="214">
        <f>IF(N1683="nulová",J1683,0)</f>
        <v>0</v>
      </c>
      <c r="BJ1683" s="23" t="s">
        <v>24</v>
      </c>
      <c r="BK1683" s="214">
        <f>ROUND(I1683*H1683,2)</f>
        <v>0</v>
      </c>
      <c r="BL1683" s="23" t="s">
        <v>591</v>
      </c>
      <c r="BM1683" s="23" t="s">
        <v>2813</v>
      </c>
    </row>
    <row r="1684" spans="2:65" s="1" customFormat="1" ht="22.5" customHeight="1">
      <c r="B1684" s="40"/>
      <c r="C1684" s="245" t="s">
        <v>2814</v>
      </c>
      <c r="D1684" s="245" t="s">
        <v>272</v>
      </c>
      <c r="E1684" s="246" t="s">
        <v>2815</v>
      </c>
      <c r="F1684" s="247" t="s">
        <v>2816</v>
      </c>
      <c r="G1684" s="248" t="s">
        <v>246</v>
      </c>
      <c r="H1684" s="249">
        <v>24</v>
      </c>
      <c r="I1684" s="250"/>
      <c r="J1684" s="251">
        <f>ROUND(I1684*H1684,2)</f>
        <v>0</v>
      </c>
      <c r="K1684" s="247" t="s">
        <v>22</v>
      </c>
      <c r="L1684" s="252"/>
      <c r="M1684" s="253" t="s">
        <v>22</v>
      </c>
      <c r="N1684" s="254" t="s">
        <v>49</v>
      </c>
      <c r="O1684" s="41"/>
      <c r="P1684" s="212">
        <f>O1684*H1684</f>
        <v>0</v>
      </c>
      <c r="Q1684" s="212">
        <v>0</v>
      </c>
      <c r="R1684" s="212">
        <f>Q1684*H1684</f>
        <v>0</v>
      </c>
      <c r="S1684" s="212">
        <v>0</v>
      </c>
      <c r="T1684" s="213">
        <f>S1684*H1684</f>
        <v>0</v>
      </c>
      <c r="AR1684" s="23" t="s">
        <v>1745</v>
      </c>
      <c r="AT1684" s="23" t="s">
        <v>272</v>
      </c>
      <c r="AU1684" s="23" t="s">
        <v>86</v>
      </c>
      <c r="AY1684" s="23" t="s">
        <v>183</v>
      </c>
      <c r="BE1684" s="214">
        <f>IF(N1684="základní",J1684,0)</f>
        <v>0</v>
      </c>
      <c r="BF1684" s="214">
        <f>IF(N1684="snížená",J1684,0)</f>
        <v>0</v>
      </c>
      <c r="BG1684" s="214">
        <f>IF(N1684="zákl. přenesená",J1684,0)</f>
        <v>0</v>
      </c>
      <c r="BH1684" s="214">
        <f>IF(N1684="sníž. přenesená",J1684,0)</f>
        <v>0</v>
      </c>
      <c r="BI1684" s="214">
        <f>IF(N1684="nulová",J1684,0)</f>
        <v>0</v>
      </c>
      <c r="BJ1684" s="23" t="s">
        <v>24</v>
      </c>
      <c r="BK1684" s="214">
        <f>ROUND(I1684*H1684,2)</f>
        <v>0</v>
      </c>
      <c r="BL1684" s="23" t="s">
        <v>591</v>
      </c>
      <c r="BM1684" s="23" t="s">
        <v>2817</v>
      </c>
    </row>
    <row r="1685" spans="2:65" s="1" customFormat="1" ht="22.5" customHeight="1">
      <c r="B1685" s="40"/>
      <c r="C1685" s="203" t="s">
        <v>2818</v>
      </c>
      <c r="D1685" s="203" t="s">
        <v>185</v>
      </c>
      <c r="E1685" s="204" t="s">
        <v>2819</v>
      </c>
      <c r="F1685" s="205" t="s">
        <v>2820</v>
      </c>
      <c r="G1685" s="206" t="s">
        <v>246</v>
      </c>
      <c r="H1685" s="207">
        <v>7</v>
      </c>
      <c r="I1685" s="208"/>
      <c r="J1685" s="209">
        <f>ROUND(I1685*H1685,2)</f>
        <v>0</v>
      </c>
      <c r="K1685" s="205" t="s">
        <v>22</v>
      </c>
      <c r="L1685" s="60"/>
      <c r="M1685" s="210" t="s">
        <v>22</v>
      </c>
      <c r="N1685" s="211" t="s">
        <v>49</v>
      </c>
      <c r="O1685" s="41"/>
      <c r="P1685" s="212">
        <f>O1685*H1685</f>
        <v>0</v>
      </c>
      <c r="Q1685" s="212">
        <v>0</v>
      </c>
      <c r="R1685" s="212">
        <f>Q1685*H1685</f>
        <v>0</v>
      </c>
      <c r="S1685" s="212">
        <v>0</v>
      </c>
      <c r="T1685" s="213">
        <f>S1685*H1685</f>
        <v>0</v>
      </c>
      <c r="AR1685" s="23" t="s">
        <v>591</v>
      </c>
      <c r="AT1685" s="23" t="s">
        <v>185</v>
      </c>
      <c r="AU1685" s="23" t="s">
        <v>86</v>
      </c>
      <c r="AY1685" s="23" t="s">
        <v>183</v>
      </c>
      <c r="BE1685" s="214">
        <f>IF(N1685="základní",J1685,0)</f>
        <v>0</v>
      </c>
      <c r="BF1685" s="214">
        <f>IF(N1685="snížená",J1685,0)</f>
        <v>0</v>
      </c>
      <c r="BG1685" s="214">
        <f>IF(N1685="zákl. přenesená",J1685,0)</f>
        <v>0</v>
      </c>
      <c r="BH1685" s="214">
        <f>IF(N1685="sníž. přenesená",J1685,0)</f>
        <v>0</v>
      </c>
      <c r="BI1685" s="214">
        <f>IF(N1685="nulová",J1685,0)</f>
        <v>0</v>
      </c>
      <c r="BJ1685" s="23" t="s">
        <v>24</v>
      </c>
      <c r="BK1685" s="214">
        <f>ROUND(I1685*H1685,2)</f>
        <v>0</v>
      </c>
      <c r="BL1685" s="23" t="s">
        <v>591</v>
      </c>
      <c r="BM1685" s="23" t="s">
        <v>2821</v>
      </c>
    </row>
    <row r="1686" spans="2:47" s="1" customFormat="1" ht="27">
      <c r="B1686" s="40"/>
      <c r="C1686" s="62"/>
      <c r="D1686" s="238" t="s">
        <v>276</v>
      </c>
      <c r="E1686" s="62"/>
      <c r="F1686" s="257" t="s">
        <v>2809</v>
      </c>
      <c r="G1686" s="62"/>
      <c r="H1686" s="62"/>
      <c r="I1686" s="171"/>
      <c r="J1686" s="62"/>
      <c r="K1686" s="62"/>
      <c r="L1686" s="60"/>
      <c r="M1686" s="256"/>
      <c r="N1686" s="41"/>
      <c r="O1686" s="41"/>
      <c r="P1686" s="41"/>
      <c r="Q1686" s="41"/>
      <c r="R1686" s="41"/>
      <c r="S1686" s="41"/>
      <c r="T1686" s="77"/>
      <c r="AT1686" s="23" t="s">
        <v>276</v>
      </c>
      <c r="AU1686" s="23" t="s">
        <v>86</v>
      </c>
    </row>
    <row r="1687" spans="2:65" s="1" customFormat="1" ht="22.5" customHeight="1">
      <c r="B1687" s="40"/>
      <c r="C1687" s="245" t="s">
        <v>2822</v>
      </c>
      <c r="D1687" s="245" t="s">
        <v>272</v>
      </c>
      <c r="E1687" s="246" t="s">
        <v>2823</v>
      </c>
      <c r="F1687" s="247" t="s">
        <v>2824</v>
      </c>
      <c r="G1687" s="248" t="s">
        <v>246</v>
      </c>
      <c r="H1687" s="249">
        <v>7</v>
      </c>
      <c r="I1687" s="250"/>
      <c r="J1687" s="251">
        <f aca="true" t="shared" si="160" ref="J1687:J1692">ROUND(I1687*H1687,2)</f>
        <v>0</v>
      </c>
      <c r="K1687" s="247" t="s">
        <v>22</v>
      </c>
      <c r="L1687" s="252"/>
      <c r="M1687" s="253" t="s">
        <v>22</v>
      </c>
      <c r="N1687" s="254" t="s">
        <v>49</v>
      </c>
      <c r="O1687" s="41"/>
      <c r="P1687" s="212">
        <f aca="true" t="shared" si="161" ref="P1687:P1692">O1687*H1687</f>
        <v>0</v>
      </c>
      <c r="Q1687" s="212">
        <v>0</v>
      </c>
      <c r="R1687" s="212">
        <f aca="true" t="shared" si="162" ref="R1687:R1692">Q1687*H1687</f>
        <v>0</v>
      </c>
      <c r="S1687" s="212">
        <v>0</v>
      </c>
      <c r="T1687" s="213">
        <f aca="true" t="shared" si="163" ref="T1687:T1692">S1687*H1687</f>
        <v>0</v>
      </c>
      <c r="AR1687" s="23" t="s">
        <v>1745</v>
      </c>
      <c r="AT1687" s="23" t="s">
        <v>272</v>
      </c>
      <c r="AU1687" s="23" t="s">
        <v>86</v>
      </c>
      <c r="AY1687" s="23" t="s">
        <v>183</v>
      </c>
      <c r="BE1687" s="214">
        <f aca="true" t="shared" si="164" ref="BE1687:BE1692">IF(N1687="základní",J1687,0)</f>
        <v>0</v>
      </c>
      <c r="BF1687" s="214">
        <f aca="true" t="shared" si="165" ref="BF1687:BF1692">IF(N1687="snížená",J1687,0)</f>
        <v>0</v>
      </c>
      <c r="BG1687" s="214">
        <f aca="true" t="shared" si="166" ref="BG1687:BG1692">IF(N1687="zákl. přenesená",J1687,0)</f>
        <v>0</v>
      </c>
      <c r="BH1687" s="214">
        <f aca="true" t="shared" si="167" ref="BH1687:BH1692">IF(N1687="sníž. přenesená",J1687,0)</f>
        <v>0</v>
      </c>
      <c r="BI1687" s="214">
        <f aca="true" t="shared" si="168" ref="BI1687:BI1692">IF(N1687="nulová",J1687,0)</f>
        <v>0</v>
      </c>
      <c r="BJ1687" s="23" t="s">
        <v>24</v>
      </c>
      <c r="BK1687" s="214">
        <f aca="true" t="shared" si="169" ref="BK1687:BK1692">ROUND(I1687*H1687,2)</f>
        <v>0</v>
      </c>
      <c r="BL1687" s="23" t="s">
        <v>591</v>
      </c>
      <c r="BM1687" s="23" t="s">
        <v>2825</v>
      </c>
    </row>
    <row r="1688" spans="2:65" s="1" customFormat="1" ht="31.5" customHeight="1">
      <c r="B1688" s="40"/>
      <c r="C1688" s="203" t="s">
        <v>2826</v>
      </c>
      <c r="D1688" s="203" t="s">
        <v>185</v>
      </c>
      <c r="E1688" s="204" t="s">
        <v>2827</v>
      </c>
      <c r="F1688" s="205" t="s">
        <v>2828</v>
      </c>
      <c r="G1688" s="206" t="s">
        <v>246</v>
      </c>
      <c r="H1688" s="207">
        <v>1</v>
      </c>
      <c r="I1688" s="208"/>
      <c r="J1688" s="209">
        <f t="shared" si="160"/>
        <v>0</v>
      </c>
      <c r="K1688" s="205" t="s">
        <v>22</v>
      </c>
      <c r="L1688" s="60"/>
      <c r="M1688" s="210" t="s">
        <v>22</v>
      </c>
      <c r="N1688" s="211" t="s">
        <v>49</v>
      </c>
      <c r="O1688" s="41"/>
      <c r="P1688" s="212">
        <f t="shared" si="161"/>
        <v>0</v>
      </c>
      <c r="Q1688" s="212">
        <v>0</v>
      </c>
      <c r="R1688" s="212">
        <f t="shared" si="162"/>
        <v>0</v>
      </c>
      <c r="S1688" s="212">
        <v>0</v>
      </c>
      <c r="T1688" s="213">
        <f t="shared" si="163"/>
        <v>0</v>
      </c>
      <c r="AR1688" s="23" t="s">
        <v>591</v>
      </c>
      <c r="AT1688" s="23" t="s">
        <v>185</v>
      </c>
      <c r="AU1688" s="23" t="s">
        <v>86</v>
      </c>
      <c r="AY1688" s="23" t="s">
        <v>183</v>
      </c>
      <c r="BE1688" s="214">
        <f t="shared" si="164"/>
        <v>0</v>
      </c>
      <c r="BF1688" s="214">
        <f t="shared" si="165"/>
        <v>0</v>
      </c>
      <c r="BG1688" s="214">
        <f t="shared" si="166"/>
        <v>0</v>
      </c>
      <c r="BH1688" s="214">
        <f t="shared" si="167"/>
        <v>0</v>
      </c>
      <c r="BI1688" s="214">
        <f t="shared" si="168"/>
        <v>0</v>
      </c>
      <c r="BJ1688" s="23" t="s">
        <v>24</v>
      </c>
      <c r="BK1688" s="214">
        <f t="shared" si="169"/>
        <v>0</v>
      </c>
      <c r="BL1688" s="23" t="s">
        <v>591</v>
      </c>
      <c r="BM1688" s="23" t="s">
        <v>2829</v>
      </c>
    </row>
    <row r="1689" spans="2:65" s="1" customFormat="1" ht="31.5" customHeight="1">
      <c r="B1689" s="40"/>
      <c r="C1689" s="245" t="s">
        <v>2830</v>
      </c>
      <c r="D1689" s="245" t="s">
        <v>272</v>
      </c>
      <c r="E1689" s="246" t="s">
        <v>2831</v>
      </c>
      <c r="F1689" s="247" t="s">
        <v>2832</v>
      </c>
      <c r="G1689" s="248" t="s">
        <v>246</v>
      </c>
      <c r="H1689" s="249">
        <v>1</v>
      </c>
      <c r="I1689" s="250"/>
      <c r="J1689" s="251">
        <f t="shared" si="160"/>
        <v>0</v>
      </c>
      <c r="K1689" s="247" t="s">
        <v>22</v>
      </c>
      <c r="L1689" s="252"/>
      <c r="M1689" s="253" t="s">
        <v>22</v>
      </c>
      <c r="N1689" s="254" t="s">
        <v>49</v>
      </c>
      <c r="O1689" s="41"/>
      <c r="P1689" s="212">
        <f t="shared" si="161"/>
        <v>0</v>
      </c>
      <c r="Q1689" s="212">
        <v>0</v>
      </c>
      <c r="R1689" s="212">
        <f t="shared" si="162"/>
        <v>0</v>
      </c>
      <c r="S1689" s="212">
        <v>0</v>
      </c>
      <c r="T1689" s="213">
        <f t="shared" si="163"/>
        <v>0</v>
      </c>
      <c r="AR1689" s="23" t="s">
        <v>1745</v>
      </c>
      <c r="AT1689" s="23" t="s">
        <v>272</v>
      </c>
      <c r="AU1689" s="23" t="s">
        <v>86</v>
      </c>
      <c r="AY1689" s="23" t="s">
        <v>183</v>
      </c>
      <c r="BE1689" s="214">
        <f t="shared" si="164"/>
        <v>0</v>
      </c>
      <c r="BF1689" s="214">
        <f t="shared" si="165"/>
        <v>0</v>
      </c>
      <c r="BG1689" s="214">
        <f t="shared" si="166"/>
        <v>0</v>
      </c>
      <c r="BH1689" s="214">
        <f t="shared" si="167"/>
        <v>0</v>
      </c>
      <c r="BI1689" s="214">
        <f t="shared" si="168"/>
        <v>0</v>
      </c>
      <c r="BJ1689" s="23" t="s">
        <v>24</v>
      </c>
      <c r="BK1689" s="214">
        <f t="shared" si="169"/>
        <v>0</v>
      </c>
      <c r="BL1689" s="23" t="s">
        <v>591</v>
      </c>
      <c r="BM1689" s="23" t="s">
        <v>2833</v>
      </c>
    </row>
    <row r="1690" spans="2:65" s="1" customFormat="1" ht="31.5" customHeight="1">
      <c r="B1690" s="40"/>
      <c r="C1690" s="203" t="s">
        <v>2834</v>
      </c>
      <c r="D1690" s="203" t="s">
        <v>185</v>
      </c>
      <c r="E1690" s="204" t="s">
        <v>2835</v>
      </c>
      <c r="F1690" s="205" t="s">
        <v>2836</v>
      </c>
      <c r="G1690" s="206" t="s">
        <v>246</v>
      </c>
      <c r="H1690" s="207">
        <v>1</v>
      </c>
      <c r="I1690" s="208"/>
      <c r="J1690" s="209">
        <f t="shared" si="160"/>
        <v>0</v>
      </c>
      <c r="K1690" s="205" t="s">
        <v>22</v>
      </c>
      <c r="L1690" s="60"/>
      <c r="M1690" s="210" t="s">
        <v>22</v>
      </c>
      <c r="N1690" s="211" t="s">
        <v>49</v>
      </c>
      <c r="O1690" s="41"/>
      <c r="P1690" s="212">
        <f t="shared" si="161"/>
        <v>0</v>
      </c>
      <c r="Q1690" s="212">
        <v>0</v>
      </c>
      <c r="R1690" s="212">
        <f t="shared" si="162"/>
        <v>0</v>
      </c>
      <c r="S1690" s="212">
        <v>0</v>
      </c>
      <c r="T1690" s="213">
        <f t="shared" si="163"/>
        <v>0</v>
      </c>
      <c r="AR1690" s="23" t="s">
        <v>591</v>
      </c>
      <c r="AT1690" s="23" t="s">
        <v>185</v>
      </c>
      <c r="AU1690" s="23" t="s">
        <v>86</v>
      </c>
      <c r="AY1690" s="23" t="s">
        <v>183</v>
      </c>
      <c r="BE1690" s="214">
        <f t="shared" si="164"/>
        <v>0</v>
      </c>
      <c r="BF1690" s="214">
        <f t="shared" si="165"/>
        <v>0</v>
      </c>
      <c r="BG1690" s="214">
        <f t="shared" si="166"/>
        <v>0</v>
      </c>
      <c r="BH1690" s="214">
        <f t="shared" si="167"/>
        <v>0</v>
      </c>
      <c r="BI1690" s="214">
        <f t="shared" si="168"/>
        <v>0</v>
      </c>
      <c r="BJ1690" s="23" t="s">
        <v>24</v>
      </c>
      <c r="BK1690" s="214">
        <f t="shared" si="169"/>
        <v>0</v>
      </c>
      <c r="BL1690" s="23" t="s">
        <v>591</v>
      </c>
      <c r="BM1690" s="23" t="s">
        <v>2837</v>
      </c>
    </row>
    <row r="1691" spans="2:65" s="1" customFormat="1" ht="22.5" customHeight="1">
      <c r="B1691" s="40"/>
      <c r="C1691" s="245" t="s">
        <v>2838</v>
      </c>
      <c r="D1691" s="245" t="s">
        <v>272</v>
      </c>
      <c r="E1691" s="246" t="s">
        <v>2839</v>
      </c>
      <c r="F1691" s="247" t="s">
        <v>2840</v>
      </c>
      <c r="G1691" s="248" t="s">
        <v>246</v>
      </c>
      <c r="H1691" s="249">
        <v>1</v>
      </c>
      <c r="I1691" s="250"/>
      <c r="J1691" s="251">
        <f t="shared" si="160"/>
        <v>0</v>
      </c>
      <c r="K1691" s="247" t="s">
        <v>22</v>
      </c>
      <c r="L1691" s="252"/>
      <c r="M1691" s="253" t="s">
        <v>22</v>
      </c>
      <c r="N1691" s="254" t="s">
        <v>49</v>
      </c>
      <c r="O1691" s="41"/>
      <c r="P1691" s="212">
        <f t="shared" si="161"/>
        <v>0</v>
      </c>
      <c r="Q1691" s="212">
        <v>0</v>
      </c>
      <c r="R1691" s="212">
        <f t="shared" si="162"/>
        <v>0</v>
      </c>
      <c r="S1691" s="212">
        <v>0</v>
      </c>
      <c r="T1691" s="213">
        <f t="shared" si="163"/>
        <v>0</v>
      </c>
      <c r="AR1691" s="23" t="s">
        <v>1745</v>
      </c>
      <c r="AT1691" s="23" t="s">
        <v>272</v>
      </c>
      <c r="AU1691" s="23" t="s">
        <v>86</v>
      </c>
      <c r="AY1691" s="23" t="s">
        <v>183</v>
      </c>
      <c r="BE1691" s="214">
        <f t="shared" si="164"/>
        <v>0</v>
      </c>
      <c r="BF1691" s="214">
        <f t="shared" si="165"/>
        <v>0</v>
      </c>
      <c r="BG1691" s="214">
        <f t="shared" si="166"/>
        <v>0</v>
      </c>
      <c r="BH1691" s="214">
        <f t="shared" si="167"/>
        <v>0</v>
      </c>
      <c r="BI1691" s="214">
        <f t="shared" si="168"/>
        <v>0</v>
      </c>
      <c r="BJ1691" s="23" t="s">
        <v>24</v>
      </c>
      <c r="BK1691" s="214">
        <f t="shared" si="169"/>
        <v>0</v>
      </c>
      <c r="BL1691" s="23" t="s">
        <v>591</v>
      </c>
      <c r="BM1691" s="23" t="s">
        <v>2841</v>
      </c>
    </row>
    <row r="1692" spans="2:65" s="1" customFormat="1" ht="31.5" customHeight="1">
      <c r="B1692" s="40"/>
      <c r="C1692" s="203" t="s">
        <v>2842</v>
      </c>
      <c r="D1692" s="203" t="s">
        <v>185</v>
      </c>
      <c r="E1692" s="204" t="s">
        <v>2843</v>
      </c>
      <c r="F1692" s="205" t="s">
        <v>2844</v>
      </c>
      <c r="G1692" s="206" t="s">
        <v>246</v>
      </c>
      <c r="H1692" s="207">
        <v>2</v>
      </c>
      <c r="I1692" s="208"/>
      <c r="J1692" s="209">
        <f t="shared" si="160"/>
        <v>0</v>
      </c>
      <c r="K1692" s="205" t="s">
        <v>22</v>
      </c>
      <c r="L1692" s="60"/>
      <c r="M1692" s="210" t="s">
        <v>22</v>
      </c>
      <c r="N1692" s="211" t="s">
        <v>49</v>
      </c>
      <c r="O1692" s="41"/>
      <c r="P1692" s="212">
        <f t="shared" si="161"/>
        <v>0</v>
      </c>
      <c r="Q1692" s="212">
        <v>0</v>
      </c>
      <c r="R1692" s="212">
        <f t="shared" si="162"/>
        <v>0</v>
      </c>
      <c r="S1692" s="212">
        <v>0</v>
      </c>
      <c r="T1692" s="213">
        <f t="shared" si="163"/>
        <v>0</v>
      </c>
      <c r="AR1692" s="23" t="s">
        <v>591</v>
      </c>
      <c r="AT1692" s="23" t="s">
        <v>185</v>
      </c>
      <c r="AU1692" s="23" t="s">
        <v>86</v>
      </c>
      <c r="AY1692" s="23" t="s">
        <v>183</v>
      </c>
      <c r="BE1692" s="214">
        <f t="shared" si="164"/>
        <v>0</v>
      </c>
      <c r="BF1692" s="214">
        <f t="shared" si="165"/>
        <v>0</v>
      </c>
      <c r="BG1692" s="214">
        <f t="shared" si="166"/>
        <v>0</v>
      </c>
      <c r="BH1692" s="214">
        <f t="shared" si="167"/>
        <v>0</v>
      </c>
      <c r="BI1692" s="214">
        <f t="shared" si="168"/>
        <v>0</v>
      </c>
      <c r="BJ1692" s="23" t="s">
        <v>24</v>
      </c>
      <c r="BK1692" s="214">
        <f t="shared" si="169"/>
        <v>0</v>
      </c>
      <c r="BL1692" s="23" t="s">
        <v>591</v>
      </c>
      <c r="BM1692" s="23" t="s">
        <v>2845</v>
      </c>
    </row>
    <row r="1693" spans="2:47" s="1" customFormat="1" ht="27">
      <c r="B1693" s="40"/>
      <c r="C1693" s="62"/>
      <c r="D1693" s="238" t="s">
        <v>276</v>
      </c>
      <c r="E1693" s="62"/>
      <c r="F1693" s="257" t="s">
        <v>2846</v>
      </c>
      <c r="G1693" s="62"/>
      <c r="H1693" s="62"/>
      <c r="I1693" s="171"/>
      <c r="J1693" s="62"/>
      <c r="K1693" s="62"/>
      <c r="L1693" s="60"/>
      <c r="M1693" s="256"/>
      <c r="N1693" s="41"/>
      <c r="O1693" s="41"/>
      <c r="P1693" s="41"/>
      <c r="Q1693" s="41"/>
      <c r="R1693" s="41"/>
      <c r="S1693" s="41"/>
      <c r="T1693" s="77"/>
      <c r="AT1693" s="23" t="s">
        <v>276</v>
      </c>
      <c r="AU1693" s="23" t="s">
        <v>86</v>
      </c>
    </row>
    <row r="1694" spans="2:65" s="1" customFormat="1" ht="22.5" customHeight="1">
      <c r="B1694" s="40"/>
      <c r="C1694" s="245" t="s">
        <v>2847</v>
      </c>
      <c r="D1694" s="245" t="s">
        <v>272</v>
      </c>
      <c r="E1694" s="246" t="s">
        <v>2848</v>
      </c>
      <c r="F1694" s="247" t="s">
        <v>2849</v>
      </c>
      <c r="G1694" s="248" t="s">
        <v>246</v>
      </c>
      <c r="H1694" s="249">
        <v>1</v>
      </c>
      <c r="I1694" s="250"/>
      <c r="J1694" s="251">
        <f>ROUND(I1694*H1694,2)</f>
        <v>0</v>
      </c>
      <c r="K1694" s="247" t="s">
        <v>22</v>
      </c>
      <c r="L1694" s="252"/>
      <c r="M1694" s="253" t="s">
        <v>22</v>
      </c>
      <c r="N1694" s="254" t="s">
        <v>49</v>
      </c>
      <c r="O1694" s="41"/>
      <c r="P1694" s="212">
        <f>O1694*H1694</f>
        <v>0</v>
      </c>
      <c r="Q1694" s="212">
        <v>0</v>
      </c>
      <c r="R1694" s="212">
        <f>Q1694*H1694</f>
        <v>0</v>
      </c>
      <c r="S1694" s="212">
        <v>0</v>
      </c>
      <c r="T1694" s="213">
        <f>S1694*H1694</f>
        <v>0</v>
      </c>
      <c r="AR1694" s="23" t="s">
        <v>1745</v>
      </c>
      <c r="AT1694" s="23" t="s">
        <v>272</v>
      </c>
      <c r="AU1694" s="23" t="s">
        <v>86</v>
      </c>
      <c r="AY1694" s="23" t="s">
        <v>183</v>
      </c>
      <c r="BE1694" s="214">
        <f>IF(N1694="základní",J1694,0)</f>
        <v>0</v>
      </c>
      <c r="BF1694" s="214">
        <f>IF(N1694="snížená",J1694,0)</f>
        <v>0</v>
      </c>
      <c r="BG1694" s="214">
        <f>IF(N1694="zákl. přenesená",J1694,0)</f>
        <v>0</v>
      </c>
      <c r="BH1694" s="214">
        <f>IF(N1694="sníž. přenesená",J1694,0)</f>
        <v>0</v>
      </c>
      <c r="BI1694" s="214">
        <f>IF(N1694="nulová",J1694,0)</f>
        <v>0</v>
      </c>
      <c r="BJ1694" s="23" t="s">
        <v>24</v>
      </c>
      <c r="BK1694" s="214">
        <f>ROUND(I1694*H1694,2)</f>
        <v>0</v>
      </c>
      <c r="BL1694" s="23" t="s">
        <v>591</v>
      </c>
      <c r="BM1694" s="23" t="s">
        <v>2850</v>
      </c>
    </row>
    <row r="1695" spans="2:47" s="1" customFormat="1" ht="162">
      <c r="B1695" s="40"/>
      <c r="C1695" s="62"/>
      <c r="D1695" s="238" t="s">
        <v>276</v>
      </c>
      <c r="E1695" s="62"/>
      <c r="F1695" s="257" t="s">
        <v>2851</v>
      </c>
      <c r="G1695" s="62"/>
      <c r="H1695" s="62"/>
      <c r="I1695" s="171"/>
      <c r="J1695" s="62"/>
      <c r="K1695" s="62"/>
      <c r="L1695" s="60"/>
      <c r="M1695" s="256"/>
      <c r="N1695" s="41"/>
      <c r="O1695" s="41"/>
      <c r="P1695" s="41"/>
      <c r="Q1695" s="41"/>
      <c r="R1695" s="41"/>
      <c r="S1695" s="41"/>
      <c r="T1695" s="77"/>
      <c r="AT1695" s="23" t="s">
        <v>276</v>
      </c>
      <c r="AU1695" s="23" t="s">
        <v>86</v>
      </c>
    </row>
    <row r="1696" spans="2:65" s="1" customFormat="1" ht="22.5" customHeight="1">
      <c r="B1696" s="40"/>
      <c r="C1696" s="245" t="s">
        <v>2852</v>
      </c>
      <c r="D1696" s="245" t="s">
        <v>272</v>
      </c>
      <c r="E1696" s="246" t="s">
        <v>2853</v>
      </c>
      <c r="F1696" s="247" t="s">
        <v>2854</v>
      </c>
      <c r="G1696" s="248" t="s">
        <v>246</v>
      </c>
      <c r="H1696" s="249">
        <v>1</v>
      </c>
      <c r="I1696" s="250"/>
      <c r="J1696" s="251">
        <f>ROUND(I1696*H1696,2)</f>
        <v>0</v>
      </c>
      <c r="K1696" s="247" t="s">
        <v>22</v>
      </c>
      <c r="L1696" s="252"/>
      <c r="M1696" s="253" t="s">
        <v>22</v>
      </c>
      <c r="N1696" s="254" t="s">
        <v>49</v>
      </c>
      <c r="O1696" s="41"/>
      <c r="P1696" s="212">
        <f>O1696*H1696</f>
        <v>0</v>
      </c>
      <c r="Q1696" s="212">
        <v>0</v>
      </c>
      <c r="R1696" s="212">
        <f>Q1696*H1696</f>
        <v>0</v>
      </c>
      <c r="S1696" s="212">
        <v>0</v>
      </c>
      <c r="T1696" s="213">
        <f>S1696*H1696</f>
        <v>0</v>
      </c>
      <c r="AR1696" s="23" t="s">
        <v>1745</v>
      </c>
      <c r="AT1696" s="23" t="s">
        <v>272</v>
      </c>
      <c r="AU1696" s="23" t="s">
        <v>86</v>
      </c>
      <c r="AY1696" s="23" t="s">
        <v>183</v>
      </c>
      <c r="BE1696" s="214">
        <f>IF(N1696="základní",J1696,0)</f>
        <v>0</v>
      </c>
      <c r="BF1696" s="214">
        <f>IF(N1696="snížená",J1696,0)</f>
        <v>0</v>
      </c>
      <c r="BG1696" s="214">
        <f>IF(N1696="zákl. přenesená",J1696,0)</f>
        <v>0</v>
      </c>
      <c r="BH1696" s="214">
        <f>IF(N1696="sníž. přenesená",J1696,0)</f>
        <v>0</v>
      </c>
      <c r="BI1696" s="214">
        <f>IF(N1696="nulová",J1696,0)</f>
        <v>0</v>
      </c>
      <c r="BJ1696" s="23" t="s">
        <v>24</v>
      </c>
      <c r="BK1696" s="214">
        <f>ROUND(I1696*H1696,2)</f>
        <v>0</v>
      </c>
      <c r="BL1696" s="23" t="s">
        <v>591</v>
      </c>
      <c r="BM1696" s="23" t="s">
        <v>2855</v>
      </c>
    </row>
    <row r="1697" spans="2:47" s="1" customFormat="1" ht="135">
      <c r="B1697" s="40"/>
      <c r="C1697" s="62"/>
      <c r="D1697" s="238" t="s">
        <v>276</v>
      </c>
      <c r="E1697" s="62"/>
      <c r="F1697" s="257" t="s">
        <v>2856</v>
      </c>
      <c r="G1697" s="62"/>
      <c r="H1697" s="62"/>
      <c r="I1697" s="171"/>
      <c r="J1697" s="62"/>
      <c r="K1697" s="62"/>
      <c r="L1697" s="60"/>
      <c r="M1697" s="256"/>
      <c r="N1697" s="41"/>
      <c r="O1697" s="41"/>
      <c r="P1697" s="41"/>
      <c r="Q1697" s="41"/>
      <c r="R1697" s="41"/>
      <c r="S1697" s="41"/>
      <c r="T1697" s="77"/>
      <c r="AT1697" s="23" t="s">
        <v>276</v>
      </c>
      <c r="AU1697" s="23" t="s">
        <v>86</v>
      </c>
    </row>
    <row r="1698" spans="2:65" s="1" customFormat="1" ht="31.5" customHeight="1">
      <c r="B1698" s="40"/>
      <c r="C1698" s="245" t="s">
        <v>2857</v>
      </c>
      <c r="D1698" s="245" t="s">
        <v>272</v>
      </c>
      <c r="E1698" s="246" t="s">
        <v>2858</v>
      </c>
      <c r="F1698" s="247" t="s">
        <v>2859</v>
      </c>
      <c r="G1698" s="248" t="s">
        <v>246</v>
      </c>
      <c r="H1698" s="249">
        <v>1</v>
      </c>
      <c r="I1698" s="250"/>
      <c r="J1698" s="251">
        <f aca="true" t="shared" si="170" ref="J1698:J1719">ROUND(I1698*H1698,2)</f>
        <v>0</v>
      </c>
      <c r="K1698" s="247" t="s">
        <v>22</v>
      </c>
      <c r="L1698" s="252"/>
      <c r="M1698" s="253" t="s">
        <v>22</v>
      </c>
      <c r="N1698" s="254" t="s">
        <v>49</v>
      </c>
      <c r="O1698" s="41"/>
      <c r="P1698" s="212">
        <f aca="true" t="shared" si="171" ref="P1698:P1719">O1698*H1698</f>
        <v>0</v>
      </c>
      <c r="Q1698" s="212">
        <v>0</v>
      </c>
      <c r="R1698" s="212">
        <f aca="true" t="shared" si="172" ref="R1698:R1719">Q1698*H1698</f>
        <v>0</v>
      </c>
      <c r="S1698" s="212">
        <v>0</v>
      </c>
      <c r="T1698" s="213">
        <f aca="true" t="shared" si="173" ref="T1698:T1719">S1698*H1698</f>
        <v>0</v>
      </c>
      <c r="AR1698" s="23" t="s">
        <v>1745</v>
      </c>
      <c r="AT1698" s="23" t="s">
        <v>272</v>
      </c>
      <c r="AU1698" s="23" t="s">
        <v>86</v>
      </c>
      <c r="AY1698" s="23" t="s">
        <v>183</v>
      </c>
      <c r="BE1698" s="214">
        <f aca="true" t="shared" si="174" ref="BE1698:BE1719">IF(N1698="základní",J1698,0)</f>
        <v>0</v>
      </c>
      <c r="BF1698" s="214">
        <f aca="true" t="shared" si="175" ref="BF1698:BF1719">IF(N1698="snížená",J1698,0)</f>
        <v>0</v>
      </c>
      <c r="BG1698" s="214">
        <f aca="true" t="shared" si="176" ref="BG1698:BG1719">IF(N1698="zákl. přenesená",J1698,0)</f>
        <v>0</v>
      </c>
      <c r="BH1698" s="214">
        <f aca="true" t="shared" si="177" ref="BH1698:BH1719">IF(N1698="sníž. přenesená",J1698,0)</f>
        <v>0</v>
      </c>
      <c r="BI1698" s="214">
        <f aca="true" t="shared" si="178" ref="BI1698:BI1719">IF(N1698="nulová",J1698,0)</f>
        <v>0</v>
      </c>
      <c r="BJ1698" s="23" t="s">
        <v>24</v>
      </c>
      <c r="BK1698" s="214">
        <f aca="true" t="shared" si="179" ref="BK1698:BK1719">ROUND(I1698*H1698,2)</f>
        <v>0</v>
      </c>
      <c r="BL1698" s="23" t="s">
        <v>591</v>
      </c>
      <c r="BM1698" s="23" t="s">
        <v>2860</v>
      </c>
    </row>
    <row r="1699" spans="2:65" s="1" customFormat="1" ht="22.5" customHeight="1">
      <c r="B1699" s="40"/>
      <c r="C1699" s="245" t="s">
        <v>2861</v>
      </c>
      <c r="D1699" s="245" t="s">
        <v>272</v>
      </c>
      <c r="E1699" s="246" t="s">
        <v>2862</v>
      </c>
      <c r="F1699" s="247" t="s">
        <v>2863</v>
      </c>
      <c r="G1699" s="248" t="s">
        <v>246</v>
      </c>
      <c r="H1699" s="249">
        <v>1</v>
      </c>
      <c r="I1699" s="250"/>
      <c r="J1699" s="251">
        <f t="shared" si="170"/>
        <v>0</v>
      </c>
      <c r="K1699" s="247" t="s">
        <v>22</v>
      </c>
      <c r="L1699" s="252"/>
      <c r="M1699" s="253" t="s">
        <v>22</v>
      </c>
      <c r="N1699" s="254" t="s">
        <v>49</v>
      </c>
      <c r="O1699" s="41"/>
      <c r="P1699" s="212">
        <f t="shared" si="171"/>
        <v>0</v>
      </c>
      <c r="Q1699" s="212">
        <v>0</v>
      </c>
      <c r="R1699" s="212">
        <f t="shared" si="172"/>
        <v>0</v>
      </c>
      <c r="S1699" s="212">
        <v>0</v>
      </c>
      <c r="T1699" s="213">
        <f t="shared" si="173"/>
        <v>0</v>
      </c>
      <c r="AR1699" s="23" t="s">
        <v>1745</v>
      </c>
      <c r="AT1699" s="23" t="s">
        <v>272</v>
      </c>
      <c r="AU1699" s="23" t="s">
        <v>86</v>
      </c>
      <c r="AY1699" s="23" t="s">
        <v>183</v>
      </c>
      <c r="BE1699" s="214">
        <f t="shared" si="174"/>
        <v>0</v>
      </c>
      <c r="BF1699" s="214">
        <f t="shared" si="175"/>
        <v>0</v>
      </c>
      <c r="BG1699" s="214">
        <f t="shared" si="176"/>
        <v>0</v>
      </c>
      <c r="BH1699" s="214">
        <f t="shared" si="177"/>
        <v>0</v>
      </c>
      <c r="BI1699" s="214">
        <f t="shared" si="178"/>
        <v>0</v>
      </c>
      <c r="BJ1699" s="23" t="s">
        <v>24</v>
      </c>
      <c r="BK1699" s="214">
        <f t="shared" si="179"/>
        <v>0</v>
      </c>
      <c r="BL1699" s="23" t="s">
        <v>591</v>
      </c>
      <c r="BM1699" s="23" t="s">
        <v>2864</v>
      </c>
    </row>
    <row r="1700" spans="2:65" s="1" customFormat="1" ht="31.5" customHeight="1">
      <c r="B1700" s="40"/>
      <c r="C1700" s="203" t="s">
        <v>2865</v>
      </c>
      <c r="D1700" s="203" t="s">
        <v>185</v>
      </c>
      <c r="E1700" s="204" t="s">
        <v>2866</v>
      </c>
      <c r="F1700" s="205" t="s">
        <v>2867</v>
      </c>
      <c r="G1700" s="206" t="s">
        <v>246</v>
      </c>
      <c r="H1700" s="207">
        <v>207</v>
      </c>
      <c r="I1700" s="208"/>
      <c r="J1700" s="209">
        <f t="shared" si="170"/>
        <v>0</v>
      </c>
      <c r="K1700" s="205" t="s">
        <v>22</v>
      </c>
      <c r="L1700" s="60"/>
      <c r="M1700" s="210" t="s">
        <v>22</v>
      </c>
      <c r="N1700" s="211" t="s">
        <v>49</v>
      </c>
      <c r="O1700" s="41"/>
      <c r="P1700" s="212">
        <f t="shared" si="171"/>
        <v>0</v>
      </c>
      <c r="Q1700" s="212">
        <v>0</v>
      </c>
      <c r="R1700" s="212">
        <f t="shared" si="172"/>
        <v>0</v>
      </c>
      <c r="S1700" s="212">
        <v>0</v>
      </c>
      <c r="T1700" s="213">
        <f t="shared" si="173"/>
        <v>0</v>
      </c>
      <c r="AR1700" s="23" t="s">
        <v>591</v>
      </c>
      <c r="AT1700" s="23" t="s">
        <v>185</v>
      </c>
      <c r="AU1700" s="23" t="s">
        <v>86</v>
      </c>
      <c r="AY1700" s="23" t="s">
        <v>183</v>
      </c>
      <c r="BE1700" s="214">
        <f t="shared" si="174"/>
        <v>0</v>
      </c>
      <c r="BF1700" s="214">
        <f t="shared" si="175"/>
        <v>0</v>
      </c>
      <c r="BG1700" s="214">
        <f t="shared" si="176"/>
        <v>0</v>
      </c>
      <c r="BH1700" s="214">
        <f t="shared" si="177"/>
        <v>0</v>
      </c>
      <c r="BI1700" s="214">
        <f t="shared" si="178"/>
        <v>0</v>
      </c>
      <c r="BJ1700" s="23" t="s">
        <v>24</v>
      </c>
      <c r="BK1700" s="214">
        <f t="shared" si="179"/>
        <v>0</v>
      </c>
      <c r="BL1700" s="23" t="s">
        <v>591</v>
      </c>
      <c r="BM1700" s="23" t="s">
        <v>2868</v>
      </c>
    </row>
    <row r="1701" spans="2:65" s="1" customFormat="1" ht="95.25" customHeight="1">
      <c r="B1701" s="40"/>
      <c r="C1701" s="245" t="s">
        <v>2869</v>
      </c>
      <c r="D1701" s="245" t="s">
        <v>272</v>
      </c>
      <c r="E1701" s="246" t="s">
        <v>2870</v>
      </c>
      <c r="F1701" s="247" t="s">
        <v>2871</v>
      </c>
      <c r="G1701" s="248" t="s">
        <v>246</v>
      </c>
      <c r="H1701" s="249">
        <v>11</v>
      </c>
      <c r="I1701" s="250"/>
      <c r="J1701" s="251">
        <f t="shared" si="170"/>
        <v>0</v>
      </c>
      <c r="K1701" s="247" t="s">
        <v>22</v>
      </c>
      <c r="L1701" s="252"/>
      <c r="M1701" s="253" t="s">
        <v>22</v>
      </c>
      <c r="N1701" s="254" t="s">
        <v>49</v>
      </c>
      <c r="O1701" s="41"/>
      <c r="P1701" s="212">
        <f t="shared" si="171"/>
        <v>0</v>
      </c>
      <c r="Q1701" s="212">
        <v>0</v>
      </c>
      <c r="R1701" s="212">
        <f t="shared" si="172"/>
        <v>0</v>
      </c>
      <c r="S1701" s="212">
        <v>0</v>
      </c>
      <c r="T1701" s="213">
        <f t="shared" si="173"/>
        <v>0</v>
      </c>
      <c r="AR1701" s="23" t="s">
        <v>1745</v>
      </c>
      <c r="AT1701" s="23" t="s">
        <v>272</v>
      </c>
      <c r="AU1701" s="23" t="s">
        <v>86</v>
      </c>
      <c r="AY1701" s="23" t="s">
        <v>183</v>
      </c>
      <c r="BE1701" s="214">
        <f t="shared" si="174"/>
        <v>0</v>
      </c>
      <c r="BF1701" s="214">
        <f t="shared" si="175"/>
        <v>0</v>
      </c>
      <c r="BG1701" s="214">
        <f t="shared" si="176"/>
        <v>0</v>
      </c>
      <c r="BH1701" s="214">
        <f t="shared" si="177"/>
        <v>0</v>
      </c>
      <c r="BI1701" s="214">
        <f t="shared" si="178"/>
        <v>0</v>
      </c>
      <c r="BJ1701" s="23" t="s">
        <v>24</v>
      </c>
      <c r="BK1701" s="214">
        <f t="shared" si="179"/>
        <v>0</v>
      </c>
      <c r="BL1701" s="23" t="s">
        <v>591</v>
      </c>
      <c r="BM1701" s="23" t="s">
        <v>2872</v>
      </c>
    </row>
    <row r="1702" spans="2:65" s="1" customFormat="1" ht="57" customHeight="1">
      <c r="B1702" s="40"/>
      <c r="C1702" s="245" t="s">
        <v>2873</v>
      </c>
      <c r="D1702" s="245" t="s">
        <v>272</v>
      </c>
      <c r="E1702" s="246" t="s">
        <v>2874</v>
      </c>
      <c r="F1702" s="247" t="s">
        <v>2875</v>
      </c>
      <c r="G1702" s="248" t="s">
        <v>246</v>
      </c>
      <c r="H1702" s="249">
        <v>19</v>
      </c>
      <c r="I1702" s="250"/>
      <c r="J1702" s="251">
        <f t="shared" si="170"/>
        <v>0</v>
      </c>
      <c r="K1702" s="247" t="s">
        <v>22</v>
      </c>
      <c r="L1702" s="252"/>
      <c r="M1702" s="253" t="s">
        <v>22</v>
      </c>
      <c r="N1702" s="254" t="s">
        <v>49</v>
      </c>
      <c r="O1702" s="41"/>
      <c r="P1702" s="212">
        <f t="shared" si="171"/>
        <v>0</v>
      </c>
      <c r="Q1702" s="212">
        <v>0</v>
      </c>
      <c r="R1702" s="212">
        <f t="shared" si="172"/>
        <v>0</v>
      </c>
      <c r="S1702" s="212">
        <v>0</v>
      </c>
      <c r="T1702" s="213">
        <f t="shared" si="173"/>
        <v>0</v>
      </c>
      <c r="AR1702" s="23" t="s">
        <v>1745</v>
      </c>
      <c r="AT1702" s="23" t="s">
        <v>272</v>
      </c>
      <c r="AU1702" s="23" t="s">
        <v>86</v>
      </c>
      <c r="AY1702" s="23" t="s">
        <v>183</v>
      </c>
      <c r="BE1702" s="214">
        <f t="shared" si="174"/>
        <v>0</v>
      </c>
      <c r="BF1702" s="214">
        <f t="shared" si="175"/>
        <v>0</v>
      </c>
      <c r="BG1702" s="214">
        <f t="shared" si="176"/>
        <v>0</v>
      </c>
      <c r="BH1702" s="214">
        <f t="shared" si="177"/>
        <v>0</v>
      </c>
      <c r="BI1702" s="214">
        <f t="shared" si="178"/>
        <v>0</v>
      </c>
      <c r="BJ1702" s="23" t="s">
        <v>24</v>
      </c>
      <c r="BK1702" s="214">
        <f t="shared" si="179"/>
        <v>0</v>
      </c>
      <c r="BL1702" s="23" t="s">
        <v>591</v>
      </c>
      <c r="BM1702" s="23" t="s">
        <v>2876</v>
      </c>
    </row>
    <row r="1703" spans="2:65" s="1" customFormat="1" ht="44.25" customHeight="1">
      <c r="B1703" s="40"/>
      <c r="C1703" s="245" t="s">
        <v>2877</v>
      </c>
      <c r="D1703" s="245" t="s">
        <v>272</v>
      </c>
      <c r="E1703" s="246" t="s">
        <v>2878</v>
      </c>
      <c r="F1703" s="247" t="s">
        <v>2879</v>
      </c>
      <c r="G1703" s="248" t="s">
        <v>246</v>
      </c>
      <c r="H1703" s="249">
        <v>41</v>
      </c>
      <c r="I1703" s="250"/>
      <c r="J1703" s="251">
        <f t="shared" si="170"/>
        <v>0</v>
      </c>
      <c r="K1703" s="247" t="s">
        <v>22</v>
      </c>
      <c r="L1703" s="252"/>
      <c r="M1703" s="253" t="s">
        <v>22</v>
      </c>
      <c r="N1703" s="254" t="s">
        <v>49</v>
      </c>
      <c r="O1703" s="41"/>
      <c r="P1703" s="212">
        <f t="shared" si="171"/>
        <v>0</v>
      </c>
      <c r="Q1703" s="212">
        <v>0</v>
      </c>
      <c r="R1703" s="212">
        <f t="shared" si="172"/>
        <v>0</v>
      </c>
      <c r="S1703" s="212">
        <v>0</v>
      </c>
      <c r="T1703" s="213">
        <f t="shared" si="173"/>
        <v>0</v>
      </c>
      <c r="AR1703" s="23" t="s">
        <v>1745</v>
      </c>
      <c r="AT1703" s="23" t="s">
        <v>272</v>
      </c>
      <c r="AU1703" s="23" t="s">
        <v>86</v>
      </c>
      <c r="AY1703" s="23" t="s">
        <v>183</v>
      </c>
      <c r="BE1703" s="214">
        <f t="shared" si="174"/>
        <v>0</v>
      </c>
      <c r="BF1703" s="214">
        <f t="shared" si="175"/>
        <v>0</v>
      </c>
      <c r="BG1703" s="214">
        <f t="shared" si="176"/>
        <v>0</v>
      </c>
      <c r="BH1703" s="214">
        <f t="shared" si="177"/>
        <v>0</v>
      </c>
      <c r="BI1703" s="214">
        <f t="shared" si="178"/>
        <v>0</v>
      </c>
      <c r="BJ1703" s="23" t="s">
        <v>24</v>
      </c>
      <c r="BK1703" s="214">
        <f t="shared" si="179"/>
        <v>0</v>
      </c>
      <c r="BL1703" s="23" t="s">
        <v>591</v>
      </c>
      <c r="BM1703" s="23" t="s">
        <v>2880</v>
      </c>
    </row>
    <row r="1704" spans="2:65" s="1" customFormat="1" ht="44.25" customHeight="1">
      <c r="B1704" s="40"/>
      <c r="C1704" s="245" t="s">
        <v>2881</v>
      </c>
      <c r="D1704" s="245" t="s">
        <v>272</v>
      </c>
      <c r="E1704" s="246" t="s">
        <v>2882</v>
      </c>
      <c r="F1704" s="247" t="s">
        <v>2879</v>
      </c>
      <c r="G1704" s="248" t="s">
        <v>246</v>
      </c>
      <c r="H1704" s="249">
        <v>18</v>
      </c>
      <c r="I1704" s="250"/>
      <c r="J1704" s="251">
        <f t="shared" si="170"/>
        <v>0</v>
      </c>
      <c r="K1704" s="247" t="s">
        <v>22</v>
      </c>
      <c r="L1704" s="252"/>
      <c r="M1704" s="253" t="s">
        <v>22</v>
      </c>
      <c r="N1704" s="254" t="s">
        <v>49</v>
      </c>
      <c r="O1704" s="41"/>
      <c r="P1704" s="212">
        <f t="shared" si="171"/>
        <v>0</v>
      </c>
      <c r="Q1704" s="212">
        <v>0</v>
      </c>
      <c r="R1704" s="212">
        <f t="shared" si="172"/>
        <v>0</v>
      </c>
      <c r="S1704" s="212">
        <v>0</v>
      </c>
      <c r="T1704" s="213">
        <f t="shared" si="173"/>
        <v>0</v>
      </c>
      <c r="AR1704" s="23" t="s">
        <v>1745</v>
      </c>
      <c r="AT1704" s="23" t="s">
        <v>272</v>
      </c>
      <c r="AU1704" s="23" t="s">
        <v>86</v>
      </c>
      <c r="AY1704" s="23" t="s">
        <v>183</v>
      </c>
      <c r="BE1704" s="214">
        <f t="shared" si="174"/>
        <v>0</v>
      </c>
      <c r="BF1704" s="214">
        <f t="shared" si="175"/>
        <v>0</v>
      </c>
      <c r="BG1704" s="214">
        <f t="shared" si="176"/>
        <v>0</v>
      </c>
      <c r="BH1704" s="214">
        <f t="shared" si="177"/>
        <v>0</v>
      </c>
      <c r="BI1704" s="214">
        <f t="shared" si="178"/>
        <v>0</v>
      </c>
      <c r="BJ1704" s="23" t="s">
        <v>24</v>
      </c>
      <c r="BK1704" s="214">
        <f t="shared" si="179"/>
        <v>0</v>
      </c>
      <c r="BL1704" s="23" t="s">
        <v>591</v>
      </c>
      <c r="BM1704" s="23" t="s">
        <v>2883</v>
      </c>
    </row>
    <row r="1705" spans="2:65" s="1" customFormat="1" ht="57" customHeight="1">
      <c r="B1705" s="40"/>
      <c r="C1705" s="245" t="s">
        <v>2884</v>
      </c>
      <c r="D1705" s="245" t="s">
        <v>272</v>
      </c>
      <c r="E1705" s="246" t="s">
        <v>2885</v>
      </c>
      <c r="F1705" s="247" t="s">
        <v>2886</v>
      </c>
      <c r="G1705" s="248" t="s">
        <v>246</v>
      </c>
      <c r="H1705" s="249">
        <v>19</v>
      </c>
      <c r="I1705" s="250"/>
      <c r="J1705" s="251">
        <f t="shared" si="170"/>
        <v>0</v>
      </c>
      <c r="K1705" s="247" t="s">
        <v>22</v>
      </c>
      <c r="L1705" s="252"/>
      <c r="M1705" s="253" t="s">
        <v>22</v>
      </c>
      <c r="N1705" s="254" t="s">
        <v>49</v>
      </c>
      <c r="O1705" s="41"/>
      <c r="P1705" s="212">
        <f t="shared" si="171"/>
        <v>0</v>
      </c>
      <c r="Q1705" s="212">
        <v>0</v>
      </c>
      <c r="R1705" s="212">
        <f t="shared" si="172"/>
        <v>0</v>
      </c>
      <c r="S1705" s="212">
        <v>0</v>
      </c>
      <c r="T1705" s="213">
        <f t="shared" si="173"/>
        <v>0</v>
      </c>
      <c r="AR1705" s="23" t="s">
        <v>1745</v>
      </c>
      <c r="AT1705" s="23" t="s">
        <v>272</v>
      </c>
      <c r="AU1705" s="23" t="s">
        <v>86</v>
      </c>
      <c r="AY1705" s="23" t="s">
        <v>183</v>
      </c>
      <c r="BE1705" s="214">
        <f t="shared" si="174"/>
        <v>0</v>
      </c>
      <c r="BF1705" s="214">
        <f t="shared" si="175"/>
        <v>0</v>
      </c>
      <c r="BG1705" s="214">
        <f t="shared" si="176"/>
        <v>0</v>
      </c>
      <c r="BH1705" s="214">
        <f t="shared" si="177"/>
        <v>0</v>
      </c>
      <c r="BI1705" s="214">
        <f t="shared" si="178"/>
        <v>0</v>
      </c>
      <c r="BJ1705" s="23" t="s">
        <v>24</v>
      </c>
      <c r="BK1705" s="214">
        <f t="shared" si="179"/>
        <v>0</v>
      </c>
      <c r="BL1705" s="23" t="s">
        <v>591</v>
      </c>
      <c r="BM1705" s="23" t="s">
        <v>2887</v>
      </c>
    </row>
    <row r="1706" spans="2:65" s="1" customFormat="1" ht="69.75" customHeight="1">
      <c r="B1706" s="40"/>
      <c r="C1706" s="245" t="s">
        <v>2888</v>
      </c>
      <c r="D1706" s="245" t="s">
        <v>272</v>
      </c>
      <c r="E1706" s="246" t="s">
        <v>2889</v>
      </c>
      <c r="F1706" s="247" t="s">
        <v>2890</v>
      </c>
      <c r="G1706" s="248" t="s">
        <v>246</v>
      </c>
      <c r="H1706" s="249">
        <v>60</v>
      </c>
      <c r="I1706" s="250"/>
      <c r="J1706" s="251">
        <f t="shared" si="170"/>
        <v>0</v>
      </c>
      <c r="K1706" s="247" t="s">
        <v>22</v>
      </c>
      <c r="L1706" s="252"/>
      <c r="M1706" s="253" t="s">
        <v>22</v>
      </c>
      <c r="N1706" s="254" t="s">
        <v>49</v>
      </c>
      <c r="O1706" s="41"/>
      <c r="P1706" s="212">
        <f t="shared" si="171"/>
        <v>0</v>
      </c>
      <c r="Q1706" s="212">
        <v>0</v>
      </c>
      <c r="R1706" s="212">
        <f t="shared" si="172"/>
        <v>0</v>
      </c>
      <c r="S1706" s="212">
        <v>0</v>
      </c>
      <c r="T1706" s="213">
        <f t="shared" si="173"/>
        <v>0</v>
      </c>
      <c r="AR1706" s="23" t="s">
        <v>1745</v>
      </c>
      <c r="AT1706" s="23" t="s">
        <v>272</v>
      </c>
      <c r="AU1706" s="23" t="s">
        <v>86</v>
      </c>
      <c r="AY1706" s="23" t="s">
        <v>183</v>
      </c>
      <c r="BE1706" s="214">
        <f t="shared" si="174"/>
        <v>0</v>
      </c>
      <c r="BF1706" s="214">
        <f t="shared" si="175"/>
        <v>0</v>
      </c>
      <c r="BG1706" s="214">
        <f t="shared" si="176"/>
        <v>0</v>
      </c>
      <c r="BH1706" s="214">
        <f t="shared" si="177"/>
        <v>0</v>
      </c>
      <c r="BI1706" s="214">
        <f t="shared" si="178"/>
        <v>0</v>
      </c>
      <c r="BJ1706" s="23" t="s">
        <v>24</v>
      </c>
      <c r="BK1706" s="214">
        <f t="shared" si="179"/>
        <v>0</v>
      </c>
      <c r="BL1706" s="23" t="s">
        <v>591</v>
      </c>
      <c r="BM1706" s="23" t="s">
        <v>2891</v>
      </c>
    </row>
    <row r="1707" spans="2:65" s="1" customFormat="1" ht="69.75" customHeight="1">
      <c r="B1707" s="40"/>
      <c r="C1707" s="245" t="s">
        <v>2892</v>
      </c>
      <c r="D1707" s="245" t="s">
        <v>272</v>
      </c>
      <c r="E1707" s="246" t="s">
        <v>2893</v>
      </c>
      <c r="F1707" s="247" t="s">
        <v>2890</v>
      </c>
      <c r="G1707" s="248" t="s">
        <v>246</v>
      </c>
      <c r="H1707" s="249">
        <v>13</v>
      </c>
      <c r="I1707" s="250"/>
      <c r="J1707" s="251">
        <f t="shared" si="170"/>
        <v>0</v>
      </c>
      <c r="K1707" s="247" t="s">
        <v>22</v>
      </c>
      <c r="L1707" s="252"/>
      <c r="M1707" s="253" t="s">
        <v>22</v>
      </c>
      <c r="N1707" s="254" t="s">
        <v>49</v>
      </c>
      <c r="O1707" s="41"/>
      <c r="P1707" s="212">
        <f t="shared" si="171"/>
        <v>0</v>
      </c>
      <c r="Q1707" s="212">
        <v>0</v>
      </c>
      <c r="R1707" s="212">
        <f t="shared" si="172"/>
        <v>0</v>
      </c>
      <c r="S1707" s="212">
        <v>0</v>
      </c>
      <c r="T1707" s="213">
        <f t="shared" si="173"/>
        <v>0</v>
      </c>
      <c r="AR1707" s="23" t="s">
        <v>1745</v>
      </c>
      <c r="AT1707" s="23" t="s">
        <v>272</v>
      </c>
      <c r="AU1707" s="23" t="s">
        <v>86</v>
      </c>
      <c r="AY1707" s="23" t="s">
        <v>183</v>
      </c>
      <c r="BE1707" s="214">
        <f t="shared" si="174"/>
        <v>0</v>
      </c>
      <c r="BF1707" s="214">
        <f t="shared" si="175"/>
        <v>0</v>
      </c>
      <c r="BG1707" s="214">
        <f t="shared" si="176"/>
        <v>0</v>
      </c>
      <c r="BH1707" s="214">
        <f t="shared" si="177"/>
        <v>0</v>
      </c>
      <c r="BI1707" s="214">
        <f t="shared" si="178"/>
        <v>0</v>
      </c>
      <c r="BJ1707" s="23" t="s">
        <v>24</v>
      </c>
      <c r="BK1707" s="214">
        <f t="shared" si="179"/>
        <v>0</v>
      </c>
      <c r="BL1707" s="23" t="s">
        <v>591</v>
      </c>
      <c r="BM1707" s="23" t="s">
        <v>2894</v>
      </c>
    </row>
    <row r="1708" spans="2:65" s="1" customFormat="1" ht="57" customHeight="1">
      <c r="B1708" s="40"/>
      <c r="C1708" s="245" t="s">
        <v>2895</v>
      </c>
      <c r="D1708" s="245" t="s">
        <v>272</v>
      </c>
      <c r="E1708" s="246" t="s">
        <v>2896</v>
      </c>
      <c r="F1708" s="247" t="s">
        <v>2897</v>
      </c>
      <c r="G1708" s="248" t="s">
        <v>246</v>
      </c>
      <c r="H1708" s="249">
        <v>10</v>
      </c>
      <c r="I1708" s="250"/>
      <c r="J1708" s="251">
        <f t="shared" si="170"/>
        <v>0</v>
      </c>
      <c r="K1708" s="247" t="s">
        <v>22</v>
      </c>
      <c r="L1708" s="252"/>
      <c r="M1708" s="253" t="s">
        <v>22</v>
      </c>
      <c r="N1708" s="254" t="s">
        <v>49</v>
      </c>
      <c r="O1708" s="41"/>
      <c r="P1708" s="212">
        <f t="shared" si="171"/>
        <v>0</v>
      </c>
      <c r="Q1708" s="212">
        <v>0</v>
      </c>
      <c r="R1708" s="212">
        <f t="shared" si="172"/>
        <v>0</v>
      </c>
      <c r="S1708" s="212">
        <v>0</v>
      </c>
      <c r="T1708" s="213">
        <f t="shared" si="173"/>
        <v>0</v>
      </c>
      <c r="AR1708" s="23" t="s">
        <v>1745</v>
      </c>
      <c r="AT1708" s="23" t="s">
        <v>272</v>
      </c>
      <c r="AU1708" s="23" t="s">
        <v>86</v>
      </c>
      <c r="AY1708" s="23" t="s">
        <v>183</v>
      </c>
      <c r="BE1708" s="214">
        <f t="shared" si="174"/>
        <v>0</v>
      </c>
      <c r="BF1708" s="214">
        <f t="shared" si="175"/>
        <v>0</v>
      </c>
      <c r="BG1708" s="214">
        <f t="shared" si="176"/>
        <v>0</v>
      </c>
      <c r="BH1708" s="214">
        <f t="shared" si="177"/>
        <v>0</v>
      </c>
      <c r="BI1708" s="214">
        <f t="shared" si="178"/>
        <v>0</v>
      </c>
      <c r="BJ1708" s="23" t="s">
        <v>24</v>
      </c>
      <c r="BK1708" s="214">
        <f t="shared" si="179"/>
        <v>0</v>
      </c>
      <c r="BL1708" s="23" t="s">
        <v>591</v>
      </c>
      <c r="BM1708" s="23" t="s">
        <v>2898</v>
      </c>
    </row>
    <row r="1709" spans="2:65" s="1" customFormat="1" ht="69.75" customHeight="1">
      <c r="B1709" s="40"/>
      <c r="C1709" s="245" t="s">
        <v>916</v>
      </c>
      <c r="D1709" s="245" t="s">
        <v>272</v>
      </c>
      <c r="E1709" s="246" t="s">
        <v>2899</v>
      </c>
      <c r="F1709" s="247" t="s">
        <v>2900</v>
      </c>
      <c r="G1709" s="248" t="s">
        <v>246</v>
      </c>
      <c r="H1709" s="249">
        <v>14</v>
      </c>
      <c r="I1709" s="250"/>
      <c r="J1709" s="251">
        <f t="shared" si="170"/>
        <v>0</v>
      </c>
      <c r="K1709" s="247" t="s">
        <v>22</v>
      </c>
      <c r="L1709" s="252"/>
      <c r="M1709" s="253" t="s">
        <v>22</v>
      </c>
      <c r="N1709" s="254" t="s">
        <v>49</v>
      </c>
      <c r="O1709" s="41"/>
      <c r="P1709" s="212">
        <f t="shared" si="171"/>
        <v>0</v>
      </c>
      <c r="Q1709" s="212">
        <v>0</v>
      </c>
      <c r="R1709" s="212">
        <f t="shared" si="172"/>
        <v>0</v>
      </c>
      <c r="S1709" s="212">
        <v>0</v>
      </c>
      <c r="T1709" s="213">
        <f t="shared" si="173"/>
        <v>0</v>
      </c>
      <c r="AR1709" s="23" t="s">
        <v>1745</v>
      </c>
      <c r="AT1709" s="23" t="s">
        <v>272</v>
      </c>
      <c r="AU1709" s="23" t="s">
        <v>86</v>
      </c>
      <c r="AY1709" s="23" t="s">
        <v>183</v>
      </c>
      <c r="BE1709" s="214">
        <f t="shared" si="174"/>
        <v>0</v>
      </c>
      <c r="BF1709" s="214">
        <f t="shared" si="175"/>
        <v>0</v>
      </c>
      <c r="BG1709" s="214">
        <f t="shared" si="176"/>
        <v>0</v>
      </c>
      <c r="BH1709" s="214">
        <f t="shared" si="177"/>
        <v>0</v>
      </c>
      <c r="BI1709" s="214">
        <f t="shared" si="178"/>
        <v>0</v>
      </c>
      <c r="BJ1709" s="23" t="s">
        <v>24</v>
      </c>
      <c r="BK1709" s="214">
        <f t="shared" si="179"/>
        <v>0</v>
      </c>
      <c r="BL1709" s="23" t="s">
        <v>591</v>
      </c>
      <c r="BM1709" s="23" t="s">
        <v>2901</v>
      </c>
    </row>
    <row r="1710" spans="2:65" s="1" customFormat="1" ht="69.75" customHeight="1">
      <c r="B1710" s="40"/>
      <c r="C1710" s="245" t="s">
        <v>2902</v>
      </c>
      <c r="D1710" s="245" t="s">
        <v>272</v>
      </c>
      <c r="E1710" s="246" t="s">
        <v>2903</v>
      </c>
      <c r="F1710" s="247" t="s">
        <v>2900</v>
      </c>
      <c r="G1710" s="248" t="s">
        <v>246</v>
      </c>
      <c r="H1710" s="249">
        <v>2</v>
      </c>
      <c r="I1710" s="250"/>
      <c r="J1710" s="251">
        <f t="shared" si="170"/>
        <v>0</v>
      </c>
      <c r="K1710" s="247" t="s">
        <v>22</v>
      </c>
      <c r="L1710" s="252"/>
      <c r="M1710" s="253" t="s">
        <v>22</v>
      </c>
      <c r="N1710" s="254" t="s">
        <v>49</v>
      </c>
      <c r="O1710" s="41"/>
      <c r="P1710" s="212">
        <f t="shared" si="171"/>
        <v>0</v>
      </c>
      <c r="Q1710" s="212">
        <v>0</v>
      </c>
      <c r="R1710" s="212">
        <f t="shared" si="172"/>
        <v>0</v>
      </c>
      <c r="S1710" s="212">
        <v>0</v>
      </c>
      <c r="T1710" s="213">
        <f t="shared" si="173"/>
        <v>0</v>
      </c>
      <c r="AR1710" s="23" t="s">
        <v>1745</v>
      </c>
      <c r="AT1710" s="23" t="s">
        <v>272</v>
      </c>
      <c r="AU1710" s="23" t="s">
        <v>86</v>
      </c>
      <c r="AY1710" s="23" t="s">
        <v>183</v>
      </c>
      <c r="BE1710" s="214">
        <f t="shared" si="174"/>
        <v>0</v>
      </c>
      <c r="BF1710" s="214">
        <f t="shared" si="175"/>
        <v>0</v>
      </c>
      <c r="BG1710" s="214">
        <f t="shared" si="176"/>
        <v>0</v>
      </c>
      <c r="BH1710" s="214">
        <f t="shared" si="177"/>
        <v>0</v>
      </c>
      <c r="BI1710" s="214">
        <f t="shared" si="178"/>
        <v>0</v>
      </c>
      <c r="BJ1710" s="23" t="s">
        <v>24</v>
      </c>
      <c r="BK1710" s="214">
        <f t="shared" si="179"/>
        <v>0</v>
      </c>
      <c r="BL1710" s="23" t="s">
        <v>591</v>
      </c>
      <c r="BM1710" s="23" t="s">
        <v>2904</v>
      </c>
    </row>
    <row r="1711" spans="2:65" s="1" customFormat="1" ht="22.5" customHeight="1">
      <c r="B1711" s="40"/>
      <c r="C1711" s="203" t="s">
        <v>2905</v>
      </c>
      <c r="D1711" s="203" t="s">
        <v>185</v>
      </c>
      <c r="E1711" s="204" t="s">
        <v>2906</v>
      </c>
      <c r="F1711" s="205" t="s">
        <v>2907</v>
      </c>
      <c r="G1711" s="206" t="s">
        <v>312</v>
      </c>
      <c r="H1711" s="207">
        <v>55</v>
      </c>
      <c r="I1711" s="208"/>
      <c r="J1711" s="209">
        <f t="shared" si="170"/>
        <v>0</v>
      </c>
      <c r="K1711" s="205" t="s">
        <v>22</v>
      </c>
      <c r="L1711" s="60"/>
      <c r="M1711" s="210" t="s">
        <v>22</v>
      </c>
      <c r="N1711" s="211" t="s">
        <v>49</v>
      </c>
      <c r="O1711" s="41"/>
      <c r="P1711" s="212">
        <f t="shared" si="171"/>
        <v>0</v>
      </c>
      <c r="Q1711" s="212">
        <v>0</v>
      </c>
      <c r="R1711" s="212">
        <f t="shared" si="172"/>
        <v>0</v>
      </c>
      <c r="S1711" s="212">
        <v>0</v>
      </c>
      <c r="T1711" s="213">
        <f t="shared" si="173"/>
        <v>0</v>
      </c>
      <c r="AR1711" s="23" t="s">
        <v>591</v>
      </c>
      <c r="AT1711" s="23" t="s">
        <v>185</v>
      </c>
      <c r="AU1711" s="23" t="s">
        <v>86</v>
      </c>
      <c r="AY1711" s="23" t="s">
        <v>183</v>
      </c>
      <c r="BE1711" s="214">
        <f t="shared" si="174"/>
        <v>0</v>
      </c>
      <c r="BF1711" s="214">
        <f t="shared" si="175"/>
        <v>0</v>
      </c>
      <c r="BG1711" s="214">
        <f t="shared" si="176"/>
        <v>0</v>
      </c>
      <c r="BH1711" s="214">
        <f t="shared" si="177"/>
        <v>0</v>
      </c>
      <c r="BI1711" s="214">
        <f t="shared" si="178"/>
        <v>0</v>
      </c>
      <c r="BJ1711" s="23" t="s">
        <v>24</v>
      </c>
      <c r="BK1711" s="214">
        <f t="shared" si="179"/>
        <v>0</v>
      </c>
      <c r="BL1711" s="23" t="s">
        <v>591</v>
      </c>
      <c r="BM1711" s="23" t="s">
        <v>2908</v>
      </c>
    </row>
    <row r="1712" spans="2:65" s="1" customFormat="1" ht="22.5" customHeight="1">
      <c r="B1712" s="40"/>
      <c r="C1712" s="203" t="s">
        <v>2909</v>
      </c>
      <c r="D1712" s="203" t="s">
        <v>185</v>
      </c>
      <c r="E1712" s="204" t="s">
        <v>2910</v>
      </c>
      <c r="F1712" s="205" t="s">
        <v>2907</v>
      </c>
      <c r="G1712" s="206" t="s">
        <v>312</v>
      </c>
      <c r="H1712" s="207">
        <v>55</v>
      </c>
      <c r="I1712" s="208"/>
      <c r="J1712" s="209">
        <f t="shared" si="170"/>
        <v>0</v>
      </c>
      <c r="K1712" s="205" t="s">
        <v>22</v>
      </c>
      <c r="L1712" s="60"/>
      <c r="M1712" s="210" t="s">
        <v>22</v>
      </c>
      <c r="N1712" s="211" t="s">
        <v>49</v>
      </c>
      <c r="O1712" s="41"/>
      <c r="P1712" s="212">
        <f t="shared" si="171"/>
        <v>0</v>
      </c>
      <c r="Q1712" s="212">
        <v>0</v>
      </c>
      <c r="R1712" s="212">
        <f t="shared" si="172"/>
        <v>0</v>
      </c>
      <c r="S1712" s="212">
        <v>0</v>
      </c>
      <c r="T1712" s="213">
        <f t="shared" si="173"/>
        <v>0</v>
      </c>
      <c r="AR1712" s="23" t="s">
        <v>591</v>
      </c>
      <c r="AT1712" s="23" t="s">
        <v>185</v>
      </c>
      <c r="AU1712" s="23" t="s">
        <v>86</v>
      </c>
      <c r="AY1712" s="23" t="s">
        <v>183</v>
      </c>
      <c r="BE1712" s="214">
        <f t="shared" si="174"/>
        <v>0</v>
      </c>
      <c r="BF1712" s="214">
        <f t="shared" si="175"/>
        <v>0</v>
      </c>
      <c r="BG1712" s="214">
        <f t="shared" si="176"/>
        <v>0</v>
      </c>
      <c r="BH1712" s="214">
        <f t="shared" si="177"/>
        <v>0</v>
      </c>
      <c r="BI1712" s="214">
        <f t="shared" si="178"/>
        <v>0</v>
      </c>
      <c r="BJ1712" s="23" t="s">
        <v>24</v>
      </c>
      <c r="BK1712" s="214">
        <f t="shared" si="179"/>
        <v>0</v>
      </c>
      <c r="BL1712" s="23" t="s">
        <v>591</v>
      </c>
      <c r="BM1712" s="23" t="s">
        <v>2911</v>
      </c>
    </row>
    <row r="1713" spans="2:65" s="1" customFormat="1" ht="22.5" customHeight="1">
      <c r="B1713" s="40"/>
      <c r="C1713" s="203" t="s">
        <v>2912</v>
      </c>
      <c r="D1713" s="203" t="s">
        <v>185</v>
      </c>
      <c r="E1713" s="204" t="s">
        <v>2913</v>
      </c>
      <c r="F1713" s="205" t="s">
        <v>2914</v>
      </c>
      <c r="G1713" s="206" t="s">
        <v>246</v>
      </c>
      <c r="H1713" s="207">
        <v>44</v>
      </c>
      <c r="I1713" s="208"/>
      <c r="J1713" s="209">
        <f t="shared" si="170"/>
        <v>0</v>
      </c>
      <c r="K1713" s="205" t="s">
        <v>22</v>
      </c>
      <c r="L1713" s="60"/>
      <c r="M1713" s="210" t="s">
        <v>22</v>
      </c>
      <c r="N1713" s="211" t="s">
        <v>49</v>
      </c>
      <c r="O1713" s="41"/>
      <c r="P1713" s="212">
        <f t="shared" si="171"/>
        <v>0</v>
      </c>
      <c r="Q1713" s="212">
        <v>0</v>
      </c>
      <c r="R1713" s="212">
        <f t="shared" si="172"/>
        <v>0</v>
      </c>
      <c r="S1713" s="212">
        <v>0</v>
      </c>
      <c r="T1713" s="213">
        <f t="shared" si="173"/>
        <v>0</v>
      </c>
      <c r="AR1713" s="23" t="s">
        <v>591</v>
      </c>
      <c r="AT1713" s="23" t="s">
        <v>185</v>
      </c>
      <c r="AU1713" s="23" t="s">
        <v>86</v>
      </c>
      <c r="AY1713" s="23" t="s">
        <v>183</v>
      </c>
      <c r="BE1713" s="214">
        <f t="shared" si="174"/>
        <v>0</v>
      </c>
      <c r="BF1713" s="214">
        <f t="shared" si="175"/>
        <v>0</v>
      </c>
      <c r="BG1713" s="214">
        <f t="shared" si="176"/>
        <v>0</v>
      </c>
      <c r="BH1713" s="214">
        <f t="shared" si="177"/>
        <v>0</v>
      </c>
      <c r="BI1713" s="214">
        <f t="shared" si="178"/>
        <v>0</v>
      </c>
      <c r="BJ1713" s="23" t="s">
        <v>24</v>
      </c>
      <c r="BK1713" s="214">
        <f t="shared" si="179"/>
        <v>0</v>
      </c>
      <c r="BL1713" s="23" t="s">
        <v>591</v>
      </c>
      <c r="BM1713" s="23" t="s">
        <v>2915</v>
      </c>
    </row>
    <row r="1714" spans="2:65" s="1" customFormat="1" ht="22.5" customHeight="1">
      <c r="B1714" s="40"/>
      <c r="C1714" s="203" t="s">
        <v>2916</v>
      </c>
      <c r="D1714" s="203" t="s">
        <v>185</v>
      </c>
      <c r="E1714" s="204" t="s">
        <v>2917</v>
      </c>
      <c r="F1714" s="205" t="s">
        <v>2914</v>
      </c>
      <c r="G1714" s="206" t="s">
        <v>246</v>
      </c>
      <c r="H1714" s="207">
        <v>44</v>
      </c>
      <c r="I1714" s="208"/>
      <c r="J1714" s="209">
        <f t="shared" si="170"/>
        <v>0</v>
      </c>
      <c r="K1714" s="205" t="s">
        <v>22</v>
      </c>
      <c r="L1714" s="60"/>
      <c r="M1714" s="210" t="s">
        <v>22</v>
      </c>
      <c r="N1714" s="211" t="s">
        <v>49</v>
      </c>
      <c r="O1714" s="41"/>
      <c r="P1714" s="212">
        <f t="shared" si="171"/>
        <v>0</v>
      </c>
      <c r="Q1714" s="212">
        <v>0</v>
      </c>
      <c r="R1714" s="212">
        <f t="shared" si="172"/>
        <v>0</v>
      </c>
      <c r="S1714" s="212">
        <v>0</v>
      </c>
      <c r="T1714" s="213">
        <f t="shared" si="173"/>
        <v>0</v>
      </c>
      <c r="AR1714" s="23" t="s">
        <v>591</v>
      </c>
      <c r="AT1714" s="23" t="s">
        <v>185</v>
      </c>
      <c r="AU1714" s="23" t="s">
        <v>86</v>
      </c>
      <c r="AY1714" s="23" t="s">
        <v>183</v>
      </c>
      <c r="BE1714" s="214">
        <f t="shared" si="174"/>
        <v>0</v>
      </c>
      <c r="BF1714" s="214">
        <f t="shared" si="175"/>
        <v>0</v>
      </c>
      <c r="BG1714" s="214">
        <f t="shared" si="176"/>
        <v>0</v>
      </c>
      <c r="BH1714" s="214">
        <f t="shared" si="177"/>
        <v>0</v>
      </c>
      <c r="BI1714" s="214">
        <f t="shared" si="178"/>
        <v>0</v>
      </c>
      <c r="BJ1714" s="23" t="s">
        <v>24</v>
      </c>
      <c r="BK1714" s="214">
        <f t="shared" si="179"/>
        <v>0</v>
      </c>
      <c r="BL1714" s="23" t="s">
        <v>591</v>
      </c>
      <c r="BM1714" s="23" t="s">
        <v>2918</v>
      </c>
    </row>
    <row r="1715" spans="2:65" s="1" customFormat="1" ht="22.5" customHeight="1">
      <c r="B1715" s="40"/>
      <c r="C1715" s="203" t="s">
        <v>2919</v>
      </c>
      <c r="D1715" s="203" t="s">
        <v>185</v>
      </c>
      <c r="E1715" s="204" t="s">
        <v>2920</v>
      </c>
      <c r="F1715" s="205" t="s">
        <v>2921</v>
      </c>
      <c r="G1715" s="206" t="s">
        <v>246</v>
      </c>
      <c r="H1715" s="207">
        <v>22</v>
      </c>
      <c r="I1715" s="208"/>
      <c r="J1715" s="209">
        <f t="shared" si="170"/>
        <v>0</v>
      </c>
      <c r="K1715" s="205" t="s">
        <v>22</v>
      </c>
      <c r="L1715" s="60"/>
      <c r="M1715" s="210" t="s">
        <v>22</v>
      </c>
      <c r="N1715" s="211" t="s">
        <v>49</v>
      </c>
      <c r="O1715" s="41"/>
      <c r="P1715" s="212">
        <f t="shared" si="171"/>
        <v>0</v>
      </c>
      <c r="Q1715" s="212">
        <v>0</v>
      </c>
      <c r="R1715" s="212">
        <f t="shared" si="172"/>
        <v>0</v>
      </c>
      <c r="S1715" s="212">
        <v>0</v>
      </c>
      <c r="T1715" s="213">
        <f t="shared" si="173"/>
        <v>0</v>
      </c>
      <c r="AR1715" s="23" t="s">
        <v>591</v>
      </c>
      <c r="AT1715" s="23" t="s">
        <v>185</v>
      </c>
      <c r="AU1715" s="23" t="s">
        <v>86</v>
      </c>
      <c r="AY1715" s="23" t="s">
        <v>183</v>
      </c>
      <c r="BE1715" s="214">
        <f t="shared" si="174"/>
        <v>0</v>
      </c>
      <c r="BF1715" s="214">
        <f t="shared" si="175"/>
        <v>0</v>
      </c>
      <c r="BG1715" s="214">
        <f t="shared" si="176"/>
        <v>0</v>
      </c>
      <c r="BH1715" s="214">
        <f t="shared" si="177"/>
        <v>0</v>
      </c>
      <c r="BI1715" s="214">
        <f t="shared" si="178"/>
        <v>0</v>
      </c>
      <c r="BJ1715" s="23" t="s">
        <v>24</v>
      </c>
      <c r="BK1715" s="214">
        <f t="shared" si="179"/>
        <v>0</v>
      </c>
      <c r="BL1715" s="23" t="s">
        <v>591</v>
      </c>
      <c r="BM1715" s="23" t="s">
        <v>2922</v>
      </c>
    </row>
    <row r="1716" spans="2:65" s="1" customFormat="1" ht="22.5" customHeight="1">
      <c r="B1716" s="40"/>
      <c r="C1716" s="203" t="s">
        <v>2923</v>
      </c>
      <c r="D1716" s="203" t="s">
        <v>185</v>
      </c>
      <c r="E1716" s="204" t="s">
        <v>2924</v>
      </c>
      <c r="F1716" s="205" t="s">
        <v>2921</v>
      </c>
      <c r="G1716" s="206" t="s">
        <v>246</v>
      </c>
      <c r="H1716" s="207">
        <v>22</v>
      </c>
      <c r="I1716" s="208"/>
      <c r="J1716" s="209">
        <f t="shared" si="170"/>
        <v>0</v>
      </c>
      <c r="K1716" s="205" t="s">
        <v>22</v>
      </c>
      <c r="L1716" s="60"/>
      <c r="M1716" s="210" t="s">
        <v>22</v>
      </c>
      <c r="N1716" s="211" t="s">
        <v>49</v>
      </c>
      <c r="O1716" s="41"/>
      <c r="P1716" s="212">
        <f t="shared" si="171"/>
        <v>0</v>
      </c>
      <c r="Q1716" s="212">
        <v>0</v>
      </c>
      <c r="R1716" s="212">
        <f t="shared" si="172"/>
        <v>0</v>
      </c>
      <c r="S1716" s="212">
        <v>0</v>
      </c>
      <c r="T1716" s="213">
        <f t="shared" si="173"/>
        <v>0</v>
      </c>
      <c r="AR1716" s="23" t="s">
        <v>591</v>
      </c>
      <c r="AT1716" s="23" t="s">
        <v>185</v>
      </c>
      <c r="AU1716" s="23" t="s">
        <v>86</v>
      </c>
      <c r="AY1716" s="23" t="s">
        <v>183</v>
      </c>
      <c r="BE1716" s="214">
        <f t="shared" si="174"/>
        <v>0</v>
      </c>
      <c r="BF1716" s="214">
        <f t="shared" si="175"/>
        <v>0</v>
      </c>
      <c r="BG1716" s="214">
        <f t="shared" si="176"/>
        <v>0</v>
      </c>
      <c r="BH1716" s="214">
        <f t="shared" si="177"/>
        <v>0</v>
      </c>
      <c r="BI1716" s="214">
        <f t="shared" si="178"/>
        <v>0</v>
      </c>
      <c r="BJ1716" s="23" t="s">
        <v>24</v>
      </c>
      <c r="BK1716" s="214">
        <f t="shared" si="179"/>
        <v>0</v>
      </c>
      <c r="BL1716" s="23" t="s">
        <v>591</v>
      </c>
      <c r="BM1716" s="23" t="s">
        <v>2925</v>
      </c>
    </row>
    <row r="1717" spans="2:65" s="1" customFormat="1" ht="22.5" customHeight="1">
      <c r="B1717" s="40"/>
      <c r="C1717" s="203" t="s">
        <v>2926</v>
      </c>
      <c r="D1717" s="203" t="s">
        <v>185</v>
      </c>
      <c r="E1717" s="204" t="s">
        <v>2927</v>
      </c>
      <c r="F1717" s="205" t="s">
        <v>2928</v>
      </c>
      <c r="G1717" s="206" t="s">
        <v>246</v>
      </c>
      <c r="H1717" s="207">
        <v>11</v>
      </c>
      <c r="I1717" s="208"/>
      <c r="J1717" s="209">
        <f t="shared" si="170"/>
        <v>0</v>
      </c>
      <c r="K1717" s="205" t="s">
        <v>22</v>
      </c>
      <c r="L1717" s="60"/>
      <c r="M1717" s="210" t="s">
        <v>22</v>
      </c>
      <c r="N1717" s="211" t="s">
        <v>49</v>
      </c>
      <c r="O1717" s="41"/>
      <c r="P1717" s="212">
        <f t="shared" si="171"/>
        <v>0</v>
      </c>
      <c r="Q1717" s="212">
        <v>0</v>
      </c>
      <c r="R1717" s="212">
        <f t="shared" si="172"/>
        <v>0</v>
      </c>
      <c r="S1717" s="212">
        <v>0</v>
      </c>
      <c r="T1717" s="213">
        <f t="shared" si="173"/>
        <v>0</v>
      </c>
      <c r="AR1717" s="23" t="s">
        <v>591</v>
      </c>
      <c r="AT1717" s="23" t="s">
        <v>185</v>
      </c>
      <c r="AU1717" s="23" t="s">
        <v>86</v>
      </c>
      <c r="AY1717" s="23" t="s">
        <v>183</v>
      </c>
      <c r="BE1717" s="214">
        <f t="shared" si="174"/>
        <v>0</v>
      </c>
      <c r="BF1717" s="214">
        <f t="shared" si="175"/>
        <v>0</v>
      </c>
      <c r="BG1717" s="214">
        <f t="shared" si="176"/>
        <v>0</v>
      </c>
      <c r="BH1717" s="214">
        <f t="shared" si="177"/>
        <v>0</v>
      </c>
      <c r="BI1717" s="214">
        <f t="shared" si="178"/>
        <v>0</v>
      </c>
      <c r="BJ1717" s="23" t="s">
        <v>24</v>
      </c>
      <c r="BK1717" s="214">
        <f t="shared" si="179"/>
        <v>0</v>
      </c>
      <c r="BL1717" s="23" t="s">
        <v>591</v>
      </c>
      <c r="BM1717" s="23" t="s">
        <v>2929</v>
      </c>
    </row>
    <row r="1718" spans="2:65" s="1" customFormat="1" ht="22.5" customHeight="1">
      <c r="B1718" s="40"/>
      <c r="C1718" s="203" t="s">
        <v>2930</v>
      </c>
      <c r="D1718" s="203" t="s">
        <v>185</v>
      </c>
      <c r="E1718" s="204" t="s">
        <v>2931</v>
      </c>
      <c r="F1718" s="205" t="s">
        <v>2928</v>
      </c>
      <c r="G1718" s="206" t="s">
        <v>246</v>
      </c>
      <c r="H1718" s="207">
        <v>11</v>
      </c>
      <c r="I1718" s="208"/>
      <c r="J1718" s="209">
        <f t="shared" si="170"/>
        <v>0</v>
      </c>
      <c r="K1718" s="205" t="s">
        <v>22</v>
      </c>
      <c r="L1718" s="60"/>
      <c r="M1718" s="210" t="s">
        <v>22</v>
      </c>
      <c r="N1718" s="211" t="s">
        <v>49</v>
      </c>
      <c r="O1718" s="41"/>
      <c r="P1718" s="212">
        <f t="shared" si="171"/>
        <v>0</v>
      </c>
      <c r="Q1718" s="212">
        <v>0</v>
      </c>
      <c r="R1718" s="212">
        <f t="shared" si="172"/>
        <v>0</v>
      </c>
      <c r="S1718" s="212">
        <v>0</v>
      </c>
      <c r="T1718" s="213">
        <f t="shared" si="173"/>
        <v>0</v>
      </c>
      <c r="AR1718" s="23" t="s">
        <v>591</v>
      </c>
      <c r="AT1718" s="23" t="s">
        <v>185</v>
      </c>
      <c r="AU1718" s="23" t="s">
        <v>86</v>
      </c>
      <c r="AY1718" s="23" t="s">
        <v>183</v>
      </c>
      <c r="BE1718" s="214">
        <f t="shared" si="174"/>
        <v>0</v>
      </c>
      <c r="BF1718" s="214">
        <f t="shared" si="175"/>
        <v>0</v>
      </c>
      <c r="BG1718" s="214">
        <f t="shared" si="176"/>
        <v>0</v>
      </c>
      <c r="BH1718" s="214">
        <f t="shared" si="177"/>
        <v>0</v>
      </c>
      <c r="BI1718" s="214">
        <f t="shared" si="178"/>
        <v>0</v>
      </c>
      <c r="BJ1718" s="23" t="s">
        <v>24</v>
      </c>
      <c r="BK1718" s="214">
        <f t="shared" si="179"/>
        <v>0</v>
      </c>
      <c r="BL1718" s="23" t="s">
        <v>591</v>
      </c>
      <c r="BM1718" s="23" t="s">
        <v>2932</v>
      </c>
    </row>
    <row r="1719" spans="2:65" s="1" customFormat="1" ht="31.5" customHeight="1">
      <c r="B1719" s="40"/>
      <c r="C1719" s="203" t="s">
        <v>2933</v>
      </c>
      <c r="D1719" s="203" t="s">
        <v>185</v>
      </c>
      <c r="E1719" s="204" t="s">
        <v>2934</v>
      </c>
      <c r="F1719" s="205" t="s">
        <v>2935</v>
      </c>
      <c r="G1719" s="206" t="s">
        <v>312</v>
      </c>
      <c r="H1719" s="207">
        <v>3000</v>
      </c>
      <c r="I1719" s="208"/>
      <c r="J1719" s="209">
        <f t="shared" si="170"/>
        <v>0</v>
      </c>
      <c r="K1719" s="205" t="s">
        <v>22</v>
      </c>
      <c r="L1719" s="60"/>
      <c r="M1719" s="210" t="s">
        <v>22</v>
      </c>
      <c r="N1719" s="211" t="s">
        <v>49</v>
      </c>
      <c r="O1719" s="41"/>
      <c r="P1719" s="212">
        <f t="shared" si="171"/>
        <v>0</v>
      </c>
      <c r="Q1719" s="212">
        <v>0</v>
      </c>
      <c r="R1719" s="212">
        <f t="shared" si="172"/>
        <v>0</v>
      </c>
      <c r="S1719" s="212">
        <v>0</v>
      </c>
      <c r="T1719" s="213">
        <f t="shared" si="173"/>
        <v>0</v>
      </c>
      <c r="AR1719" s="23" t="s">
        <v>591</v>
      </c>
      <c r="AT1719" s="23" t="s">
        <v>185</v>
      </c>
      <c r="AU1719" s="23" t="s">
        <v>86</v>
      </c>
      <c r="AY1719" s="23" t="s">
        <v>183</v>
      </c>
      <c r="BE1719" s="214">
        <f t="shared" si="174"/>
        <v>0</v>
      </c>
      <c r="BF1719" s="214">
        <f t="shared" si="175"/>
        <v>0</v>
      </c>
      <c r="BG1719" s="214">
        <f t="shared" si="176"/>
        <v>0</v>
      </c>
      <c r="BH1719" s="214">
        <f t="shared" si="177"/>
        <v>0</v>
      </c>
      <c r="BI1719" s="214">
        <f t="shared" si="178"/>
        <v>0</v>
      </c>
      <c r="BJ1719" s="23" t="s">
        <v>24</v>
      </c>
      <c r="BK1719" s="214">
        <f t="shared" si="179"/>
        <v>0</v>
      </c>
      <c r="BL1719" s="23" t="s">
        <v>591</v>
      </c>
      <c r="BM1719" s="23" t="s">
        <v>2936</v>
      </c>
    </row>
    <row r="1720" spans="2:47" s="1" customFormat="1" ht="27">
      <c r="B1720" s="40"/>
      <c r="C1720" s="62"/>
      <c r="D1720" s="238" t="s">
        <v>276</v>
      </c>
      <c r="E1720" s="62"/>
      <c r="F1720" s="257" t="s">
        <v>2937</v>
      </c>
      <c r="G1720" s="62"/>
      <c r="H1720" s="62"/>
      <c r="I1720" s="171"/>
      <c r="J1720" s="62"/>
      <c r="K1720" s="62"/>
      <c r="L1720" s="60"/>
      <c r="M1720" s="256"/>
      <c r="N1720" s="41"/>
      <c r="O1720" s="41"/>
      <c r="P1720" s="41"/>
      <c r="Q1720" s="41"/>
      <c r="R1720" s="41"/>
      <c r="S1720" s="41"/>
      <c r="T1720" s="77"/>
      <c r="AT1720" s="23" t="s">
        <v>276</v>
      </c>
      <c r="AU1720" s="23" t="s">
        <v>86</v>
      </c>
    </row>
    <row r="1721" spans="2:65" s="1" customFormat="1" ht="22.5" customHeight="1">
      <c r="B1721" s="40"/>
      <c r="C1721" s="245" t="s">
        <v>2938</v>
      </c>
      <c r="D1721" s="245" t="s">
        <v>272</v>
      </c>
      <c r="E1721" s="246" t="s">
        <v>2939</v>
      </c>
      <c r="F1721" s="247" t="s">
        <v>2940</v>
      </c>
      <c r="G1721" s="248" t="s">
        <v>312</v>
      </c>
      <c r="H1721" s="249">
        <v>3000</v>
      </c>
      <c r="I1721" s="250"/>
      <c r="J1721" s="251">
        <f>ROUND(I1721*H1721,2)</f>
        <v>0</v>
      </c>
      <c r="K1721" s="247" t="s">
        <v>22</v>
      </c>
      <c r="L1721" s="252"/>
      <c r="M1721" s="253" t="s">
        <v>22</v>
      </c>
      <c r="N1721" s="254" t="s">
        <v>49</v>
      </c>
      <c r="O1721" s="41"/>
      <c r="P1721" s="212">
        <f>O1721*H1721</f>
        <v>0</v>
      </c>
      <c r="Q1721" s="212">
        <v>0</v>
      </c>
      <c r="R1721" s="212">
        <f>Q1721*H1721</f>
        <v>0</v>
      </c>
      <c r="S1721" s="212">
        <v>0</v>
      </c>
      <c r="T1721" s="213">
        <f>S1721*H1721</f>
        <v>0</v>
      </c>
      <c r="AR1721" s="23" t="s">
        <v>1745</v>
      </c>
      <c r="AT1721" s="23" t="s">
        <v>272</v>
      </c>
      <c r="AU1721" s="23" t="s">
        <v>86</v>
      </c>
      <c r="AY1721" s="23" t="s">
        <v>183</v>
      </c>
      <c r="BE1721" s="214">
        <f>IF(N1721="základní",J1721,0)</f>
        <v>0</v>
      </c>
      <c r="BF1721" s="214">
        <f>IF(N1721="snížená",J1721,0)</f>
        <v>0</v>
      </c>
      <c r="BG1721" s="214">
        <f>IF(N1721="zákl. přenesená",J1721,0)</f>
        <v>0</v>
      </c>
      <c r="BH1721" s="214">
        <f>IF(N1721="sníž. přenesená",J1721,0)</f>
        <v>0</v>
      </c>
      <c r="BI1721" s="214">
        <f>IF(N1721="nulová",J1721,0)</f>
        <v>0</v>
      </c>
      <c r="BJ1721" s="23" t="s">
        <v>24</v>
      </c>
      <c r="BK1721" s="214">
        <f>ROUND(I1721*H1721,2)</f>
        <v>0</v>
      </c>
      <c r="BL1721" s="23" t="s">
        <v>591</v>
      </c>
      <c r="BM1721" s="23" t="s">
        <v>2941</v>
      </c>
    </row>
    <row r="1722" spans="2:65" s="1" customFormat="1" ht="31.5" customHeight="1">
      <c r="B1722" s="40"/>
      <c r="C1722" s="203" t="s">
        <v>2942</v>
      </c>
      <c r="D1722" s="203" t="s">
        <v>185</v>
      </c>
      <c r="E1722" s="204" t="s">
        <v>2943</v>
      </c>
      <c r="F1722" s="205" t="s">
        <v>2944</v>
      </c>
      <c r="G1722" s="206" t="s">
        <v>312</v>
      </c>
      <c r="H1722" s="207">
        <v>20</v>
      </c>
      <c r="I1722" s="208"/>
      <c r="J1722" s="209">
        <f>ROUND(I1722*H1722,2)</f>
        <v>0</v>
      </c>
      <c r="K1722" s="205" t="s">
        <v>22</v>
      </c>
      <c r="L1722" s="60"/>
      <c r="M1722" s="210" t="s">
        <v>22</v>
      </c>
      <c r="N1722" s="211" t="s">
        <v>49</v>
      </c>
      <c r="O1722" s="41"/>
      <c r="P1722" s="212">
        <f>O1722*H1722</f>
        <v>0</v>
      </c>
      <c r="Q1722" s="212">
        <v>0</v>
      </c>
      <c r="R1722" s="212">
        <f>Q1722*H1722</f>
        <v>0</v>
      </c>
      <c r="S1722" s="212">
        <v>0</v>
      </c>
      <c r="T1722" s="213">
        <f>S1722*H1722</f>
        <v>0</v>
      </c>
      <c r="AR1722" s="23" t="s">
        <v>591</v>
      </c>
      <c r="AT1722" s="23" t="s">
        <v>185</v>
      </c>
      <c r="AU1722" s="23" t="s">
        <v>86</v>
      </c>
      <c r="AY1722" s="23" t="s">
        <v>183</v>
      </c>
      <c r="BE1722" s="214">
        <f>IF(N1722="základní",J1722,0)</f>
        <v>0</v>
      </c>
      <c r="BF1722" s="214">
        <f>IF(N1722="snížená",J1722,0)</f>
        <v>0</v>
      </c>
      <c r="BG1722" s="214">
        <f>IF(N1722="zákl. přenesená",J1722,0)</f>
        <v>0</v>
      </c>
      <c r="BH1722" s="214">
        <f>IF(N1722="sníž. přenesená",J1722,0)</f>
        <v>0</v>
      </c>
      <c r="BI1722" s="214">
        <f>IF(N1722="nulová",J1722,0)</f>
        <v>0</v>
      </c>
      <c r="BJ1722" s="23" t="s">
        <v>24</v>
      </c>
      <c r="BK1722" s="214">
        <f>ROUND(I1722*H1722,2)</f>
        <v>0</v>
      </c>
      <c r="BL1722" s="23" t="s">
        <v>591</v>
      </c>
      <c r="BM1722" s="23" t="s">
        <v>2945</v>
      </c>
    </row>
    <row r="1723" spans="2:47" s="1" customFormat="1" ht="27">
      <c r="B1723" s="40"/>
      <c r="C1723" s="62"/>
      <c r="D1723" s="238" t="s">
        <v>276</v>
      </c>
      <c r="E1723" s="62"/>
      <c r="F1723" s="257" t="s">
        <v>2937</v>
      </c>
      <c r="G1723" s="62"/>
      <c r="H1723" s="62"/>
      <c r="I1723" s="171"/>
      <c r="J1723" s="62"/>
      <c r="K1723" s="62"/>
      <c r="L1723" s="60"/>
      <c r="M1723" s="256"/>
      <c r="N1723" s="41"/>
      <c r="O1723" s="41"/>
      <c r="P1723" s="41"/>
      <c r="Q1723" s="41"/>
      <c r="R1723" s="41"/>
      <c r="S1723" s="41"/>
      <c r="T1723" s="77"/>
      <c r="AT1723" s="23" t="s">
        <v>276</v>
      </c>
      <c r="AU1723" s="23" t="s">
        <v>86</v>
      </c>
    </row>
    <row r="1724" spans="2:65" s="1" customFormat="1" ht="22.5" customHeight="1">
      <c r="B1724" s="40"/>
      <c r="C1724" s="245" t="s">
        <v>2946</v>
      </c>
      <c r="D1724" s="245" t="s">
        <v>272</v>
      </c>
      <c r="E1724" s="246" t="s">
        <v>2947</v>
      </c>
      <c r="F1724" s="247" t="s">
        <v>2948</v>
      </c>
      <c r="G1724" s="248" t="s">
        <v>312</v>
      </c>
      <c r="H1724" s="249">
        <v>20</v>
      </c>
      <c r="I1724" s="250"/>
      <c r="J1724" s="251">
        <f>ROUND(I1724*H1724,2)</f>
        <v>0</v>
      </c>
      <c r="K1724" s="247" t="s">
        <v>22</v>
      </c>
      <c r="L1724" s="252"/>
      <c r="M1724" s="253" t="s">
        <v>22</v>
      </c>
      <c r="N1724" s="254" t="s">
        <v>49</v>
      </c>
      <c r="O1724" s="41"/>
      <c r="P1724" s="212">
        <f>O1724*H1724</f>
        <v>0</v>
      </c>
      <c r="Q1724" s="212">
        <v>0</v>
      </c>
      <c r="R1724" s="212">
        <f>Q1724*H1724</f>
        <v>0</v>
      </c>
      <c r="S1724" s="212">
        <v>0</v>
      </c>
      <c r="T1724" s="213">
        <f>S1724*H1724</f>
        <v>0</v>
      </c>
      <c r="AR1724" s="23" t="s">
        <v>1745</v>
      </c>
      <c r="AT1724" s="23" t="s">
        <v>272</v>
      </c>
      <c r="AU1724" s="23" t="s">
        <v>86</v>
      </c>
      <c r="AY1724" s="23" t="s">
        <v>183</v>
      </c>
      <c r="BE1724" s="214">
        <f>IF(N1724="základní",J1724,0)</f>
        <v>0</v>
      </c>
      <c r="BF1724" s="214">
        <f>IF(N1724="snížená",J1724,0)</f>
        <v>0</v>
      </c>
      <c r="BG1724" s="214">
        <f>IF(N1724="zákl. přenesená",J1724,0)</f>
        <v>0</v>
      </c>
      <c r="BH1724" s="214">
        <f>IF(N1724="sníž. přenesená",J1724,0)</f>
        <v>0</v>
      </c>
      <c r="BI1724" s="214">
        <f>IF(N1724="nulová",J1724,0)</f>
        <v>0</v>
      </c>
      <c r="BJ1724" s="23" t="s">
        <v>24</v>
      </c>
      <c r="BK1724" s="214">
        <f>ROUND(I1724*H1724,2)</f>
        <v>0</v>
      </c>
      <c r="BL1724" s="23" t="s">
        <v>591</v>
      </c>
      <c r="BM1724" s="23" t="s">
        <v>2949</v>
      </c>
    </row>
    <row r="1725" spans="2:65" s="1" customFormat="1" ht="31.5" customHeight="1">
      <c r="B1725" s="40"/>
      <c r="C1725" s="203" t="s">
        <v>2950</v>
      </c>
      <c r="D1725" s="203" t="s">
        <v>185</v>
      </c>
      <c r="E1725" s="204" t="s">
        <v>2951</v>
      </c>
      <c r="F1725" s="205" t="s">
        <v>2952</v>
      </c>
      <c r="G1725" s="206" t="s">
        <v>312</v>
      </c>
      <c r="H1725" s="207">
        <v>120</v>
      </c>
      <c r="I1725" s="208"/>
      <c r="J1725" s="209">
        <f>ROUND(I1725*H1725,2)</f>
        <v>0</v>
      </c>
      <c r="K1725" s="205" t="s">
        <v>22</v>
      </c>
      <c r="L1725" s="60"/>
      <c r="M1725" s="210" t="s">
        <v>22</v>
      </c>
      <c r="N1725" s="211" t="s">
        <v>49</v>
      </c>
      <c r="O1725" s="41"/>
      <c r="P1725" s="212">
        <f>O1725*H1725</f>
        <v>0</v>
      </c>
      <c r="Q1725" s="212">
        <v>0</v>
      </c>
      <c r="R1725" s="212">
        <f>Q1725*H1725</f>
        <v>0</v>
      </c>
      <c r="S1725" s="212">
        <v>0</v>
      </c>
      <c r="T1725" s="213">
        <f>S1725*H1725</f>
        <v>0</v>
      </c>
      <c r="AR1725" s="23" t="s">
        <v>591</v>
      </c>
      <c r="AT1725" s="23" t="s">
        <v>185</v>
      </c>
      <c r="AU1725" s="23" t="s">
        <v>86</v>
      </c>
      <c r="AY1725" s="23" t="s">
        <v>183</v>
      </c>
      <c r="BE1725" s="214">
        <f>IF(N1725="základní",J1725,0)</f>
        <v>0</v>
      </c>
      <c r="BF1725" s="214">
        <f>IF(N1725="snížená",J1725,0)</f>
        <v>0</v>
      </c>
      <c r="BG1725" s="214">
        <f>IF(N1725="zákl. přenesená",J1725,0)</f>
        <v>0</v>
      </c>
      <c r="BH1725" s="214">
        <f>IF(N1725="sníž. přenesená",J1725,0)</f>
        <v>0</v>
      </c>
      <c r="BI1725" s="214">
        <f>IF(N1725="nulová",J1725,0)</f>
        <v>0</v>
      </c>
      <c r="BJ1725" s="23" t="s">
        <v>24</v>
      </c>
      <c r="BK1725" s="214">
        <f>ROUND(I1725*H1725,2)</f>
        <v>0</v>
      </c>
      <c r="BL1725" s="23" t="s">
        <v>591</v>
      </c>
      <c r="BM1725" s="23" t="s">
        <v>2953</v>
      </c>
    </row>
    <row r="1726" spans="2:47" s="1" customFormat="1" ht="27">
      <c r="B1726" s="40"/>
      <c r="C1726" s="62"/>
      <c r="D1726" s="238" t="s">
        <v>276</v>
      </c>
      <c r="E1726" s="62"/>
      <c r="F1726" s="257" t="s">
        <v>2954</v>
      </c>
      <c r="G1726" s="62"/>
      <c r="H1726" s="62"/>
      <c r="I1726" s="171"/>
      <c r="J1726" s="62"/>
      <c r="K1726" s="62"/>
      <c r="L1726" s="60"/>
      <c r="M1726" s="256"/>
      <c r="N1726" s="41"/>
      <c r="O1726" s="41"/>
      <c r="P1726" s="41"/>
      <c r="Q1726" s="41"/>
      <c r="R1726" s="41"/>
      <c r="S1726" s="41"/>
      <c r="T1726" s="77"/>
      <c r="AT1726" s="23" t="s">
        <v>276</v>
      </c>
      <c r="AU1726" s="23" t="s">
        <v>86</v>
      </c>
    </row>
    <row r="1727" spans="2:65" s="1" customFormat="1" ht="22.5" customHeight="1">
      <c r="B1727" s="40"/>
      <c r="C1727" s="245" t="s">
        <v>2955</v>
      </c>
      <c r="D1727" s="245" t="s">
        <v>272</v>
      </c>
      <c r="E1727" s="246" t="s">
        <v>2956</v>
      </c>
      <c r="F1727" s="247" t="s">
        <v>2957</v>
      </c>
      <c r="G1727" s="248" t="s">
        <v>312</v>
      </c>
      <c r="H1727" s="249">
        <v>120</v>
      </c>
      <c r="I1727" s="250"/>
      <c r="J1727" s="251">
        <f>ROUND(I1727*H1727,2)</f>
        <v>0</v>
      </c>
      <c r="K1727" s="247" t="s">
        <v>22</v>
      </c>
      <c r="L1727" s="252"/>
      <c r="M1727" s="253" t="s">
        <v>22</v>
      </c>
      <c r="N1727" s="254" t="s">
        <v>49</v>
      </c>
      <c r="O1727" s="41"/>
      <c r="P1727" s="212">
        <f>O1727*H1727</f>
        <v>0</v>
      </c>
      <c r="Q1727" s="212">
        <v>0</v>
      </c>
      <c r="R1727" s="212">
        <f>Q1727*H1727</f>
        <v>0</v>
      </c>
      <c r="S1727" s="212">
        <v>0</v>
      </c>
      <c r="T1727" s="213">
        <f>S1727*H1727</f>
        <v>0</v>
      </c>
      <c r="AR1727" s="23" t="s">
        <v>1745</v>
      </c>
      <c r="AT1727" s="23" t="s">
        <v>272</v>
      </c>
      <c r="AU1727" s="23" t="s">
        <v>86</v>
      </c>
      <c r="AY1727" s="23" t="s">
        <v>183</v>
      </c>
      <c r="BE1727" s="214">
        <f>IF(N1727="základní",J1727,0)</f>
        <v>0</v>
      </c>
      <c r="BF1727" s="214">
        <f>IF(N1727="snížená",J1727,0)</f>
        <v>0</v>
      </c>
      <c r="BG1727" s="214">
        <f>IF(N1727="zákl. přenesená",J1727,0)</f>
        <v>0</v>
      </c>
      <c r="BH1727" s="214">
        <f>IF(N1727="sníž. přenesená",J1727,0)</f>
        <v>0</v>
      </c>
      <c r="BI1727" s="214">
        <f>IF(N1727="nulová",J1727,0)</f>
        <v>0</v>
      </c>
      <c r="BJ1727" s="23" t="s">
        <v>24</v>
      </c>
      <c r="BK1727" s="214">
        <f>ROUND(I1727*H1727,2)</f>
        <v>0</v>
      </c>
      <c r="BL1727" s="23" t="s">
        <v>591</v>
      </c>
      <c r="BM1727" s="23" t="s">
        <v>2958</v>
      </c>
    </row>
    <row r="1728" spans="2:47" s="1" customFormat="1" ht="27">
      <c r="B1728" s="40"/>
      <c r="C1728" s="62"/>
      <c r="D1728" s="238" t="s">
        <v>276</v>
      </c>
      <c r="E1728" s="62"/>
      <c r="F1728" s="257" t="s">
        <v>2959</v>
      </c>
      <c r="G1728" s="62"/>
      <c r="H1728" s="62"/>
      <c r="I1728" s="171"/>
      <c r="J1728" s="62"/>
      <c r="K1728" s="62"/>
      <c r="L1728" s="60"/>
      <c r="M1728" s="256"/>
      <c r="N1728" s="41"/>
      <c r="O1728" s="41"/>
      <c r="P1728" s="41"/>
      <c r="Q1728" s="41"/>
      <c r="R1728" s="41"/>
      <c r="S1728" s="41"/>
      <c r="T1728" s="77"/>
      <c r="AT1728" s="23" t="s">
        <v>276</v>
      </c>
      <c r="AU1728" s="23" t="s">
        <v>86</v>
      </c>
    </row>
    <row r="1729" spans="2:65" s="1" customFormat="1" ht="31.5" customHeight="1">
      <c r="B1729" s="40"/>
      <c r="C1729" s="203" t="s">
        <v>2960</v>
      </c>
      <c r="D1729" s="203" t="s">
        <v>185</v>
      </c>
      <c r="E1729" s="204" t="s">
        <v>2961</v>
      </c>
      <c r="F1729" s="205" t="s">
        <v>2962</v>
      </c>
      <c r="G1729" s="206" t="s">
        <v>312</v>
      </c>
      <c r="H1729" s="207">
        <v>2640</v>
      </c>
      <c r="I1729" s="208"/>
      <c r="J1729" s="209">
        <f>ROUND(I1729*H1729,2)</f>
        <v>0</v>
      </c>
      <c r="K1729" s="205" t="s">
        <v>22</v>
      </c>
      <c r="L1729" s="60"/>
      <c r="M1729" s="210" t="s">
        <v>22</v>
      </c>
      <c r="N1729" s="211" t="s">
        <v>49</v>
      </c>
      <c r="O1729" s="41"/>
      <c r="P1729" s="212">
        <f>O1729*H1729</f>
        <v>0</v>
      </c>
      <c r="Q1729" s="212">
        <v>0</v>
      </c>
      <c r="R1729" s="212">
        <f>Q1729*H1729</f>
        <v>0</v>
      </c>
      <c r="S1729" s="212">
        <v>0</v>
      </c>
      <c r="T1729" s="213">
        <f>S1729*H1729</f>
        <v>0</v>
      </c>
      <c r="AR1729" s="23" t="s">
        <v>591</v>
      </c>
      <c r="AT1729" s="23" t="s">
        <v>185</v>
      </c>
      <c r="AU1729" s="23" t="s">
        <v>86</v>
      </c>
      <c r="AY1729" s="23" t="s">
        <v>183</v>
      </c>
      <c r="BE1729" s="214">
        <f>IF(N1729="základní",J1729,0)</f>
        <v>0</v>
      </c>
      <c r="BF1729" s="214">
        <f>IF(N1729="snížená",J1729,0)</f>
        <v>0</v>
      </c>
      <c r="BG1729" s="214">
        <f>IF(N1729="zákl. přenesená",J1729,0)</f>
        <v>0</v>
      </c>
      <c r="BH1729" s="214">
        <f>IF(N1729="sníž. přenesená",J1729,0)</f>
        <v>0</v>
      </c>
      <c r="BI1729" s="214">
        <f>IF(N1729="nulová",J1729,0)</f>
        <v>0</v>
      </c>
      <c r="BJ1729" s="23" t="s">
        <v>24</v>
      </c>
      <c r="BK1729" s="214">
        <f>ROUND(I1729*H1729,2)</f>
        <v>0</v>
      </c>
      <c r="BL1729" s="23" t="s">
        <v>591</v>
      </c>
      <c r="BM1729" s="23" t="s">
        <v>2963</v>
      </c>
    </row>
    <row r="1730" spans="2:47" s="1" customFormat="1" ht="27">
      <c r="B1730" s="40"/>
      <c r="C1730" s="62"/>
      <c r="D1730" s="238" t="s">
        <v>276</v>
      </c>
      <c r="E1730" s="62"/>
      <c r="F1730" s="257" t="s">
        <v>2937</v>
      </c>
      <c r="G1730" s="62"/>
      <c r="H1730" s="62"/>
      <c r="I1730" s="171"/>
      <c r="J1730" s="62"/>
      <c r="K1730" s="62"/>
      <c r="L1730" s="60"/>
      <c r="M1730" s="256"/>
      <c r="N1730" s="41"/>
      <c r="O1730" s="41"/>
      <c r="P1730" s="41"/>
      <c r="Q1730" s="41"/>
      <c r="R1730" s="41"/>
      <c r="S1730" s="41"/>
      <c r="T1730" s="77"/>
      <c r="AT1730" s="23" t="s">
        <v>276</v>
      </c>
      <c r="AU1730" s="23" t="s">
        <v>86</v>
      </c>
    </row>
    <row r="1731" spans="2:65" s="1" customFormat="1" ht="22.5" customHeight="1">
      <c r="B1731" s="40"/>
      <c r="C1731" s="245" t="s">
        <v>2964</v>
      </c>
      <c r="D1731" s="245" t="s">
        <v>272</v>
      </c>
      <c r="E1731" s="246" t="s">
        <v>2965</v>
      </c>
      <c r="F1731" s="247" t="s">
        <v>2966</v>
      </c>
      <c r="G1731" s="248" t="s">
        <v>312</v>
      </c>
      <c r="H1731" s="249">
        <v>2640</v>
      </c>
      <c r="I1731" s="250"/>
      <c r="J1731" s="251">
        <f>ROUND(I1731*H1731,2)</f>
        <v>0</v>
      </c>
      <c r="K1731" s="247" t="s">
        <v>22</v>
      </c>
      <c r="L1731" s="252"/>
      <c r="M1731" s="253" t="s">
        <v>22</v>
      </c>
      <c r="N1731" s="254" t="s">
        <v>49</v>
      </c>
      <c r="O1731" s="41"/>
      <c r="P1731" s="212">
        <f>O1731*H1731</f>
        <v>0</v>
      </c>
      <c r="Q1731" s="212">
        <v>0</v>
      </c>
      <c r="R1731" s="212">
        <f>Q1731*H1731</f>
        <v>0</v>
      </c>
      <c r="S1731" s="212">
        <v>0</v>
      </c>
      <c r="T1731" s="213">
        <f>S1731*H1731</f>
        <v>0</v>
      </c>
      <c r="AR1731" s="23" t="s">
        <v>1745</v>
      </c>
      <c r="AT1731" s="23" t="s">
        <v>272</v>
      </c>
      <c r="AU1731" s="23" t="s">
        <v>86</v>
      </c>
      <c r="AY1731" s="23" t="s">
        <v>183</v>
      </c>
      <c r="BE1731" s="214">
        <f>IF(N1731="základní",J1731,0)</f>
        <v>0</v>
      </c>
      <c r="BF1731" s="214">
        <f>IF(N1731="snížená",J1731,0)</f>
        <v>0</v>
      </c>
      <c r="BG1731" s="214">
        <f>IF(N1731="zákl. přenesená",J1731,0)</f>
        <v>0</v>
      </c>
      <c r="BH1731" s="214">
        <f>IF(N1731="sníž. přenesená",J1731,0)</f>
        <v>0</v>
      </c>
      <c r="BI1731" s="214">
        <f>IF(N1731="nulová",J1731,0)</f>
        <v>0</v>
      </c>
      <c r="BJ1731" s="23" t="s">
        <v>24</v>
      </c>
      <c r="BK1731" s="214">
        <f>ROUND(I1731*H1731,2)</f>
        <v>0</v>
      </c>
      <c r="BL1731" s="23" t="s">
        <v>591</v>
      </c>
      <c r="BM1731" s="23" t="s">
        <v>2967</v>
      </c>
    </row>
    <row r="1732" spans="2:65" s="1" customFormat="1" ht="31.5" customHeight="1">
      <c r="B1732" s="40"/>
      <c r="C1732" s="203" t="s">
        <v>2968</v>
      </c>
      <c r="D1732" s="203" t="s">
        <v>185</v>
      </c>
      <c r="E1732" s="204" t="s">
        <v>2969</v>
      </c>
      <c r="F1732" s="205" t="s">
        <v>2970</v>
      </c>
      <c r="G1732" s="206" t="s">
        <v>312</v>
      </c>
      <c r="H1732" s="207">
        <v>50</v>
      </c>
      <c r="I1732" s="208"/>
      <c r="J1732" s="209">
        <f>ROUND(I1732*H1732,2)</f>
        <v>0</v>
      </c>
      <c r="K1732" s="205" t="s">
        <v>22</v>
      </c>
      <c r="L1732" s="60"/>
      <c r="M1732" s="210" t="s">
        <v>22</v>
      </c>
      <c r="N1732" s="211" t="s">
        <v>49</v>
      </c>
      <c r="O1732" s="41"/>
      <c r="P1732" s="212">
        <f>O1732*H1732</f>
        <v>0</v>
      </c>
      <c r="Q1732" s="212">
        <v>0</v>
      </c>
      <c r="R1732" s="212">
        <f>Q1732*H1732</f>
        <v>0</v>
      </c>
      <c r="S1732" s="212">
        <v>0</v>
      </c>
      <c r="T1732" s="213">
        <f>S1732*H1732</f>
        <v>0</v>
      </c>
      <c r="AR1732" s="23" t="s">
        <v>591</v>
      </c>
      <c r="AT1732" s="23" t="s">
        <v>185</v>
      </c>
      <c r="AU1732" s="23" t="s">
        <v>86</v>
      </c>
      <c r="AY1732" s="23" t="s">
        <v>183</v>
      </c>
      <c r="BE1732" s="214">
        <f>IF(N1732="základní",J1732,0)</f>
        <v>0</v>
      </c>
      <c r="BF1732" s="214">
        <f>IF(N1732="snížená",J1732,0)</f>
        <v>0</v>
      </c>
      <c r="BG1732" s="214">
        <f>IF(N1732="zákl. přenesená",J1732,0)</f>
        <v>0</v>
      </c>
      <c r="BH1732" s="214">
        <f>IF(N1732="sníž. přenesená",J1732,0)</f>
        <v>0</v>
      </c>
      <c r="BI1732" s="214">
        <f>IF(N1732="nulová",J1732,0)</f>
        <v>0</v>
      </c>
      <c r="BJ1732" s="23" t="s">
        <v>24</v>
      </c>
      <c r="BK1732" s="214">
        <f>ROUND(I1732*H1732,2)</f>
        <v>0</v>
      </c>
      <c r="BL1732" s="23" t="s">
        <v>591</v>
      </c>
      <c r="BM1732" s="23" t="s">
        <v>2971</v>
      </c>
    </row>
    <row r="1733" spans="2:47" s="1" customFormat="1" ht="27">
      <c r="B1733" s="40"/>
      <c r="C1733" s="62"/>
      <c r="D1733" s="238" t="s">
        <v>276</v>
      </c>
      <c r="E1733" s="62"/>
      <c r="F1733" s="257" t="s">
        <v>2937</v>
      </c>
      <c r="G1733" s="62"/>
      <c r="H1733" s="62"/>
      <c r="I1733" s="171"/>
      <c r="J1733" s="62"/>
      <c r="K1733" s="62"/>
      <c r="L1733" s="60"/>
      <c r="M1733" s="256"/>
      <c r="N1733" s="41"/>
      <c r="O1733" s="41"/>
      <c r="P1733" s="41"/>
      <c r="Q1733" s="41"/>
      <c r="R1733" s="41"/>
      <c r="S1733" s="41"/>
      <c r="T1733" s="77"/>
      <c r="AT1733" s="23" t="s">
        <v>276</v>
      </c>
      <c r="AU1733" s="23" t="s">
        <v>86</v>
      </c>
    </row>
    <row r="1734" spans="2:65" s="1" customFormat="1" ht="31.5" customHeight="1">
      <c r="B1734" s="40"/>
      <c r="C1734" s="245" t="s">
        <v>2972</v>
      </c>
      <c r="D1734" s="245" t="s">
        <v>272</v>
      </c>
      <c r="E1734" s="246" t="s">
        <v>2973</v>
      </c>
      <c r="F1734" s="247" t="s">
        <v>2974</v>
      </c>
      <c r="G1734" s="248" t="s">
        <v>312</v>
      </c>
      <c r="H1734" s="249">
        <v>50</v>
      </c>
      <c r="I1734" s="250"/>
      <c r="J1734" s="251">
        <f>ROUND(I1734*H1734,2)</f>
        <v>0</v>
      </c>
      <c r="K1734" s="247" t="s">
        <v>22</v>
      </c>
      <c r="L1734" s="252"/>
      <c r="M1734" s="253" t="s">
        <v>22</v>
      </c>
      <c r="N1734" s="254" t="s">
        <v>49</v>
      </c>
      <c r="O1734" s="41"/>
      <c r="P1734" s="212">
        <f>O1734*H1734</f>
        <v>0</v>
      </c>
      <c r="Q1734" s="212">
        <v>0</v>
      </c>
      <c r="R1734" s="212">
        <f>Q1734*H1734</f>
        <v>0</v>
      </c>
      <c r="S1734" s="212">
        <v>0</v>
      </c>
      <c r="T1734" s="213">
        <f>S1734*H1734</f>
        <v>0</v>
      </c>
      <c r="AR1734" s="23" t="s">
        <v>1745</v>
      </c>
      <c r="AT1734" s="23" t="s">
        <v>272</v>
      </c>
      <c r="AU1734" s="23" t="s">
        <v>86</v>
      </c>
      <c r="AY1734" s="23" t="s">
        <v>183</v>
      </c>
      <c r="BE1734" s="214">
        <f>IF(N1734="základní",J1734,0)</f>
        <v>0</v>
      </c>
      <c r="BF1734" s="214">
        <f>IF(N1734="snížená",J1734,0)</f>
        <v>0</v>
      </c>
      <c r="BG1734" s="214">
        <f>IF(N1734="zákl. přenesená",J1734,0)</f>
        <v>0</v>
      </c>
      <c r="BH1734" s="214">
        <f>IF(N1734="sníž. přenesená",J1734,0)</f>
        <v>0</v>
      </c>
      <c r="BI1734" s="214">
        <f>IF(N1734="nulová",J1734,0)</f>
        <v>0</v>
      </c>
      <c r="BJ1734" s="23" t="s">
        <v>24</v>
      </c>
      <c r="BK1734" s="214">
        <f>ROUND(I1734*H1734,2)</f>
        <v>0</v>
      </c>
      <c r="BL1734" s="23" t="s">
        <v>591</v>
      </c>
      <c r="BM1734" s="23" t="s">
        <v>2975</v>
      </c>
    </row>
    <row r="1735" spans="2:47" s="1" customFormat="1" ht="27">
      <c r="B1735" s="40"/>
      <c r="C1735" s="62"/>
      <c r="D1735" s="238" t="s">
        <v>276</v>
      </c>
      <c r="E1735" s="62"/>
      <c r="F1735" s="257" t="s">
        <v>2976</v>
      </c>
      <c r="G1735" s="62"/>
      <c r="H1735" s="62"/>
      <c r="I1735" s="171"/>
      <c r="J1735" s="62"/>
      <c r="K1735" s="62"/>
      <c r="L1735" s="60"/>
      <c r="M1735" s="256"/>
      <c r="N1735" s="41"/>
      <c r="O1735" s="41"/>
      <c r="P1735" s="41"/>
      <c r="Q1735" s="41"/>
      <c r="R1735" s="41"/>
      <c r="S1735" s="41"/>
      <c r="T1735" s="77"/>
      <c r="AT1735" s="23" t="s">
        <v>276</v>
      </c>
      <c r="AU1735" s="23" t="s">
        <v>86</v>
      </c>
    </row>
    <row r="1736" spans="2:65" s="1" customFormat="1" ht="31.5" customHeight="1">
      <c r="B1736" s="40"/>
      <c r="C1736" s="203" t="s">
        <v>2977</v>
      </c>
      <c r="D1736" s="203" t="s">
        <v>185</v>
      </c>
      <c r="E1736" s="204" t="s">
        <v>2978</v>
      </c>
      <c r="F1736" s="205" t="s">
        <v>2979</v>
      </c>
      <c r="G1736" s="206" t="s">
        <v>312</v>
      </c>
      <c r="H1736" s="207">
        <v>40</v>
      </c>
      <c r="I1736" s="208"/>
      <c r="J1736" s="209">
        <f>ROUND(I1736*H1736,2)</f>
        <v>0</v>
      </c>
      <c r="K1736" s="205" t="s">
        <v>22</v>
      </c>
      <c r="L1736" s="60"/>
      <c r="M1736" s="210" t="s">
        <v>22</v>
      </c>
      <c r="N1736" s="211" t="s">
        <v>49</v>
      </c>
      <c r="O1736" s="41"/>
      <c r="P1736" s="212">
        <f>O1736*H1736</f>
        <v>0</v>
      </c>
      <c r="Q1736" s="212">
        <v>0</v>
      </c>
      <c r="R1736" s="212">
        <f>Q1736*H1736</f>
        <v>0</v>
      </c>
      <c r="S1736" s="212">
        <v>0</v>
      </c>
      <c r="T1736" s="213">
        <f>S1736*H1736</f>
        <v>0</v>
      </c>
      <c r="AR1736" s="23" t="s">
        <v>591</v>
      </c>
      <c r="AT1736" s="23" t="s">
        <v>185</v>
      </c>
      <c r="AU1736" s="23" t="s">
        <v>86</v>
      </c>
      <c r="AY1736" s="23" t="s">
        <v>183</v>
      </c>
      <c r="BE1736" s="214">
        <f>IF(N1736="základní",J1736,0)</f>
        <v>0</v>
      </c>
      <c r="BF1736" s="214">
        <f>IF(N1736="snížená",J1736,0)</f>
        <v>0</v>
      </c>
      <c r="BG1736" s="214">
        <f>IF(N1736="zákl. přenesená",J1736,0)</f>
        <v>0</v>
      </c>
      <c r="BH1736" s="214">
        <f>IF(N1736="sníž. přenesená",J1736,0)</f>
        <v>0</v>
      </c>
      <c r="BI1736" s="214">
        <f>IF(N1736="nulová",J1736,0)</f>
        <v>0</v>
      </c>
      <c r="BJ1736" s="23" t="s">
        <v>24</v>
      </c>
      <c r="BK1736" s="214">
        <f>ROUND(I1736*H1736,2)</f>
        <v>0</v>
      </c>
      <c r="BL1736" s="23" t="s">
        <v>591</v>
      </c>
      <c r="BM1736" s="23" t="s">
        <v>2980</v>
      </c>
    </row>
    <row r="1737" spans="2:47" s="1" customFormat="1" ht="27">
      <c r="B1737" s="40"/>
      <c r="C1737" s="62"/>
      <c r="D1737" s="238" t="s">
        <v>276</v>
      </c>
      <c r="E1737" s="62"/>
      <c r="F1737" s="257" t="s">
        <v>2937</v>
      </c>
      <c r="G1737" s="62"/>
      <c r="H1737" s="62"/>
      <c r="I1737" s="171"/>
      <c r="J1737" s="62"/>
      <c r="K1737" s="62"/>
      <c r="L1737" s="60"/>
      <c r="M1737" s="256"/>
      <c r="N1737" s="41"/>
      <c r="O1737" s="41"/>
      <c r="P1737" s="41"/>
      <c r="Q1737" s="41"/>
      <c r="R1737" s="41"/>
      <c r="S1737" s="41"/>
      <c r="T1737" s="77"/>
      <c r="AT1737" s="23" t="s">
        <v>276</v>
      </c>
      <c r="AU1737" s="23" t="s">
        <v>86</v>
      </c>
    </row>
    <row r="1738" spans="2:65" s="1" customFormat="1" ht="31.5" customHeight="1">
      <c r="B1738" s="40"/>
      <c r="C1738" s="245" t="s">
        <v>2981</v>
      </c>
      <c r="D1738" s="245" t="s">
        <v>272</v>
      </c>
      <c r="E1738" s="246" t="s">
        <v>2982</v>
      </c>
      <c r="F1738" s="247" t="s">
        <v>2983</v>
      </c>
      <c r="G1738" s="248" t="s">
        <v>312</v>
      </c>
      <c r="H1738" s="249">
        <v>40</v>
      </c>
      <c r="I1738" s="250"/>
      <c r="J1738" s="251">
        <f>ROUND(I1738*H1738,2)</f>
        <v>0</v>
      </c>
      <c r="K1738" s="247" t="s">
        <v>22</v>
      </c>
      <c r="L1738" s="252"/>
      <c r="M1738" s="253" t="s">
        <v>22</v>
      </c>
      <c r="N1738" s="254" t="s">
        <v>49</v>
      </c>
      <c r="O1738" s="41"/>
      <c r="P1738" s="212">
        <f>O1738*H1738</f>
        <v>0</v>
      </c>
      <c r="Q1738" s="212">
        <v>0</v>
      </c>
      <c r="R1738" s="212">
        <f>Q1738*H1738</f>
        <v>0</v>
      </c>
      <c r="S1738" s="212">
        <v>0</v>
      </c>
      <c r="T1738" s="213">
        <f>S1738*H1738</f>
        <v>0</v>
      </c>
      <c r="AR1738" s="23" t="s">
        <v>1745</v>
      </c>
      <c r="AT1738" s="23" t="s">
        <v>272</v>
      </c>
      <c r="AU1738" s="23" t="s">
        <v>86</v>
      </c>
      <c r="AY1738" s="23" t="s">
        <v>183</v>
      </c>
      <c r="BE1738" s="214">
        <f>IF(N1738="základní",J1738,0)</f>
        <v>0</v>
      </c>
      <c r="BF1738" s="214">
        <f>IF(N1738="snížená",J1738,0)</f>
        <v>0</v>
      </c>
      <c r="BG1738" s="214">
        <f>IF(N1738="zákl. přenesená",J1738,0)</f>
        <v>0</v>
      </c>
      <c r="BH1738" s="214">
        <f>IF(N1738="sníž. přenesená",J1738,0)</f>
        <v>0</v>
      </c>
      <c r="BI1738" s="214">
        <f>IF(N1738="nulová",J1738,0)</f>
        <v>0</v>
      </c>
      <c r="BJ1738" s="23" t="s">
        <v>24</v>
      </c>
      <c r="BK1738" s="214">
        <f>ROUND(I1738*H1738,2)</f>
        <v>0</v>
      </c>
      <c r="BL1738" s="23" t="s">
        <v>591</v>
      </c>
      <c r="BM1738" s="23" t="s">
        <v>2984</v>
      </c>
    </row>
    <row r="1739" spans="2:65" s="1" customFormat="1" ht="31.5" customHeight="1">
      <c r="B1739" s="40"/>
      <c r="C1739" s="203" t="s">
        <v>2985</v>
      </c>
      <c r="D1739" s="203" t="s">
        <v>185</v>
      </c>
      <c r="E1739" s="204" t="s">
        <v>2986</v>
      </c>
      <c r="F1739" s="205" t="s">
        <v>2987</v>
      </c>
      <c r="G1739" s="206" t="s">
        <v>257</v>
      </c>
      <c r="H1739" s="207">
        <v>1</v>
      </c>
      <c r="I1739" s="208"/>
      <c r="J1739" s="209">
        <f>ROUND(I1739*H1739,2)</f>
        <v>0</v>
      </c>
      <c r="K1739" s="205" t="s">
        <v>22</v>
      </c>
      <c r="L1739" s="60"/>
      <c r="M1739" s="210" t="s">
        <v>22</v>
      </c>
      <c r="N1739" s="211" t="s">
        <v>49</v>
      </c>
      <c r="O1739" s="41"/>
      <c r="P1739" s="212">
        <f>O1739*H1739</f>
        <v>0</v>
      </c>
      <c r="Q1739" s="212">
        <v>0</v>
      </c>
      <c r="R1739" s="212">
        <f>Q1739*H1739</f>
        <v>0</v>
      </c>
      <c r="S1739" s="212">
        <v>0</v>
      </c>
      <c r="T1739" s="213">
        <f>S1739*H1739</f>
        <v>0</v>
      </c>
      <c r="AR1739" s="23" t="s">
        <v>591</v>
      </c>
      <c r="AT1739" s="23" t="s">
        <v>185</v>
      </c>
      <c r="AU1739" s="23" t="s">
        <v>86</v>
      </c>
      <c r="AY1739" s="23" t="s">
        <v>183</v>
      </c>
      <c r="BE1739" s="214">
        <f>IF(N1739="základní",J1739,0)</f>
        <v>0</v>
      </c>
      <c r="BF1739" s="214">
        <f>IF(N1739="snížená",J1739,0)</f>
        <v>0</v>
      </c>
      <c r="BG1739" s="214">
        <f>IF(N1739="zákl. přenesená",J1739,0)</f>
        <v>0</v>
      </c>
      <c r="BH1739" s="214">
        <f>IF(N1739="sníž. přenesená",J1739,0)</f>
        <v>0</v>
      </c>
      <c r="BI1739" s="214">
        <f>IF(N1739="nulová",J1739,0)</f>
        <v>0</v>
      </c>
      <c r="BJ1739" s="23" t="s">
        <v>24</v>
      </c>
      <c r="BK1739" s="214">
        <f>ROUND(I1739*H1739,2)</f>
        <v>0</v>
      </c>
      <c r="BL1739" s="23" t="s">
        <v>591</v>
      </c>
      <c r="BM1739" s="23" t="s">
        <v>2988</v>
      </c>
    </row>
    <row r="1740" spans="2:65" s="1" customFormat="1" ht="31.5" customHeight="1">
      <c r="B1740" s="40"/>
      <c r="C1740" s="203" t="s">
        <v>2989</v>
      </c>
      <c r="D1740" s="203" t="s">
        <v>185</v>
      </c>
      <c r="E1740" s="204" t="s">
        <v>2990</v>
      </c>
      <c r="F1740" s="205" t="s">
        <v>2991</v>
      </c>
      <c r="G1740" s="206" t="s">
        <v>257</v>
      </c>
      <c r="H1740" s="207">
        <v>10</v>
      </c>
      <c r="I1740" s="208"/>
      <c r="J1740" s="209">
        <f>ROUND(I1740*H1740,2)</f>
        <v>0</v>
      </c>
      <c r="K1740" s="205" t="s">
        <v>22</v>
      </c>
      <c r="L1740" s="60"/>
      <c r="M1740" s="210" t="s">
        <v>22</v>
      </c>
      <c r="N1740" s="211" t="s">
        <v>49</v>
      </c>
      <c r="O1740" s="41"/>
      <c r="P1740" s="212">
        <f>O1740*H1740</f>
        <v>0</v>
      </c>
      <c r="Q1740" s="212">
        <v>0</v>
      </c>
      <c r="R1740" s="212">
        <f>Q1740*H1740</f>
        <v>0</v>
      </c>
      <c r="S1740" s="212">
        <v>0</v>
      </c>
      <c r="T1740" s="213">
        <f>S1740*H1740</f>
        <v>0</v>
      </c>
      <c r="AR1740" s="23" t="s">
        <v>591</v>
      </c>
      <c r="AT1740" s="23" t="s">
        <v>185</v>
      </c>
      <c r="AU1740" s="23" t="s">
        <v>86</v>
      </c>
      <c r="AY1740" s="23" t="s">
        <v>183</v>
      </c>
      <c r="BE1740" s="214">
        <f>IF(N1740="základní",J1740,0)</f>
        <v>0</v>
      </c>
      <c r="BF1740" s="214">
        <f>IF(N1740="snížená",J1740,0)</f>
        <v>0</v>
      </c>
      <c r="BG1740" s="214">
        <f>IF(N1740="zákl. přenesená",J1740,0)</f>
        <v>0</v>
      </c>
      <c r="BH1740" s="214">
        <f>IF(N1740="sníž. přenesená",J1740,0)</f>
        <v>0</v>
      </c>
      <c r="BI1740" s="214">
        <f>IF(N1740="nulová",J1740,0)</f>
        <v>0</v>
      </c>
      <c r="BJ1740" s="23" t="s">
        <v>24</v>
      </c>
      <c r="BK1740" s="214">
        <f>ROUND(I1740*H1740,2)</f>
        <v>0</v>
      </c>
      <c r="BL1740" s="23" t="s">
        <v>591</v>
      </c>
      <c r="BM1740" s="23" t="s">
        <v>2992</v>
      </c>
    </row>
    <row r="1741" spans="2:65" s="1" customFormat="1" ht="31.5" customHeight="1">
      <c r="B1741" s="40"/>
      <c r="C1741" s="203" t="s">
        <v>2993</v>
      </c>
      <c r="D1741" s="203" t="s">
        <v>185</v>
      </c>
      <c r="E1741" s="204" t="s">
        <v>2994</v>
      </c>
      <c r="F1741" s="205" t="s">
        <v>2995</v>
      </c>
      <c r="G1741" s="206" t="s">
        <v>246</v>
      </c>
      <c r="H1741" s="207">
        <v>3</v>
      </c>
      <c r="I1741" s="208"/>
      <c r="J1741" s="209">
        <f>ROUND(I1741*H1741,2)</f>
        <v>0</v>
      </c>
      <c r="K1741" s="205" t="s">
        <v>22</v>
      </c>
      <c r="L1741" s="60"/>
      <c r="M1741" s="210" t="s">
        <v>22</v>
      </c>
      <c r="N1741" s="211" t="s">
        <v>49</v>
      </c>
      <c r="O1741" s="41"/>
      <c r="P1741" s="212">
        <f>O1741*H1741</f>
        <v>0</v>
      </c>
      <c r="Q1741" s="212">
        <v>0</v>
      </c>
      <c r="R1741" s="212">
        <f>Q1741*H1741</f>
        <v>0</v>
      </c>
      <c r="S1741" s="212">
        <v>0</v>
      </c>
      <c r="T1741" s="213">
        <f>S1741*H1741</f>
        <v>0</v>
      </c>
      <c r="AR1741" s="23" t="s">
        <v>591</v>
      </c>
      <c r="AT1741" s="23" t="s">
        <v>185</v>
      </c>
      <c r="AU1741" s="23" t="s">
        <v>86</v>
      </c>
      <c r="AY1741" s="23" t="s">
        <v>183</v>
      </c>
      <c r="BE1741" s="214">
        <f>IF(N1741="základní",J1741,0)</f>
        <v>0</v>
      </c>
      <c r="BF1741" s="214">
        <f>IF(N1741="snížená",J1741,0)</f>
        <v>0</v>
      </c>
      <c r="BG1741" s="214">
        <f>IF(N1741="zákl. přenesená",J1741,0)</f>
        <v>0</v>
      </c>
      <c r="BH1741" s="214">
        <f>IF(N1741="sníž. přenesená",J1741,0)</f>
        <v>0</v>
      </c>
      <c r="BI1741" s="214">
        <f>IF(N1741="nulová",J1741,0)</f>
        <v>0</v>
      </c>
      <c r="BJ1741" s="23" t="s">
        <v>24</v>
      </c>
      <c r="BK1741" s="214">
        <f>ROUND(I1741*H1741,2)</f>
        <v>0</v>
      </c>
      <c r="BL1741" s="23" t="s">
        <v>591</v>
      </c>
      <c r="BM1741" s="23" t="s">
        <v>2996</v>
      </c>
    </row>
    <row r="1742" spans="2:47" s="1" customFormat="1" ht="27">
      <c r="B1742" s="40"/>
      <c r="C1742" s="62"/>
      <c r="D1742" s="238" t="s">
        <v>276</v>
      </c>
      <c r="E1742" s="62"/>
      <c r="F1742" s="257" t="s">
        <v>2997</v>
      </c>
      <c r="G1742" s="62"/>
      <c r="H1742" s="62"/>
      <c r="I1742" s="171"/>
      <c r="J1742" s="62"/>
      <c r="K1742" s="62"/>
      <c r="L1742" s="60"/>
      <c r="M1742" s="256"/>
      <c r="N1742" s="41"/>
      <c r="O1742" s="41"/>
      <c r="P1742" s="41"/>
      <c r="Q1742" s="41"/>
      <c r="R1742" s="41"/>
      <c r="S1742" s="41"/>
      <c r="T1742" s="77"/>
      <c r="AT1742" s="23" t="s">
        <v>276</v>
      </c>
      <c r="AU1742" s="23" t="s">
        <v>86</v>
      </c>
    </row>
    <row r="1743" spans="2:65" s="1" customFormat="1" ht="31.5" customHeight="1">
      <c r="B1743" s="40"/>
      <c r="C1743" s="203" t="s">
        <v>2998</v>
      </c>
      <c r="D1743" s="203" t="s">
        <v>185</v>
      </c>
      <c r="E1743" s="204" t="s">
        <v>2999</v>
      </c>
      <c r="F1743" s="205" t="s">
        <v>3000</v>
      </c>
      <c r="G1743" s="206" t="s">
        <v>246</v>
      </c>
      <c r="H1743" s="207">
        <v>461</v>
      </c>
      <c r="I1743" s="208"/>
      <c r="J1743" s="209">
        <f>ROUND(I1743*H1743,2)</f>
        <v>0</v>
      </c>
      <c r="K1743" s="205" t="s">
        <v>22</v>
      </c>
      <c r="L1743" s="60"/>
      <c r="M1743" s="210" t="s">
        <v>22</v>
      </c>
      <c r="N1743" s="211" t="s">
        <v>49</v>
      </c>
      <c r="O1743" s="41"/>
      <c r="P1743" s="212">
        <f>O1743*H1743</f>
        <v>0</v>
      </c>
      <c r="Q1743" s="212">
        <v>0</v>
      </c>
      <c r="R1743" s="212">
        <f>Q1743*H1743</f>
        <v>0</v>
      </c>
      <c r="S1743" s="212">
        <v>0</v>
      </c>
      <c r="T1743" s="213">
        <f>S1743*H1743</f>
        <v>0</v>
      </c>
      <c r="AR1743" s="23" t="s">
        <v>591</v>
      </c>
      <c r="AT1743" s="23" t="s">
        <v>185</v>
      </c>
      <c r="AU1743" s="23" t="s">
        <v>86</v>
      </c>
      <c r="AY1743" s="23" t="s">
        <v>183</v>
      </c>
      <c r="BE1743" s="214">
        <f>IF(N1743="základní",J1743,0)</f>
        <v>0</v>
      </c>
      <c r="BF1743" s="214">
        <f>IF(N1743="snížená",J1743,0)</f>
        <v>0</v>
      </c>
      <c r="BG1743" s="214">
        <f>IF(N1743="zákl. přenesená",J1743,0)</f>
        <v>0</v>
      </c>
      <c r="BH1743" s="214">
        <f>IF(N1743="sníž. přenesená",J1743,0)</f>
        <v>0</v>
      </c>
      <c r="BI1743" s="214">
        <f>IF(N1743="nulová",J1743,0)</f>
        <v>0</v>
      </c>
      <c r="BJ1743" s="23" t="s">
        <v>24</v>
      </c>
      <c r="BK1743" s="214">
        <f>ROUND(I1743*H1743,2)</f>
        <v>0</v>
      </c>
      <c r="BL1743" s="23" t="s">
        <v>591</v>
      </c>
      <c r="BM1743" s="23" t="s">
        <v>3001</v>
      </c>
    </row>
    <row r="1744" spans="2:47" s="1" customFormat="1" ht="27">
      <c r="B1744" s="40"/>
      <c r="C1744" s="62"/>
      <c r="D1744" s="238" t="s">
        <v>276</v>
      </c>
      <c r="E1744" s="62"/>
      <c r="F1744" s="257" t="s">
        <v>2997</v>
      </c>
      <c r="G1744" s="62"/>
      <c r="H1744" s="62"/>
      <c r="I1744" s="171"/>
      <c r="J1744" s="62"/>
      <c r="K1744" s="62"/>
      <c r="L1744" s="60"/>
      <c r="M1744" s="256"/>
      <c r="N1744" s="41"/>
      <c r="O1744" s="41"/>
      <c r="P1744" s="41"/>
      <c r="Q1744" s="41"/>
      <c r="R1744" s="41"/>
      <c r="S1744" s="41"/>
      <c r="T1744" s="77"/>
      <c r="AT1744" s="23" t="s">
        <v>276</v>
      </c>
      <c r="AU1744" s="23" t="s">
        <v>86</v>
      </c>
    </row>
    <row r="1745" spans="2:65" s="1" customFormat="1" ht="31.5" customHeight="1">
      <c r="B1745" s="40"/>
      <c r="C1745" s="203" t="s">
        <v>3002</v>
      </c>
      <c r="D1745" s="203" t="s">
        <v>185</v>
      </c>
      <c r="E1745" s="204" t="s">
        <v>3003</v>
      </c>
      <c r="F1745" s="205" t="s">
        <v>3004</v>
      </c>
      <c r="G1745" s="206" t="s">
        <v>312</v>
      </c>
      <c r="H1745" s="207">
        <v>440</v>
      </c>
      <c r="I1745" s="208"/>
      <c r="J1745" s="209">
        <f>ROUND(I1745*H1745,2)</f>
        <v>0</v>
      </c>
      <c r="K1745" s="205" t="s">
        <v>22</v>
      </c>
      <c r="L1745" s="60"/>
      <c r="M1745" s="210" t="s">
        <v>22</v>
      </c>
      <c r="N1745" s="211" t="s">
        <v>49</v>
      </c>
      <c r="O1745" s="41"/>
      <c r="P1745" s="212">
        <f>O1745*H1745</f>
        <v>0</v>
      </c>
      <c r="Q1745" s="212">
        <v>0</v>
      </c>
      <c r="R1745" s="212">
        <f>Q1745*H1745</f>
        <v>0</v>
      </c>
      <c r="S1745" s="212">
        <v>0</v>
      </c>
      <c r="T1745" s="213">
        <f>S1745*H1745</f>
        <v>0</v>
      </c>
      <c r="AR1745" s="23" t="s">
        <v>591</v>
      </c>
      <c r="AT1745" s="23" t="s">
        <v>185</v>
      </c>
      <c r="AU1745" s="23" t="s">
        <v>86</v>
      </c>
      <c r="AY1745" s="23" t="s">
        <v>183</v>
      </c>
      <c r="BE1745" s="214">
        <f>IF(N1745="základní",J1745,0)</f>
        <v>0</v>
      </c>
      <c r="BF1745" s="214">
        <f>IF(N1745="snížená",J1745,0)</f>
        <v>0</v>
      </c>
      <c r="BG1745" s="214">
        <f>IF(N1745="zákl. přenesená",J1745,0)</f>
        <v>0</v>
      </c>
      <c r="BH1745" s="214">
        <f>IF(N1745="sníž. přenesená",J1745,0)</f>
        <v>0</v>
      </c>
      <c r="BI1745" s="214">
        <f>IF(N1745="nulová",J1745,0)</f>
        <v>0</v>
      </c>
      <c r="BJ1745" s="23" t="s">
        <v>24</v>
      </c>
      <c r="BK1745" s="214">
        <f>ROUND(I1745*H1745,2)</f>
        <v>0</v>
      </c>
      <c r="BL1745" s="23" t="s">
        <v>591</v>
      </c>
      <c r="BM1745" s="23" t="s">
        <v>3005</v>
      </c>
    </row>
    <row r="1746" spans="2:47" s="1" customFormat="1" ht="27">
      <c r="B1746" s="40"/>
      <c r="C1746" s="62"/>
      <c r="D1746" s="238" t="s">
        <v>276</v>
      </c>
      <c r="E1746" s="62"/>
      <c r="F1746" s="257" t="s">
        <v>2997</v>
      </c>
      <c r="G1746" s="62"/>
      <c r="H1746" s="62"/>
      <c r="I1746" s="171"/>
      <c r="J1746" s="62"/>
      <c r="K1746" s="62"/>
      <c r="L1746" s="60"/>
      <c r="M1746" s="256"/>
      <c r="N1746" s="41"/>
      <c r="O1746" s="41"/>
      <c r="P1746" s="41"/>
      <c r="Q1746" s="41"/>
      <c r="R1746" s="41"/>
      <c r="S1746" s="41"/>
      <c r="T1746" s="77"/>
      <c r="AT1746" s="23" t="s">
        <v>276</v>
      </c>
      <c r="AU1746" s="23" t="s">
        <v>86</v>
      </c>
    </row>
    <row r="1747" spans="2:65" s="1" customFormat="1" ht="31.5" customHeight="1">
      <c r="B1747" s="40"/>
      <c r="C1747" s="203" t="s">
        <v>3006</v>
      </c>
      <c r="D1747" s="203" t="s">
        <v>185</v>
      </c>
      <c r="E1747" s="204" t="s">
        <v>3007</v>
      </c>
      <c r="F1747" s="205" t="s">
        <v>3008</v>
      </c>
      <c r="G1747" s="206" t="s">
        <v>312</v>
      </c>
      <c r="H1747" s="207">
        <v>400</v>
      </c>
      <c r="I1747" s="208"/>
      <c r="J1747" s="209">
        <f>ROUND(I1747*H1747,2)</f>
        <v>0</v>
      </c>
      <c r="K1747" s="205" t="s">
        <v>22</v>
      </c>
      <c r="L1747" s="60"/>
      <c r="M1747" s="210" t="s">
        <v>22</v>
      </c>
      <c r="N1747" s="211" t="s">
        <v>49</v>
      </c>
      <c r="O1747" s="41"/>
      <c r="P1747" s="212">
        <f>O1747*H1747</f>
        <v>0</v>
      </c>
      <c r="Q1747" s="212">
        <v>0</v>
      </c>
      <c r="R1747" s="212">
        <f>Q1747*H1747</f>
        <v>0</v>
      </c>
      <c r="S1747" s="212">
        <v>0</v>
      </c>
      <c r="T1747" s="213">
        <f>S1747*H1747</f>
        <v>0</v>
      </c>
      <c r="AR1747" s="23" t="s">
        <v>591</v>
      </c>
      <c r="AT1747" s="23" t="s">
        <v>185</v>
      </c>
      <c r="AU1747" s="23" t="s">
        <v>86</v>
      </c>
      <c r="AY1747" s="23" t="s">
        <v>183</v>
      </c>
      <c r="BE1747" s="214">
        <f>IF(N1747="základní",J1747,0)</f>
        <v>0</v>
      </c>
      <c r="BF1747" s="214">
        <f>IF(N1747="snížená",J1747,0)</f>
        <v>0</v>
      </c>
      <c r="BG1747" s="214">
        <f>IF(N1747="zákl. přenesená",J1747,0)</f>
        <v>0</v>
      </c>
      <c r="BH1747" s="214">
        <f>IF(N1747="sníž. přenesená",J1747,0)</f>
        <v>0</v>
      </c>
      <c r="BI1747" s="214">
        <f>IF(N1747="nulová",J1747,0)</f>
        <v>0</v>
      </c>
      <c r="BJ1747" s="23" t="s">
        <v>24</v>
      </c>
      <c r="BK1747" s="214">
        <f>ROUND(I1747*H1747,2)</f>
        <v>0</v>
      </c>
      <c r="BL1747" s="23" t="s">
        <v>591</v>
      </c>
      <c r="BM1747" s="23" t="s">
        <v>3009</v>
      </c>
    </row>
    <row r="1748" spans="2:65" s="1" customFormat="1" ht="31.5" customHeight="1">
      <c r="B1748" s="40"/>
      <c r="C1748" s="203" t="s">
        <v>3010</v>
      </c>
      <c r="D1748" s="203" t="s">
        <v>185</v>
      </c>
      <c r="E1748" s="204" t="s">
        <v>3011</v>
      </c>
      <c r="F1748" s="205" t="s">
        <v>3012</v>
      </c>
      <c r="G1748" s="206" t="s">
        <v>312</v>
      </c>
      <c r="H1748" s="207">
        <v>20</v>
      </c>
      <c r="I1748" s="208"/>
      <c r="J1748" s="209">
        <f>ROUND(I1748*H1748,2)</f>
        <v>0</v>
      </c>
      <c r="K1748" s="205" t="s">
        <v>22</v>
      </c>
      <c r="L1748" s="60"/>
      <c r="M1748" s="210" t="s">
        <v>22</v>
      </c>
      <c r="N1748" s="211" t="s">
        <v>49</v>
      </c>
      <c r="O1748" s="41"/>
      <c r="P1748" s="212">
        <f>O1748*H1748</f>
        <v>0</v>
      </c>
      <c r="Q1748" s="212">
        <v>0</v>
      </c>
      <c r="R1748" s="212">
        <f>Q1748*H1748</f>
        <v>0</v>
      </c>
      <c r="S1748" s="212">
        <v>0</v>
      </c>
      <c r="T1748" s="213">
        <f>S1748*H1748</f>
        <v>0</v>
      </c>
      <c r="AR1748" s="23" t="s">
        <v>591</v>
      </c>
      <c r="AT1748" s="23" t="s">
        <v>185</v>
      </c>
      <c r="AU1748" s="23" t="s">
        <v>86</v>
      </c>
      <c r="AY1748" s="23" t="s">
        <v>183</v>
      </c>
      <c r="BE1748" s="214">
        <f>IF(N1748="základní",J1748,0)</f>
        <v>0</v>
      </c>
      <c r="BF1748" s="214">
        <f>IF(N1748="snížená",J1748,0)</f>
        <v>0</v>
      </c>
      <c r="BG1748" s="214">
        <f>IF(N1748="zákl. přenesená",J1748,0)</f>
        <v>0</v>
      </c>
      <c r="BH1748" s="214">
        <f>IF(N1748="sníž. přenesená",J1748,0)</f>
        <v>0</v>
      </c>
      <c r="BI1748" s="214">
        <f>IF(N1748="nulová",J1748,0)</f>
        <v>0</v>
      </c>
      <c r="BJ1748" s="23" t="s">
        <v>24</v>
      </c>
      <c r="BK1748" s="214">
        <f>ROUND(I1748*H1748,2)</f>
        <v>0</v>
      </c>
      <c r="BL1748" s="23" t="s">
        <v>591</v>
      </c>
      <c r="BM1748" s="23" t="s">
        <v>3013</v>
      </c>
    </row>
    <row r="1749" spans="2:65" s="1" customFormat="1" ht="31.5" customHeight="1">
      <c r="B1749" s="40"/>
      <c r="C1749" s="203" t="s">
        <v>3014</v>
      </c>
      <c r="D1749" s="203" t="s">
        <v>185</v>
      </c>
      <c r="E1749" s="204" t="s">
        <v>3015</v>
      </c>
      <c r="F1749" s="205" t="s">
        <v>3016</v>
      </c>
      <c r="G1749" s="206" t="s">
        <v>312</v>
      </c>
      <c r="H1749" s="207">
        <v>440</v>
      </c>
      <c r="I1749" s="208"/>
      <c r="J1749" s="209">
        <f>ROUND(I1749*H1749,2)</f>
        <v>0</v>
      </c>
      <c r="K1749" s="205" t="s">
        <v>22</v>
      </c>
      <c r="L1749" s="60"/>
      <c r="M1749" s="210" t="s">
        <v>22</v>
      </c>
      <c r="N1749" s="211" t="s">
        <v>49</v>
      </c>
      <c r="O1749" s="41"/>
      <c r="P1749" s="212">
        <f>O1749*H1749</f>
        <v>0</v>
      </c>
      <c r="Q1749" s="212">
        <v>0</v>
      </c>
      <c r="R1749" s="212">
        <f>Q1749*H1749</f>
        <v>0</v>
      </c>
      <c r="S1749" s="212">
        <v>0</v>
      </c>
      <c r="T1749" s="213">
        <f>S1749*H1749</f>
        <v>0</v>
      </c>
      <c r="AR1749" s="23" t="s">
        <v>591</v>
      </c>
      <c r="AT1749" s="23" t="s">
        <v>185</v>
      </c>
      <c r="AU1749" s="23" t="s">
        <v>86</v>
      </c>
      <c r="AY1749" s="23" t="s">
        <v>183</v>
      </c>
      <c r="BE1749" s="214">
        <f>IF(N1749="základní",J1749,0)</f>
        <v>0</v>
      </c>
      <c r="BF1749" s="214">
        <f>IF(N1749="snížená",J1749,0)</f>
        <v>0</v>
      </c>
      <c r="BG1749" s="214">
        <f>IF(N1749="zákl. přenesená",J1749,0)</f>
        <v>0</v>
      </c>
      <c r="BH1749" s="214">
        <f>IF(N1749="sníž. přenesená",J1749,0)</f>
        <v>0</v>
      </c>
      <c r="BI1749" s="214">
        <f>IF(N1749="nulová",J1749,0)</f>
        <v>0</v>
      </c>
      <c r="BJ1749" s="23" t="s">
        <v>24</v>
      </c>
      <c r="BK1749" s="214">
        <f>ROUND(I1749*H1749,2)</f>
        <v>0</v>
      </c>
      <c r="BL1749" s="23" t="s">
        <v>591</v>
      </c>
      <c r="BM1749" s="23" t="s">
        <v>3017</v>
      </c>
    </row>
    <row r="1750" spans="2:47" s="1" customFormat="1" ht="27">
      <c r="B1750" s="40"/>
      <c r="C1750" s="62"/>
      <c r="D1750" s="238" t="s">
        <v>276</v>
      </c>
      <c r="E1750" s="62"/>
      <c r="F1750" s="257" t="s">
        <v>3018</v>
      </c>
      <c r="G1750" s="62"/>
      <c r="H1750" s="62"/>
      <c r="I1750" s="171"/>
      <c r="J1750" s="62"/>
      <c r="K1750" s="62"/>
      <c r="L1750" s="60"/>
      <c r="M1750" s="256"/>
      <c r="N1750" s="41"/>
      <c r="O1750" s="41"/>
      <c r="P1750" s="41"/>
      <c r="Q1750" s="41"/>
      <c r="R1750" s="41"/>
      <c r="S1750" s="41"/>
      <c r="T1750" s="77"/>
      <c r="AT1750" s="23" t="s">
        <v>276</v>
      </c>
      <c r="AU1750" s="23" t="s">
        <v>86</v>
      </c>
    </row>
    <row r="1751" spans="2:65" s="1" customFormat="1" ht="31.5" customHeight="1">
      <c r="B1751" s="40"/>
      <c r="C1751" s="203" t="s">
        <v>3019</v>
      </c>
      <c r="D1751" s="203" t="s">
        <v>185</v>
      </c>
      <c r="E1751" s="204" t="s">
        <v>3020</v>
      </c>
      <c r="F1751" s="205" t="s">
        <v>3021</v>
      </c>
      <c r="G1751" s="206" t="s">
        <v>312</v>
      </c>
      <c r="H1751" s="207">
        <v>400</v>
      </c>
      <c r="I1751" s="208"/>
      <c r="J1751" s="209">
        <f>ROUND(I1751*H1751,2)</f>
        <v>0</v>
      </c>
      <c r="K1751" s="205" t="s">
        <v>22</v>
      </c>
      <c r="L1751" s="60"/>
      <c r="M1751" s="210" t="s">
        <v>22</v>
      </c>
      <c r="N1751" s="211" t="s">
        <v>49</v>
      </c>
      <c r="O1751" s="41"/>
      <c r="P1751" s="212">
        <f>O1751*H1751</f>
        <v>0</v>
      </c>
      <c r="Q1751" s="212">
        <v>0</v>
      </c>
      <c r="R1751" s="212">
        <f>Q1751*H1751</f>
        <v>0</v>
      </c>
      <c r="S1751" s="212">
        <v>0</v>
      </c>
      <c r="T1751" s="213">
        <f>S1751*H1751</f>
        <v>0</v>
      </c>
      <c r="AR1751" s="23" t="s">
        <v>591</v>
      </c>
      <c r="AT1751" s="23" t="s">
        <v>185</v>
      </c>
      <c r="AU1751" s="23" t="s">
        <v>86</v>
      </c>
      <c r="AY1751" s="23" t="s">
        <v>183</v>
      </c>
      <c r="BE1751" s="214">
        <f>IF(N1751="základní",J1751,0)</f>
        <v>0</v>
      </c>
      <c r="BF1751" s="214">
        <f>IF(N1751="snížená",J1751,0)</f>
        <v>0</v>
      </c>
      <c r="BG1751" s="214">
        <f>IF(N1751="zákl. přenesená",J1751,0)</f>
        <v>0</v>
      </c>
      <c r="BH1751" s="214">
        <f>IF(N1751="sníž. přenesená",J1751,0)</f>
        <v>0</v>
      </c>
      <c r="BI1751" s="214">
        <f>IF(N1751="nulová",J1751,0)</f>
        <v>0</v>
      </c>
      <c r="BJ1751" s="23" t="s">
        <v>24</v>
      </c>
      <c r="BK1751" s="214">
        <f>ROUND(I1751*H1751,2)</f>
        <v>0</v>
      </c>
      <c r="BL1751" s="23" t="s">
        <v>591</v>
      </c>
      <c r="BM1751" s="23" t="s">
        <v>3022</v>
      </c>
    </row>
    <row r="1752" spans="2:47" s="1" customFormat="1" ht="27">
      <c r="B1752" s="40"/>
      <c r="C1752" s="62"/>
      <c r="D1752" s="238" t="s">
        <v>276</v>
      </c>
      <c r="E1752" s="62"/>
      <c r="F1752" s="257" t="s">
        <v>3018</v>
      </c>
      <c r="G1752" s="62"/>
      <c r="H1752" s="62"/>
      <c r="I1752" s="171"/>
      <c r="J1752" s="62"/>
      <c r="K1752" s="62"/>
      <c r="L1752" s="60"/>
      <c r="M1752" s="256"/>
      <c r="N1752" s="41"/>
      <c r="O1752" s="41"/>
      <c r="P1752" s="41"/>
      <c r="Q1752" s="41"/>
      <c r="R1752" s="41"/>
      <c r="S1752" s="41"/>
      <c r="T1752" s="77"/>
      <c r="AT1752" s="23" t="s">
        <v>276</v>
      </c>
      <c r="AU1752" s="23" t="s">
        <v>86</v>
      </c>
    </row>
    <row r="1753" spans="2:65" s="1" customFormat="1" ht="31.5" customHeight="1">
      <c r="B1753" s="40"/>
      <c r="C1753" s="203" t="s">
        <v>3023</v>
      </c>
      <c r="D1753" s="203" t="s">
        <v>185</v>
      </c>
      <c r="E1753" s="204" t="s">
        <v>3024</v>
      </c>
      <c r="F1753" s="205" t="s">
        <v>3025</v>
      </c>
      <c r="G1753" s="206" t="s">
        <v>312</v>
      </c>
      <c r="H1753" s="207">
        <v>20</v>
      </c>
      <c r="I1753" s="208"/>
      <c r="J1753" s="209">
        <f>ROUND(I1753*H1753,2)</f>
        <v>0</v>
      </c>
      <c r="K1753" s="205" t="s">
        <v>22</v>
      </c>
      <c r="L1753" s="60"/>
      <c r="M1753" s="210" t="s">
        <v>22</v>
      </c>
      <c r="N1753" s="211" t="s">
        <v>49</v>
      </c>
      <c r="O1753" s="41"/>
      <c r="P1753" s="212">
        <f>O1753*H1753</f>
        <v>0</v>
      </c>
      <c r="Q1753" s="212">
        <v>0</v>
      </c>
      <c r="R1753" s="212">
        <f>Q1753*H1753</f>
        <v>0</v>
      </c>
      <c r="S1753" s="212">
        <v>0</v>
      </c>
      <c r="T1753" s="213">
        <f>S1753*H1753</f>
        <v>0</v>
      </c>
      <c r="AR1753" s="23" t="s">
        <v>591</v>
      </c>
      <c r="AT1753" s="23" t="s">
        <v>185</v>
      </c>
      <c r="AU1753" s="23" t="s">
        <v>86</v>
      </c>
      <c r="AY1753" s="23" t="s">
        <v>183</v>
      </c>
      <c r="BE1753" s="214">
        <f>IF(N1753="základní",J1753,0)</f>
        <v>0</v>
      </c>
      <c r="BF1753" s="214">
        <f>IF(N1753="snížená",J1753,0)</f>
        <v>0</v>
      </c>
      <c r="BG1753" s="214">
        <f>IF(N1753="zákl. přenesená",J1753,0)</f>
        <v>0</v>
      </c>
      <c r="BH1753" s="214">
        <f>IF(N1753="sníž. přenesená",J1753,0)</f>
        <v>0</v>
      </c>
      <c r="BI1753" s="214">
        <f>IF(N1753="nulová",J1753,0)</f>
        <v>0</v>
      </c>
      <c r="BJ1753" s="23" t="s">
        <v>24</v>
      </c>
      <c r="BK1753" s="214">
        <f>ROUND(I1753*H1753,2)</f>
        <v>0</v>
      </c>
      <c r="BL1753" s="23" t="s">
        <v>591</v>
      </c>
      <c r="BM1753" s="23" t="s">
        <v>3026</v>
      </c>
    </row>
    <row r="1754" spans="2:47" s="1" customFormat="1" ht="27">
      <c r="B1754" s="40"/>
      <c r="C1754" s="62"/>
      <c r="D1754" s="217" t="s">
        <v>276</v>
      </c>
      <c r="E1754" s="62"/>
      <c r="F1754" s="255" t="s">
        <v>3018</v>
      </c>
      <c r="G1754" s="62"/>
      <c r="H1754" s="62"/>
      <c r="I1754" s="171"/>
      <c r="J1754" s="62"/>
      <c r="K1754" s="62"/>
      <c r="L1754" s="60"/>
      <c r="M1754" s="256"/>
      <c r="N1754" s="41"/>
      <c r="O1754" s="41"/>
      <c r="P1754" s="41"/>
      <c r="Q1754" s="41"/>
      <c r="R1754" s="41"/>
      <c r="S1754" s="41"/>
      <c r="T1754" s="77"/>
      <c r="AT1754" s="23" t="s">
        <v>276</v>
      </c>
      <c r="AU1754" s="23" t="s">
        <v>86</v>
      </c>
    </row>
    <row r="1755" spans="2:63" s="11" customFormat="1" ht="29.85" customHeight="1">
      <c r="B1755" s="186"/>
      <c r="C1755" s="187"/>
      <c r="D1755" s="200" t="s">
        <v>77</v>
      </c>
      <c r="E1755" s="201" t="s">
        <v>3027</v>
      </c>
      <c r="F1755" s="201" t="s">
        <v>3028</v>
      </c>
      <c r="G1755" s="187"/>
      <c r="H1755" s="187"/>
      <c r="I1755" s="190"/>
      <c r="J1755" s="202">
        <f>BK1755</f>
        <v>0</v>
      </c>
      <c r="K1755" s="187"/>
      <c r="L1755" s="192"/>
      <c r="M1755" s="193"/>
      <c r="N1755" s="194"/>
      <c r="O1755" s="194"/>
      <c r="P1755" s="195">
        <f>SUM(P1756:P1777)</f>
        <v>0</v>
      </c>
      <c r="Q1755" s="194"/>
      <c r="R1755" s="195">
        <f>SUM(R1756:R1777)</f>
        <v>0</v>
      </c>
      <c r="S1755" s="194"/>
      <c r="T1755" s="196">
        <f>SUM(T1756:T1777)</f>
        <v>0</v>
      </c>
      <c r="AR1755" s="197" t="s">
        <v>201</v>
      </c>
      <c r="AT1755" s="198" t="s">
        <v>77</v>
      </c>
      <c r="AU1755" s="198" t="s">
        <v>24</v>
      </c>
      <c r="AY1755" s="197" t="s">
        <v>183</v>
      </c>
      <c r="BK1755" s="199">
        <f>SUM(BK1756:BK1777)</f>
        <v>0</v>
      </c>
    </row>
    <row r="1756" spans="2:65" s="1" customFormat="1" ht="22.5" customHeight="1">
      <c r="B1756" s="40"/>
      <c r="C1756" s="203" t="s">
        <v>3029</v>
      </c>
      <c r="D1756" s="203" t="s">
        <v>185</v>
      </c>
      <c r="E1756" s="204" t="s">
        <v>3030</v>
      </c>
      <c r="F1756" s="205" t="s">
        <v>3031</v>
      </c>
      <c r="G1756" s="206" t="s">
        <v>3032</v>
      </c>
      <c r="H1756" s="207">
        <v>1</v>
      </c>
      <c r="I1756" s="208"/>
      <c r="J1756" s="209">
        <f aca="true" t="shared" si="180" ref="J1756:J1777">ROUND(I1756*H1756,2)</f>
        <v>0</v>
      </c>
      <c r="K1756" s="205" t="s">
        <v>22</v>
      </c>
      <c r="L1756" s="60"/>
      <c r="M1756" s="210" t="s">
        <v>22</v>
      </c>
      <c r="N1756" s="211" t="s">
        <v>49</v>
      </c>
      <c r="O1756" s="41"/>
      <c r="P1756" s="212">
        <f aca="true" t="shared" si="181" ref="P1756:P1777">O1756*H1756</f>
        <v>0</v>
      </c>
      <c r="Q1756" s="212">
        <v>0</v>
      </c>
      <c r="R1756" s="212">
        <f aca="true" t="shared" si="182" ref="R1756:R1777">Q1756*H1756</f>
        <v>0</v>
      </c>
      <c r="S1756" s="212">
        <v>0</v>
      </c>
      <c r="T1756" s="213">
        <f aca="true" t="shared" si="183" ref="T1756:T1777">S1756*H1756</f>
        <v>0</v>
      </c>
      <c r="AR1756" s="23" t="s">
        <v>591</v>
      </c>
      <c r="AT1756" s="23" t="s">
        <v>185</v>
      </c>
      <c r="AU1756" s="23" t="s">
        <v>86</v>
      </c>
      <c r="AY1756" s="23" t="s">
        <v>183</v>
      </c>
      <c r="BE1756" s="214">
        <f aca="true" t="shared" si="184" ref="BE1756:BE1777">IF(N1756="základní",J1756,0)</f>
        <v>0</v>
      </c>
      <c r="BF1756" s="214">
        <f aca="true" t="shared" si="185" ref="BF1756:BF1777">IF(N1756="snížená",J1756,0)</f>
        <v>0</v>
      </c>
      <c r="BG1756" s="214">
        <f aca="true" t="shared" si="186" ref="BG1756:BG1777">IF(N1756="zákl. přenesená",J1756,0)</f>
        <v>0</v>
      </c>
      <c r="BH1756" s="214">
        <f aca="true" t="shared" si="187" ref="BH1756:BH1777">IF(N1756="sníž. přenesená",J1756,0)</f>
        <v>0</v>
      </c>
      <c r="BI1756" s="214">
        <f aca="true" t="shared" si="188" ref="BI1756:BI1777">IF(N1756="nulová",J1756,0)</f>
        <v>0</v>
      </c>
      <c r="BJ1756" s="23" t="s">
        <v>24</v>
      </c>
      <c r="BK1756" s="214">
        <f aca="true" t="shared" si="189" ref="BK1756:BK1777">ROUND(I1756*H1756,2)</f>
        <v>0</v>
      </c>
      <c r="BL1756" s="23" t="s">
        <v>591</v>
      </c>
      <c r="BM1756" s="23" t="s">
        <v>3033</v>
      </c>
    </row>
    <row r="1757" spans="2:65" s="1" customFormat="1" ht="31.5" customHeight="1">
      <c r="B1757" s="40"/>
      <c r="C1757" s="203" t="s">
        <v>3034</v>
      </c>
      <c r="D1757" s="203" t="s">
        <v>185</v>
      </c>
      <c r="E1757" s="204" t="s">
        <v>3035</v>
      </c>
      <c r="F1757" s="205" t="s">
        <v>3036</v>
      </c>
      <c r="G1757" s="206" t="s">
        <v>246</v>
      </c>
      <c r="H1757" s="207">
        <v>1</v>
      </c>
      <c r="I1757" s="208"/>
      <c r="J1757" s="209">
        <f t="shared" si="180"/>
        <v>0</v>
      </c>
      <c r="K1757" s="205" t="s">
        <v>22</v>
      </c>
      <c r="L1757" s="60"/>
      <c r="M1757" s="210" t="s">
        <v>22</v>
      </c>
      <c r="N1757" s="211" t="s">
        <v>49</v>
      </c>
      <c r="O1757" s="41"/>
      <c r="P1757" s="212">
        <f t="shared" si="181"/>
        <v>0</v>
      </c>
      <c r="Q1757" s="212">
        <v>0</v>
      </c>
      <c r="R1757" s="212">
        <f t="shared" si="182"/>
        <v>0</v>
      </c>
      <c r="S1757" s="212">
        <v>0</v>
      </c>
      <c r="T1757" s="213">
        <f t="shared" si="183"/>
        <v>0</v>
      </c>
      <c r="AR1757" s="23" t="s">
        <v>591</v>
      </c>
      <c r="AT1757" s="23" t="s">
        <v>185</v>
      </c>
      <c r="AU1757" s="23" t="s">
        <v>86</v>
      </c>
      <c r="AY1757" s="23" t="s">
        <v>183</v>
      </c>
      <c r="BE1757" s="214">
        <f t="shared" si="184"/>
        <v>0</v>
      </c>
      <c r="BF1757" s="214">
        <f t="shared" si="185"/>
        <v>0</v>
      </c>
      <c r="BG1757" s="214">
        <f t="shared" si="186"/>
        <v>0</v>
      </c>
      <c r="BH1757" s="214">
        <f t="shared" si="187"/>
        <v>0</v>
      </c>
      <c r="BI1757" s="214">
        <f t="shared" si="188"/>
        <v>0</v>
      </c>
      <c r="BJ1757" s="23" t="s">
        <v>24</v>
      </c>
      <c r="BK1757" s="214">
        <f t="shared" si="189"/>
        <v>0</v>
      </c>
      <c r="BL1757" s="23" t="s">
        <v>591</v>
      </c>
      <c r="BM1757" s="23" t="s">
        <v>3037</v>
      </c>
    </row>
    <row r="1758" spans="2:65" s="1" customFormat="1" ht="22.5" customHeight="1">
      <c r="B1758" s="40"/>
      <c r="C1758" s="203" t="s">
        <v>3038</v>
      </c>
      <c r="D1758" s="203" t="s">
        <v>185</v>
      </c>
      <c r="E1758" s="204" t="s">
        <v>3039</v>
      </c>
      <c r="F1758" s="205" t="s">
        <v>3040</v>
      </c>
      <c r="G1758" s="206" t="s">
        <v>246</v>
      </c>
      <c r="H1758" s="207">
        <v>1</v>
      </c>
      <c r="I1758" s="208"/>
      <c r="J1758" s="209">
        <f t="shared" si="180"/>
        <v>0</v>
      </c>
      <c r="K1758" s="205" t="s">
        <v>22</v>
      </c>
      <c r="L1758" s="60"/>
      <c r="M1758" s="210" t="s">
        <v>22</v>
      </c>
      <c r="N1758" s="211" t="s">
        <v>49</v>
      </c>
      <c r="O1758" s="41"/>
      <c r="P1758" s="212">
        <f t="shared" si="181"/>
        <v>0</v>
      </c>
      <c r="Q1758" s="212">
        <v>0</v>
      </c>
      <c r="R1758" s="212">
        <f t="shared" si="182"/>
        <v>0</v>
      </c>
      <c r="S1758" s="212">
        <v>0</v>
      </c>
      <c r="T1758" s="213">
        <f t="shared" si="183"/>
        <v>0</v>
      </c>
      <c r="AR1758" s="23" t="s">
        <v>591</v>
      </c>
      <c r="AT1758" s="23" t="s">
        <v>185</v>
      </c>
      <c r="AU1758" s="23" t="s">
        <v>86</v>
      </c>
      <c r="AY1758" s="23" t="s">
        <v>183</v>
      </c>
      <c r="BE1758" s="214">
        <f t="shared" si="184"/>
        <v>0</v>
      </c>
      <c r="BF1758" s="214">
        <f t="shared" si="185"/>
        <v>0</v>
      </c>
      <c r="BG1758" s="214">
        <f t="shared" si="186"/>
        <v>0</v>
      </c>
      <c r="BH1758" s="214">
        <f t="shared" si="187"/>
        <v>0</v>
      </c>
      <c r="BI1758" s="214">
        <f t="shared" si="188"/>
        <v>0</v>
      </c>
      <c r="BJ1758" s="23" t="s">
        <v>24</v>
      </c>
      <c r="BK1758" s="214">
        <f t="shared" si="189"/>
        <v>0</v>
      </c>
      <c r="BL1758" s="23" t="s">
        <v>591</v>
      </c>
      <c r="BM1758" s="23" t="s">
        <v>3041</v>
      </c>
    </row>
    <row r="1759" spans="2:65" s="1" customFormat="1" ht="22.5" customHeight="1">
      <c r="B1759" s="40"/>
      <c r="C1759" s="203" t="s">
        <v>3042</v>
      </c>
      <c r="D1759" s="203" t="s">
        <v>185</v>
      </c>
      <c r="E1759" s="204" t="s">
        <v>3043</v>
      </c>
      <c r="F1759" s="205" t="s">
        <v>3044</v>
      </c>
      <c r="G1759" s="206" t="s">
        <v>246</v>
      </c>
      <c r="H1759" s="207">
        <v>1</v>
      </c>
      <c r="I1759" s="208"/>
      <c r="J1759" s="209">
        <f t="shared" si="180"/>
        <v>0</v>
      </c>
      <c r="K1759" s="205" t="s">
        <v>22</v>
      </c>
      <c r="L1759" s="60"/>
      <c r="M1759" s="210" t="s">
        <v>22</v>
      </c>
      <c r="N1759" s="211" t="s">
        <v>49</v>
      </c>
      <c r="O1759" s="41"/>
      <c r="P1759" s="212">
        <f t="shared" si="181"/>
        <v>0</v>
      </c>
      <c r="Q1759" s="212">
        <v>0</v>
      </c>
      <c r="R1759" s="212">
        <f t="shared" si="182"/>
        <v>0</v>
      </c>
      <c r="S1759" s="212">
        <v>0</v>
      </c>
      <c r="T1759" s="213">
        <f t="shared" si="183"/>
        <v>0</v>
      </c>
      <c r="AR1759" s="23" t="s">
        <v>591</v>
      </c>
      <c r="AT1759" s="23" t="s">
        <v>185</v>
      </c>
      <c r="AU1759" s="23" t="s">
        <v>86</v>
      </c>
      <c r="AY1759" s="23" t="s">
        <v>183</v>
      </c>
      <c r="BE1759" s="214">
        <f t="shared" si="184"/>
        <v>0</v>
      </c>
      <c r="BF1759" s="214">
        <f t="shared" si="185"/>
        <v>0</v>
      </c>
      <c r="BG1759" s="214">
        <f t="shared" si="186"/>
        <v>0</v>
      </c>
      <c r="BH1759" s="214">
        <f t="shared" si="187"/>
        <v>0</v>
      </c>
      <c r="BI1759" s="214">
        <f t="shared" si="188"/>
        <v>0</v>
      </c>
      <c r="BJ1759" s="23" t="s">
        <v>24</v>
      </c>
      <c r="BK1759" s="214">
        <f t="shared" si="189"/>
        <v>0</v>
      </c>
      <c r="BL1759" s="23" t="s">
        <v>591</v>
      </c>
      <c r="BM1759" s="23" t="s">
        <v>3045</v>
      </c>
    </row>
    <row r="1760" spans="2:65" s="1" customFormat="1" ht="22.5" customHeight="1">
      <c r="B1760" s="40"/>
      <c r="C1760" s="203" t="s">
        <v>3046</v>
      </c>
      <c r="D1760" s="203" t="s">
        <v>185</v>
      </c>
      <c r="E1760" s="204" t="s">
        <v>3047</v>
      </c>
      <c r="F1760" s="205" t="s">
        <v>3048</v>
      </c>
      <c r="G1760" s="206" t="s">
        <v>246</v>
      </c>
      <c r="H1760" s="207">
        <v>2</v>
      </c>
      <c r="I1760" s="208"/>
      <c r="J1760" s="209">
        <f t="shared" si="180"/>
        <v>0</v>
      </c>
      <c r="K1760" s="205" t="s">
        <v>22</v>
      </c>
      <c r="L1760" s="60"/>
      <c r="M1760" s="210" t="s">
        <v>22</v>
      </c>
      <c r="N1760" s="211" t="s">
        <v>49</v>
      </c>
      <c r="O1760" s="41"/>
      <c r="P1760" s="212">
        <f t="shared" si="181"/>
        <v>0</v>
      </c>
      <c r="Q1760" s="212">
        <v>0</v>
      </c>
      <c r="R1760" s="212">
        <f t="shared" si="182"/>
        <v>0</v>
      </c>
      <c r="S1760" s="212">
        <v>0</v>
      </c>
      <c r="T1760" s="213">
        <f t="shared" si="183"/>
        <v>0</v>
      </c>
      <c r="AR1760" s="23" t="s">
        <v>591</v>
      </c>
      <c r="AT1760" s="23" t="s">
        <v>185</v>
      </c>
      <c r="AU1760" s="23" t="s">
        <v>86</v>
      </c>
      <c r="AY1760" s="23" t="s">
        <v>183</v>
      </c>
      <c r="BE1760" s="214">
        <f t="shared" si="184"/>
        <v>0</v>
      </c>
      <c r="BF1760" s="214">
        <f t="shared" si="185"/>
        <v>0</v>
      </c>
      <c r="BG1760" s="214">
        <f t="shared" si="186"/>
        <v>0</v>
      </c>
      <c r="BH1760" s="214">
        <f t="shared" si="187"/>
        <v>0</v>
      </c>
      <c r="BI1760" s="214">
        <f t="shared" si="188"/>
        <v>0</v>
      </c>
      <c r="BJ1760" s="23" t="s">
        <v>24</v>
      </c>
      <c r="BK1760" s="214">
        <f t="shared" si="189"/>
        <v>0</v>
      </c>
      <c r="BL1760" s="23" t="s">
        <v>591</v>
      </c>
      <c r="BM1760" s="23" t="s">
        <v>3049</v>
      </c>
    </row>
    <row r="1761" spans="2:65" s="1" customFormat="1" ht="31.5" customHeight="1">
      <c r="B1761" s="40"/>
      <c r="C1761" s="203" t="s">
        <v>3050</v>
      </c>
      <c r="D1761" s="203" t="s">
        <v>185</v>
      </c>
      <c r="E1761" s="204" t="s">
        <v>3051</v>
      </c>
      <c r="F1761" s="205" t="s">
        <v>3052</v>
      </c>
      <c r="G1761" s="206" t="s">
        <v>246</v>
      </c>
      <c r="H1761" s="207">
        <v>40</v>
      </c>
      <c r="I1761" s="208"/>
      <c r="J1761" s="209">
        <f t="shared" si="180"/>
        <v>0</v>
      </c>
      <c r="K1761" s="205" t="s">
        <v>22</v>
      </c>
      <c r="L1761" s="60"/>
      <c r="M1761" s="210" t="s">
        <v>22</v>
      </c>
      <c r="N1761" s="211" t="s">
        <v>49</v>
      </c>
      <c r="O1761" s="41"/>
      <c r="P1761" s="212">
        <f t="shared" si="181"/>
        <v>0</v>
      </c>
      <c r="Q1761" s="212">
        <v>0</v>
      </c>
      <c r="R1761" s="212">
        <f t="shared" si="182"/>
        <v>0</v>
      </c>
      <c r="S1761" s="212">
        <v>0</v>
      </c>
      <c r="T1761" s="213">
        <f t="shared" si="183"/>
        <v>0</v>
      </c>
      <c r="AR1761" s="23" t="s">
        <v>591</v>
      </c>
      <c r="AT1761" s="23" t="s">
        <v>185</v>
      </c>
      <c r="AU1761" s="23" t="s">
        <v>86</v>
      </c>
      <c r="AY1761" s="23" t="s">
        <v>183</v>
      </c>
      <c r="BE1761" s="214">
        <f t="shared" si="184"/>
        <v>0</v>
      </c>
      <c r="BF1761" s="214">
        <f t="shared" si="185"/>
        <v>0</v>
      </c>
      <c r="BG1761" s="214">
        <f t="shared" si="186"/>
        <v>0</v>
      </c>
      <c r="BH1761" s="214">
        <f t="shared" si="187"/>
        <v>0</v>
      </c>
      <c r="BI1761" s="214">
        <f t="shared" si="188"/>
        <v>0</v>
      </c>
      <c r="BJ1761" s="23" t="s">
        <v>24</v>
      </c>
      <c r="BK1761" s="214">
        <f t="shared" si="189"/>
        <v>0</v>
      </c>
      <c r="BL1761" s="23" t="s">
        <v>591</v>
      </c>
      <c r="BM1761" s="23" t="s">
        <v>3053</v>
      </c>
    </row>
    <row r="1762" spans="2:65" s="1" customFormat="1" ht="31.5" customHeight="1">
      <c r="B1762" s="40"/>
      <c r="C1762" s="203" t="s">
        <v>3054</v>
      </c>
      <c r="D1762" s="203" t="s">
        <v>185</v>
      </c>
      <c r="E1762" s="204" t="s">
        <v>3055</v>
      </c>
      <c r="F1762" s="205" t="s">
        <v>3056</v>
      </c>
      <c r="G1762" s="206" t="s">
        <v>246</v>
      </c>
      <c r="H1762" s="207">
        <v>51</v>
      </c>
      <c r="I1762" s="208"/>
      <c r="J1762" s="209">
        <f t="shared" si="180"/>
        <v>0</v>
      </c>
      <c r="K1762" s="205" t="s">
        <v>22</v>
      </c>
      <c r="L1762" s="60"/>
      <c r="M1762" s="210" t="s">
        <v>22</v>
      </c>
      <c r="N1762" s="211" t="s">
        <v>49</v>
      </c>
      <c r="O1762" s="41"/>
      <c r="P1762" s="212">
        <f t="shared" si="181"/>
        <v>0</v>
      </c>
      <c r="Q1762" s="212">
        <v>0</v>
      </c>
      <c r="R1762" s="212">
        <f t="shared" si="182"/>
        <v>0</v>
      </c>
      <c r="S1762" s="212">
        <v>0</v>
      </c>
      <c r="T1762" s="213">
        <f t="shared" si="183"/>
        <v>0</v>
      </c>
      <c r="AR1762" s="23" t="s">
        <v>591</v>
      </c>
      <c r="AT1762" s="23" t="s">
        <v>185</v>
      </c>
      <c r="AU1762" s="23" t="s">
        <v>86</v>
      </c>
      <c r="AY1762" s="23" t="s">
        <v>183</v>
      </c>
      <c r="BE1762" s="214">
        <f t="shared" si="184"/>
        <v>0</v>
      </c>
      <c r="BF1762" s="214">
        <f t="shared" si="185"/>
        <v>0</v>
      </c>
      <c r="BG1762" s="214">
        <f t="shared" si="186"/>
        <v>0</v>
      </c>
      <c r="BH1762" s="214">
        <f t="shared" si="187"/>
        <v>0</v>
      </c>
      <c r="BI1762" s="214">
        <f t="shared" si="188"/>
        <v>0</v>
      </c>
      <c r="BJ1762" s="23" t="s">
        <v>24</v>
      </c>
      <c r="BK1762" s="214">
        <f t="shared" si="189"/>
        <v>0</v>
      </c>
      <c r="BL1762" s="23" t="s">
        <v>591</v>
      </c>
      <c r="BM1762" s="23" t="s">
        <v>3057</v>
      </c>
    </row>
    <row r="1763" spans="2:65" s="1" customFormat="1" ht="31.5" customHeight="1">
      <c r="B1763" s="40"/>
      <c r="C1763" s="203" t="s">
        <v>3058</v>
      </c>
      <c r="D1763" s="203" t="s">
        <v>185</v>
      </c>
      <c r="E1763" s="204" t="s">
        <v>3059</v>
      </c>
      <c r="F1763" s="205" t="s">
        <v>3060</v>
      </c>
      <c r="G1763" s="206" t="s">
        <v>246</v>
      </c>
      <c r="H1763" s="207">
        <v>62</v>
      </c>
      <c r="I1763" s="208"/>
      <c r="J1763" s="209">
        <f t="shared" si="180"/>
        <v>0</v>
      </c>
      <c r="K1763" s="205" t="s">
        <v>22</v>
      </c>
      <c r="L1763" s="60"/>
      <c r="M1763" s="210" t="s">
        <v>22</v>
      </c>
      <c r="N1763" s="211" t="s">
        <v>49</v>
      </c>
      <c r="O1763" s="41"/>
      <c r="P1763" s="212">
        <f t="shared" si="181"/>
        <v>0</v>
      </c>
      <c r="Q1763" s="212">
        <v>0</v>
      </c>
      <c r="R1763" s="212">
        <f t="shared" si="182"/>
        <v>0</v>
      </c>
      <c r="S1763" s="212">
        <v>0</v>
      </c>
      <c r="T1763" s="213">
        <f t="shared" si="183"/>
        <v>0</v>
      </c>
      <c r="AR1763" s="23" t="s">
        <v>591</v>
      </c>
      <c r="AT1763" s="23" t="s">
        <v>185</v>
      </c>
      <c r="AU1763" s="23" t="s">
        <v>86</v>
      </c>
      <c r="AY1763" s="23" t="s">
        <v>183</v>
      </c>
      <c r="BE1763" s="214">
        <f t="shared" si="184"/>
        <v>0</v>
      </c>
      <c r="BF1763" s="214">
        <f t="shared" si="185"/>
        <v>0</v>
      </c>
      <c r="BG1763" s="214">
        <f t="shared" si="186"/>
        <v>0</v>
      </c>
      <c r="BH1763" s="214">
        <f t="shared" si="187"/>
        <v>0</v>
      </c>
      <c r="BI1763" s="214">
        <f t="shared" si="188"/>
        <v>0</v>
      </c>
      <c r="BJ1763" s="23" t="s">
        <v>24</v>
      </c>
      <c r="BK1763" s="214">
        <f t="shared" si="189"/>
        <v>0</v>
      </c>
      <c r="BL1763" s="23" t="s">
        <v>591</v>
      </c>
      <c r="BM1763" s="23" t="s">
        <v>3061</v>
      </c>
    </row>
    <row r="1764" spans="2:65" s="1" customFormat="1" ht="31.5" customHeight="1">
      <c r="B1764" s="40"/>
      <c r="C1764" s="203" t="s">
        <v>3062</v>
      </c>
      <c r="D1764" s="203" t="s">
        <v>185</v>
      </c>
      <c r="E1764" s="204" t="s">
        <v>3063</v>
      </c>
      <c r="F1764" s="205" t="s">
        <v>3064</v>
      </c>
      <c r="G1764" s="206" t="s">
        <v>246</v>
      </c>
      <c r="H1764" s="207">
        <v>222</v>
      </c>
      <c r="I1764" s="208"/>
      <c r="J1764" s="209">
        <f t="shared" si="180"/>
        <v>0</v>
      </c>
      <c r="K1764" s="205" t="s">
        <v>22</v>
      </c>
      <c r="L1764" s="60"/>
      <c r="M1764" s="210" t="s">
        <v>22</v>
      </c>
      <c r="N1764" s="211" t="s">
        <v>49</v>
      </c>
      <c r="O1764" s="41"/>
      <c r="P1764" s="212">
        <f t="shared" si="181"/>
        <v>0</v>
      </c>
      <c r="Q1764" s="212">
        <v>0</v>
      </c>
      <c r="R1764" s="212">
        <f t="shared" si="182"/>
        <v>0</v>
      </c>
      <c r="S1764" s="212">
        <v>0</v>
      </c>
      <c r="T1764" s="213">
        <f t="shared" si="183"/>
        <v>0</v>
      </c>
      <c r="AR1764" s="23" t="s">
        <v>591</v>
      </c>
      <c r="AT1764" s="23" t="s">
        <v>185</v>
      </c>
      <c r="AU1764" s="23" t="s">
        <v>86</v>
      </c>
      <c r="AY1764" s="23" t="s">
        <v>183</v>
      </c>
      <c r="BE1764" s="214">
        <f t="shared" si="184"/>
        <v>0</v>
      </c>
      <c r="BF1764" s="214">
        <f t="shared" si="185"/>
        <v>0</v>
      </c>
      <c r="BG1764" s="214">
        <f t="shared" si="186"/>
        <v>0</v>
      </c>
      <c r="BH1764" s="214">
        <f t="shared" si="187"/>
        <v>0</v>
      </c>
      <c r="BI1764" s="214">
        <f t="shared" si="188"/>
        <v>0</v>
      </c>
      <c r="BJ1764" s="23" t="s">
        <v>24</v>
      </c>
      <c r="BK1764" s="214">
        <f t="shared" si="189"/>
        <v>0</v>
      </c>
      <c r="BL1764" s="23" t="s">
        <v>591</v>
      </c>
      <c r="BM1764" s="23" t="s">
        <v>3065</v>
      </c>
    </row>
    <row r="1765" spans="2:65" s="1" customFormat="1" ht="31.5" customHeight="1">
      <c r="B1765" s="40"/>
      <c r="C1765" s="203" t="s">
        <v>3066</v>
      </c>
      <c r="D1765" s="203" t="s">
        <v>185</v>
      </c>
      <c r="E1765" s="204" t="s">
        <v>3067</v>
      </c>
      <c r="F1765" s="205" t="s">
        <v>3068</v>
      </c>
      <c r="G1765" s="206" t="s">
        <v>246</v>
      </c>
      <c r="H1765" s="207">
        <v>2</v>
      </c>
      <c r="I1765" s="208"/>
      <c r="J1765" s="209">
        <f t="shared" si="180"/>
        <v>0</v>
      </c>
      <c r="K1765" s="205" t="s">
        <v>22</v>
      </c>
      <c r="L1765" s="60"/>
      <c r="M1765" s="210" t="s">
        <v>22</v>
      </c>
      <c r="N1765" s="211" t="s">
        <v>49</v>
      </c>
      <c r="O1765" s="41"/>
      <c r="P1765" s="212">
        <f t="shared" si="181"/>
        <v>0</v>
      </c>
      <c r="Q1765" s="212">
        <v>0</v>
      </c>
      <c r="R1765" s="212">
        <f t="shared" si="182"/>
        <v>0</v>
      </c>
      <c r="S1765" s="212">
        <v>0</v>
      </c>
      <c r="T1765" s="213">
        <f t="shared" si="183"/>
        <v>0</v>
      </c>
      <c r="AR1765" s="23" t="s">
        <v>591</v>
      </c>
      <c r="AT1765" s="23" t="s">
        <v>185</v>
      </c>
      <c r="AU1765" s="23" t="s">
        <v>86</v>
      </c>
      <c r="AY1765" s="23" t="s">
        <v>183</v>
      </c>
      <c r="BE1765" s="214">
        <f t="shared" si="184"/>
        <v>0</v>
      </c>
      <c r="BF1765" s="214">
        <f t="shared" si="185"/>
        <v>0</v>
      </c>
      <c r="BG1765" s="214">
        <f t="shared" si="186"/>
        <v>0</v>
      </c>
      <c r="BH1765" s="214">
        <f t="shared" si="187"/>
        <v>0</v>
      </c>
      <c r="BI1765" s="214">
        <f t="shared" si="188"/>
        <v>0</v>
      </c>
      <c r="BJ1765" s="23" t="s">
        <v>24</v>
      </c>
      <c r="BK1765" s="214">
        <f t="shared" si="189"/>
        <v>0</v>
      </c>
      <c r="BL1765" s="23" t="s">
        <v>591</v>
      </c>
      <c r="BM1765" s="23" t="s">
        <v>3069</v>
      </c>
    </row>
    <row r="1766" spans="2:65" s="1" customFormat="1" ht="31.5" customHeight="1">
      <c r="B1766" s="40"/>
      <c r="C1766" s="203" t="s">
        <v>3070</v>
      </c>
      <c r="D1766" s="203" t="s">
        <v>185</v>
      </c>
      <c r="E1766" s="204" t="s">
        <v>3071</v>
      </c>
      <c r="F1766" s="205" t="s">
        <v>3072</v>
      </c>
      <c r="G1766" s="206" t="s">
        <v>246</v>
      </c>
      <c r="H1766" s="207">
        <v>1</v>
      </c>
      <c r="I1766" s="208"/>
      <c r="J1766" s="209">
        <f t="shared" si="180"/>
        <v>0</v>
      </c>
      <c r="K1766" s="205" t="s">
        <v>22</v>
      </c>
      <c r="L1766" s="60"/>
      <c r="M1766" s="210" t="s">
        <v>22</v>
      </c>
      <c r="N1766" s="211" t="s">
        <v>49</v>
      </c>
      <c r="O1766" s="41"/>
      <c r="P1766" s="212">
        <f t="shared" si="181"/>
        <v>0</v>
      </c>
      <c r="Q1766" s="212">
        <v>0</v>
      </c>
      <c r="R1766" s="212">
        <f t="shared" si="182"/>
        <v>0</v>
      </c>
      <c r="S1766" s="212">
        <v>0</v>
      </c>
      <c r="T1766" s="213">
        <f t="shared" si="183"/>
        <v>0</v>
      </c>
      <c r="AR1766" s="23" t="s">
        <v>591</v>
      </c>
      <c r="AT1766" s="23" t="s">
        <v>185</v>
      </c>
      <c r="AU1766" s="23" t="s">
        <v>86</v>
      </c>
      <c r="AY1766" s="23" t="s">
        <v>183</v>
      </c>
      <c r="BE1766" s="214">
        <f t="shared" si="184"/>
        <v>0</v>
      </c>
      <c r="BF1766" s="214">
        <f t="shared" si="185"/>
        <v>0</v>
      </c>
      <c r="BG1766" s="214">
        <f t="shared" si="186"/>
        <v>0</v>
      </c>
      <c r="BH1766" s="214">
        <f t="shared" si="187"/>
        <v>0</v>
      </c>
      <c r="BI1766" s="214">
        <f t="shared" si="188"/>
        <v>0</v>
      </c>
      <c r="BJ1766" s="23" t="s">
        <v>24</v>
      </c>
      <c r="BK1766" s="214">
        <f t="shared" si="189"/>
        <v>0</v>
      </c>
      <c r="BL1766" s="23" t="s">
        <v>591</v>
      </c>
      <c r="BM1766" s="23" t="s">
        <v>3073</v>
      </c>
    </row>
    <row r="1767" spans="2:65" s="1" customFormat="1" ht="31.5" customHeight="1">
      <c r="B1767" s="40"/>
      <c r="C1767" s="203" t="s">
        <v>3074</v>
      </c>
      <c r="D1767" s="203" t="s">
        <v>185</v>
      </c>
      <c r="E1767" s="204" t="s">
        <v>3075</v>
      </c>
      <c r="F1767" s="205" t="s">
        <v>3076</v>
      </c>
      <c r="G1767" s="206" t="s">
        <v>246</v>
      </c>
      <c r="H1767" s="207">
        <v>6</v>
      </c>
      <c r="I1767" s="208"/>
      <c r="J1767" s="209">
        <f t="shared" si="180"/>
        <v>0</v>
      </c>
      <c r="K1767" s="205" t="s">
        <v>22</v>
      </c>
      <c r="L1767" s="60"/>
      <c r="M1767" s="210" t="s">
        <v>22</v>
      </c>
      <c r="N1767" s="211" t="s">
        <v>49</v>
      </c>
      <c r="O1767" s="41"/>
      <c r="P1767" s="212">
        <f t="shared" si="181"/>
        <v>0</v>
      </c>
      <c r="Q1767" s="212">
        <v>0</v>
      </c>
      <c r="R1767" s="212">
        <f t="shared" si="182"/>
        <v>0</v>
      </c>
      <c r="S1767" s="212">
        <v>0</v>
      </c>
      <c r="T1767" s="213">
        <f t="shared" si="183"/>
        <v>0</v>
      </c>
      <c r="AR1767" s="23" t="s">
        <v>591</v>
      </c>
      <c r="AT1767" s="23" t="s">
        <v>185</v>
      </c>
      <c r="AU1767" s="23" t="s">
        <v>86</v>
      </c>
      <c r="AY1767" s="23" t="s">
        <v>183</v>
      </c>
      <c r="BE1767" s="214">
        <f t="shared" si="184"/>
        <v>0</v>
      </c>
      <c r="BF1767" s="214">
        <f t="shared" si="185"/>
        <v>0</v>
      </c>
      <c r="BG1767" s="214">
        <f t="shared" si="186"/>
        <v>0</v>
      </c>
      <c r="BH1767" s="214">
        <f t="shared" si="187"/>
        <v>0</v>
      </c>
      <c r="BI1767" s="214">
        <f t="shared" si="188"/>
        <v>0</v>
      </c>
      <c r="BJ1767" s="23" t="s">
        <v>24</v>
      </c>
      <c r="BK1767" s="214">
        <f t="shared" si="189"/>
        <v>0</v>
      </c>
      <c r="BL1767" s="23" t="s">
        <v>591</v>
      </c>
      <c r="BM1767" s="23" t="s">
        <v>3077</v>
      </c>
    </row>
    <row r="1768" spans="2:65" s="1" customFormat="1" ht="31.5" customHeight="1">
      <c r="B1768" s="40"/>
      <c r="C1768" s="203" t="s">
        <v>3078</v>
      </c>
      <c r="D1768" s="203" t="s">
        <v>185</v>
      </c>
      <c r="E1768" s="204" t="s">
        <v>3079</v>
      </c>
      <c r="F1768" s="205" t="s">
        <v>3080</v>
      </c>
      <c r="G1768" s="206" t="s">
        <v>312</v>
      </c>
      <c r="H1768" s="207">
        <v>500</v>
      </c>
      <c r="I1768" s="208"/>
      <c r="J1768" s="209">
        <f t="shared" si="180"/>
        <v>0</v>
      </c>
      <c r="K1768" s="205" t="s">
        <v>22</v>
      </c>
      <c r="L1768" s="60"/>
      <c r="M1768" s="210" t="s">
        <v>22</v>
      </c>
      <c r="N1768" s="211" t="s">
        <v>49</v>
      </c>
      <c r="O1768" s="41"/>
      <c r="P1768" s="212">
        <f t="shared" si="181"/>
        <v>0</v>
      </c>
      <c r="Q1768" s="212">
        <v>0</v>
      </c>
      <c r="R1768" s="212">
        <f t="shared" si="182"/>
        <v>0</v>
      </c>
      <c r="S1768" s="212">
        <v>0</v>
      </c>
      <c r="T1768" s="213">
        <f t="shared" si="183"/>
        <v>0</v>
      </c>
      <c r="AR1768" s="23" t="s">
        <v>591</v>
      </c>
      <c r="AT1768" s="23" t="s">
        <v>185</v>
      </c>
      <c r="AU1768" s="23" t="s">
        <v>86</v>
      </c>
      <c r="AY1768" s="23" t="s">
        <v>183</v>
      </c>
      <c r="BE1768" s="214">
        <f t="shared" si="184"/>
        <v>0</v>
      </c>
      <c r="BF1768" s="214">
        <f t="shared" si="185"/>
        <v>0</v>
      </c>
      <c r="BG1768" s="214">
        <f t="shared" si="186"/>
        <v>0</v>
      </c>
      <c r="BH1768" s="214">
        <f t="shared" si="187"/>
        <v>0</v>
      </c>
      <c r="BI1768" s="214">
        <f t="shared" si="188"/>
        <v>0</v>
      </c>
      <c r="BJ1768" s="23" t="s">
        <v>24</v>
      </c>
      <c r="BK1768" s="214">
        <f t="shared" si="189"/>
        <v>0</v>
      </c>
      <c r="BL1768" s="23" t="s">
        <v>591</v>
      </c>
      <c r="BM1768" s="23" t="s">
        <v>3081</v>
      </c>
    </row>
    <row r="1769" spans="2:65" s="1" customFormat="1" ht="31.5" customHeight="1">
      <c r="B1769" s="40"/>
      <c r="C1769" s="203" t="s">
        <v>3082</v>
      </c>
      <c r="D1769" s="203" t="s">
        <v>185</v>
      </c>
      <c r="E1769" s="204" t="s">
        <v>3083</v>
      </c>
      <c r="F1769" s="205" t="s">
        <v>3084</v>
      </c>
      <c r="G1769" s="206" t="s">
        <v>312</v>
      </c>
      <c r="H1769" s="207">
        <v>750</v>
      </c>
      <c r="I1769" s="208"/>
      <c r="J1769" s="209">
        <f t="shared" si="180"/>
        <v>0</v>
      </c>
      <c r="K1769" s="205" t="s">
        <v>22</v>
      </c>
      <c r="L1769" s="60"/>
      <c r="M1769" s="210" t="s">
        <v>22</v>
      </c>
      <c r="N1769" s="211" t="s">
        <v>49</v>
      </c>
      <c r="O1769" s="41"/>
      <c r="P1769" s="212">
        <f t="shared" si="181"/>
        <v>0</v>
      </c>
      <c r="Q1769" s="212">
        <v>0</v>
      </c>
      <c r="R1769" s="212">
        <f t="shared" si="182"/>
        <v>0</v>
      </c>
      <c r="S1769" s="212">
        <v>0</v>
      </c>
      <c r="T1769" s="213">
        <f t="shared" si="183"/>
        <v>0</v>
      </c>
      <c r="AR1769" s="23" t="s">
        <v>591</v>
      </c>
      <c r="AT1769" s="23" t="s">
        <v>185</v>
      </c>
      <c r="AU1769" s="23" t="s">
        <v>86</v>
      </c>
      <c r="AY1769" s="23" t="s">
        <v>183</v>
      </c>
      <c r="BE1769" s="214">
        <f t="shared" si="184"/>
        <v>0</v>
      </c>
      <c r="BF1769" s="214">
        <f t="shared" si="185"/>
        <v>0</v>
      </c>
      <c r="BG1769" s="214">
        <f t="shared" si="186"/>
        <v>0</v>
      </c>
      <c r="BH1769" s="214">
        <f t="shared" si="187"/>
        <v>0</v>
      </c>
      <c r="BI1769" s="214">
        <f t="shared" si="188"/>
        <v>0</v>
      </c>
      <c r="BJ1769" s="23" t="s">
        <v>24</v>
      </c>
      <c r="BK1769" s="214">
        <f t="shared" si="189"/>
        <v>0</v>
      </c>
      <c r="BL1769" s="23" t="s">
        <v>591</v>
      </c>
      <c r="BM1769" s="23" t="s">
        <v>3085</v>
      </c>
    </row>
    <row r="1770" spans="2:65" s="1" customFormat="1" ht="31.5" customHeight="1">
      <c r="B1770" s="40"/>
      <c r="C1770" s="203" t="s">
        <v>3086</v>
      </c>
      <c r="D1770" s="203" t="s">
        <v>185</v>
      </c>
      <c r="E1770" s="204" t="s">
        <v>3087</v>
      </c>
      <c r="F1770" s="205" t="s">
        <v>3088</v>
      </c>
      <c r="G1770" s="206" t="s">
        <v>312</v>
      </c>
      <c r="H1770" s="207">
        <v>430</v>
      </c>
      <c r="I1770" s="208"/>
      <c r="J1770" s="209">
        <f t="shared" si="180"/>
        <v>0</v>
      </c>
      <c r="K1770" s="205" t="s">
        <v>22</v>
      </c>
      <c r="L1770" s="60"/>
      <c r="M1770" s="210" t="s">
        <v>22</v>
      </c>
      <c r="N1770" s="211" t="s">
        <v>49</v>
      </c>
      <c r="O1770" s="41"/>
      <c r="P1770" s="212">
        <f t="shared" si="181"/>
        <v>0</v>
      </c>
      <c r="Q1770" s="212">
        <v>0</v>
      </c>
      <c r="R1770" s="212">
        <f t="shared" si="182"/>
        <v>0</v>
      </c>
      <c r="S1770" s="212">
        <v>0</v>
      </c>
      <c r="T1770" s="213">
        <f t="shared" si="183"/>
        <v>0</v>
      </c>
      <c r="AR1770" s="23" t="s">
        <v>591</v>
      </c>
      <c r="AT1770" s="23" t="s">
        <v>185</v>
      </c>
      <c r="AU1770" s="23" t="s">
        <v>86</v>
      </c>
      <c r="AY1770" s="23" t="s">
        <v>183</v>
      </c>
      <c r="BE1770" s="214">
        <f t="shared" si="184"/>
        <v>0</v>
      </c>
      <c r="BF1770" s="214">
        <f t="shared" si="185"/>
        <v>0</v>
      </c>
      <c r="BG1770" s="214">
        <f t="shared" si="186"/>
        <v>0</v>
      </c>
      <c r="BH1770" s="214">
        <f t="shared" si="187"/>
        <v>0</v>
      </c>
      <c r="BI1770" s="214">
        <f t="shared" si="188"/>
        <v>0</v>
      </c>
      <c r="BJ1770" s="23" t="s">
        <v>24</v>
      </c>
      <c r="BK1770" s="214">
        <f t="shared" si="189"/>
        <v>0</v>
      </c>
      <c r="BL1770" s="23" t="s">
        <v>591</v>
      </c>
      <c r="BM1770" s="23" t="s">
        <v>3089</v>
      </c>
    </row>
    <row r="1771" spans="2:65" s="1" customFormat="1" ht="31.5" customHeight="1">
      <c r="B1771" s="40"/>
      <c r="C1771" s="203" t="s">
        <v>3090</v>
      </c>
      <c r="D1771" s="203" t="s">
        <v>185</v>
      </c>
      <c r="E1771" s="204" t="s">
        <v>3091</v>
      </c>
      <c r="F1771" s="205" t="s">
        <v>3092</v>
      </c>
      <c r="G1771" s="206" t="s">
        <v>312</v>
      </c>
      <c r="H1771" s="207">
        <v>300</v>
      </c>
      <c r="I1771" s="208"/>
      <c r="J1771" s="209">
        <f t="shared" si="180"/>
        <v>0</v>
      </c>
      <c r="K1771" s="205" t="s">
        <v>22</v>
      </c>
      <c r="L1771" s="60"/>
      <c r="M1771" s="210" t="s">
        <v>22</v>
      </c>
      <c r="N1771" s="211" t="s">
        <v>49</v>
      </c>
      <c r="O1771" s="41"/>
      <c r="P1771" s="212">
        <f t="shared" si="181"/>
        <v>0</v>
      </c>
      <c r="Q1771" s="212">
        <v>0</v>
      </c>
      <c r="R1771" s="212">
        <f t="shared" si="182"/>
        <v>0</v>
      </c>
      <c r="S1771" s="212">
        <v>0</v>
      </c>
      <c r="T1771" s="213">
        <f t="shared" si="183"/>
        <v>0</v>
      </c>
      <c r="AR1771" s="23" t="s">
        <v>591</v>
      </c>
      <c r="AT1771" s="23" t="s">
        <v>185</v>
      </c>
      <c r="AU1771" s="23" t="s">
        <v>86</v>
      </c>
      <c r="AY1771" s="23" t="s">
        <v>183</v>
      </c>
      <c r="BE1771" s="214">
        <f t="shared" si="184"/>
        <v>0</v>
      </c>
      <c r="BF1771" s="214">
        <f t="shared" si="185"/>
        <v>0</v>
      </c>
      <c r="BG1771" s="214">
        <f t="shared" si="186"/>
        <v>0</v>
      </c>
      <c r="BH1771" s="214">
        <f t="shared" si="187"/>
        <v>0</v>
      </c>
      <c r="BI1771" s="214">
        <f t="shared" si="188"/>
        <v>0</v>
      </c>
      <c r="BJ1771" s="23" t="s">
        <v>24</v>
      </c>
      <c r="BK1771" s="214">
        <f t="shared" si="189"/>
        <v>0</v>
      </c>
      <c r="BL1771" s="23" t="s">
        <v>591</v>
      </c>
      <c r="BM1771" s="23" t="s">
        <v>3093</v>
      </c>
    </row>
    <row r="1772" spans="2:65" s="1" customFormat="1" ht="31.5" customHeight="1">
      <c r="B1772" s="40"/>
      <c r="C1772" s="203" t="s">
        <v>3094</v>
      </c>
      <c r="D1772" s="203" t="s">
        <v>185</v>
      </c>
      <c r="E1772" s="204" t="s">
        <v>3095</v>
      </c>
      <c r="F1772" s="205" t="s">
        <v>3096</v>
      </c>
      <c r="G1772" s="206" t="s">
        <v>312</v>
      </c>
      <c r="H1772" s="207">
        <v>1980</v>
      </c>
      <c r="I1772" s="208"/>
      <c r="J1772" s="209">
        <f t="shared" si="180"/>
        <v>0</v>
      </c>
      <c r="K1772" s="205" t="s">
        <v>22</v>
      </c>
      <c r="L1772" s="60"/>
      <c r="M1772" s="210" t="s">
        <v>22</v>
      </c>
      <c r="N1772" s="211" t="s">
        <v>49</v>
      </c>
      <c r="O1772" s="41"/>
      <c r="P1772" s="212">
        <f t="shared" si="181"/>
        <v>0</v>
      </c>
      <c r="Q1772" s="212">
        <v>0</v>
      </c>
      <c r="R1772" s="212">
        <f t="shared" si="182"/>
        <v>0</v>
      </c>
      <c r="S1772" s="212">
        <v>0</v>
      </c>
      <c r="T1772" s="213">
        <f t="shared" si="183"/>
        <v>0</v>
      </c>
      <c r="AR1772" s="23" t="s">
        <v>591</v>
      </c>
      <c r="AT1772" s="23" t="s">
        <v>185</v>
      </c>
      <c r="AU1772" s="23" t="s">
        <v>86</v>
      </c>
      <c r="AY1772" s="23" t="s">
        <v>183</v>
      </c>
      <c r="BE1772" s="214">
        <f t="shared" si="184"/>
        <v>0</v>
      </c>
      <c r="BF1772" s="214">
        <f t="shared" si="185"/>
        <v>0</v>
      </c>
      <c r="BG1772" s="214">
        <f t="shared" si="186"/>
        <v>0</v>
      </c>
      <c r="BH1772" s="214">
        <f t="shared" si="187"/>
        <v>0</v>
      </c>
      <c r="BI1772" s="214">
        <f t="shared" si="188"/>
        <v>0</v>
      </c>
      <c r="BJ1772" s="23" t="s">
        <v>24</v>
      </c>
      <c r="BK1772" s="214">
        <f t="shared" si="189"/>
        <v>0</v>
      </c>
      <c r="BL1772" s="23" t="s">
        <v>591</v>
      </c>
      <c r="BM1772" s="23" t="s">
        <v>3097</v>
      </c>
    </row>
    <row r="1773" spans="2:65" s="1" customFormat="1" ht="57" customHeight="1">
      <c r="B1773" s="40"/>
      <c r="C1773" s="203" t="s">
        <v>3098</v>
      </c>
      <c r="D1773" s="203" t="s">
        <v>185</v>
      </c>
      <c r="E1773" s="204" t="s">
        <v>3099</v>
      </c>
      <c r="F1773" s="205" t="s">
        <v>3100</v>
      </c>
      <c r="G1773" s="206" t="s">
        <v>312</v>
      </c>
      <c r="H1773" s="207">
        <v>2100</v>
      </c>
      <c r="I1773" s="208"/>
      <c r="J1773" s="209">
        <f t="shared" si="180"/>
        <v>0</v>
      </c>
      <c r="K1773" s="205" t="s">
        <v>22</v>
      </c>
      <c r="L1773" s="60"/>
      <c r="M1773" s="210" t="s">
        <v>22</v>
      </c>
      <c r="N1773" s="211" t="s">
        <v>49</v>
      </c>
      <c r="O1773" s="41"/>
      <c r="P1773" s="212">
        <f t="shared" si="181"/>
        <v>0</v>
      </c>
      <c r="Q1773" s="212">
        <v>0</v>
      </c>
      <c r="R1773" s="212">
        <f t="shared" si="182"/>
        <v>0</v>
      </c>
      <c r="S1773" s="212">
        <v>0</v>
      </c>
      <c r="T1773" s="213">
        <f t="shared" si="183"/>
        <v>0</v>
      </c>
      <c r="AR1773" s="23" t="s">
        <v>591</v>
      </c>
      <c r="AT1773" s="23" t="s">
        <v>185</v>
      </c>
      <c r="AU1773" s="23" t="s">
        <v>86</v>
      </c>
      <c r="AY1773" s="23" t="s">
        <v>183</v>
      </c>
      <c r="BE1773" s="214">
        <f t="shared" si="184"/>
        <v>0</v>
      </c>
      <c r="BF1773" s="214">
        <f t="shared" si="185"/>
        <v>0</v>
      </c>
      <c r="BG1773" s="214">
        <f t="shared" si="186"/>
        <v>0</v>
      </c>
      <c r="BH1773" s="214">
        <f t="shared" si="187"/>
        <v>0</v>
      </c>
      <c r="BI1773" s="214">
        <f t="shared" si="188"/>
        <v>0</v>
      </c>
      <c r="BJ1773" s="23" t="s">
        <v>24</v>
      </c>
      <c r="BK1773" s="214">
        <f t="shared" si="189"/>
        <v>0</v>
      </c>
      <c r="BL1773" s="23" t="s">
        <v>591</v>
      </c>
      <c r="BM1773" s="23" t="s">
        <v>3101</v>
      </c>
    </row>
    <row r="1774" spans="2:65" s="1" customFormat="1" ht="44.25" customHeight="1">
      <c r="B1774" s="40"/>
      <c r="C1774" s="203" t="s">
        <v>3102</v>
      </c>
      <c r="D1774" s="203" t="s">
        <v>185</v>
      </c>
      <c r="E1774" s="204" t="s">
        <v>3103</v>
      </c>
      <c r="F1774" s="205" t="s">
        <v>3104</v>
      </c>
      <c r="G1774" s="206" t="s">
        <v>246</v>
      </c>
      <c r="H1774" s="207">
        <v>248</v>
      </c>
      <c r="I1774" s="208"/>
      <c r="J1774" s="209">
        <f t="shared" si="180"/>
        <v>0</v>
      </c>
      <c r="K1774" s="205" t="s">
        <v>22</v>
      </c>
      <c r="L1774" s="60"/>
      <c r="M1774" s="210" t="s">
        <v>22</v>
      </c>
      <c r="N1774" s="211" t="s">
        <v>49</v>
      </c>
      <c r="O1774" s="41"/>
      <c r="P1774" s="212">
        <f t="shared" si="181"/>
        <v>0</v>
      </c>
      <c r="Q1774" s="212">
        <v>0</v>
      </c>
      <c r="R1774" s="212">
        <f t="shared" si="182"/>
        <v>0</v>
      </c>
      <c r="S1774" s="212">
        <v>0</v>
      </c>
      <c r="T1774" s="213">
        <f t="shared" si="183"/>
        <v>0</v>
      </c>
      <c r="AR1774" s="23" t="s">
        <v>591</v>
      </c>
      <c r="AT1774" s="23" t="s">
        <v>185</v>
      </c>
      <c r="AU1774" s="23" t="s">
        <v>86</v>
      </c>
      <c r="AY1774" s="23" t="s">
        <v>183</v>
      </c>
      <c r="BE1774" s="214">
        <f t="shared" si="184"/>
        <v>0</v>
      </c>
      <c r="BF1774" s="214">
        <f t="shared" si="185"/>
        <v>0</v>
      </c>
      <c r="BG1774" s="214">
        <f t="shared" si="186"/>
        <v>0</v>
      </c>
      <c r="BH1774" s="214">
        <f t="shared" si="187"/>
        <v>0</v>
      </c>
      <c r="BI1774" s="214">
        <f t="shared" si="188"/>
        <v>0</v>
      </c>
      <c r="BJ1774" s="23" t="s">
        <v>24</v>
      </c>
      <c r="BK1774" s="214">
        <f t="shared" si="189"/>
        <v>0</v>
      </c>
      <c r="BL1774" s="23" t="s">
        <v>591</v>
      </c>
      <c r="BM1774" s="23" t="s">
        <v>3105</v>
      </c>
    </row>
    <row r="1775" spans="2:65" s="1" customFormat="1" ht="31.5" customHeight="1">
      <c r="B1775" s="40"/>
      <c r="C1775" s="203" t="s">
        <v>3106</v>
      </c>
      <c r="D1775" s="203" t="s">
        <v>185</v>
      </c>
      <c r="E1775" s="204" t="s">
        <v>3107</v>
      </c>
      <c r="F1775" s="205" t="s">
        <v>3108</v>
      </c>
      <c r="G1775" s="206" t="s">
        <v>246</v>
      </c>
      <c r="H1775" s="207">
        <v>42</v>
      </c>
      <c r="I1775" s="208"/>
      <c r="J1775" s="209">
        <f t="shared" si="180"/>
        <v>0</v>
      </c>
      <c r="K1775" s="205" t="s">
        <v>22</v>
      </c>
      <c r="L1775" s="60"/>
      <c r="M1775" s="210" t="s">
        <v>22</v>
      </c>
      <c r="N1775" s="211" t="s">
        <v>49</v>
      </c>
      <c r="O1775" s="41"/>
      <c r="P1775" s="212">
        <f t="shared" si="181"/>
        <v>0</v>
      </c>
      <c r="Q1775" s="212">
        <v>0</v>
      </c>
      <c r="R1775" s="212">
        <f t="shared" si="182"/>
        <v>0</v>
      </c>
      <c r="S1775" s="212">
        <v>0</v>
      </c>
      <c r="T1775" s="213">
        <f t="shared" si="183"/>
        <v>0</v>
      </c>
      <c r="AR1775" s="23" t="s">
        <v>591</v>
      </c>
      <c r="AT1775" s="23" t="s">
        <v>185</v>
      </c>
      <c r="AU1775" s="23" t="s">
        <v>86</v>
      </c>
      <c r="AY1775" s="23" t="s">
        <v>183</v>
      </c>
      <c r="BE1775" s="214">
        <f t="shared" si="184"/>
        <v>0</v>
      </c>
      <c r="BF1775" s="214">
        <f t="shared" si="185"/>
        <v>0</v>
      </c>
      <c r="BG1775" s="214">
        <f t="shared" si="186"/>
        <v>0</v>
      </c>
      <c r="BH1775" s="214">
        <f t="shared" si="187"/>
        <v>0</v>
      </c>
      <c r="BI1775" s="214">
        <f t="shared" si="188"/>
        <v>0</v>
      </c>
      <c r="BJ1775" s="23" t="s">
        <v>24</v>
      </c>
      <c r="BK1775" s="214">
        <f t="shared" si="189"/>
        <v>0</v>
      </c>
      <c r="BL1775" s="23" t="s">
        <v>591</v>
      </c>
      <c r="BM1775" s="23" t="s">
        <v>3109</v>
      </c>
    </row>
    <row r="1776" spans="2:65" s="1" customFormat="1" ht="22.5" customHeight="1">
      <c r="B1776" s="40"/>
      <c r="C1776" s="203" t="s">
        <v>3110</v>
      </c>
      <c r="D1776" s="203" t="s">
        <v>185</v>
      </c>
      <c r="E1776" s="204" t="s">
        <v>3111</v>
      </c>
      <c r="F1776" s="205" t="s">
        <v>3112</v>
      </c>
      <c r="G1776" s="206" t="s">
        <v>3032</v>
      </c>
      <c r="H1776" s="207">
        <v>1</v>
      </c>
      <c r="I1776" s="208"/>
      <c r="J1776" s="209">
        <f t="shared" si="180"/>
        <v>0</v>
      </c>
      <c r="K1776" s="205" t="s">
        <v>22</v>
      </c>
      <c r="L1776" s="60"/>
      <c r="M1776" s="210" t="s">
        <v>22</v>
      </c>
      <c r="N1776" s="211" t="s">
        <v>49</v>
      </c>
      <c r="O1776" s="41"/>
      <c r="P1776" s="212">
        <f t="shared" si="181"/>
        <v>0</v>
      </c>
      <c r="Q1776" s="212">
        <v>0</v>
      </c>
      <c r="R1776" s="212">
        <f t="shared" si="182"/>
        <v>0</v>
      </c>
      <c r="S1776" s="212">
        <v>0</v>
      </c>
      <c r="T1776" s="213">
        <f t="shared" si="183"/>
        <v>0</v>
      </c>
      <c r="AR1776" s="23" t="s">
        <v>591</v>
      </c>
      <c r="AT1776" s="23" t="s">
        <v>185</v>
      </c>
      <c r="AU1776" s="23" t="s">
        <v>86</v>
      </c>
      <c r="AY1776" s="23" t="s">
        <v>183</v>
      </c>
      <c r="BE1776" s="214">
        <f t="shared" si="184"/>
        <v>0</v>
      </c>
      <c r="BF1776" s="214">
        <f t="shared" si="185"/>
        <v>0</v>
      </c>
      <c r="BG1776" s="214">
        <f t="shared" si="186"/>
        <v>0</v>
      </c>
      <c r="BH1776" s="214">
        <f t="shared" si="187"/>
        <v>0</v>
      </c>
      <c r="BI1776" s="214">
        <f t="shared" si="188"/>
        <v>0</v>
      </c>
      <c r="BJ1776" s="23" t="s">
        <v>24</v>
      </c>
      <c r="BK1776" s="214">
        <f t="shared" si="189"/>
        <v>0</v>
      </c>
      <c r="BL1776" s="23" t="s">
        <v>591</v>
      </c>
      <c r="BM1776" s="23" t="s">
        <v>3113</v>
      </c>
    </row>
    <row r="1777" spans="2:65" s="1" customFormat="1" ht="31.5" customHeight="1">
      <c r="B1777" s="40"/>
      <c r="C1777" s="203" t="s">
        <v>3114</v>
      </c>
      <c r="D1777" s="203" t="s">
        <v>185</v>
      </c>
      <c r="E1777" s="204" t="s">
        <v>3115</v>
      </c>
      <c r="F1777" s="205" t="s">
        <v>3116</v>
      </c>
      <c r="G1777" s="206" t="s">
        <v>3032</v>
      </c>
      <c r="H1777" s="207">
        <v>1</v>
      </c>
      <c r="I1777" s="208"/>
      <c r="J1777" s="209">
        <f t="shared" si="180"/>
        <v>0</v>
      </c>
      <c r="K1777" s="205" t="s">
        <v>22</v>
      </c>
      <c r="L1777" s="60"/>
      <c r="M1777" s="210" t="s">
        <v>22</v>
      </c>
      <c r="N1777" s="211" t="s">
        <v>49</v>
      </c>
      <c r="O1777" s="41"/>
      <c r="P1777" s="212">
        <f t="shared" si="181"/>
        <v>0</v>
      </c>
      <c r="Q1777" s="212">
        <v>0</v>
      </c>
      <c r="R1777" s="212">
        <f t="shared" si="182"/>
        <v>0</v>
      </c>
      <c r="S1777" s="212">
        <v>0</v>
      </c>
      <c r="T1777" s="213">
        <f t="shared" si="183"/>
        <v>0</v>
      </c>
      <c r="AR1777" s="23" t="s">
        <v>591</v>
      </c>
      <c r="AT1777" s="23" t="s">
        <v>185</v>
      </c>
      <c r="AU1777" s="23" t="s">
        <v>86</v>
      </c>
      <c r="AY1777" s="23" t="s">
        <v>183</v>
      </c>
      <c r="BE1777" s="214">
        <f t="shared" si="184"/>
        <v>0</v>
      </c>
      <c r="BF1777" s="214">
        <f t="shared" si="185"/>
        <v>0</v>
      </c>
      <c r="BG1777" s="214">
        <f t="shared" si="186"/>
        <v>0</v>
      </c>
      <c r="BH1777" s="214">
        <f t="shared" si="187"/>
        <v>0</v>
      </c>
      <c r="BI1777" s="214">
        <f t="shared" si="188"/>
        <v>0</v>
      </c>
      <c r="BJ1777" s="23" t="s">
        <v>24</v>
      </c>
      <c r="BK1777" s="214">
        <f t="shared" si="189"/>
        <v>0</v>
      </c>
      <c r="BL1777" s="23" t="s">
        <v>591</v>
      </c>
      <c r="BM1777" s="23" t="s">
        <v>3117</v>
      </c>
    </row>
    <row r="1778" spans="2:63" s="11" customFormat="1" ht="29.85" customHeight="1">
      <c r="B1778" s="186"/>
      <c r="C1778" s="187"/>
      <c r="D1778" s="200" t="s">
        <v>77</v>
      </c>
      <c r="E1778" s="201" t="s">
        <v>3118</v>
      </c>
      <c r="F1778" s="201" t="s">
        <v>3119</v>
      </c>
      <c r="G1778" s="187"/>
      <c r="H1778" s="187"/>
      <c r="I1778" s="190"/>
      <c r="J1778" s="202">
        <f>BK1778</f>
        <v>0</v>
      </c>
      <c r="K1778" s="187"/>
      <c r="L1778" s="192"/>
      <c r="M1778" s="193"/>
      <c r="N1778" s="194"/>
      <c r="O1778" s="194"/>
      <c r="P1778" s="195">
        <f>SUM(P1779:P1808)</f>
        <v>0</v>
      </c>
      <c r="Q1778" s="194"/>
      <c r="R1778" s="195">
        <f>SUM(R1779:R1808)</f>
        <v>0</v>
      </c>
      <c r="S1778" s="194"/>
      <c r="T1778" s="196">
        <f>SUM(T1779:T1808)</f>
        <v>0</v>
      </c>
      <c r="AR1778" s="197" t="s">
        <v>86</v>
      </c>
      <c r="AT1778" s="198" t="s">
        <v>77</v>
      </c>
      <c r="AU1778" s="198" t="s">
        <v>24</v>
      </c>
      <c r="AY1778" s="197" t="s">
        <v>183</v>
      </c>
      <c r="BK1778" s="199">
        <f>SUM(BK1779:BK1808)</f>
        <v>0</v>
      </c>
    </row>
    <row r="1779" spans="2:65" s="1" customFormat="1" ht="22.5" customHeight="1">
      <c r="B1779" s="40"/>
      <c r="C1779" s="203" t="s">
        <v>3120</v>
      </c>
      <c r="D1779" s="203" t="s">
        <v>185</v>
      </c>
      <c r="E1779" s="204" t="s">
        <v>3121</v>
      </c>
      <c r="F1779" s="205" t="s">
        <v>3031</v>
      </c>
      <c r="G1779" s="206" t="s">
        <v>3032</v>
      </c>
      <c r="H1779" s="207">
        <v>1</v>
      </c>
      <c r="I1779" s="208"/>
      <c r="J1779" s="209">
        <f aca="true" t="shared" si="190" ref="J1779:J1808">ROUND(I1779*H1779,2)</f>
        <v>0</v>
      </c>
      <c r="K1779" s="205" t="s">
        <v>22</v>
      </c>
      <c r="L1779" s="60"/>
      <c r="M1779" s="210" t="s">
        <v>22</v>
      </c>
      <c r="N1779" s="211" t="s">
        <v>49</v>
      </c>
      <c r="O1779" s="41"/>
      <c r="P1779" s="212">
        <f aca="true" t="shared" si="191" ref="P1779:P1808">O1779*H1779</f>
        <v>0</v>
      </c>
      <c r="Q1779" s="212">
        <v>0</v>
      </c>
      <c r="R1779" s="212">
        <f aca="true" t="shared" si="192" ref="R1779:R1808">Q1779*H1779</f>
        <v>0</v>
      </c>
      <c r="S1779" s="212">
        <v>0</v>
      </c>
      <c r="T1779" s="213">
        <f aca="true" t="shared" si="193" ref="T1779:T1808">S1779*H1779</f>
        <v>0</v>
      </c>
      <c r="AR1779" s="23" t="s">
        <v>299</v>
      </c>
      <c r="AT1779" s="23" t="s">
        <v>185</v>
      </c>
      <c r="AU1779" s="23" t="s">
        <v>86</v>
      </c>
      <c r="AY1779" s="23" t="s">
        <v>183</v>
      </c>
      <c r="BE1779" s="214">
        <f aca="true" t="shared" si="194" ref="BE1779:BE1808">IF(N1779="základní",J1779,0)</f>
        <v>0</v>
      </c>
      <c r="BF1779" s="214">
        <f aca="true" t="shared" si="195" ref="BF1779:BF1808">IF(N1779="snížená",J1779,0)</f>
        <v>0</v>
      </c>
      <c r="BG1779" s="214">
        <f aca="true" t="shared" si="196" ref="BG1779:BG1808">IF(N1779="zákl. přenesená",J1779,0)</f>
        <v>0</v>
      </c>
      <c r="BH1779" s="214">
        <f aca="true" t="shared" si="197" ref="BH1779:BH1808">IF(N1779="sníž. přenesená",J1779,0)</f>
        <v>0</v>
      </c>
      <c r="BI1779" s="214">
        <f aca="true" t="shared" si="198" ref="BI1779:BI1808">IF(N1779="nulová",J1779,0)</f>
        <v>0</v>
      </c>
      <c r="BJ1779" s="23" t="s">
        <v>24</v>
      </c>
      <c r="BK1779" s="214">
        <f aca="true" t="shared" si="199" ref="BK1779:BK1808">ROUND(I1779*H1779,2)</f>
        <v>0</v>
      </c>
      <c r="BL1779" s="23" t="s">
        <v>299</v>
      </c>
      <c r="BM1779" s="23" t="s">
        <v>3122</v>
      </c>
    </row>
    <row r="1780" spans="2:65" s="1" customFormat="1" ht="31.5" customHeight="1">
      <c r="B1780" s="40"/>
      <c r="C1780" s="203" t="s">
        <v>3123</v>
      </c>
      <c r="D1780" s="203" t="s">
        <v>185</v>
      </c>
      <c r="E1780" s="204" t="s">
        <v>3124</v>
      </c>
      <c r="F1780" s="205" t="s">
        <v>3036</v>
      </c>
      <c r="G1780" s="206" t="s">
        <v>246</v>
      </c>
      <c r="H1780" s="207">
        <v>1</v>
      </c>
      <c r="I1780" s="208"/>
      <c r="J1780" s="209">
        <f t="shared" si="190"/>
        <v>0</v>
      </c>
      <c r="K1780" s="205" t="s">
        <v>22</v>
      </c>
      <c r="L1780" s="60"/>
      <c r="M1780" s="210" t="s">
        <v>22</v>
      </c>
      <c r="N1780" s="211" t="s">
        <v>49</v>
      </c>
      <c r="O1780" s="41"/>
      <c r="P1780" s="212">
        <f t="shared" si="191"/>
        <v>0</v>
      </c>
      <c r="Q1780" s="212">
        <v>0</v>
      </c>
      <c r="R1780" s="212">
        <f t="shared" si="192"/>
        <v>0</v>
      </c>
      <c r="S1780" s="212">
        <v>0</v>
      </c>
      <c r="T1780" s="213">
        <f t="shared" si="193"/>
        <v>0</v>
      </c>
      <c r="AR1780" s="23" t="s">
        <v>299</v>
      </c>
      <c r="AT1780" s="23" t="s">
        <v>185</v>
      </c>
      <c r="AU1780" s="23" t="s">
        <v>86</v>
      </c>
      <c r="AY1780" s="23" t="s">
        <v>183</v>
      </c>
      <c r="BE1780" s="214">
        <f t="shared" si="194"/>
        <v>0</v>
      </c>
      <c r="BF1780" s="214">
        <f t="shared" si="195"/>
        <v>0</v>
      </c>
      <c r="BG1780" s="214">
        <f t="shared" si="196"/>
        <v>0</v>
      </c>
      <c r="BH1780" s="214">
        <f t="shared" si="197"/>
        <v>0</v>
      </c>
      <c r="BI1780" s="214">
        <f t="shared" si="198"/>
        <v>0</v>
      </c>
      <c r="BJ1780" s="23" t="s">
        <v>24</v>
      </c>
      <c r="BK1780" s="214">
        <f t="shared" si="199"/>
        <v>0</v>
      </c>
      <c r="BL1780" s="23" t="s">
        <v>299</v>
      </c>
      <c r="BM1780" s="23" t="s">
        <v>3125</v>
      </c>
    </row>
    <row r="1781" spans="2:65" s="1" customFormat="1" ht="22.5" customHeight="1">
      <c r="B1781" s="40"/>
      <c r="C1781" s="203" t="s">
        <v>3126</v>
      </c>
      <c r="D1781" s="203" t="s">
        <v>185</v>
      </c>
      <c r="E1781" s="204" t="s">
        <v>3127</v>
      </c>
      <c r="F1781" s="205" t="s">
        <v>3128</v>
      </c>
      <c r="G1781" s="206" t="s">
        <v>246</v>
      </c>
      <c r="H1781" s="207">
        <v>1</v>
      </c>
      <c r="I1781" s="208"/>
      <c r="J1781" s="209">
        <f t="shared" si="190"/>
        <v>0</v>
      </c>
      <c r="K1781" s="205" t="s">
        <v>22</v>
      </c>
      <c r="L1781" s="60"/>
      <c r="M1781" s="210" t="s">
        <v>22</v>
      </c>
      <c r="N1781" s="211" t="s">
        <v>49</v>
      </c>
      <c r="O1781" s="41"/>
      <c r="P1781" s="212">
        <f t="shared" si="191"/>
        <v>0</v>
      </c>
      <c r="Q1781" s="212">
        <v>0</v>
      </c>
      <c r="R1781" s="212">
        <f t="shared" si="192"/>
        <v>0</v>
      </c>
      <c r="S1781" s="212">
        <v>0</v>
      </c>
      <c r="T1781" s="213">
        <f t="shared" si="193"/>
        <v>0</v>
      </c>
      <c r="AR1781" s="23" t="s">
        <v>299</v>
      </c>
      <c r="AT1781" s="23" t="s">
        <v>185</v>
      </c>
      <c r="AU1781" s="23" t="s">
        <v>86</v>
      </c>
      <c r="AY1781" s="23" t="s">
        <v>183</v>
      </c>
      <c r="BE1781" s="214">
        <f t="shared" si="194"/>
        <v>0</v>
      </c>
      <c r="BF1781" s="214">
        <f t="shared" si="195"/>
        <v>0</v>
      </c>
      <c r="BG1781" s="214">
        <f t="shared" si="196"/>
        <v>0</v>
      </c>
      <c r="BH1781" s="214">
        <f t="shared" si="197"/>
        <v>0</v>
      </c>
      <c r="BI1781" s="214">
        <f t="shared" si="198"/>
        <v>0</v>
      </c>
      <c r="BJ1781" s="23" t="s">
        <v>24</v>
      </c>
      <c r="BK1781" s="214">
        <f t="shared" si="199"/>
        <v>0</v>
      </c>
      <c r="BL1781" s="23" t="s">
        <v>299</v>
      </c>
      <c r="BM1781" s="23" t="s">
        <v>3129</v>
      </c>
    </row>
    <row r="1782" spans="2:65" s="1" customFormat="1" ht="22.5" customHeight="1">
      <c r="B1782" s="40"/>
      <c r="C1782" s="203" t="s">
        <v>3130</v>
      </c>
      <c r="D1782" s="203" t="s">
        <v>185</v>
      </c>
      <c r="E1782" s="204" t="s">
        <v>3131</v>
      </c>
      <c r="F1782" s="205" t="s">
        <v>3044</v>
      </c>
      <c r="G1782" s="206" t="s">
        <v>246</v>
      </c>
      <c r="H1782" s="207">
        <v>1</v>
      </c>
      <c r="I1782" s="208"/>
      <c r="J1782" s="209">
        <f t="shared" si="190"/>
        <v>0</v>
      </c>
      <c r="K1782" s="205" t="s">
        <v>22</v>
      </c>
      <c r="L1782" s="60"/>
      <c r="M1782" s="210" t="s">
        <v>22</v>
      </c>
      <c r="N1782" s="211" t="s">
        <v>49</v>
      </c>
      <c r="O1782" s="41"/>
      <c r="P1782" s="212">
        <f t="shared" si="191"/>
        <v>0</v>
      </c>
      <c r="Q1782" s="212">
        <v>0</v>
      </c>
      <c r="R1782" s="212">
        <f t="shared" si="192"/>
        <v>0</v>
      </c>
      <c r="S1782" s="212">
        <v>0</v>
      </c>
      <c r="T1782" s="213">
        <f t="shared" si="193"/>
        <v>0</v>
      </c>
      <c r="AR1782" s="23" t="s">
        <v>299</v>
      </c>
      <c r="AT1782" s="23" t="s">
        <v>185</v>
      </c>
      <c r="AU1782" s="23" t="s">
        <v>86</v>
      </c>
      <c r="AY1782" s="23" t="s">
        <v>183</v>
      </c>
      <c r="BE1782" s="214">
        <f t="shared" si="194"/>
        <v>0</v>
      </c>
      <c r="BF1782" s="214">
        <f t="shared" si="195"/>
        <v>0</v>
      </c>
      <c r="BG1782" s="214">
        <f t="shared" si="196"/>
        <v>0</v>
      </c>
      <c r="BH1782" s="214">
        <f t="shared" si="197"/>
        <v>0</v>
      </c>
      <c r="BI1782" s="214">
        <f t="shared" si="198"/>
        <v>0</v>
      </c>
      <c r="BJ1782" s="23" t="s">
        <v>24</v>
      </c>
      <c r="BK1782" s="214">
        <f t="shared" si="199"/>
        <v>0</v>
      </c>
      <c r="BL1782" s="23" t="s">
        <v>299</v>
      </c>
      <c r="BM1782" s="23" t="s">
        <v>3132</v>
      </c>
    </row>
    <row r="1783" spans="2:65" s="1" customFormat="1" ht="22.5" customHeight="1">
      <c r="B1783" s="40"/>
      <c r="C1783" s="203" t="s">
        <v>3133</v>
      </c>
      <c r="D1783" s="203" t="s">
        <v>185</v>
      </c>
      <c r="E1783" s="204" t="s">
        <v>3134</v>
      </c>
      <c r="F1783" s="205" t="s">
        <v>3048</v>
      </c>
      <c r="G1783" s="206" t="s">
        <v>246</v>
      </c>
      <c r="H1783" s="207">
        <v>2</v>
      </c>
      <c r="I1783" s="208"/>
      <c r="J1783" s="209">
        <f t="shared" si="190"/>
        <v>0</v>
      </c>
      <c r="K1783" s="205" t="s">
        <v>22</v>
      </c>
      <c r="L1783" s="60"/>
      <c r="M1783" s="210" t="s">
        <v>22</v>
      </c>
      <c r="N1783" s="211" t="s">
        <v>49</v>
      </c>
      <c r="O1783" s="41"/>
      <c r="P1783" s="212">
        <f t="shared" si="191"/>
        <v>0</v>
      </c>
      <c r="Q1783" s="212">
        <v>0</v>
      </c>
      <c r="R1783" s="212">
        <f t="shared" si="192"/>
        <v>0</v>
      </c>
      <c r="S1783" s="212">
        <v>0</v>
      </c>
      <c r="T1783" s="213">
        <f t="shared" si="193"/>
        <v>0</v>
      </c>
      <c r="AR1783" s="23" t="s">
        <v>299</v>
      </c>
      <c r="AT1783" s="23" t="s">
        <v>185</v>
      </c>
      <c r="AU1783" s="23" t="s">
        <v>86</v>
      </c>
      <c r="AY1783" s="23" t="s">
        <v>183</v>
      </c>
      <c r="BE1783" s="214">
        <f t="shared" si="194"/>
        <v>0</v>
      </c>
      <c r="BF1783" s="214">
        <f t="shared" si="195"/>
        <v>0</v>
      </c>
      <c r="BG1783" s="214">
        <f t="shared" si="196"/>
        <v>0</v>
      </c>
      <c r="BH1783" s="214">
        <f t="shared" si="197"/>
        <v>0</v>
      </c>
      <c r="BI1783" s="214">
        <f t="shared" si="198"/>
        <v>0</v>
      </c>
      <c r="BJ1783" s="23" t="s">
        <v>24</v>
      </c>
      <c r="BK1783" s="214">
        <f t="shared" si="199"/>
        <v>0</v>
      </c>
      <c r="BL1783" s="23" t="s">
        <v>299</v>
      </c>
      <c r="BM1783" s="23" t="s">
        <v>3135</v>
      </c>
    </row>
    <row r="1784" spans="2:65" s="1" customFormat="1" ht="31.5" customHeight="1">
      <c r="B1784" s="40"/>
      <c r="C1784" s="203" t="s">
        <v>3136</v>
      </c>
      <c r="D1784" s="203" t="s">
        <v>185</v>
      </c>
      <c r="E1784" s="204" t="s">
        <v>3137</v>
      </c>
      <c r="F1784" s="205" t="s">
        <v>3052</v>
      </c>
      <c r="G1784" s="206" t="s">
        <v>246</v>
      </c>
      <c r="H1784" s="207">
        <v>40</v>
      </c>
      <c r="I1784" s="208"/>
      <c r="J1784" s="209">
        <f t="shared" si="190"/>
        <v>0</v>
      </c>
      <c r="K1784" s="205" t="s">
        <v>22</v>
      </c>
      <c r="L1784" s="60"/>
      <c r="M1784" s="210" t="s">
        <v>22</v>
      </c>
      <c r="N1784" s="211" t="s">
        <v>49</v>
      </c>
      <c r="O1784" s="41"/>
      <c r="P1784" s="212">
        <f t="shared" si="191"/>
        <v>0</v>
      </c>
      <c r="Q1784" s="212">
        <v>0</v>
      </c>
      <c r="R1784" s="212">
        <f t="shared" si="192"/>
        <v>0</v>
      </c>
      <c r="S1784" s="212">
        <v>0</v>
      </c>
      <c r="T1784" s="213">
        <f t="shared" si="193"/>
        <v>0</v>
      </c>
      <c r="AR1784" s="23" t="s">
        <v>299</v>
      </c>
      <c r="AT1784" s="23" t="s">
        <v>185</v>
      </c>
      <c r="AU1784" s="23" t="s">
        <v>86</v>
      </c>
      <c r="AY1784" s="23" t="s">
        <v>183</v>
      </c>
      <c r="BE1784" s="214">
        <f t="shared" si="194"/>
        <v>0</v>
      </c>
      <c r="BF1784" s="214">
        <f t="shared" si="195"/>
        <v>0</v>
      </c>
      <c r="BG1784" s="214">
        <f t="shared" si="196"/>
        <v>0</v>
      </c>
      <c r="BH1784" s="214">
        <f t="shared" si="197"/>
        <v>0</v>
      </c>
      <c r="BI1784" s="214">
        <f t="shared" si="198"/>
        <v>0</v>
      </c>
      <c r="BJ1784" s="23" t="s">
        <v>24</v>
      </c>
      <c r="BK1784" s="214">
        <f t="shared" si="199"/>
        <v>0</v>
      </c>
      <c r="BL1784" s="23" t="s">
        <v>299</v>
      </c>
      <c r="BM1784" s="23" t="s">
        <v>3138</v>
      </c>
    </row>
    <row r="1785" spans="2:65" s="1" customFormat="1" ht="31.5" customHeight="1">
      <c r="B1785" s="40"/>
      <c r="C1785" s="203" t="s">
        <v>3139</v>
      </c>
      <c r="D1785" s="203" t="s">
        <v>185</v>
      </c>
      <c r="E1785" s="204" t="s">
        <v>3140</v>
      </c>
      <c r="F1785" s="205" t="s">
        <v>3056</v>
      </c>
      <c r="G1785" s="206" t="s">
        <v>246</v>
      </c>
      <c r="H1785" s="207">
        <v>51</v>
      </c>
      <c r="I1785" s="208"/>
      <c r="J1785" s="209">
        <f t="shared" si="190"/>
        <v>0</v>
      </c>
      <c r="K1785" s="205" t="s">
        <v>22</v>
      </c>
      <c r="L1785" s="60"/>
      <c r="M1785" s="210" t="s">
        <v>22</v>
      </c>
      <c r="N1785" s="211" t="s">
        <v>49</v>
      </c>
      <c r="O1785" s="41"/>
      <c r="P1785" s="212">
        <f t="shared" si="191"/>
        <v>0</v>
      </c>
      <c r="Q1785" s="212">
        <v>0</v>
      </c>
      <c r="R1785" s="212">
        <f t="shared" si="192"/>
        <v>0</v>
      </c>
      <c r="S1785" s="212">
        <v>0</v>
      </c>
      <c r="T1785" s="213">
        <f t="shared" si="193"/>
        <v>0</v>
      </c>
      <c r="AR1785" s="23" t="s">
        <v>299</v>
      </c>
      <c r="AT1785" s="23" t="s">
        <v>185</v>
      </c>
      <c r="AU1785" s="23" t="s">
        <v>86</v>
      </c>
      <c r="AY1785" s="23" t="s">
        <v>183</v>
      </c>
      <c r="BE1785" s="214">
        <f t="shared" si="194"/>
        <v>0</v>
      </c>
      <c r="BF1785" s="214">
        <f t="shared" si="195"/>
        <v>0</v>
      </c>
      <c r="BG1785" s="214">
        <f t="shared" si="196"/>
        <v>0</v>
      </c>
      <c r="BH1785" s="214">
        <f t="shared" si="197"/>
        <v>0</v>
      </c>
      <c r="BI1785" s="214">
        <f t="shared" si="198"/>
        <v>0</v>
      </c>
      <c r="BJ1785" s="23" t="s">
        <v>24</v>
      </c>
      <c r="BK1785" s="214">
        <f t="shared" si="199"/>
        <v>0</v>
      </c>
      <c r="BL1785" s="23" t="s">
        <v>299</v>
      </c>
      <c r="BM1785" s="23" t="s">
        <v>3141</v>
      </c>
    </row>
    <row r="1786" spans="2:65" s="1" customFormat="1" ht="31.5" customHeight="1">
      <c r="B1786" s="40"/>
      <c r="C1786" s="203" t="s">
        <v>3142</v>
      </c>
      <c r="D1786" s="203" t="s">
        <v>185</v>
      </c>
      <c r="E1786" s="204" t="s">
        <v>3143</v>
      </c>
      <c r="F1786" s="205" t="s">
        <v>3060</v>
      </c>
      <c r="G1786" s="206" t="s">
        <v>246</v>
      </c>
      <c r="H1786" s="207">
        <v>62</v>
      </c>
      <c r="I1786" s="208"/>
      <c r="J1786" s="209">
        <f t="shared" si="190"/>
        <v>0</v>
      </c>
      <c r="K1786" s="205" t="s">
        <v>22</v>
      </c>
      <c r="L1786" s="60"/>
      <c r="M1786" s="210" t="s">
        <v>22</v>
      </c>
      <c r="N1786" s="211" t="s">
        <v>49</v>
      </c>
      <c r="O1786" s="41"/>
      <c r="P1786" s="212">
        <f t="shared" si="191"/>
        <v>0</v>
      </c>
      <c r="Q1786" s="212">
        <v>0</v>
      </c>
      <c r="R1786" s="212">
        <f t="shared" si="192"/>
        <v>0</v>
      </c>
      <c r="S1786" s="212">
        <v>0</v>
      </c>
      <c r="T1786" s="213">
        <f t="shared" si="193"/>
        <v>0</v>
      </c>
      <c r="AR1786" s="23" t="s">
        <v>299</v>
      </c>
      <c r="AT1786" s="23" t="s">
        <v>185</v>
      </c>
      <c r="AU1786" s="23" t="s">
        <v>86</v>
      </c>
      <c r="AY1786" s="23" t="s">
        <v>183</v>
      </c>
      <c r="BE1786" s="214">
        <f t="shared" si="194"/>
        <v>0</v>
      </c>
      <c r="BF1786" s="214">
        <f t="shared" si="195"/>
        <v>0</v>
      </c>
      <c r="BG1786" s="214">
        <f t="shared" si="196"/>
        <v>0</v>
      </c>
      <c r="BH1786" s="214">
        <f t="shared" si="197"/>
        <v>0</v>
      </c>
      <c r="BI1786" s="214">
        <f t="shared" si="198"/>
        <v>0</v>
      </c>
      <c r="BJ1786" s="23" t="s">
        <v>24</v>
      </c>
      <c r="BK1786" s="214">
        <f t="shared" si="199"/>
        <v>0</v>
      </c>
      <c r="BL1786" s="23" t="s">
        <v>299</v>
      </c>
      <c r="BM1786" s="23" t="s">
        <v>3144</v>
      </c>
    </row>
    <row r="1787" spans="2:65" s="1" customFormat="1" ht="31.5" customHeight="1">
      <c r="B1787" s="40"/>
      <c r="C1787" s="203" t="s">
        <v>3145</v>
      </c>
      <c r="D1787" s="203" t="s">
        <v>185</v>
      </c>
      <c r="E1787" s="204" t="s">
        <v>3146</v>
      </c>
      <c r="F1787" s="205" t="s">
        <v>3064</v>
      </c>
      <c r="G1787" s="206" t="s">
        <v>246</v>
      </c>
      <c r="H1787" s="207">
        <v>222</v>
      </c>
      <c r="I1787" s="208"/>
      <c r="J1787" s="209">
        <f t="shared" si="190"/>
        <v>0</v>
      </c>
      <c r="K1787" s="205" t="s">
        <v>22</v>
      </c>
      <c r="L1787" s="60"/>
      <c r="M1787" s="210" t="s">
        <v>22</v>
      </c>
      <c r="N1787" s="211" t="s">
        <v>49</v>
      </c>
      <c r="O1787" s="41"/>
      <c r="P1787" s="212">
        <f t="shared" si="191"/>
        <v>0</v>
      </c>
      <c r="Q1787" s="212">
        <v>0</v>
      </c>
      <c r="R1787" s="212">
        <f t="shared" si="192"/>
        <v>0</v>
      </c>
      <c r="S1787" s="212">
        <v>0</v>
      </c>
      <c r="T1787" s="213">
        <f t="shared" si="193"/>
        <v>0</v>
      </c>
      <c r="AR1787" s="23" t="s">
        <v>299</v>
      </c>
      <c r="AT1787" s="23" t="s">
        <v>185</v>
      </c>
      <c r="AU1787" s="23" t="s">
        <v>86</v>
      </c>
      <c r="AY1787" s="23" t="s">
        <v>183</v>
      </c>
      <c r="BE1787" s="214">
        <f t="shared" si="194"/>
        <v>0</v>
      </c>
      <c r="BF1787" s="214">
        <f t="shared" si="195"/>
        <v>0</v>
      </c>
      <c r="BG1787" s="214">
        <f t="shared" si="196"/>
        <v>0</v>
      </c>
      <c r="BH1787" s="214">
        <f t="shared" si="197"/>
        <v>0</v>
      </c>
      <c r="BI1787" s="214">
        <f t="shared" si="198"/>
        <v>0</v>
      </c>
      <c r="BJ1787" s="23" t="s">
        <v>24</v>
      </c>
      <c r="BK1787" s="214">
        <f t="shared" si="199"/>
        <v>0</v>
      </c>
      <c r="BL1787" s="23" t="s">
        <v>299</v>
      </c>
      <c r="BM1787" s="23" t="s">
        <v>3147</v>
      </c>
    </row>
    <row r="1788" spans="2:65" s="1" customFormat="1" ht="31.5" customHeight="1">
      <c r="B1788" s="40"/>
      <c r="C1788" s="203" t="s">
        <v>3148</v>
      </c>
      <c r="D1788" s="203" t="s">
        <v>185</v>
      </c>
      <c r="E1788" s="204" t="s">
        <v>3149</v>
      </c>
      <c r="F1788" s="205" t="s">
        <v>3068</v>
      </c>
      <c r="G1788" s="206" t="s">
        <v>246</v>
      </c>
      <c r="H1788" s="207">
        <v>2</v>
      </c>
      <c r="I1788" s="208"/>
      <c r="J1788" s="209">
        <f t="shared" si="190"/>
        <v>0</v>
      </c>
      <c r="K1788" s="205" t="s">
        <v>22</v>
      </c>
      <c r="L1788" s="60"/>
      <c r="M1788" s="210" t="s">
        <v>22</v>
      </c>
      <c r="N1788" s="211" t="s">
        <v>49</v>
      </c>
      <c r="O1788" s="41"/>
      <c r="P1788" s="212">
        <f t="shared" si="191"/>
        <v>0</v>
      </c>
      <c r="Q1788" s="212">
        <v>0</v>
      </c>
      <c r="R1788" s="212">
        <f t="shared" si="192"/>
        <v>0</v>
      </c>
      <c r="S1788" s="212">
        <v>0</v>
      </c>
      <c r="T1788" s="213">
        <f t="shared" si="193"/>
        <v>0</v>
      </c>
      <c r="AR1788" s="23" t="s">
        <v>299</v>
      </c>
      <c r="AT1788" s="23" t="s">
        <v>185</v>
      </c>
      <c r="AU1788" s="23" t="s">
        <v>86</v>
      </c>
      <c r="AY1788" s="23" t="s">
        <v>183</v>
      </c>
      <c r="BE1788" s="214">
        <f t="shared" si="194"/>
        <v>0</v>
      </c>
      <c r="BF1788" s="214">
        <f t="shared" si="195"/>
        <v>0</v>
      </c>
      <c r="BG1788" s="214">
        <f t="shared" si="196"/>
        <v>0</v>
      </c>
      <c r="BH1788" s="214">
        <f t="shared" si="197"/>
        <v>0</v>
      </c>
      <c r="BI1788" s="214">
        <f t="shared" si="198"/>
        <v>0</v>
      </c>
      <c r="BJ1788" s="23" t="s">
        <v>24</v>
      </c>
      <c r="BK1788" s="214">
        <f t="shared" si="199"/>
        <v>0</v>
      </c>
      <c r="BL1788" s="23" t="s">
        <v>299</v>
      </c>
      <c r="BM1788" s="23" t="s">
        <v>3150</v>
      </c>
    </row>
    <row r="1789" spans="2:65" s="1" customFormat="1" ht="31.5" customHeight="1">
      <c r="B1789" s="40"/>
      <c r="C1789" s="203" t="s">
        <v>3151</v>
      </c>
      <c r="D1789" s="203" t="s">
        <v>185</v>
      </c>
      <c r="E1789" s="204" t="s">
        <v>3152</v>
      </c>
      <c r="F1789" s="205" t="s">
        <v>3072</v>
      </c>
      <c r="G1789" s="206" t="s">
        <v>246</v>
      </c>
      <c r="H1789" s="207">
        <v>1</v>
      </c>
      <c r="I1789" s="208"/>
      <c r="J1789" s="209">
        <f t="shared" si="190"/>
        <v>0</v>
      </c>
      <c r="K1789" s="205" t="s">
        <v>22</v>
      </c>
      <c r="L1789" s="60"/>
      <c r="M1789" s="210" t="s">
        <v>22</v>
      </c>
      <c r="N1789" s="211" t="s">
        <v>49</v>
      </c>
      <c r="O1789" s="41"/>
      <c r="P1789" s="212">
        <f t="shared" si="191"/>
        <v>0</v>
      </c>
      <c r="Q1789" s="212">
        <v>0</v>
      </c>
      <c r="R1789" s="212">
        <f t="shared" si="192"/>
        <v>0</v>
      </c>
      <c r="S1789" s="212">
        <v>0</v>
      </c>
      <c r="T1789" s="213">
        <f t="shared" si="193"/>
        <v>0</v>
      </c>
      <c r="AR1789" s="23" t="s">
        <v>299</v>
      </c>
      <c r="AT1789" s="23" t="s">
        <v>185</v>
      </c>
      <c r="AU1789" s="23" t="s">
        <v>86</v>
      </c>
      <c r="AY1789" s="23" t="s">
        <v>183</v>
      </c>
      <c r="BE1789" s="214">
        <f t="shared" si="194"/>
        <v>0</v>
      </c>
      <c r="BF1789" s="214">
        <f t="shared" si="195"/>
        <v>0</v>
      </c>
      <c r="BG1789" s="214">
        <f t="shared" si="196"/>
        <v>0</v>
      </c>
      <c r="BH1789" s="214">
        <f t="shared" si="197"/>
        <v>0</v>
      </c>
      <c r="BI1789" s="214">
        <f t="shared" si="198"/>
        <v>0</v>
      </c>
      <c r="BJ1789" s="23" t="s">
        <v>24</v>
      </c>
      <c r="BK1789" s="214">
        <f t="shared" si="199"/>
        <v>0</v>
      </c>
      <c r="BL1789" s="23" t="s">
        <v>299</v>
      </c>
      <c r="BM1789" s="23" t="s">
        <v>3153</v>
      </c>
    </row>
    <row r="1790" spans="2:65" s="1" customFormat="1" ht="31.5" customHeight="1">
      <c r="B1790" s="40"/>
      <c r="C1790" s="203" t="s">
        <v>3154</v>
      </c>
      <c r="D1790" s="203" t="s">
        <v>185</v>
      </c>
      <c r="E1790" s="204" t="s">
        <v>3155</v>
      </c>
      <c r="F1790" s="205" t="s">
        <v>3076</v>
      </c>
      <c r="G1790" s="206" t="s">
        <v>246</v>
      </c>
      <c r="H1790" s="207">
        <v>6</v>
      </c>
      <c r="I1790" s="208"/>
      <c r="J1790" s="209">
        <f t="shared" si="190"/>
        <v>0</v>
      </c>
      <c r="K1790" s="205" t="s">
        <v>22</v>
      </c>
      <c r="L1790" s="60"/>
      <c r="M1790" s="210" t="s">
        <v>22</v>
      </c>
      <c r="N1790" s="211" t="s">
        <v>49</v>
      </c>
      <c r="O1790" s="41"/>
      <c r="P1790" s="212">
        <f t="shared" si="191"/>
        <v>0</v>
      </c>
      <c r="Q1790" s="212">
        <v>0</v>
      </c>
      <c r="R1790" s="212">
        <f t="shared" si="192"/>
        <v>0</v>
      </c>
      <c r="S1790" s="212">
        <v>0</v>
      </c>
      <c r="T1790" s="213">
        <f t="shared" si="193"/>
        <v>0</v>
      </c>
      <c r="AR1790" s="23" t="s">
        <v>299</v>
      </c>
      <c r="AT1790" s="23" t="s">
        <v>185</v>
      </c>
      <c r="AU1790" s="23" t="s">
        <v>86</v>
      </c>
      <c r="AY1790" s="23" t="s">
        <v>183</v>
      </c>
      <c r="BE1790" s="214">
        <f t="shared" si="194"/>
        <v>0</v>
      </c>
      <c r="BF1790" s="214">
        <f t="shared" si="195"/>
        <v>0</v>
      </c>
      <c r="BG1790" s="214">
        <f t="shared" si="196"/>
        <v>0</v>
      </c>
      <c r="BH1790" s="214">
        <f t="shared" si="197"/>
        <v>0</v>
      </c>
      <c r="BI1790" s="214">
        <f t="shared" si="198"/>
        <v>0</v>
      </c>
      <c r="BJ1790" s="23" t="s">
        <v>24</v>
      </c>
      <c r="BK1790" s="214">
        <f t="shared" si="199"/>
        <v>0</v>
      </c>
      <c r="BL1790" s="23" t="s">
        <v>299</v>
      </c>
      <c r="BM1790" s="23" t="s">
        <v>3156</v>
      </c>
    </row>
    <row r="1791" spans="2:65" s="1" customFormat="1" ht="31.5" customHeight="1">
      <c r="B1791" s="40"/>
      <c r="C1791" s="203" t="s">
        <v>3157</v>
      </c>
      <c r="D1791" s="203" t="s">
        <v>185</v>
      </c>
      <c r="E1791" s="204" t="s">
        <v>3158</v>
      </c>
      <c r="F1791" s="205" t="s">
        <v>3080</v>
      </c>
      <c r="G1791" s="206" t="s">
        <v>312</v>
      </c>
      <c r="H1791" s="207">
        <v>500</v>
      </c>
      <c r="I1791" s="208"/>
      <c r="J1791" s="209">
        <f t="shared" si="190"/>
        <v>0</v>
      </c>
      <c r="K1791" s="205" t="s">
        <v>22</v>
      </c>
      <c r="L1791" s="60"/>
      <c r="M1791" s="210" t="s">
        <v>22</v>
      </c>
      <c r="N1791" s="211" t="s">
        <v>49</v>
      </c>
      <c r="O1791" s="41"/>
      <c r="P1791" s="212">
        <f t="shared" si="191"/>
        <v>0</v>
      </c>
      <c r="Q1791" s="212">
        <v>0</v>
      </c>
      <c r="R1791" s="212">
        <f t="shared" si="192"/>
        <v>0</v>
      </c>
      <c r="S1791" s="212">
        <v>0</v>
      </c>
      <c r="T1791" s="213">
        <f t="shared" si="193"/>
        <v>0</v>
      </c>
      <c r="AR1791" s="23" t="s">
        <v>299</v>
      </c>
      <c r="AT1791" s="23" t="s">
        <v>185</v>
      </c>
      <c r="AU1791" s="23" t="s">
        <v>86</v>
      </c>
      <c r="AY1791" s="23" t="s">
        <v>183</v>
      </c>
      <c r="BE1791" s="214">
        <f t="shared" si="194"/>
        <v>0</v>
      </c>
      <c r="BF1791" s="214">
        <f t="shared" si="195"/>
        <v>0</v>
      </c>
      <c r="BG1791" s="214">
        <f t="shared" si="196"/>
        <v>0</v>
      </c>
      <c r="BH1791" s="214">
        <f t="shared" si="197"/>
        <v>0</v>
      </c>
      <c r="BI1791" s="214">
        <f t="shared" si="198"/>
        <v>0</v>
      </c>
      <c r="BJ1791" s="23" t="s">
        <v>24</v>
      </c>
      <c r="BK1791" s="214">
        <f t="shared" si="199"/>
        <v>0</v>
      </c>
      <c r="BL1791" s="23" t="s">
        <v>299</v>
      </c>
      <c r="BM1791" s="23" t="s">
        <v>3159</v>
      </c>
    </row>
    <row r="1792" spans="2:65" s="1" customFormat="1" ht="31.5" customHeight="1">
      <c r="B1792" s="40"/>
      <c r="C1792" s="203" t="s">
        <v>3160</v>
      </c>
      <c r="D1792" s="203" t="s">
        <v>185</v>
      </c>
      <c r="E1792" s="204" t="s">
        <v>3161</v>
      </c>
      <c r="F1792" s="205" t="s">
        <v>3084</v>
      </c>
      <c r="G1792" s="206" t="s">
        <v>312</v>
      </c>
      <c r="H1792" s="207">
        <v>750</v>
      </c>
      <c r="I1792" s="208"/>
      <c r="J1792" s="209">
        <f t="shared" si="190"/>
        <v>0</v>
      </c>
      <c r="K1792" s="205" t="s">
        <v>22</v>
      </c>
      <c r="L1792" s="60"/>
      <c r="M1792" s="210" t="s">
        <v>22</v>
      </c>
      <c r="N1792" s="211" t="s">
        <v>49</v>
      </c>
      <c r="O1792" s="41"/>
      <c r="P1792" s="212">
        <f t="shared" si="191"/>
        <v>0</v>
      </c>
      <c r="Q1792" s="212">
        <v>0</v>
      </c>
      <c r="R1792" s="212">
        <f t="shared" si="192"/>
        <v>0</v>
      </c>
      <c r="S1792" s="212">
        <v>0</v>
      </c>
      <c r="T1792" s="213">
        <f t="shared" si="193"/>
        <v>0</v>
      </c>
      <c r="AR1792" s="23" t="s">
        <v>299</v>
      </c>
      <c r="AT1792" s="23" t="s">
        <v>185</v>
      </c>
      <c r="AU1792" s="23" t="s">
        <v>86</v>
      </c>
      <c r="AY1792" s="23" t="s">
        <v>183</v>
      </c>
      <c r="BE1792" s="214">
        <f t="shared" si="194"/>
        <v>0</v>
      </c>
      <c r="BF1792" s="214">
        <f t="shared" si="195"/>
        <v>0</v>
      </c>
      <c r="BG1792" s="214">
        <f t="shared" si="196"/>
        <v>0</v>
      </c>
      <c r="BH1792" s="214">
        <f t="shared" si="197"/>
        <v>0</v>
      </c>
      <c r="BI1792" s="214">
        <f t="shared" si="198"/>
        <v>0</v>
      </c>
      <c r="BJ1792" s="23" t="s">
        <v>24</v>
      </c>
      <c r="BK1792" s="214">
        <f t="shared" si="199"/>
        <v>0</v>
      </c>
      <c r="BL1792" s="23" t="s">
        <v>299</v>
      </c>
      <c r="BM1792" s="23" t="s">
        <v>3162</v>
      </c>
    </row>
    <row r="1793" spans="2:65" s="1" customFormat="1" ht="31.5" customHeight="1">
      <c r="B1793" s="40"/>
      <c r="C1793" s="203" t="s">
        <v>3163</v>
      </c>
      <c r="D1793" s="203" t="s">
        <v>185</v>
      </c>
      <c r="E1793" s="204" t="s">
        <v>3164</v>
      </c>
      <c r="F1793" s="205" t="s">
        <v>3088</v>
      </c>
      <c r="G1793" s="206" t="s">
        <v>312</v>
      </c>
      <c r="H1793" s="207">
        <v>430</v>
      </c>
      <c r="I1793" s="208"/>
      <c r="J1793" s="209">
        <f t="shared" si="190"/>
        <v>0</v>
      </c>
      <c r="K1793" s="205" t="s">
        <v>22</v>
      </c>
      <c r="L1793" s="60"/>
      <c r="M1793" s="210" t="s">
        <v>22</v>
      </c>
      <c r="N1793" s="211" t="s">
        <v>49</v>
      </c>
      <c r="O1793" s="41"/>
      <c r="P1793" s="212">
        <f t="shared" si="191"/>
        <v>0</v>
      </c>
      <c r="Q1793" s="212">
        <v>0</v>
      </c>
      <c r="R1793" s="212">
        <f t="shared" si="192"/>
        <v>0</v>
      </c>
      <c r="S1793" s="212">
        <v>0</v>
      </c>
      <c r="T1793" s="213">
        <f t="shared" si="193"/>
        <v>0</v>
      </c>
      <c r="AR1793" s="23" t="s">
        <v>299</v>
      </c>
      <c r="AT1793" s="23" t="s">
        <v>185</v>
      </c>
      <c r="AU1793" s="23" t="s">
        <v>86</v>
      </c>
      <c r="AY1793" s="23" t="s">
        <v>183</v>
      </c>
      <c r="BE1793" s="214">
        <f t="shared" si="194"/>
        <v>0</v>
      </c>
      <c r="BF1793" s="214">
        <f t="shared" si="195"/>
        <v>0</v>
      </c>
      <c r="BG1793" s="214">
        <f t="shared" si="196"/>
        <v>0</v>
      </c>
      <c r="BH1793" s="214">
        <f t="shared" si="197"/>
        <v>0</v>
      </c>
      <c r="BI1793" s="214">
        <f t="shared" si="198"/>
        <v>0</v>
      </c>
      <c r="BJ1793" s="23" t="s">
        <v>24</v>
      </c>
      <c r="BK1793" s="214">
        <f t="shared" si="199"/>
        <v>0</v>
      </c>
      <c r="BL1793" s="23" t="s">
        <v>299</v>
      </c>
      <c r="BM1793" s="23" t="s">
        <v>3165</v>
      </c>
    </row>
    <row r="1794" spans="2:65" s="1" customFormat="1" ht="31.5" customHeight="1">
      <c r="B1794" s="40"/>
      <c r="C1794" s="203" t="s">
        <v>3166</v>
      </c>
      <c r="D1794" s="203" t="s">
        <v>185</v>
      </c>
      <c r="E1794" s="204" t="s">
        <v>3167</v>
      </c>
      <c r="F1794" s="205" t="s">
        <v>3092</v>
      </c>
      <c r="G1794" s="206" t="s">
        <v>312</v>
      </c>
      <c r="H1794" s="207">
        <v>300</v>
      </c>
      <c r="I1794" s="208"/>
      <c r="J1794" s="209">
        <f t="shared" si="190"/>
        <v>0</v>
      </c>
      <c r="K1794" s="205" t="s">
        <v>22</v>
      </c>
      <c r="L1794" s="60"/>
      <c r="M1794" s="210" t="s">
        <v>22</v>
      </c>
      <c r="N1794" s="211" t="s">
        <v>49</v>
      </c>
      <c r="O1794" s="41"/>
      <c r="P1794" s="212">
        <f t="shared" si="191"/>
        <v>0</v>
      </c>
      <c r="Q1794" s="212">
        <v>0</v>
      </c>
      <c r="R1794" s="212">
        <f t="shared" si="192"/>
        <v>0</v>
      </c>
      <c r="S1794" s="212">
        <v>0</v>
      </c>
      <c r="T1794" s="213">
        <f t="shared" si="193"/>
        <v>0</v>
      </c>
      <c r="AR1794" s="23" t="s">
        <v>299</v>
      </c>
      <c r="AT1794" s="23" t="s">
        <v>185</v>
      </c>
      <c r="AU1794" s="23" t="s">
        <v>86</v>
      </c>
      <c r="AY1794" s="23" t="s">
        <v>183</v>
      </c>
      <c r="BE1794" s="214">
        <f t="shared" si="194"/>
        <v>0</v>
      </c>
      <c r="BF1794" s="214">
        <f t="shared" si="195"/>
        <v>0</v>
      </c>
      <c r="BG1794" s="214">
        <f t="shared" si="196"/>
        <v>0</v>
      </c>
      <c r="BH1794" s="214">
        <f t="shared" si="197"/>
        <v>0</v>
      </c>
      <c r="BI1794" s="214">
        <f t="shared" si="198"/>
        <v>0</v>
      </c>
      <c r="BJ1794" s="23" t="s">
        <v>24</v>
      </c>
      <c r="BK1794" s="214">
        <f t="shared" si="199"/>
        <v>0</v>
      </c>
      <c r="BL1794" s="23" t="s">
        <v>299</v>
      </c>
      <c r="BM1794" s="23" t="s">
        <v>3168</v>
      </c>
    </row>
    <row r="1795" spans="2:65" s="1" customFormat="1" ht="31.5" customHeight="1">
      <c r="B1795" s="40"/>
      <c r="C1795" s="203" t="s">
        <v>3169</v>
      </c>
      <c r="D1795" s="203" t="s">
        <v>185</v>
      </c>
      <c r="E1795" s="204" t="s">
        <v>3170</v>
      </c>
      <c r="F1795" s="205" t="s">
        <v>3096</v>
      </c>
      <c r="G1795" s="206" t="s">
        <v>312</v>
      </c>
      <c r="H1795" s="207">
        <v>1980</v>
      </c>
      <c r="I1795" s="208"/>
      <c r="J1795" s="209">
        <f t="shared" si="190"/>
        <v>0</v>
      </c>
      <c r="K1795" s="205" t="s">
        <v>22</v>
      </c>
      <c r="L1795" s="60"/>
      <c r="M1795" s="210" t="s">
        <v>22</v>
      </c>
      <c r="N1795" s="211" t="s">
        <v>49</v>
      </c>
      <c r="O1795" s="41"/>
      <c r="P1795" s="212">
        <f t="shared" si="191"/>
        <v>0</v>
      </c>
      <c r="Q1795" s="212">
        <v>0</v>
      </c>
      <c r="R1795" s="212">
        <f t="shared" si="192"/>
        <v>0</v>
      </c>
      <c r="S1795" s="212">
        <v>0</v>
      </c>
      <c r="T1795" s="213">
        <f t="shared" si="193"/>
        <v>0</v>
      </c>
      <c r="AR1795" s="23" t="s">
        <v>299</v>
      </c>
      <c r="AT1795" s="23" t="s">
        <v>185</v>
      </c>
      <c r="AU1795" s="23" t="s">
        <v>86</v>
      </c>
      <c r="AY1795" s="23" t="s">
        <v>183</v>
      </c>
      <c r="BE1795" s="214">
        <f t="shared" si="194"/>
        <v>0</v>
      </c>
      <c r="BF1795" s="214">
        <f t="shared" si="195"/>
        <v>0</v>
      </c>
      <c r="BG1795" s="214">
        <f t="shared" si="196"/>
        <v>0</v>
      </c>
      <c r="BH1795" s="214">
        <f t="shared" si="197"/>
        <v>0</v>
      </c>
      <c r="BI1795" s="214">
        <f t="shared" si="198"/>
        <v>0</v>
      </c>
      <c r="BJ1795" s="23" t="s">
        <v>24</v>
      </c>
      <c r="BK1795" s="214">
        <f t="shared" si="199"/>
        <v>0</v>
      </c>
      <c r="BL1795" s="23" t="s">
        <v>299</v>
      </c>
      <c r="BM1795" s="23" t="s">
        <v>3171</v>
      </c>
    </row>
    <row r="1796" spans="2:65" s="1" customFormat="1" ht="44.25" customHeight="1">
      <c r="B1796" s="40"/>
      <c r="C1796" s="203" t="s">
        <v>3172</v>
      </c>
      <c r="D1796" s="203" t="s">
        <v>185</v>
      </c>
      <c r="E1796" s="204" t="s">
        <v>3173</v>
      </c>
      <c r="F1796" s="205" t="s">
        <v>3174</v>
      </c>
      <c r="G1796" s="206" t="s">
        <v>312</v>
      </c>
      <c r="H1796" s="207">
        <v>1980</v>
      </c>
      <c r="I1796" s="208"/>
      <c r="J1796" s="209">
        <f t="shared" si="190"/>
        <v>0</v>
      </c>
      <c r="K1796" s="205" t="s">
        <v>22</v>
      </c>
      <c r="L1796" s="60"/>
      <c r="M1796" s="210" t="s">
        <v>22</v>
      </c>
      <c r="N1796" s="211" t="s">
        <v>49</v>
      </c>
      <c r="O1796" s="41"/>
      <c r="P1796" s="212">
        <f t="shared" si="191"/>
        <v>0</v>
      </c>
      <c r="Q1796" s="212">
        <v>0</v>
      </c>
      <c r="R1796" s="212">
        <f t="shared" si="192"/>
        <v>0</v>
      </c>
      <c r="S1796" s="212">
        <v>0</v>
      </c>
      <c r="T1796" s="213">
        <f t="shared" si="193"/>
        <v>0</v>
      </c>
      <c r="AR1796" s="23" t="s">
        <v>299</v>
      </c>
      <c r="AT1796" s="23" t="s">
        <v>185</v>
      </c>
      <c r="AU1796" s="23" t="s">
        <v>86</v>
      </c>
      <c r="AY1796" s="23" t="s">
        <v>183</v>
      </c>
      <c r="BE1796" s="214">
        <f t="shared" si="194"/>
        <v>0</v>
      </c>
      <c r="BF1796" s="214">
        <f t="shared" si="195"/>
        <v>0</v>
      </c>
      <c r="BG1796" s="214">
        <f t="shared" si="196"/>
        <v>0</v>
      </c>
      <c r="BH1796" s="214">
        <f t="shared" si="197"/>
        <v>0</v>
      </c>
      <c r="BI1796" s="214">
        <f t="shared" si="198"/>
        <v>0</v>
      </c>
      <c r="BJ1796" s="23" t="s">
        <v>24</v>
      </c>
      <c r="BK1796" s="214">
        <f t="shared" si="199"/>
        <v>0</v>
      </c>
      <c r="BL1796" s="23" t="s">
        <v>299</v>
      </c>
      <c r="BM1796" s="23" t="s">
        <v>3175</v>
      </c>
    </row>
    <row r="1797" spans="2:65" s="1" customFormat="1" ht="57" customHeight="1">
      <c r="B1797" s="40"/>
      <c r="C1797" s="203" t="s">
        <v>3176</v>
      </c>
      <c r="D1797" s="203" t="s">
        <v>185</v>
      </c>
      <c r="E1797" s="204" t="s">
        <v>3177</v>
      </c>
      <c r="F1797" s="205" t="s">
        <v>3100</v>
      </c>
      <c r="G1797" s="206" t="s">
        <v>312</v>
      </c>
      <c r="H1797" s="207">
        <v>2100</v>
      </c>
      <c r="I1797" s="208"/>
      <c r="J1797" s="209">
        <f t="shared" si="190"/>
        <v>0</v>
      </c>
      <c r="K1797" s="205" t="s">
        <v>22</v>
      </c>
      <c r="L1797" s="60"/>
      <c r="M1797" s="210" t="s">
        <v>22</v>
      </c>
      <c r="N1797" s="211" t="s">
        <v>49</v>
      </c>
      <c r="O1797" s="41"/>
      <c r="P1797" s="212">
        <f t="shared" si="191"/>
        <v>0</v>
      </c>
      <c r="Q1797" s="212">
        <v>0</v>
      </c>
      <c r="R1797" s="212">
        <f t="shared" si="192"/>
        <v>0</v>
      </c>
      <c r="S1797" s="212">
        <v>0</v>
      </c>
      <c r="T1797" s="213">
        <f t="shared" si="193"/>
        <v>0</v>
      </c>
      <c r="AR1797" s="23" t="s">
        <v>299</v>
      </c>
      <c r="AT1797" s="23" t="s">
        <v>185</v>
      </c>
      <c r="AU1797" s="23" t="s">
        <v>86</v>
      </c>
      <c r="AY1797" s="23" t="s">
        <v>183</v>
      </c>
      <c r="BE1797" s="214">
        <f t="shared" si="194"/>
        <v>0</v>
      </c>
      <c r="BF1797" s="214">
        <f t="shared" si="195"/>
        <v>0</v>
      </c>
      <c r="BG1797" s="214">
        <f t="shared" si="196"/>
        <v>0</v>
      </c>
      <c r="BH1797" s="214">
        <f t="shared" si="197"/>
        <v>0</v>
      </c>
      <c r="BI1797" s="214">
        <f t="shared" si="198"/>
        <v>0</v>
      </c>
      <c r="BJ1797" s="23" t="s">
        <v>24</v>
      </c>
      <c r="BK1797" s="214">
        <f t="shared" si="199"/>
        <v>0</v>
      </c>
      <c r="BL1797" s="23" t="s">
        <v>299</v>
      </c>
      <c r="BM1797" s="23" t="s">
        <v>3178</v>
      </c>
    </row>
    <row r="1798" spans="2:65" s="1" customFormat="1" ht="31.5" customHeight="1">
      <c r="B1798" s="40"/>
      <c r="C1798" s="203" t="s">
        <v>3179</v>
      </c>
      <c r="D1798" s="203" t="s">
        <v>185</v>
      </c>
      <c r="E1798" s="204" t="s">
        <v>3180</v>
      </c>
      <c r="F1798" s="205" t="s">
        <v>3181</v>
      </c>
      <c r="G1798" s="206" t="s">
        <v>246</v>
      </c>
      <c r="H1798" s="207">
        <v>57</v>
      </c>
      <c r="I1798" s="208"/>
      <c r="J1798" s="209">
        <f t="shared" si="190"/>
        <v>0</v>
      </c>
      <c r="K1798" s="205" t="s">
        <v>22</v>
      </c>
      <c r="L1798" s="60"/>
      <c r="M1798" s="210" t="s">
        <v>22</v>
      </c>
      <c r="N1798" s="211" t="s">
        <v>49</v>
      </c>
      <c r="O1798" s="41"/>
      <c r="P1798" s="212">
        <f t="shared" si="191"/>
        <v>0</v>
      </c>
      <c r="Q1798" s="212">
        <v>0</v>
      </c>
      <c r="R1798" s="212">
        <f t="shared" si="192"/>
        <v>0</v>
      </c>
      <c r="S1798" s="212">
        <v>0</v>
      </c>
      <c r="T1798" s="213">
        <f t="shared" si="193"/>
        <v>0</v>
      </c>
      <c r="AR1798" s="23" t="s">
        <v>299</v>
      </c>
      <c r="AT1798" s="23" t="s">
        <v>185</v>
      </c>
      <c r="AU1798" s="23" t="s">
        <v>86</v>
      </c>
      <c r="AY1798" s="23" t="s">
        <v>183</v>
      </c>
      <c r="BE1798" s="214">
        <f t="shared" si="194"/>
        <v>0</v>
      </c>
      <c r="BF1798" s="214">
        <f t="shared" si="195"/>
        <v>0</v>
      </c>
      <c r="BG1798" s="214">
        <f t="shared" si="196"/>
        <v>0</v>
      </c>
      <c r="BH1798" s="214">
        <f t="shared" si="197"/>
        <v>0</v>
      </c>
      <c r="BI1798" s="214">
        <f t="shared" si="198"/>
        <v>0</v>
      </c>
      <c r="BJ1798" s="23" t="s">
        <v>24</v>
      </c>
      <c r="BK1798" s="214">
        <f t="shared" si="199"/>
        <v>0</v>
      </c>
      <c r="BL1798" s="23" t="s">
        <v>299</v>
      </c>
      <c r="BM1798" s="23" t="s">
        <v>3182</v>
      </c>
    </row>
    <row r="1799" spans="2:65" s="1" customFormat="1" ht="22.5" customHeight="1">
      <c r="B1799" s="40"/>
      <c r="C1799" s="203" t="s">
        <v>3183</v>
      </c>
      <c r="D1799" s="203" t="s">
        <v>185</v>
      </c>
      <c r="E1799" s="204" t="s">
        <v>3184</v>
      </c>
      <c r="F1799" s="205" t="s">
        <v>3185</v>
      </c>
      <c r="G1799" s="206" t="s">
        <v>246</v>
      </c>
      <c r="H1799" s="207">
        <v>2</v>
      </c>
      <c r="I1799" s="208"/>
      <c r="J1799" s="209">
        <f t="shared" si="190"/>
        <v>0</v>
      </c>
      <c r="K1799" s="205" t="s">
        <v>22</v>
      </c>
      <c r="L1799" s="60"/>
      <c r="M1799" s="210" t="s">
        <v>22</v>
      </c>
      <c r="N1799" s="211" t="s">
        <v>49</v>
      </c>
      <c r="O1799" s="41"/>
      <c r="P1799" s="212">
        <f t="shared" si="191"/>
        <v>0</v>
      </c>
      <c r="Q1799" s="212">
        <v>0</v>
      </c>
      <c r="R1799" s="212">
        <f t="shared" si="192"/>
        <v>0</v>
      </c>
      <c r="S1799" s="212">
        <v>0</v>
      </c>
      <c r="T1799" s="213">
        <f t="shared" si="193"/>
        <v>0</v>
      </c>
      <c r="AR1799" s="23" t="s">
        <v>299</v>
      </c>
      <c r="AT1799" s="23" t="s">
        <v>185</v>
      </c>
      <c r="AU1799" s="23" t="s">
        <v>86</v>
      </c>
      <c r="AY1799" s="23" t="s">
        <v>183</v>
      </c>
      <c r="BE1799" s="214">
        <f t="shared" si="194"/>
        <v>0</v>
      </c>
      <c r="BF1799" s="214">
        <f t="shared" si="195"/>
        <v>0</v>
      </c>
      <c r="BG1799" s="214">
        <f t="shared" si="196"/>
        <v>0</v>
      </c>
      <c r="BH1799" s="214">
        <f t="shared" si="197"/>
        <v>0</v>
      </c>
      <c r="BI1799" s="214">
        <f t="shared" si="198"/>
        <v>0</v>
      </c>
      <c r="BJ1799" s="23" t="s">
        <v>24</v>
      </c>
      <c r="BK1799" s="214">
        <f t="shared" si="199"/>
        <v>0</v>
      </c>
      <c r="BL1799" s="23" t="s">
        <v>299</v>
      </c>
      <c r="BM1799" s="23" t="s">
        <v>3186</v>
      </c>
    </row>
    <row r="1800" spans="2:65" s="1" customFormat="1" ht="44.25" customHeight="1">
      <c r="B1800" s="40"/>
      <c r="C1800" s="203" t="s">
        <v>3187</v>
      </c>
      <c r="D1800" s="203" t="s">
        <v>185</v>
      </c>
      <c r="E1800" s="204" t="s">
        <v>3188</v>
      </c>
      <c r="F1800" s="205" t="s">
        <v>3104</v>
      </c>
      <c r="G1800" s="206" t="s">
        <v>246</v>
      </c>
      <c r="H1800" s="207">
        <v>248</v>
      </c>
      <c r="I1800" s="208"/>
      <c r="J1800" s="209">
        <f t="shared" si="190"/>
        <v>0</v>
      </c>
      <c r="K1800" s="205" t="s">
        <v>22</v>
      </c>
      <c r="L1800" s="60"/>
      <c r="M1800" s="210" t="s">
        <v>22</v>
      </c>
      <c r="N1800" s="211" t="s">
        <v>49</v>
      </c>
      <c r="O1800" s="41"/>
      <c r="P1800" s="212">
        <f t="shared" si="191"/>
        <v>0</v>
      </c>
      <c r="Q1800" s="212">
        <v>0</v>
      </c>
      <c r="R1800" s="212">
        <f t="shared" si="192"/>
        <v>0</v>
      </c>
      <c r="S1800" s="212">
        <v>0</v>
      </c>
      <c r="T1800" s="213">
        <f t="shared" si="193"/>
        <v>0</v>
      </c>
      <c r="AR1800" s="23" t="s">
        <v>299</v>
      </c>
      <c r="AT1800" s="23" t="s">
        <v>185</v>
      </c>
      <c r="AU1800" s="23" t="s">
        <v>86</v>
      </c>
      <c r="AY1800" s="23" t="s">
        <v>183</v>
      </c>
      <c r="BE1800" s="214">
        <f t="shared" si="194"/>
        <v>0</v>
      </c>
      <c r="BF1800" s="214">
        <f t="shared" si="195"/>
        <v>0</v>
      </c>
      <c r="BG1800" s="214">
        <f t="shared" si="196"/>
        <v>0</v>
      </c>
      <c r="BH1800" s="214">
        <f t="shared" si="197"/>
        <v>0</v>
      </c>
      <c r="BI1800" s="214">
        <f t="shared" si="198"/>
        <v>0</v>
      </c>
      <c r="BJ1800" s="23" t="s">
        <v>24</v>
      </c>
      <c r="BK1800" s="214">
        <f t="shared" si="199"/>
        <v>0</v>
      </c>
      <c r="BL1800" s="23" t="s">
        <v>299</v>
      </c>
      <c r="BM1800" s="23" t="s">
        <v>3189</v>
      </c>
    </row>
    <row r="1801" spans="2:65" s="1" customFormat="1" ht="31.5" customHeight="1">
      <c r="B1801" s="40"/>
      <c r="C1801" s="203" t="s">
        <v>3190</v>
      </c>
      <c r="D1801" s="203" t="s">
        <v>185</v>
      </c>
      <c r="E1801" s="204" t="s">
        <v>3191</v>
      </c>
      <c r="F1801" s="205" t="s">
        <v>3108</v>
      </c>
      <c r="G1801" s="206" t="s">
        <v>246</v>
      </c>
      <c r="H1801" s="207">
        <v>42</v>
      </c>
      <c r="I1801" s="208"/>
      <c r="J1801" s="209">
        <f t="shared" si="190"/>
        <v>0</v>
      </c>
      <c r="K1801" s="205" t="s">
        <v>22</v>
      </c>
      <c r="L1801" s="60"/>
      <c r="M1801" s="210" t="s">
        <v>22</v>
      </c>
      <c r="N1801" s="211" t="s">
        <v>49</v>
      </c>
      <c r="O1801" s="41"/>
      <c r="P1801" s="212">
        <f t="shared" si="191"/>
        <v>0</v>
      </c>
      <c r="Q1801" s="212">
        <v>0</v>
      </c>
      <c r="R1801" s="212">
        <f t="shared" si="192"/>
        <v>0</v>
      </c>
      <c r="S1801" s="212">
        <v>0</v>
      </c>
      <c r="T1801" s="213">
        <f t="shared" si="193"/>
        <v>0</v>
      </c>
      <c r="AR1801" s="23" t="s">
        <v>299</v>
      </c>
      <c r="AT1801" s="23" t="s">
        <v>185</v>
      </c>
      <c r="AU1801" s="23" t="s">
        <v>86</v>
      </c>
      <c r="AY1801" s="23" t="s">
        <v>183</v>
      </c>
      <c r="BE1801" s="214">
        <f t="shared" si="194"/>
        <v>0</v>
      </c>
      <c r="BF1801" s="214">
        <f t="shared" si="195"/>
        <v>0</v>
      </c>
      <c r="BG1801" s="214">
        <f t="shared" si="196"/>
        <v>0</v>
      </c>
      <c r="BH1801" s="214">
        <f t="shared" si="197"/>
        <v>0</v>
      </c>
      <c r="BI1801" s="214">
        <f t="shared" si="198"/>
        <v>0</v>
      </c>
      <c r="BJ1801" s="23" t="s">
        <v>24</v>
      </c>
      <c r="BK1801" s="214">
        <f t="shared" si="199"/>
        <v>0</v>
      </c>
      <c r="BL1801" s="23" t="s">
        <v>299</v>
      </c>
      <c r="BM1801" s="23" t="s">
        <v>3192</v>
      </c>
    </row>
    <row r="1802" spans="2:65" s="1" customFormat="1" ht="22.5" customHeight="1">
      <c r="B1802" s="40"/>
      <c r="C1802" s="203" t="s">
        <v>3193</v>
      </c>
      <c r="D1802" s="203" t="s">
        <v>185</v>
      </c>
      <c r="E1802" s="204" t="s">
        <v>3194</v>
      </c>
      <c r="F1802" s="205" t="s">
        <v>3112</v>
      </c>
      <c r="G1802" s="206" t="s">
        <v>3032</v>
      </c>
      <c r="H1802" s="207">
        <v>1</v>
      </c>
      <c r="I1802" s="208"/>
      <c r="J1802" s="209">
        <f t="shared" si="190"/>
        <v>0</v>
      </c>
      <c r="K1802" s="205" t="s">
        <v>22</v>
      </c>
      <c r="L1802" s="60"/>
      <c r="M1802" s="210" t="s">
        <v>22</v>
      </c>
      <c r="N1802" s="211" t="s">
        <v>49</v>
      </c>
      <c r="O1802" s="41"/>
      <c r="P1802" s="212">
        <f t="shared" si="191"/>
        <v>0</v>
      </c>
      <c r="Q1802" s="212">
        <v>0</v>
      </c>
      <c r="R1802" s="212">
        <f t="shared" si="192"/>
        <v>0</v>
      </c>
      <c r="S1802" s="212">
        <v>0</v>
      </c>
      <c r="T1802" s="213">
        <f t="shared" si="193"/>
        <v>0</v>
      </c>
      <c r="AR1802" s="23" t="s">
        <v>299</v>
      </c>
      <c r="AT1802" s="23" t="s">
        <v>185</v>
      </c>
      <c r="AU1802" s="23" t="s">
        <v>86</v>
      </c>
      <c r="AY1802" s="23" t="s">
        <v>183</v>
      </c>
      <c r="BE1802" s="214">
        <f t="shared" si="194"/>
        <v>0</v>
      </c>
      <c r="BF1802" s="214">
        <f t="shared" si="195"/>
        <v>0</v>
      </c>
      <c r="BG1802" s="214">
        <f t="shared" si="196"/>
        <v>0</v>
      </c>
      <c r="BH1802" s="214">
        <f t="shared" si="197"/>
        <v>0</v>
      </c>
      <c r="BI1802" s="214">
        <f t="shared" si="198"/>
        <v>0</v>
      </c>
      <c r="BJ1802" s="23" t="s">
        <v>24</v>
      </c>
      <c r="BK1802" s="214">
        <f t="shared" si="199"/>
        <v>0</v>
      </c>
      <c r="BL1802" s="23" t="s">
        <v>299</v>
      </c>
      <c r="BM1802" s="23" t="s">
        <v>3195</v>
      </c>
    </row>
    <row r="1803" spans="2:65" s="1" customFormat="1" ht="31.5" customHeight="1">
      <c r="B1803" s="40"/>
      <c r="C1803" s="203" t="s">
        <v>3196</v>
      </c>
      <c r="D1803" s="203" t="s">
        <v>185</v>
      </c>
      <c r="E1803" s="204" t="s">
        <v>3197</v>
      </c>
      <c r="F1803" s="205" t="s">
        <v>3198</v>
      </c>
      <c r="G1803" s="206" t="s">
        <v>3032</v>
      </c>
      <c r="H1803" s="207">
        <v>1</v>
      </c>
      <c r="I1803" s="208"/>
      <c r="J1803" s="209">
        <f t="shared" si="190"/>
        <v>0</v>
      </c>
      <c r="K1803" s="205" t="s">
        <v>22</v>
      </c>
      <c r="L1803" s="60"/>
      <c r="M1803" s="210" t="s">
        <v>22</v>
      </c>
      <c r="N1803" s="211" t="s">
        <v>49</v>
      </c>
      <c r="O1803" s="41"/>
      <c r="P1803" s="212">
        <f t="shared" si="191"/>
        <v>0</v>
      </c>
      <c r="Q1803" s="212">
        <v>0</v>
      </c>
      <c r="R1803" s="212">
        <f t="shared" si="192"/>
        <v>0</v>
      </c>
      <c r="S1803" s="212">
        <v>0</v>
      </c>
      <c r="T1803" s="213">
        <f t="shared" si="193"/>
        <v>0</v>
      </c>
      <c r="AR1803" s="23" t="s">
        <v>299</v>
      </c>
      <c r="AT1803" s="23" t="s">
        <v>185</v>
      </c>
      <c r="AU1803" s="23" t="s">
        <v>86</v>
      </c>
      <c r="AY1803" s="23" t="s">
        <v>183</v>
      </c>
      <c r="BE1803" s="214">
        <f t="shared" si="194"/>
        <v>0</v>
      </c>
      <c r="BF1803" s="214">
        <f t="shared" si="195"/>
        <v>0</v>
      </c>
      <c r="BG1803" s="214">
        <f t="shared" si="196"/>
        <v>0</v>
      </c>
      <c r="BH1803" s="214">
        <f t="shared" si="197"/>
        <v>0</v>
      </c>
      <c r="BI1803" s="214">
        <f t="shared" si="198"/>
        <v>0</v>
      </c>
      <c r="BJ1803" s="23" t="s">
        <v>24</v>
      </c>
      <c r="BK1803" s="214">
        <f t="shared" si="199"/>
        <v>0</v>
      </c>
      <c r="BL1803" s="23" t="s">
        <v>299</v>
      </c>
      <c r="BM1803" s="23" t="s">
        <v>3199</v>
      </c>
    </row>
    <row r="1804" spans="2:65" s="1" customFormat="1" ht="31.5" customHeight="1">
      <c r="B1804" s="40"/>
      <c r="C1804" s="203" t="s">
        <v>3200</v>
      </c>
      <c r="D1804" s="203" t="s">
        <v>185</v>
      </c>
      <c r="E1804" s="204" t="s">
        <v>3201</v>
      </c>
      <c r="F1804" s="205" t="s">
        <v>3116</v>
      </c>
      <c r="G1804" s="206" t="s">
        <v>3032</v>
      </c>
      <c r="H1804" s="207">
        <v>1</v>
      </c>
      <c r="I1804" s="208"/>
      <c r="J1804" s="209">
        <f t="shared" si="190"/>
        <v>0</v>
      </c>
      <c r="K1804" s="205" t="s">
        <v>22</v>
      </c>
      <c r="L1804" s="60"/>
      <c r="M1804" s="210" t="s">
        <v>22</v>
      </c>
      <c r="N1804" s="211" t="s">
        <v>49</v>
      </c>
      <c r="O1804" s="41"/>
      <c r="P1804" s="212">
        <f t="shared" si="191"/>
        <v>0</v>
      </c>
      <c r="Q1804" s="212">
        <v>0</v>
      </c>
      <c r="R1804" s="212">
        <f t="shared" si="192"/>
        <v>0</v>
      </c>
      <c r="S1804" s="212">
        <v>0</v>
      </c>
      <c r="T1804" s="213">
        <f t="shared" si="193"/>
        <v>0</v>
      </c>
      <c r="AR1804" s="23" t="s">
        <v>299</v>
      </c>
      <c r="AT1804" s="23" t="s">
        <v>185</v>
      </c>
      <c r="AU1804" s="23" t="s">
        <v>86</v>
      </c>
      <c r="AY1804" s="23" t="s">
        <v>183</v>
      </c>
      <c r="BE1804" s="214">
        <f t="shared" si="194"/>
        <v>0</v>
      </c>
      <c r="BF1804" s="214">
        <f t="shared" si="195"/>
        <v>0</v>
      </c>
      <c r="BG1804" s="214">
        <f t="shared" si="196"/>
        <v>0</v>
      </c>
      <c r="BH1804" s="214">
        <f t="shared" si="197"/>
        <v>0</v>
      </c>
      <c r="BI1804" s="214">
        <f t="shared" si="198"/>
        <v>0</v>
      </c>
      <c r="BJ1804" s="23" t="s">
        <v>24</v>
      </c>
      <c r="BK1804" s="214">
        <f t="shared" si="199"/>
        <v>0</v>
      </c>
      <c r="BL1804" s="23" t="s">
        <v>299</v>
      </c>
      <c r="BM1804" s="23" t="s">
        <v>3202</v>
      </c>
    </row>
    <row r="1805" spans="2:65" s="1" customFormat="1" ht="22.5" customHeight="1">
      <c r="B1805" s="40"/>
      <c r="C1805" s="203" t="s">
        <v>3203</v>
      </c>
      <c r="D1805" s="203" t="s">
        <v>185</v>
      </c>
      <c r="E1805" s="204" t="s">
        <v>3204</v>
      </c>
      <c r="F1805" s="205" t="s">
        <v>3205</v>
      </c>
      <c r="G1805" s="206" t="s">
        <v>3032</v>
      </c>
      <c r="H1805" s="207">
        <v>1</v>
      </c>
      <c r="I1805" s="208"/>
      <c r="J1805" s="209">
        <f t="shared" si="190"/>
        <v>0</v>
      </c>
      <c r="K1805" s="205" t="s">
        <v>22</v>
      </c>
      <c r="L1805" s="60"/>
      <c r="M1805" s="210" t="s">
        <v>22</v>
      </c>
      <c r="N1805" s="211" t="s">
        <v>49</v>
      </c>
      <c r="O1805" s="41"/>
      <c r="P1805" s="212">
        <f t="shared" si="191"/>
        <v>0</v>
      </c>
      <c r="Q1805" s="212">
        <v>0</v>
      </c>
      <c r="R1805" s="212">
        <f t="shared" si="192"/>
        <v>0</v>
      </c>
      <c r="S1805" s="212">
        <v>0</v>
      </c>
      <c r="T1805" s="213">
        <f t="shared" si="193"/>
        <v>0</v>
      </c>
      <c r="AR1805" s="23" t="s">
        <v>299</v>
      </c>
      <c r="AT1805" s="23" t="s">
        <v>185</v>
      </c>
      <c r="AU1805" s="23" t="s">
        <v>86</v>
      </c>
      <c r="AY1805" s="23" t="s">
        <v>183</v>
      </c>
      <c r="BE1805" s="214">
        <f t="shared" si="194"/>
        <v>0</v>
      </c>
      <c r="BF1805" s="214">
        <f t="shared" si="195"/>
        <v>0</v>
      </c>
      <c r="BG1805" s="214">
        <f t="shared" si="196"/>
        <v>0</v>
      </c>
      <c r="BH1805" s="214">
        <f t="shared" si="197"/>
        <v>0</v>
      </c>
      <c r="BI1805" s="214">
        <f t="shared" si="198"/>
        <v>0</v>
      </c>
      <c r="BJ1805" s="23" t="s">
        <v>24</v>
      </c>
      <c r="BK1805" s="214">
        <f t="shared" si="199"/>
        <v>0</v>
      </c>
      <c r="BL1805" s="23" t="s">
        <v>299</v>
      </c>
      <c r="BM1805" s="23" t="s">
        <v>3206</v>
      </c>
    </row>
    <row r="1806" spans="2:65" s="1" customFormat="1" ht="31.5" customHeight="1">
      <c r="B1806" s="40"/>
      <c r="C1806" s="203" t="s">
        <v>3207</v>
      </c>
      <c r="D1806" s="203" t="s">
        <v>185</v>
      </c>
      <c r="E1806" s="204" t="s">
        <v>3208</v>
      </c>
      <c r="F1806" s="205" t="s">
        <v>3209</v>
      </c>
      <c r="G1806" s="206" t="s">
        <v>3032</v>
      </c>
      <c r="H1806" s="207">
        <v>1</v>
      </c>
      <c r="I1806" s="208"/>
      <c r="J1806" s="209">
        <f t="shared" si="190"/>
        <v>0</v>
      </c>
      <c r="K1806" s="205" t="s">
        <v>22</v>
      </c>
      <c r="L1806" s="60"/>
      <c r="M1806" s="210" t="s">
        <v>22</v>
      </c>
      <c r="N1806" s="211" t="s">
        <v>49</v>
      </c>
      <c r="O1806" s="41"/>
      <c r="P1806" s="212">
        <f t="shared" si="191"/>
        <v>0</v>
      </c>
      <c r="Q1806" s="212">
        <v>0</v>
      </c>
      <c r="R1806" s="212">
        <f t="shared" si="192"/>
        <v>0</v>
      </c>
      <c r="S1806" s="212">
        <v>0</v>
      </c>
      <c r="T1806" s="213">
        <f t="shared" si="193"/>
        <v>0</v>
      </c>
      <c r="AR1806" s="23" t="s">
        <v>299</v>
      </c>
      <c r="AT1806" s="23" t="s">
        <v>185</v>
      </c>
      <c r="AU1806" s="23" t="s">
        <v>86</v>
      </c>
      <c r="AY1806" s="23" t="s">
        <v>183</v>
      </c>
      <c r="BE1806" s="214">
        <f t="shared" si="194"/>
        <v>0</v>
      </c>
      <c r="BF1806" s="214">
        <f t="shared" si="195"/>
        <v>0</v>
      </c>
      <c r="BG1806" s="214">
        <f t="shared" si="196"/>
        <v>0</v>
      </c>
      <c r="BH1806" s="214">
        <f t="shared" si="197"/>
        <v>0</v>
      </c>
      <c r="BI1806" s="214">
        <f t="shared" si="198"/>
        <v>0</v>
      </c>
      <c r="BJ1806" s="23" t="s">
        <v>24</v>
      </c>
      <c r="BK1806" s="214">
        <f t="shared" si="199"/>
        <v>0</v>
      </c>
      <c r="BL1806" s="23" t="s">
        <v>299</v>
      </c>
      <c r="BM1806" s="23" t="s">
        <v>3210</v>
      </c>
    </row>
    <row r="1807" spans="2:65" s="1" customFormat="1" ht="22.5" customHeight="1">
      <c r="B1807" s="40"/>
      <c r="C1807" s="203" t="s">
        <v>3211</v>
      </c>
      <c r="D1807" s="203" t="s">
        <v>185</v>
      </c>
      <c r="E1807" s="204" t="s">
        <v>3212</v>
      </c>
      <c r="F1807" s="205" t="s">
        <v>3213</v>
      </c>
      <c r="G1807" s="206" t="s">
        <v>3032</v>
      </c>
      <c r="H1807" s="207">
        <v>1</v>
      </c>
      <c r="I1807" s="208"/>
      <c r="J1807" s="209">
        <f t="shared" si="190"/>
        <v>0</v>
      </c>
      <c r="K1807" s="205" t="s">
        <v>22</v>
      </c>
      <c r="L1807" s="60"/>
      <c r="M1807" s="210" t="s">
        <v>22</v>
      </c>
      <c r="N1807" s="211" t="s">
        <v>49</v>
      </c>
      <c r="O1807" s="41"/>
      <c r="P1807" s="212">
        <f t="shared" si="191"/>
        <v>0</v>
      </c>
      <c r="Q1807" s="212">
        <v>0</v>
      </c>
      <c r="R1807" s="212">
        <f t="shared" si="192"/>
        <v>0</v>
      </c>
      <c r="S1807" s="212">
        <v>0</v>
      </c>
      <c r="T1807" s="213">
        <f t="shared" si="193"/>
        <v>0</v>
      </c>
      <c r="AR1807" s="23" t="s">
        <v>299</v>
      </c>
      <c r="AT1807" s="23" t="s">
        <v>185</v>
      </c>
      <c r="AU1807" s="23" t="s">
        <v>86</v>
      </c>
      <c r="AY1807" s="23" t="s">
        <v>183</v>
      </c>
      <c r="BE1807" s="214">
        <f t="shared" si="194"/>
        <v>0</v>
      </c>
      <c r="BF1807" s="214">
        <f t="shared" si="195"/>
        <v>0</v>
      </c>
      <c r="BG1807" s="214">
        <f t="shared" si="196"/>
        <v>0</v>
      </c>
      <c r="BH1807" s="214">
        <f t="shared" si="197"/>
        <v>0</v>
      </c>
      <c r="BI1807" s="214">
        <f t="shared" si="198"/>
        <v>0</v>
      </c>
      <c r="BJ1807" s="23" t="s">
        <v>24</v>
      </c>
      <c r="BK1807" s="214">
        <f t="shared" si="199"/>
        <v>0</v>
      </c>
      <c r="BL1807" s="23" t="s">
        <v>299</v>
      </c>
      <c r="BM1807" s="23" t="s">
        <v>3214</v>
      </c>
    </row>
    <row r="1808" spans="2:65" s="1" customFormat="1" ht="44.25" customHeight="1">
      <c r="B1808" s="40"/>
      <c r="C1808" s="203" t="s">
        <v>3215</v>
      </c>
      <c r="D1808" s="203" t="s">
        <v>185</v>
      </c>
      <c r="E1808" s="204" t="s">
        <v>3216</v>
      </c>
      <c r="F1808" s="205" t="s">
        <v>3217</v>
      </c>
      <c r="G1808" s="206" t="s">
        <v>3032</v>
      </c>
      <c r="H1808" s="207">
        <v>1</v>
      </c>
      <c r="I1808" s="208"/>
      <c r="J1808" s="209">
        <f t="shared" si="190"/>
        <v>0</v>
      </c>
      <c r="K1808" s="205" t="s">
        <v>22</v>
      </c>
      <c r="L1808" s="60"/>
      <c r="M1808" s="210" t="s">
        <v>22</v>
      </c>
      <c r="N1808" s="211" t="s">
        <v>49</v>
      </c>
      <c r="O1808" s="41"/>
      <c r="P1808" s="212">
        <f t="shared" si="191"/>
        <v>0</v>
      </c>
      <c r="Q1808" s="212">
        <v>0</v>
      </c>
      <c r="R1808" s="212">
        <f t="shared" si="192"/>
        <v>0</v>
      </c>
      <c r="S1808" s="212">
        <v>0</v>
      </c>
      <c r="T1808" s="213">
        <f t="shared" si="193"/>
        <v>0</v>
      </c>
      <c r="AR1808" s="23" t="s">
        <v>299</v>
      </c>
      <c r="AT1808" s="23" t="s">
        <v>185</v>
      </c>
      <c r="AU1808" s="23" t="s">
        <v>86</v>
      </c>
      <c r="AY1808" s="23" t="s">
        <v>183</v>
      </c>
      <c r="BE1808" s="214">
        <f t="shared" si="194"/>
        <v>0</v>
      </c>
      <c r="BF1808" s="214">
        <f t="shared" si="195"/>
        <v>0</v>
      </c>
      <c r="BG1808" s="214">
        <f t="shared" si="196"/>
        <v>0</v>
      </c>
      <c r="BH1808" s="214">
        <f t="shared" si="197"/>
        <v>0</v>
      </c>
      <c r="BI1808" s="214">
        <f t="shared" si="198"/>
        <v>0</v>
      </c>
      <c r="BJ1808" s="23" t="s">
        <v>24</v>
      </c>
      <c r="BK1808" s="214">
        <f t="shared" si="199"/>
        <v>0</v>
      </c>
      <c r="BL1808" s="23" t="s">
        <v>299</v>
      </c>
      <c r="BM1808" s="23" t="s">
        <v>3218</v>
      </c>
    </row>
    <row r="1809" spans="2:63" s="11" customFormat="1" ht="29.85" customHeight="1">
      <c r="B1809" s="186"/>
      <c r="C1809" s="187"/>
      <c r="D1809" s="200" t="s">
        <v>77</v>
      </c>
      <c r="E1809" s="201" t="s">
        <v>3219</v>
      </c>
      <c r="F1809" s="201" t="s">
        <v>3220</v>
      </c>
      <c r="G1809" s="187"/>
      <c r="H1809" s="187"/>
      <c r="I1809" s="190"/>
      <c r="J1809" s="202">
        <f>BK1809</f>
        <v>0</v>
      </c>
      <c r="K1809" s="187"/>
      <c r="L1809" s="192"/>
      <c r="M1809" s="193"/>
      <c r="N1809" s="194"/>
      <c r="O1809" s="194"/>
      <c r="P1809" s="195">
        <f>SUM(P1810:P1828)</f>
        <v>0</v>
      </c>
      <c r="Q1809" s="194"/>
      <c r="R1809" s="195">
        <f>SUM(R1810:R1828)</f>
        <v>0</v>
      </c>
      <c r="S1809" s="194"/>
      <c r="T1809" s="196">
        <f>SUM(T1810:T1828)</f>
        <v>0</v>
      </c>
      <c r="AR1809" s="197" t="s">
        <v>86</v>
      </c>
      <c r="AT1809" s="198" t="s">
        <v>77</v>
      </c>
      <c r="AU1809" s="198" t="s">
        <v>24</v>
      </c>
      <c r="AY1809" s="197" t="s">
        <v>183</v>
      </c>
      <c r="BK1809" s="199">
        <f>SUM(BK1810:BK1828)</f>
        <v>0</v>
      </c>
    </row>
    <row r="1810" spans="2:65" s="1" customFormat="1" ht="31.5" customHeight="1">
      <c r="B1810" s="40"/>
      <c r="C1810" s="203" t="s">
        <v>3221</v>
      </c>
      <c r="D1810" s="203" t="s">
        <v>185</v>
      </c>
      <c r="E1810" s="204" t="s">
        <v>3222</v>
      </c>
      <c r="F1810" s="205" t="s">
        <v>3223</v>
      </c>
      <c r="G1810" s="206" t="s">
        <v>3032</v>
      </c>
      <c r="H1810" s="207">
        <v>1</v>
      </c>
      <c r="I1810" s="208"/>
      <c r="J1810" s="209">
        <f>ROUND(I1810*H1810,2)</f>
        <v>0</v>
      </c>
      <c r="K1810" s="205" t="s">
        <v>22</v>
      </c>
      <c r="L1810" s="60"/>
      <c r="M1810" s="210" t="s">
        <v>22</v>
      </c>
      <c r="N1810" s="211" t="s">
        <v>49</v>
      </c>
      <c r="O1810" s="41"/>
      <c r="P1810" s="212">
        <f>O1810*H1810</f>
        <v>0</v>
      </c>
      <c r="Q1810" s="212">
        <v>0</v>
      </c>
      <c r="R1810" s="212">
        <f>Q1810*H1810</f>
        <v>0</v>
      </c>
      <c r="S1810" s="212">
        <v>0</v>
      </c>
      <c r="T1810" s="213">
        <f>S1810*H1810</f>
        <v>0</v>
      </c>
      <c r="AR1810" s="23" t="s">
        <v>299</v>
      </c>
      <c r="AT1810" s="23" t="s">
        <v>185</v>
      </c>
      <c r="AU1810" s="23" t="s">
        <v>86</v>
      </c>
      <c r="AY1810" s="23" t="s">
        <v>183</v>
      </c>
      <c r="BE1810" s="214">
        <f>IF(N1810="základní",J1810,0)</f>
        <v>0</v>
      </c>
      <c r="BF1810" s="214">
        <f>IF(N1810="snížená",J1810,0)</f>
        <v>0</v>
      </c>
      <c r="BG1810" s="214">
        <f>IF(N1810="zákl. přenesená",J1810,0)</f>
        <v>0</v>
      </c>
      <c r="BH1810" s="214">
        <f>IF(N1810="sníž. přenesená",J1810,0)</f>
        <v>0</v>
      </c>
      <c r="BI1810" s="214">
        <f>IF(N1810="nulová",J1810,0)</f>
        <v>0</v>
      </c>
      <c r="BJ1810" s="23" t="s">
        <v>24</v>
      </c>
      <c r="BK1810" s="214">
        <f>ROUND(I1810*H1810,2)</f>
        <v>0</v>
      </c>
      <c r="BL1810" s="23" t="s">
        <v>299</v>
      </c>
      <c r="BM1810" s="23" t="s">
        <v>3224</v>
      </c>
    </row>
    <row r="1811" spans="2:47" s="1" customFormat="1" ht="27">
      <c r="B1811" s="40"/>
      <c r="C1811" s="62"/>
      <c r="D1811" s="238" t="s">
        <v>276</v>
      </c>
      <c r="E1811" s="62"/>
      <c r="F1811" s="257" t="s">
        <v>3225</v>
      </c>
      <c r="G1811" s="62"/>
      <c r="H1811" s="62"/>
      <c r="I1811" s="171"/>
      <c r="J1811" s="62"/>
      <c r="K1811" s="62"/>
      <c r="L1811" s="60"/>
      <c r="M1811" s="256"/>
      <c r="N1811" s="41"/>
      <c r="O1811" s="41"/>
      <c r="P1811" s="41"/>
      <c r="Q1811" s="41"/>
      <c r="R1811" s="41"/>
      <c r="S1811" s="41"/>
      <c r="T1811" s="77"/>
      <c r="AT1811" s="23" t="s">
        <v>276</v>
      </c>
      <c r="AU1811" s="23" t="s">
        <v>86</v>
      </c>
    </row>
    <row r="1812" spans="2:65" s="1" customFormat="1" ht="22.5" customHeight="1">
      <c r="B1812" s="40"/>
      <c r="C1812" s="203" t="s">
        <v>3226</v>
      </c>
      <c r="D1812" s="203" t="s">
        <v>185</v>
      </c>
      <c r="E1812" s="204" t="s">
        <v>3227</v>
      </c>
      <c r="F1812" s="205" t="s">
        <v>3228</v>
      </c>
      <c r="G1812" s="206" t="s">
        <v>246</v>
      </c>
      <c r="H1812" s="207">
        <v>61</v>
      </c>
      <c r="I1812" s="208"/>
      <c r="J1812" s="209">
        <f aca="true" t="shared" si="200" ref="J1812:J1828">ROUND(I1812*H1812,2)</f>
        <v>0</v>
      </c>
      <c r="K1812" s="205" t="s">
        <v>22</v>
      </c>
      <c r="L1812" s="60"/>
      <c r="M1812" s="210" t="s">
        <v>22</v>
      </c>
      <c r="N1812" s="211" t="s">
        <v>49</v>
      </c>
      <c r="O1812" s="41"/>
      <c r="P1812" s="212">
        <f aca="true" t="shared" si="201" ref="P1812:P1828">O1812*H1812</f>
        <v>0</v>
      </c>
      <c r="Q1812" s="212">
        <v>0</v>
      </c>
      <c r="R1812" s="212">
        <f aca="true" t="shared" si="202" ref="R1812:R1828">Q1812*H1812</f>
        <v>0</v>
      </c>
      <c r="S1812" s="212">
        <v>0</v>
      </c>
      <c r="T1812" s="213">
        <f aca="true" t="shared" si="203" ref="T1812:T1828">S1812*H1812</f>
        <v>0</v>
      </c>
      <c r="AR1812" s="23" t="s">
        <v>299</v>
      </c>
      <c r="AT1812" s="23" t="s">
        <v>185</v>
      </c>
      <c r="AU1812" s="23" t="s">
        <v>86</v>
      </c>
      <c r="AY1812" s="23" t="s">
        <v>183</v>
      </c>
      <c r="BE1812" s="214">
        <f aca="true" t="shared" si="204" ref="BE1812:BE1828">IF(N1812="základní",J1812,0)</f>
        <v>0</v>
      </c>
      <c r="BF1812" s="214">
        <f aca="true" t="shared" si="205" ref="BF1812:BF1828">IF(N1812="snížená",J1812,0)</f>
        <v>0</v>
      </c>
      <c r="BG1812" s="214">
        <f aca="true" t="shared" si="206" ref="BG1812:BG1828">IF(N1812="zákl. přenesená",J1812,0)</f>
        <v>0</v>
      </c>
      <c r="BH1812" s="214">
        <f aca="true" t="shared" si="207" ref="BH1812:BH1828">IF(N1812="sníž. přenesená",J1812,0)</f>
        <v>0</v>
      </c>
      <c r="BI1812" s="214">
        <f aca="true" t="shared" si="208" ref="BI1812:BI1828">IF(N1812="nulová",J1812,0)</f>
        <v>0</v>
      </c>
      <c r="BJ1812" s="23" t="s">
        <v>24</v>
      </c>
      <c r="BK1812" s="214">
        <f aca="true" t="shared" si="209" ref="BK1812:BK1828">ROUND(I1812*H1812,2)</f>
        <v>0</v>
      </c>
      <c r="BL1812" s="23" t="s">
        <v>299</v>
      </c>
      <c r="BM1812" s="23" t="s">
        <v>3229</v>
      </c>
    </row>
    <row r="1813" spans="2:65" s="1" customFormat="1" ht="22.5" customHeight="1">
      <c r="B1813" s="40"/>
      <c r="C1813" s="203" t="s">
        <v>3230</v>
      </c>
      <c r="D1813" s="203" t="s">
        <v>185</v>
      </c>
      <c r="E1813" s="204" t="s">
        <v>3231</v>
      </c>
      <c r="F1813" s="205" t="s">
        <v>3232</v>
      </c>
      <c r="G1813" s="206" t="s">
        <v>246</v>
      </c>
      <c r="H1813" s="207">
        <v>5</v>
      </c>
      <c r="I1813" s="208"/>
      <c r="J1813" s="209">
        <f t="shared" si="200"/>
        <v>0</v>
      </c>
      <c r="K1813" s="205" t="s">
        <v>22</v>
      </c>
      <c r="L1813" s="60"/>
      <c r="M1813" s="210" t="s">
        <v>22</v>
      </c>
      <c r="N1813" s="211" t="s">
        <v>49</v>
      </c>
      <c r="O1813" s="41"/>
      <c r="P1813" s="212">
        <f t="shared" si="201"/>
        <v>0</v>
      </c>
      <c r="Q1813" s="212">
        <v>0</v>
      </c>
      <c r="R1813" s="212">
        <f t="shared" si="202"/>
        <v>0</v>
      </c>
      <c r="S1813" s="212">
        <v>0</v>
      </c>
      <c r="T1813" s="213">
        <f t="shared" si="203"/>
        <v>0</v>
      </c>
      <c r="AR1813" s="23" t="s">
        <v>299</v>
      </c>
      <c r="AT1813" s="23" t="s">
        <v>185</v>
      </c>
      <c r="AU1813" s="23" t="s">
        <v>86</v>
      </c>
      <c r="AY1813" s="23" t="s">
        <v>183</v>
      </c>
      <c r="BE1813" s="214">
        <f t="shared" si="204"/>
        <v>0</v>
      </c>
      <c r="BF1813" s="214">
        <f t="shared" si="205"/>
        <v>0</v>
      </c>
      <c r="BG1813" s="214">
        <f t="shared" si="206"/>
        <v>0</v>
      </c>
      <c r="BH1813" s="214">
        <f t="shared" si="207"/>
        <v>0</v>
      </c>
      <c r="BI1813" s="214">
        <f t="shared" si="208"/>
        <v>0</v>
      </c>
      <c r="BJ1813" s="23" t="s">
        <v>24</v>
      </c>
      <c r="BK1813" s="214">
        <f t="shared" si="209"/>
        <v>0</v>
      </c>
      <c r="BL1813" s="23" t="s">
        <v>299</v>
      </c>
      <c r="BM1813" s="23" t="s">
        <v>3233</v>
      </c>
    </row>
    <row r="1814" spans="2:65" s="1" customFormat="1" ht="22.5" customHeight="1">
      <c r="B1814" s="40"/>
      <c r="C1814" s="203" t="s">
        <v>3234</v>
      </c>
      <c r="D1814" s="203" t="s">
        <v>185</v>
      </c>
      <c r="E1814" s="204" t="s">
        <v>3235</v>
      </c>
      <c r="F1814" s="205" t="s">
        <v>3236</v>
      </c>
      <c r="G1814" s="206" t="s">
        <v>246</v>
      </c>
      <c r="H1814" s="207">
        <v>10</v>
      </c>
      <c r="I1814" s="208"/>
      <c r="J1814" s="209">
        <f t="shared" si="200"/>
        <v>0</v>
      </c>
      <c r="K1814" s="205" t="s">
        <v>22</v>
      </c>
      <c r="L1814" s="60"/>
      <c r="M1814" s="210" t="s">
        <v>22</v>
      </c>
      <c r="N1814" s="211" t="s">
        <v>49</v>
      </c>
      <c r="O1814" s="41"/>
      <c r="P1814" s="212">
        <f t="shared" si="201"/>
        <v>0</v>
      </c>
      <c r="Q1814" s="212">
        <v>0</v>
      </c>
      <c r="R1814" s="212">
        <f t="shared" si="202"/>
        <v>0</v>
      </c>
      <c r="S1814" s="212">
        <v>0</v>
      </c>
      <c r="T1814" s="213">
        <f t="shared" si="203"/>
        <v>0</v>
      </c>
      <c r="AR1814" s="23" t="s">
        <v>299</v>
      </c>
      <c r="AT1814" s="23" t="s">
        <v>185</v>
      </c>
      <c r="AU1814" s="23" t="s">
        <v>86</v>
      </c>
      <c r="AY1814" s="23" t="s">
        <v>183</v>
      </c>
      <c r="BE1814" s="214">
        <f t="shared" si="204"/>
        <v>0</v>
      </c>
      <c r="BF1814" s="214">
        <f t="shared" si="205"/>
        <v>0</v>
      </c>
      <c r="BG1814" s="214">
        <f t="shared" si="206"/>
        <v>0</v>
      </c>
      <c r="BH1814" s="214">
        <f t="shared" si="207"/>
        <v>0</v>
      </c>
      <c r="BI1814" s="214">
        <f t="shared" si="208"/>
        <v>0</v>
      </c>
      <c r="BJ1814" s="23" t="s">
        <v>24</v>
      </c>
      <c r="BK1814" s="214">
        <f t="shared" si="209"/>
        <v>0</v>
      </c>
      <c r="BL1814" s="23" t="s">
        <v>299</v>
      </c>
      <c r="BM1814" s="23" t="s">
        <v>3237</v>
      </c>
    </row>
    <row r="1815" spans="2:65" s="1" customFormat="1" ht="22.5" customHeight="1">
      <c r="B1815" s="40"/>
      <c r="C1815" s="203" t="s">
        <v>3238</v>
      </c>
      <c r="D1815" s="203" t="s">
        <v>185</v>
      </c>
      <c r="E1815" s="204" t="s">
        <v>3239</v>
      </c>
      <c r="F1815" s="205" t="s">
        <v>3240</v>
      </c>
      <c r="G1815" s="206" t="s">
        <v>246</v>
      </c>
      <c r="H1815" s="207">
        <v>10</v>
      </c>
      <c r="I1815" s="208"/>
      <c r="J1815" s="209">
        <f t="shared" si="200"/>
        <v>0</v>
      </c>
      <c r="K1815" s="205" t="s">
        <v>22</v>
      </c>
      <c r="L1815" s="60"/>
      <c r="M1815" s="210" t="s">
        <v>22</v>
      </c>
      <c r="N1815" s="211" t="s">
        <v>49</v>
      </c>
      <c r="O1815" s="41"/>
      <c r="P1815" s="212">
        <f t="shared" si="201"/>
        <v>0</v>
      </c>
      <c r="Q1815" s="212">
        <v>0</v>
      </c>
      <c r="R1815" s="212">
        <f t="shared" si="202"/>
        <v>0</v>
      </c>
      <c r="S1815" s="212">
        <v>0</v>
      </c>
      <c r="T1815" s="213">
        <f t="shared" si="203"/>
        <v>0</v>
      </c>
      <c r="AR1815" s="23" t="s">
        <v>299</v>
      </c>
      <c r="AT1815" s="23" t="s">
        <v>185</v>
      </c>
      <c r="AU1815" s="23" t="s">
        <v>86</v>
      </c>
      <c r="AY1815" s="23" t="s">
        <v>183</v>
      </c>
      <c r="BE1815" s="214">
        <f t="shared" si="204"/>
        <v>0</v>
      </c>
      <c r="BF1815" s="214">
        <f t="shared" si="205"/>
        <v>0</v>
      </c>
      <c r="BG1815" s="214">
        <f t="shared" si="206"/>
        <v>0</v>
      </c>
      <c r="BH1815" s="214">
        <f t="shared" si="207"/>
        <v>0</v>
      </c>
      <c r="BI1815" s="214">
        <f t="shared" si="208"/>
        <v>0</v>
      </c>
      <c r="BJ1815" s="23" t="s">
        <v>24</v>
      </c>
      <c r="BK1815" s="214">
        <f t="shared" si="209"/>
        <v>0</v>
      </c>
      <c r="BL1815" s="23" t="s">
        <v>299</v>
      </c>
      <c r="BM1815" s="23" t="s">
        <v>3241</v>
      </c>
    </row>
    <row r="1816" spans="2:65" s="1" customFormat="1" ht="31.5" customHeight="1">
      <c r="B1816" s="40"/>
      <c r="C1816" s="203" t="s">
        <v>3242</v>
      </c>
      <c r="D1816" s="203" t="s">
        <v>185</v>
      </c>
      <c r="E1816" s="204" t="s">
        <v>3243</v>
      </c>
      <c r="F1816" s="205" t="s">
        <v>3244</v>
      </c>
      <c r="G1816" s="206" t="s">
        <v>246</v>
      </c>
      <c r="H1816" s="207">
        <v>2</v>
      </c>
      <c r="I1816" s="208"/>
      <c r="J1816" s="209">
        <f t="shared" si="200"/>
        <v>0</v>
      </c>
      <c r="K1816" s="205" t="s">
        <v>22</v>
      </c>
      <c r="L1816" s="60"/>
      <c r="M1816" s="210" t="s">
        <v>22</v>
      </c>
      <c r="N1816" s="211" t="s">
        <v>49</v>
      </c>
      <c r="O1816" s="41"/>
      <c r="P1816" s="212">
        <f t="shared" si="201"/>
        <v>0</v>
      </c>
      <c r="Q1816" s="212">
        <v>0</v>
      </c>
      <c r="R1816" s="212">
        <f t="shared" si="202"/>
        <v>0</v>
      </c>
      <c r="S1816" s="212">
        <v>0</v>
      </c>
      <c r="T1816" s="213">
        <f t="shared" si="203"/>
        <v>0</v>
      </c>
      <c r="AR1816" s="23" t="s">
        <v>299</v>
      </c>
      <c r="AT1816" s="23" t="s">
        <v>185</v>
      </c>
      <c r="AU1816" s="23" t="s">
        <v>86</v>
      </c>
      <c r="AY1816" s="23" t="s">
        <v>183</v>
      </c>
      <c r="BE1816" s="214">
        <f t="shared" si="204"/>
        <v>0</v>
      </c>
      <c r="BF1816" s="214">
        <f t="shared" si="205"/>
        <v>0</v>
      </c>
      <c r="BG1816" s="214">
        <f t="shared" si="206"/>
        <v>0</v>
      </c>
      <c r="BH1816" s="214">
        <f t="shared" si="207"/>
        <v>0</v>
      </c>
      <c r="BI1816" s="214">
        <f t="shared" si="208"/>
        <v>0</v>
      </c>
      <c r="BJ1816" s="23" t="s">
        <v>24</v>
      </c>
      <c r="BK1816" s="214">
        <f t="shared" si="209"/>
        <v>0</v>
      </c>
      <c r="BL1816" s="23" t="s">
        <v>299</v>
      </c>
      <c r="BM1816" s="23" t="s">
        <v>3245</v>
      </c>
    </row>
    <row r="1817" spans="2:65" s="1" customFormat="1" ht="31.5" customHeight="1">
      <c r="B1817" s="40"/>
      <c r="C1817" s="203" t="s">
        <v>3246</v>
      </c>
      <c r="D1817" s="203" t="s">
        <v>185</v>
      </c>
      <c r="E1817" s="204" t="s">
        <v>3247</v>
      </c>
      <c r="F1817" s="205" t="s">
        <v>3248</v>
      </c>
      <c r="G1817" s="206" t="s">
        <v>246</v>
      </c>
      <c r="H1817" s="207">
        <v>2</v>
      </c>
      <c r="I1817" s="208"/>
      <c r="J1817" s="209">
        <f t="shared" si="200"/>
        <v>0</v>
      </c>
      <c r="K1817" s="205" t="s">
        <v>22</v>
      </c>
      <c r="L1817" s="60"/>
      <c r="M1817" s="210" t="s">
        <v>22</v>
      </c>
      <c r="N1817" s="211" t="s">
        <v>49</v>
      </c>
      <c r="O1817" s="41"/>
      <c r="P1817" s="212">
        <f t="shared" si="201"/>
        <v>0</v>
      </c>
      <c r="Q1817" s="212">
        <v>0</v>
      </c>
      <c r="R1817" s="212">
        <f t="shared" si="202"/>
        <v>0</v>
      </c>
      <c r="S1817" s="212">
        <v>0</v>
      </c>
      <c r="T1817" s="213">
        <f t="shared" si="203"/>
        <v>0</v>
      </c>
      <c r="AR1817" s="23" t="s">
        <v>299</v>
      </c>
      <c r="AT1817" s="23" t="s">
        <v>185</v>
      </c>
      <c r="AU1817" s="23" t="s">
        <v>86</v>
      </c>
      <c r="AY1817" s="23" t="s">
        <v>183</v>
      </c>
      <c r="BE1817" s="214">
        <f t="shared" si="204"/>
        <v>0</v>
      </c>
      <c r="BF1817" s="214">
        <f t="shared" si="205"/>
        <v>0</v>
      </c>
      <c r="BG1817" s="214">
        <f t="shared" si="206"/>
        <v>0</v>
      </c>
      <c r="BH1817" s="214">
        <f t="shared" si="207"/>
        <v>0</v>
      </c>
      <c r="BI1817" s="214">
        <f t="shared" si="208"/>
        <v>0</v>
      </c>
      <c r="BJ1817" s="23" t="s">
        <v>24</v>
      </c>
      <c r="BK1817" s="214">
        <f t="shared" si="209"/>
        <v>0</v>
      </c>
      <c r="BL1817" s="23" t="s">
        <v>299</v>
      </c>
      <c r="BM1817" s="23" t="s">
        <v>3249</v>
      </c>
    </row>
    <row r="1818" spans="2:65" s="1" customFormat="1" ht="22.5" customHeight="1">
      <c r="B1818" s="40"/>
      <c r="C1818" s="203" t="s">
        <v>3250</v>
      </c>
      <c r="D1818" s="203" t="s">
        <v>185</v>
      </c>
      <c r="E1818" s="204" t="s">
        <v>3251</v>
      </c>
      <c r="F1818" s="205" t="s">
        <v>3252</v>
      </c>
      <c r="G1818" s="206" t="s">
        <v>246</v>
      </c>
      <c r="H1818" s="207">
        <v>10</v>
      </c>
      <c r="I1818" s="208"/>
      <c r="J1818" s="209">
        <f t="shared" si="200"/>
        <v>0</v>
      </c>
      <c r="K1818" s="205" t="s">
        <v>22</v>
      </c>
      <c r="L1818" s="60"/>
      <c r="M1818" s="210" t="s">
        <v>22</v>
      </c>
      <c r="N1818" s="211" t="s">
        <v>49</v>
      </c>
      <c r="O1818" s="41"/>
      <c r="P1818" s="212">
        <f t="shared" si="201"/>
        <v>0</v>
      </c>
      <c r="Q1818" s="212">
        <v>0</v>
      </c>
      <c r="R1818" s="212">
        <f t="shared" si="202"/>
        <v>0</v>
      </c>
      <c r="S1818" s="212">
        <v>0</v>
      </c>
      <c r="T1818" s="213">
        <f t="shared" si="203"/>
        <v>0</v>
      </c>
      <c r="AR1818" s="23" t="s">
        <v>299</v>
      </c>
      <c r="AT1818" s="23" t="s">
        <v>185</v>
      </c>
      <c r="AU1818" s="23" t="s">
        <v>86</v>
      </c>
      <c r="AY1818" s="23" t="s">
        <v>183</v>
      </c>
      <c r="BE1818" s="214">
        <f t="shared" si="204"/>
        <v>0</v>
      </c>
      <c r="BF1818" s="214">
        <f t="shared" si="205"/>
        <v>0</v>
      </c>
      <c r="BG1818" s="214">
        <f t="shared" si="206"/>
        <v>0</v>
      </c>
      <c r="BH1818" s="214">
        <f t="shared" si="207"/>
        <v>0</v>
      </c>
      <c r="BI1818" s="214">
        <f t="shared" si="208"/>
        <v>0</v>
      </c>
      <c r="BJ1818" s="23" t="s">
        <v>24</v>
      </c>
      <c r="BK1818" s="214">
        <f t="shared" si="209"/>
        <v>0</v>
      </c>
      <c r="BL1818" s="23" t="s">
        <v>299</v>
      </c>
      <c r="BM1818" s="23" t="s">
        <v>3253</v>
      </c>
    </row>
    <row r="1819" spans="2:65" s="1" customFormat="1" ht="22.5" customHeight="1">
      <c r="B1819" s="40"/>
      <c r="C1819" s="203" t="s">
        <v>3254</v>
      </c>
      <c r="D1819" s="203" t="s">
        <v>185</v>
      </c>
      <c r="E1819" s="204" t="s">
        <v>3255</v>
      </c>
      <c r="F1819" s="205" t="s">
        <v>3256</v>
      </c>
      <c r="G1819" s="206" t="s">
        <v>246</v>
      </c>
      <c r="H1819" s="207">
        <v>10</v>
      </c>
      <c r="I1819" s="208"/>
      <c r="J1819" s="209">
        <f t="shared" si="200"/>
        <v>0</v>
      </c>
      <c r="K1819" s="205" t="s">
        <v>22</v>
      </c>
      <c r="L1819" s="60"/>
      <c r="M1819" s="210" t="s">
        <v>22</v>
      </c>
      <c r="N1819" s="211" t="s">
        <v>49</v>
      </c>
      <c r="O1819" s="41"/>
      <c r="P1819" s="212">
        <f t="shared" si="201"/>
        <v>0</v>
      </c>
      <c r="Q1819" s="212">
        <v>0</v>
      </c>
      <c r="R1819" s="212">
        <f t="shared" si="202"/>
        <v>0</v>
      </c>
      <c r="S1819" s="212">
        <v>0</v>
      </c>
      <c r="T1819" s="213">
        <f t="shared" si="203"/>
        <v>0</v>
      </c>
      <c r="AR1819" s="23" t="s">
        <v>299</v>
      </c>
      <c r="AT1819" s="23" t="s">
        <v>185</v>
      </c>
      <c r="AU1819" s="23" t="s">
        <v>86</v>
      </c>
      <c r="AY1819" s="23" t="s">
        <v>183</v>
      </c>
      <c r="BE1819" s="214">
        <f t="shared" si="204"/>
        <v>0</v>
      </c>
      <c r="BF1819" s="214">
        <f t="shared" si="205"/>
        <v>0</v>
      </c>
      <c r="BG1819" s="214">
        <f t="shared" si="206"/>
        <v>0</v>
      </c>
      <c r="BH1819" s="214">
        <f t="shared" si="207"/>
        <v>0</v>
      </c>
      <c r="BI1819" s="214">
        <f t="shared" si="208"/>
        <v>0</v>
      </c>
      <c r="BJ1819" s="23" t="s">
        <v>24</v>
      </c>
      <c r="BK1819" s="214">
        <f t="shared" si="209"/>
        <v>0</v>
      </c>
      <c r="BL1819" s="23" t="s">
        <v>299</v>
      </c>
      <c r="BM1819" s="23" t="s">
        <v>3257</v>
      </c>
    </row>
    <row r="1820" spans="2:65" s="1" customFormat="1" ht="31.5" customHeight="1">
      <c r="B1820" s="40"/>
      <c r="C1820" s="203" t="s">
        <v>3258</v>
      </c>
      <c r="D1820" s="203" t="s">
        <v>185</v>
      </c>
      <c r="E1820" s="204" t="s">
        <v>3259</v>
      </c>
      <c r="F1820" s="205" t="s">
        <v>3260</v>
      </c>
      <c r="G1820" s="206" t="s">
        <v>246</v>
      </c>
      <c r="H1820" s="207">
        <v>6</v>
      </c>
      <c r="I1820" s="208"/>
      <c r="J1820" s="209">
        <f t="shared" si="200"/>
        <v>0</v>
      </c>
      <c r="K1820" s="205" t="s">
        <v>22</v>
      </c>
      <c r="L1820" s="60"/>
      <c r="M1820" s="210" t="s">
        <v>22</v>
      </c>
      <c r="N1820" s="211" t="s">
        <v>49</v>
      </c>
      <c r="O1820" s="41"/>
      <c r="P1820" s="212">
        <f t="shared" si="201"/>
        <v>0</v>
      </c>
      <c r="Q1820" s="212">
        <v>0</v>
      </c>
      <c r="R1820" s="212">
        <f t="shared" si="202"/>
        <v>0</v>
      </c>
      <c r="S1820" s="212">
        <v>0</v>
      </c>
      <c r="T1820" s="213">
        <f t="shared" si="203"/>
        <v>0</v>
      </c>
      <c r="AR1820" s="23" t="s">
        <v>299</v>
      </c>
      <c r="AT1820" s="23" t="s">
        <v>185</v>
      </c>
      <c r="AU1820" s="23" t="s">
        <v>86</v>
      </c>
      <c r="AY1820" s="23" t="s">
        <v>183</v>
      </c>
      <c r="BE1820" s="214">
        <f t="shared" si="204"/>
        <v>0</v>
      </c>
      <c r="BF1820" s="214">
        <f t="shared" si="205"/>
        <v>0</v>
      </c>
      <c r="BG1820" s="214">
        <f t="shared" si="206"/>
        <v>0</v>
      </c>
      <c r="BH1820" s="214">
        <f t="shared" si="207"/>
        <v>0</v>
      </c>
      <c r="BI1820" s="214">
        <f t="shared" si="208"/>
        <v>0</v>
      </c>
      <c r="BJ1820" s="23" t="s">
        <v>24</v>
      </c>
      <c r="BK1820" s="214">
        <f t="shared" si="209"/>
        <v>0</v>
      </c>
      <c r="BL1820" s="23" t="s">
        <v>299</v>
      </c>
      <c r="BM1820" s="23" t="s">
        <v>3261</v>
      </c>
    </row>
    <row r="1821" spans="2:65" s="1" customFormat="1" ht="22.5" customHeight="1">
      <c r="B1821" s="40"/>
      <c r="C1821" s="203" t="s">
        <v>3262</v>
      </c>
      <c r="D1821" s="203" t="s">
        <v>185</v>
      </c>
      <c r="E1821" s="204" t="s">
        <v>3263</v>
      </c>
      <c r="F1821" s="205" t="s">
        <v>3264</v>
      </c>
      <c r="G1821" s="206" t="s">
        <v>246</v>
      </c>
      <c r="H1821" s="207">
        <v>1</v>
      </c>
      <c r="I1821" s="208"/>
      <c r="J1821" s="209">
        <f t="shared" si="200"/>
        <v>0</v>
      </c>
      <c r="K1821" s="205" t="s">
        <v>22</v>
      </c>
      <c r="L1821" s="60"/>
      <c r="M1821" s="210" t="s">
        <v>22</v>
      </c>
      <c r="N1821" s="211" t="s">
        <v>49</v>
      </c>
      <c r="O1821" s="41"/>
      <c r="P1821" s="212">
        <f t="shared" si="201"/>
        <v>0</v>
      </c>
      <c r="Q1821" s="212">
        <v>0</v>
      </c>
      <c r="R1821" s="212">
        <f t="shared" si="202"/>
        <v>0</v>
      </c>
      <c r="S1821" s="212">
        <v>0</v>
      </c>
      <c r="T1821" s="213">
        <f t="shared" si="203"/>
        <v>0</v>
      </c>
      <c r="AR1821" s="23" t="s">
        <v>299</v>
      </c>
      <c r="AT1821" s="23" t="s">
        <v>185</v>
      </c>
      <c r="AU1821" s="23" t="s">
        <v>86</v>
      </c>
      <c r="AY1821" s="23" t="s">
        <v>183</v>
      </c>
      <c r="BE1821" s="214">
        <f t="shared" si="204"/>
        <v>0</v>
      </c>
      <c r="BF1821" s="214">
        <f t="shared" si="205"/>
        <v>0</v>
      </c>
      <c r="BG1821" s="214">
        <f t="shared" si="206"/>
        <v>0</v>
      </c>
      <c r="BH1821" s="214">
        <f t="shared" si="207"/>
        <v>0</v>
      </c>
      <c r="BI1821" s="214">
        <f t="shared" si="208"/>
        <v>0</v>
      </c>
      <c r="BJ1821" s="23" t="s">
        <v>24</v>
      </c>
      <c r="BK1821" s="214">
        <f t="shared" si="209"/>
        <v>0</v>
      </c>
      <c r="BL1821" s="23" t="s">
        <v>299</v>
      </c>
      <c r="BM1821" s="23" t="s">
        <v>3265</v>
      </c>
    </row>
    <row r="1822" spans="2:65" s="1" customFormat="1" ht="31.5" customHeight="1">
      <c r="B1822" s="40"/>
      <c r="C1822" s="203" t="s">
        <v>3266</v>
      </c>
      <c r="D1822" s="203" t="s">
        <v>185</v>
      </c>
      <c r="E1822" s="204" t="s">
        <v>3267</v>
      </c>
      <c r="F1822" s="205" t="s">
        <v>3268</v>
      </c>
      <c r="G1822" s="206" t="s">
        <v>312</v>
      </c>
      <c r="H1822" s="207">
        <v>710</v>
      </c>
      <c r="I1822" s="208"/>
      <c r="J1822" s="209">
        <f t="shared" si="200"/>
        <v>0</v>
      </c>
      <c r="K1822" s="205" t="s">
        <v>22</v>
      </c>
      <c r="L1822" s="60"/>
      <c r="M1822" s="210" t="s">
        <v>22</v>
      </c>
      <c r="N1822" s="211" t="s">
        <v>49</v>
      </c>
      <c r="O1822" s="41"/>
      <c r="P1822" s="212">
        <f t="shared" si="201"/>
        <v>0</v>
      </c>
      <c r="Q1822" s="212">
        <v>0</v>
      </c>
      <c r="R1822" s="212">
        <f t="shared" si="202"/>
        <v>0</v>
      </c>
      <c r="S1822" s="212">
        <v>0</v>
      </c>
      <c r="T1822" s="213">
        <f t="shared" si="203"/>
        <v>0</v>
      </c>
      <c r="AR1822" s="23" t="s">
        <v>299</v>
      </c>
      <c r="AT1822" s="23" t="s">
        <v>185</v>
      </c>
      <c r="AU1822" s="23" t="s">
        <v>86</v>
      </c>
      <c r="AY1822" s="23" t="s">
        <v>183</v>
      </c>
      <c r="BE1822" s="214">
        <f t="shared" si="204"/>
        <v>0</v>
      </c>
      <c r="BF1822" s="214">
        <f t="shared" si="205"/>
        <v>0</v>
      </c>
      <c r="BG1822" s="214">
        <f t="shared" si="206"/>
        <v>0</v>
      </c>
      <c r="BH1822" s="214">
        <f t="shared" si="207"/>
        <v>0</v>
      </c>
      <c r="BI1822" s="214">
        <f t="shared" si="208"/>
        <v>0</v>
      </c>
      <c r="BJ1822" s="23" t="s">
        <v>24</v>
      </c>
      <c r="BK1822" s="214">
        <f t="shared" si="209"/>
        <v>0</v>
      </c>
      <c r="BL1822" s="23" t="s">
        <v>299</v>
      </c>
      <c r="BM1822" s="23" t="s">
        <v>3269</v>
      </c>
    </row>
    <row r="1823" spans="2:65" s="1" customFormat="1" ht="31.5" customHeight="1">
      <c r="B1823" s="40"/>
      <c r="C1823" s="203" t="s">
        <v>3270</v>
      </c>
      <c r="D1823" s="203" t="s">
        <v>185</v>
      </c>
      <c r="E1823" s="204" t="s">
        <v>3271</v>
      </c>
      <c r="F1823" s="205" t="s">
        <v>3272</v>
      </c>
      <c r="G1823" s="206" t="s">
        <v>312</v>
      </c>
      <c r="H1823" s="207">
        <v>200</v>
      </c>
      <c r="I1823" s="208"/>
      <c r="J1823" s="209">
        <f t="shared" si="200"/>
        <v>0</v>
      </c>
      <c r="K1823" s="205" t="s">
        <v>22</v>
      </c>
      <c r="L1823" s="60"/>
      <c r="M1823" s="210" t="s">
        <v>22</v>
      </c>
      <c r="N1823" s="211" t="s">
        <v>49</v>
      </c>
      <c r="O1823" s="41"/>
      <c r="P1823" s="212">
        <f t="shared" si="201"/>
        <v>0</v>
      </c>
      <c r="Q1823" s="212">
        <v>0</v>
      </c>
      <c r="R1823" s="212">
        <f t="shared" si="202"/>
        <v>0</v>
      </c>
      <c r="S1823" s="212">
        <v>0</v>
      </c>
      <c r="T1823" s="213">
        <f t="shared" si="203"/>
        <v>0</v>
      </c>
      <c r="AR1823" s="23" t="s">
        <v>299</v>
      </c>
      <c r="AT1823" s="23" t="s">
        <v>185</v>
      </c>
      <c r="AU1823" s="23" t="s">
        <v>86</v>
      </c>
      <c r="AY1823" s="23" t="s">
        <v>183</v>
      </c>
      <c r="BE1823" s="214">
        <f t="shared" si="204"/>
        <v>0</v>
      </c>
      <c r="BF1823" s="214">
        <f t="shared" si="205"/>
        <v>0</v>
      </c>
      <c r="BG1823" s="214">
        <f t="shared" si="206"/>
        <v>0</v>
      </c>
      <c r="BH1823" s="214">
        <f t="shared" si="207"/>
        <v>0</v>
      </c>
      <c r="BI1823" s="214">
        <f t="shared" si="208"/>
        <v>0</v>
      </c>
      <c r="BJ1823" s="23" t="s">
        <v>24</v>
      </c>
      <c r="BK1823" s="214">
        <f t="shared" si="209"/>
        <v>0</v>
      </c>
      <c r="BL1823" s="23" t="s">
        <v>299</v>
      </c>
      <c r="BM1823" s="23" t="s">
        <v>3273</v>
      </c>
    </row>
    <row r="1824" spans="2:65" s="1" customFormat="1" ht="31.5" customHeight="1">
      <c r="B1824" s="40"/>
      <c r="C1824" s="203" t="s">
        <v>3274</v>
      </c>
      <c r="D1824" s="203" t="s">
        <v>185</v>
      </c>
      <c r="E1824" s="204" t="s">
        <v>3275</v>
      </c>
      <c r="F1824" s="205" t="s">
        <v>3276</v>
      </c>
      <c r="G1824" s="206" t="s">
        <v>312</v>
      </c>
      <c r="H1824" s="207">
        <v>910</v>
      </c>
      <c r="I1824" s="208"/>
      <c r="J1824" s="209">
        <f t="shared" si="200"/>
        <v>0</v>
      </c>
      <c r="K1824" s="205" t="s">
        <v>22</v>
      </c>
      <c r="L1824" s="60"/>
      <c r="M1824" s="210" t="s">
        <v>22</v>
      </c>
      <c r="N1824" s="211" t="s">
        <v>49</v>
      </c>
      <c r="O1824" s="41"/>
      <c r="P1824" s="212">
        <f t="shared" si="201"/>
        <v>0</v>
      </c>
      <c r="Q1824" s="212">
        <v>0</v>
      </c>
      <c r="R1824" s="212">
        <f t="shared" si="202"/>
        <v>0</v>
      </c>
      <c r="S1824" s="212">
        <v>0</v>
      </c>
      <c r="T1824" s="213">
        <f t="shared" si="203"/>
        <v>0</v>
      </c>
      <c r="AR1824" s="23" t="s">
        <v>299</v>
      </c>
      <c r="AT1824" s="23" t="s">
        <v>185</v>
      </c>
      <c r="AU1824" s="23" t="s">
        <v>86</v>
      </c>
      <c r="AY1824" s="23" t="s">
        <v>183</v>
      </c>
      <c r="BE1824" s="214">
        <f t="shared" si="204"/>
        <v>0</v>
      </c>
      <c r="BF1824" s="214">
        <f t="shared" si="205"/>
        <v>0</v>
      </c>
      <c r="BG1824" s="214">
        <f t="shared" si="206"/>
        <v>0</v>
      </c>
      <c r="BH1824" s="214">
        <f t="shared" si="207"/>
        <v>0</v>
      </c>
      <c r="BI1824" s="214">
        <f t="shared" si="208"/>
        <v>0</v>
      </c>
      <c r="BJ1824" s="23" t="s">
        <v>24</v>
      </c>
      <c r="BK1824" s="214">
        <f t="shared" si="209"/>
        <v>0</v>
      </c>
      <c r="BL1824" s="23" t="s">
        <v>299</v>
      </c>
      <c r="BM1824" s="23" t="s">
        <v>3277</v>
      </c>
    </row>
    <row r="1825" spans="2:65" s="1" customFormat="1" ht="31.5" customHeight="1">
      <c r="B1825" s="40"/>
      <c r="C1825" s="203" t="s">
        <v>3278</v>
      </c>
      <c r="D1825" s="203" t="s">
        <v>185</v>
      </c>
      <c r="E1825" s="204" t="s">
        <v>3279</v>
      </c>
      <c r="F1825" s="205" t="s">
        <v>3280</v>
      </c>
      <c r="G1825" s="206" t="s">
        <v>312</v>
      </c>
      <c r="H1825" s="207">
        <v>140</v>
      </c>
      <c r="I1825" s="208"/>
      <c r="J1825" s="209">
        <f t="shared" si="200"/>
        <v>0</v>
      </c>
      <c r="K1825" s="205" t="s">
        <v>22</v>
      </c>
      <c r="L1825" s="60"/>
      <c r="M1825" s="210" t="s">
        <v>22</v>
      </c>
      <c r="N1825" s="211" t="s">
        <v>49</v>
      </c>
      <c r="O1825" s="41"/>
      <c r="P1825" s="212">
        <f t="shared" si="201"/>
        <v>0</v>
      </c>
      <c r="Q1825" s="212">
        <v>0</v>
      </c>
      <c r="R1825" s="212">
        <f t="shared" si="202"/>
        <v>0</v>
      </c>
      <c r="S1825" s="212">
        <v>0</v>
      </c>
      <c r="T1825" s="213">
        <f t="shared" si="203"/>
        <v>0</v>
      </c>
      <c r="AR1825" s="23" t="s">
        <v>299</v>
      </c>
      <c r="AT1825" s="23" t="s">
        <v>185</v>
      </c>
      <c r="AU1825" s="23" t="s">
        <v>86</v>
      </c>
      <c r="AY1825" s="23" t="s">
        <v>183</v>
      </c>
      <c r="BE1825" s="214">
        <f t="shared" si="204"/>
        <v>0</v>
      </c>
      <c r="BF1825" s="214">
        <f t="shared" si="205"/>
        <v>0</v>
      </c>
      <c r="BG1825" s="214">
        <f t="shared" si="206"/>
        <v>0</v>
      </c>
      <c r="BH1825" s="214">
        <f t="shared" si="207"/>
        <v>0</v>
      </c>
      <c r="BI1825" s="214">
        <f t="shared" si="208"/>
        <v>0</v>
      </c>
      <c r="BJ1825" s="23" t="s">
        <v>24</v>
      </c>
      <c r="BK1825" s="214">
        <f t="shared" si="209"/>
        <v>0</v>
      </c>
      <c r="BL1825" s="23" t="s">
        <v>299</v>
      </c>
      <c r="BM1825" s="23" t="s">
        <v>3281</v>
      </c>
    </row>
    <row r="1826" spans="2:65" s="1" customFormat="1" ht="57" customHeight="1">
      <c r="B1826" s="40"/>
      <c r="C1826" s="203" t="s">
        <v>3282</v>
      </c>
      <c r="D1826" s="203" t="s">
        <v>185</v>
      </c>
      <c r="E1826" s="204" t="s">
        <v>3283</v>
      </c>
      <c r="F1826" s="205" t="s">
        <v>3284</v>
      </c>
      <c r="G1826" s="206" t="s">
        <v>312</v>
      </c>
      <c r="H1826" s="207">
        <v>1100</v>
      </c>
      <c r="I1826" s="208"/>
      <c r="J1826" s="209">
        <f t="shared" si="200"/>
        <v>0</v>
      </c>
      <c r="K1826" s="205" t="s">
        <v>22</v>
      </c>
      <c r="L1826" s="60"/>
      <c r="M1826" s="210" t="s">
        <v>22</v>
      </c>
      <c r="N1826" s="211" t="s">
        <v>49</v>
      </c>
      <c r="O1826" s="41"/>
      <c r="P1826" s="212">
        <f t="shared" si="201"/>
        <v>0</v>
      </c>
      <c r="Q1826" s="212">
        <v>0</v>
      </c>
      <c r="R1826" s="212">
        <f t="shared" si="202"/>
        <v>0</v>
      </c>
      <c r="S1826" s="212">
        <v>0</v>
      </c>
      <c r="T1826" s="213">
        <f t="shared" si="203"/>
        <v>0</v>
      </c>
      <c r="AR1826" s="23" t="s">
        <v>299</v>
      </c>
      <c r="AT1826" s="23" t="s">
        <v>185</v>
      </c>
      <c r="AU1826" s="23" t="s">
        <v>86</v>
      </c>
      <c r="AY1826" s="23" t="s">
        <v>183</v>
      </c>
      <c r="BE1826" s="214">
        <f t="shared" si="204"/>
        <v>0</v>
      </c>
      <c r="BF1826" s="214">
        <f t="shared" si="205"/>
        <v>0</v>
      </c>
      <c r="BG1826" s="214">
        <f t="shared" si="206"/>
        <v>0</v>
      </c>
      <c r="BH1826" s="214">
        <f t="shared" si="207"/>
        <v>0</v>
      </c>
      <c r="BI1826" s="214">
        <f t="shared" si="208"/>
        <v>0</v>
      </c>
      <c r="BJ1826" s="23" t="s">
        <v>24</v>
      </c>
      <c r="BK1826" s="214">
        <f t="shared" si="209"/>
        <v>0</v>
      </c>
      <c r="BL1826" s="23" t="s">
        <v>299</v>
      </c>
      <c r="BM1826" s="23" t="s">
        <v>3285</v>
      </c>
    </row>
    <row r="1827" spans="2:65" s="1" customFormat="1" ht="22.5" customHeight="1">
      <c r="B1827" s="40"/>
      <c r="C1827" s="203" t="s">
        <v>3286</v>
      </c>
      <c r="D1827" s="203" t="s">
        <v>185</v>
      </c>
      <c r="E1827" s="204" t="s">
        <v>3287</v>
      </c>
      <c r="F1827" s="205" t="s">
        <v>3288</v>
      </c>
      <c r="G1827" s="206" t="s">
        <v>3032</v>
      </c>
      <c r="H1827" s="207">
        <v>1</v>
      </c>
      <c r="I1827" s="208"/>
      <c r="J1827" s="209">
        <f t="shared" si="200"/>
        <v>0</v>
      </c>
      <c r="K1827" s="205" t="s">
        <v>22</v>
      </c>
      <c r="L1827" s="60"/>
      <c r="M1827" s="210" t="s">
        <v>22</v>
      </c>
      <c r="N1827" s="211" t="s">
        <v>49</v>
      </c>
      <c r="O1827" s="41"/>
      <c r="P1827" s="212">
        <f t="shared" si="201"/>
        <v>0</v>
      </c>
      <c r="Q1827" s="212">
        <v>0</v>
      </c>
      <c r="R1827" s="212">
        <f t="shared" si="202"/>
        <v>0</v>
      </c>
      <c r="S1827" s="212">
        <v>0</v>
      </c>
      <c r="T1827" s="213">
        <f t="shared" si="203"/>
        <v>0</v>
      </c>
      <c r="AR1827" s="23" t="s">
        <v>299</v>
      </c>
      <c r="AT1827" s="23" t="s">
        <v>185</v>
      </c>
      <c r="AU1827" s="23" t="s">
        <v>86</v>
      </c>
      <c r="AY1827" s="23" t="s">
        <v>183</v>
      </c>
      <c r="BE1827" s="214">
        <f t="shared" si="204"/>
        <v>0</v>
      </c>
      <c r="BF1827" s="214">
        <f t="shared" si="205"/>
        <v>0</v>
      </c>
      <c r="BG1827" s="214">
        <f t="shared" si="206"/>
        <v>0</v>
      </c>
      <c r="BH1827" s="214">
        <f t="shared" si="207"/>
        <v>0</v>
      </c>
      <c r="BI1827" s="214">
        <f t="shared" si="208"/>
        <v>0</v>
      </c>
      <c r="BJ1827" s="23" t="s">
        <v>24</v>
      </c>
      <c r="BK1827" s="214">
        <f t="shared" si="209"/>
        <v>0</v>
      </c>
      <c r="BL1827" s="23" t="s">
        <v>299</v>
      </c>
      <c r="BM1827" s="23" t="s">
        <v>3289</v>
      </c>
    </row>
    <row r="1828" spans="2:65" s="1" customFormat="1" ht="22.5" customHeight="1">
      <c r="B1828" s="40"/>
      <c r="C1828" s="203" t="s">
        <v>3290</v>
      </c>
      <c r="D1828" s="203" t="s">
        <v>185</v>
      </c>
      <c r="E1828" s="204" t="s">
        <v>3291</v>
      </c>
      <c r="F1828" s="205" t="s">
        <v>3292</v>
      </c>
      <c r="G1828" s="206" t="s">
        <v>3032</v>
      </c>
      <c r="H1828" s="207">
        <v>1</v>
      </c>
      <c r="I1828" s="208"/>
      <c r="J1828" s="209">
        <f t="shared" si="200"/>
        <v>0</v>
      </c>
      <c r="K1828" s="205" t="s">
        <v>22</v>
      </c>
      <c r="L1828" s="60"/>
      <c r="M1828" s="210" t="s">
        <v>22</v>
      </c>
      <c r="N1828" s="211" t="s">
        <v>49</v>
      </c>
      <c r="O1828" s="41"/>
      <c r="P1828" s="212">
        <f t="shared" si="201"/>
        <v>0</v>
      </c>
      <c r="Q1828" s="212">
        <v>0</v>
      </c>
      <c r="R1828" s="212">
        <f t="shared" si="202"/>
        <v>0</v>
      </c>
      <c r="S1828" s="212">
        <v>0</v>
      </c>
      <c r="T1828" s="213">
        <f t="shared" si="203"/>
        <v>0</v>
      </c>
      <c r="AR1828" s="23" t="s">
        <v>299</v>
      </c>
      <c r="AT1828" s="23" t="s">
        <v>185</v>
      </c>
      <c r="AU1828" s="23" t="s">
        <v>86</v>
      </c>
      <c r="AY1828" s="23" t="s">
        <v>183</v>
      </c>
      <c r="BE1828" s="214">
        <f t="shared" si="204"/>
        <v>0</v>
      </c>
      <c r="BF1828" s="214">
        <f t="shared" si="205"/>
        <v>0</v>
      </c>
      <c r="BG1828" s="214">
        <f t="shared" si="206"/>
        <v>0</v>
      </c>
      <c r="BH1828" s="214">
        <f t="shared" si="207"/>
        <v>0</v>
      </c>
      <c r="BI1828" s="214">
        <f t="shared" si="208"/>
        <v>0</v>
      </c>
      <c r="BJ1828" s="23" t="s">
        <v>24</v>
      </c>
      <c r="BK1828" s="214">
        <f t="shared" si="209"/>
        <v>0</v>
      </c>
      <c r="BL1828" s="23" t="s">
        <v>299</v>
      </c>
      <c r="BM1828" s="23" t="s">
        <v>3293</v>
      </c>
    </row>
    <row r="1829" spans="2:63" s="11" customFormat="1" ht="29.85" customHeight="1">
      <c r="B1829" s="186"/>
      <c r="C1829" s="187"/>
      <c r="D1829" s="200" t="s">
        <v>77</v>
      </c>
      <c r="E1829" s="201" t="s">
        <v>3294</v>
      </c>
      <c r="F1829" s="201" t="s">
        <v>3295</v>
      </c>
      <c r="G1829" s="187"/>
      <c r="H1829" s="187"/>
      <c r="I1829" s="190"/>
      <c r="J1829" s="202">
        <f>BK1829</f>
        <v>0</v>
      </c>
      <c r="K1829" s="187"/>
      <c r="L1829" s="192"/>
      <c r="M1829" s="193"/>
      <c r="N1829" s="194"/>
      <c r="O1829" s="194"/>
      <c r="P1829" s="195">
        <f>SUM(P1830:P1856)</f>
        <v>0</v>
      </c>
      <c r="Q1829" s="194"/>
      <c r="R1829" s="195">
        <f>SUM(R1830:R1856)</f>
        <v>0</v>
      </c>
      <c r="S1829" s="194"/>
      <c r="T1829" s="196">
        <f>SUM(T1830:T1856)</f>
        <v>0</v>
      </c>
      <c r="AR1829" s="197" t="s">
        <v>86</v>
      </c>
      <c r="AT1829" s="198" t="s">
        <v>77</v>
      </c>
      <c r="AU1829" s="198" t="s">
        <v>24</v>
      </c>
      <c r="AY1829" s="197" t="s">
        <v>183</v>
      </c>
      <c r="BK1829" s="199">
        <f>SUM(BK1830:BK1856)</f>
        <v>0</v>
      </c>
    </row>
    <row r="1830" spans="2:65" s="1" customFormat="1" ht="31.5" customHeight="1">
      <c r="B1830" s="40"/>
      <c r="C1830" s="203" t="s">
        <v>3296</v>
      </c>
      <c r="D1830" s="203" t="s">
        <v>185</v>
      </c>
      <c r="E1830" s="204" t="s">
        <v>3297</v>
      </c>
      <c r="F1830" s="205" t="s">
        <v>3223</v>
      </c>
      <c r="G1830" s="206" t="s">
        <v>3032</v>
      </c>
      <c r="H1830" s="207">
        <v>1</v>
      </c>
      <c r="I1830" s="208"/>
      <c r="J1830" s="209">
        <f>ROUND(I1830*H1830,2)</f>
        <v>0</v>
      </c>
      <c r="K1830" s="205" t="s">
        <v>22</v>
      </c>
      <c r="L1830" s="60"/>
      <c r="M1830" s="210" t="s">
        <v>22</v>
      </c>
      <c r="N1830" s="211" t="s">
        <v>49</v>
      </c>
      <c r="O1830" s="41"/>
      <c r="P1830" s="212">
        <f>O1830*H1830</f>
        <v>0</v>
      </c>
      <c r="Q1830" s="212">
        <v>0</v>
      </c>
      <c r="R1830" s="212">
        <f>Q1830*H1830</f>
        <v>0</v>
      </c>
      <c r="S1830" s="212">
        <v>0</v>
      </c>
      <c r="T1830" s="213">
        <f>S1830*H1830</f>
        <v>0</v>
      </c>
      <c r="AR1830" s="23" t="s">
        <v>299</v>
      </c>
      <c r="AT1830" s="23" t="s">
        <v>185</v>
      </c>
      <c r="AU1830" s="23" t="s">
        <v>86</v>
      </c>
      <c r="AY1830" s="23" t="s">
        <v>183</v>
      </c>
      <c r="BE1830" s="214">
        <f>IF(N1830="základní",J1830,0)</f>
        <v>0</v>
      </c>
      <c r="BF1830" s="214">
        <f>IF(N1830="snížená",J1830,0)</f>
        <v>0</v>
      </c>
      <c r="BG1830" s="214">
        <f>IF(N1830="zákl. přenesená",J1830,0)</f>
        <v>0</v>
      </c>
      <c r="BH1830" s="214">
        <f>IF(N1830="sníž. přenesená",J1830,0)</f>
        <v>0</v>
      </c>
      <c r="BI1830" s="214">
        <f>IF(N1830="nulová",J1830,0)</f>
        <v>0</v>
      </c>
      <c r="BJ1830" s="23" t="s">
        <v>24</v>
      </c>
      <c r="BK1830" s="214">
        <f>ROUND(I1830*H1830,2)</f>
        <v>0</v>
      </c>
      <c r="BL1830" s="23" t="s">
        <v>299</v>
      </c>
      <c r="BM1830" s="23" t="s">
        <v>3298</v>
      </c>
    </row>
    <row r="1831" spans="2:47" s="1" customFormat="1" ht="27">
      <c r="B1831" s="40"/>
      <c r="C1831" s="62"/>
      <c r="D1831" s="238" t="s">
        <v>276</v>
      </c>
      <c r="E1831" s="62"/>
      <c r="F1831" s="257" t="s">
        <v>3225</v>
      </c>
      <c r="G1831" s="62"/>
      <c r="H1831" s="62"/>
      <c r="I1831" s="171"/>
      <c r="J1831" s="62"/>
      <c r="K1831" s="62"/>
      <c r="L1831" s="60"/>
      <c r="M1831" s="256"/>
      <c r="N1831" s="41"/>
      <c r="O1831" s="41"/>
      <c r="P1831" s="41"/>
      <c r="Q1831" s="41"/>
      <c r="R1831" s="41"/>
      <c r="S1831" s="41"/>
      <c r="T1831" s="77"/>
      <c r="AT1831" s="23" t="s">
        <v>276</v>
      </c>
      <c r="AU1831" s="23" t="s">
        <v>86</v>
      </c>
    </row>
    <row r="1832" spans="2:65" s="1" customFormat="1" ht="22.5" customHeight="1">
      <c r="B1832" s="40"/>
      <c r="C1832" s="203" t="s">
        <v>3299</v>
      </c>
      <c r="D1832" s="203" t="s">
        <v>185</v>
      </c>
      <c r="E1832" s="204" t="s">
        <v>3300</v>
      </c>
      <c r="F1832" s="205" t="s">
        <v>3228</v>
      </c>
      <c r="G1832" s="206" t="s">
        <v>246</v>
      </c>
      <c r="H1832" s="207">
        <v>61</v>
      </c>
      <c r="I1832" s="208"/>
      <c r="J1832" s="209">
        <f aca="true" t="shared" si="210" ref="J1832:J1856">ROUND(I1832*H1832,2)</f>
        <v>0</v>
      </c>
      <c r="K1832" s="205" t="s">
        <v>22</v>
      </c>
      <c r="L1832" s="60"/>
      <c r="M1832" s="210" t="s">
        <v>22</v>
      </c>
      <c r="N1832" s="211" t="s">
        <v>49</v>
      </c>
      <c r="O1832" s="41"/>
      <c r="P1832" s="212">
        <f aca="true" t="shared" si="211" ref="P1832:P1856">O1832*H1832</f>
        <v>0</v>
      </c>
      <c r="Q1832" s="212">
        <v>0</v>
      </c>
      <c r="R1832" s="212">
        <f aca="true" t="shared" si="212" ref="R1832:R1856">Q1832*H1832</f>
        <v>0</v>
      </c>
      <c r="S1832" s="212">
        <v>0</v>
      </c>
      <c r="T1832" s="213">
        <f aca="true" t="shared" si="213" ref="T1832:T1856">S1832*H1832</f>
        <v>0</v>
      </c>
      <c r="AR1832" s="23" t="s">
        <v>299</v>
      </c>
      <c r="AT1832" s="23" t="s">
        <v>185</v>
      </c>
      <c r="AU1832" s="23" t="s">
        <v>86</v>
      </c>
      <c r="AY1832" s="23" t="s">
        <v>183</v>
      </c>
      <c r="BE1832" s="214">
        <f aca="true" t="shared" si="214" ref="BE1832:BE1856">IF(N1832="základní",J1832,0)</f>
        <v>0</v>
      </c>
      <c r="BF1832" s="214">
        <f aca="true" t="shared" si="215" ref="BF1832:BF1856">IF(N1832="snížená",J1832,0)</f>
        <v>0</v>
      </c>
      <c r="BG1832" s="214">
        <f aca="true" t="shared" si="216" ref="BG1832:BG1856">IF(N1832="zákl. přenesená",J1832,0)</f>
        <v>0</v>
      </c>
      <c r="BH1832" s="214">
        <f aca="true" t="shared" si="217" ref="BH1832:BH1856">IF(N1832="sníž. přenesená",J1832,0)</f>
        <v>0</v>
      </c>
      <c r="BI1832" s="214">
        <f aca="true" t="shared" si="218" ref="BI1832:BI1856">IF(N1832="nulová",J1832,0)</f>
        <v>0</v>
      </c>
      <c r="BJ1832" s="23" t="s">
        <v>24</v>
      </c>
      <c r="BK1832" s="214">
        <f aca="true" t="shared" si="219" ref="BK1832:BK1856">ROUND(I1832*H1832,2)</f>
        <v>0</v>
      </c>
      <c r="BL1832" s="23" t="s">
        <v>299</v>
      </c>
      <c r="BM1832" s="23" t="s">
        <v>3301</v>
      </c>
    </row>
    <row r="1833" spans="2:65" s="1" customFormat="1" ht="22.5" customHeight="1">
      <c r="B1833" s="40"/>
      <c r="C1833" s="203" t="s">
        <v>3302</v>
      </c>
      <c r="D1833" s="203" t="s">
        <v>185</v>
      </c>
      <c r="E1833" s="204" t="s">
        <v>3303</v>
      </c>
      <c r="F1833" s="205" t="s">
        <v>3232</v>
      </c>
      <c r="G1833" s="206" t="s">
        <v>246</v>
      </c>
      <c r="H1833" s="207">
        <v>5</v>
      </c>
      <c r="I1833" s="208"/>
      <c r="J1833" s="209">
        <f t="shared" si="210"/>
        <v>0</v>
      </c>
      <c r="K1833" s="205" t="s">
        <v>22</v>
      </c>
      <c r="L1833" s="60"/>
      <c r="M1833" s="210" t="s">
        <v>22</v>
      </c>
      <c r="N1833" s="211" t="s">
        <v>49</v>
      </c>
      <c r="O1833" s="41"/>
      <c r="P1833" s="212">
        <f t="shared" si="211"/>
        <v>0</v>
      </c>
      <c r="Q1833" s="212">
        <v>0</v>
      </c>
      <c r="R1833" s="212">
        <f t="shared" si="212"/>
        <v>0</v>
      </c>
      <c r="S1833" s="212">
        <v>0</v>
      </c>
      <c r="T1833" s="213">
        <f t="shared" si="213"/>
        <v>0</v>
      </c>
      <c r="AR1833" s="23" t="s">
        <v>299</v>
      </c>
      <c r="AT1833" s="23" t="s">
        <v>185</v>
      </c>
      <c r="AU1833" s="23" t="s">
        <v>86</v>
      </c>
      <c r="AY1833" s="23" t="s">
        <v>183</v>
      </c>
      <c r="BE1833" s="214">
        <f t="shared" si="214"/>
        <v>0</v>
      </c>
      <c r="BF1833" s="214">
        <f t="shared" si="215"/>
        <v>0</v>
      </c>
      <c r="BG1833" s="214">
        <f t="shared" si="216"/>
        <v>0</v>
      </c>
      <c r="BH1833" s="214">
        <f t="shared" si="217"/>
        <v>0</v>
      </c>
      <c r="BI1833" s="214">
        <f t="shared" si="218"/>
        <v>0</v>
      </c>
      <c r="BJ1833" s="23" t="s">
        <v>24</v>
      </c>
      <c r="BK1833" s="214">
        <f t="shared" si="219"/>
        <v>0</v>
      </c>
      <c r="BL1833" s="23" t="s">
        <v>299</v>
      </c>
      <c r="BM1833" s="23" t="s">
        <v>3304</v>
      </c>
    </row>
    <row r="1834" spans="2:65" s="1" customFormat="1" ht="22.5" customHeight="1">
      <c r="B1834" s="40"/>
      <c r="C1834" s="203" t="s">
        <v>3305</v>
      </c>
      <c r="D1834" s="203" t="s">
        <v>185</v>
      </c>
      <c r="E1834" s="204" t="s">
        <v>3306</v>
      </c>
      <c r="F1834" s="205" t="s">
        <v>3236</v>
      </c>
      <c r="G1834" s="206" t="s">
        <v>246</v>
      </c>
      <c r="H1834" s="207">
        <v>10</v>
      </c>
      <c r="I1834" s="208"/>
      <c r="J1834" s="209">
        <f t="shared" si="210"/>
        <v>0</v>
      </c>
      <c r="K1834" s="205" t="s">
        <v>22</v>
      </c>
      <c r="L1834" s="60"/>
      <c r="M1834" s="210" t="s">
        <v>22</v>
      </c>
      <c r="N1834" s="211" t="s">
        <v>49</v>
      </c>
      <c r="O1834" s="41"/>
      <c r="P1834" s="212">
        <f t="shared" si="211"/>
        <v>0</v>
      </c>
      <c r="Q1834" s="212">
        <v>0</v>
      </c>
      <c r="R1834" s="212">
        <f t="shared" si="212"/>
        <v>0</v>
      </c>
      <c r="S1834" s="212">
        <v>0</v>
      </c>
      <c r="T1834" s="213">
        <f t="shared" si="213"/>
        <v>0</v>
      </c>
      <c r="AR1834" s="23" t="s">
        <v>299</v>
      </c>
      <c r="AT1834" s="23" t="s">
        <v>185</v>
      </c>
      <c r="AU1834" s="23" t="s">
        <v>86</v>
      </c>
      <c r="AY1834" s="23" t="s">
        <v>183</v>
      </c>
      <c r="BE1834" s="214">
        <f t="shared" si="214"/>
        <v>0</v>
      </c>
      <c r="BF1834" s="214">
        <f t="shared" si="215"/>
        <v>0</v>
      </c>
      <c r="BG1834" s="214">
        <f t="shared" si="216"/>
        <v>0</v>
      </c>
      <c r="BH1834" s="214">
        <f t="shared" si="217"/>
        <v>0</v>
      </c>
      <c r="BI1834" s="214">
        <f t="shared" si="218"/>
        <v>0</v>
      </c>
      <c r="BJ1834" s="23" t="s">
        <v>24</v>
      </c>
      <c r="BK1834" s="214">
        <f t="shared" si="219"/>
        <v>0</v>
      </c>
      <c r="BL1834" s="23" t="s">
        <v>299</v>
      </c>
      <c r="BM1834" s="23" t="s">
        <v>3307</v>
      </c>
    </row>
    <row r="1835" spans="2:65" s="1" customFormat="1" ht="31.5" customHeight="1">
      <c r="B1835" s="40"/>
      <c r="C1835" s="203" t="s">
        <v>3308</v>
      </c>
      <c r="D1835" s="203" t="s">
        <v>185</v>
      </c>
      <c r="E1835" s="204" t="s">
        <v>3309</v>
      </c>
      <c r="F1835" s="205" t="s">
        <v>3260</v>
      </c>
      <c r="G1835" s="206" t="s">
        <v>246</v>
      </c>
      <c r="H1835" s="207">
        <v>6</v>
      </c>
      <c r="I1835" s="208"/>
      <c r="J1835" s="209">
        <f t="shared" si="210"/>
        <v>0</v>
      </c>
      <c r="K1835" s="205" t="s">
        <v>22</v>
      </c>
      <c r="L1835" s="60"/>
      <c r="M1835" s="210" t="s">
        <v>22</v>
      </c>
      <c r="N1835" s="211" t="s">
        <v>49</v>
      </c>
      <c r="O1835" s="41"/>
      <c r="P1835" s="212">
        <f t="shared" si="211"/>
        <v>0</v>
      </c>
      <c r="Q1835" s="212">
        <v>0</v>
      </c>
      <c r="R1835" s="212">
        <f t="shared" si="212"/>
        <v>0</v>
      </c>
      <c r="S1835" s="212">
        <v>0</v>
      </c>
      <c r="T1835" s="213">
        <f t="shared" si="213"/>
        <v>0</v>
      </c>
      <c r="AR1835" s="23" t="s">
        <v>299</v>
      </c>
      <c r="AT1835" s="23" t="s">
        <v>185</v>
      </c>
      <c r="AU1835" s="23" t="s">
        <v>86</v>
      </c>
      <c r="AY1835" s="23" t="s">
        <v>183</v>
      </c>
      <c r="BE1835" s="214">
        <f t="shared" si="214"/>
        <v>0</v>
      </c>
      <c r="BF1835" s="214">
        <f t="shared" si="215"/>
        <v>0</v>
      </c>
      <c r="BG1835" s="214">
        <f t="shared" si="216"/>
        <v>0</v>
      </c>
      <c r="BH1835" s="214">
        <f t="shared" si="217"/>
        <v>0</v>
      </c>
      <c r="BI1835" s="214">
        <f t="shared" si="218"/>
        <v>0</v>
      </c>
      <c r="BJ1835" s="23" t="s">
        <v>24</v>
      </c>
      <c r="BK1835" s="214">
        <f t="shared" si="219"/>
        <v>0</v>
      </c>
      <c r="BL1835" s="23" t="s">
        <v>299</v>
      </c>
      <c r="BM1835" s="23" t="s">
        <v>3310</v>
      </c>
    </row>
    <row r="1836" spans="2:65" s="1" customFormat="1" ht="31.5" customHeight="1">
      <c r="B1836" s="40"/>
      <c r="C1836" s="203" t="s">
        <v>3311</v>
      </c>
      <c r="D1836" s="203" t="s">
        <v>185</v>
      </c>
      <c r="E1836" s="204" t="s">
        <v>3312</v>
      </c>
      <c r="F1836" s="205" t="s">
        <v>3268</v>
      </c>
      <c r="G1836" s="206" t="s">
        <v>312</v>
      </c>
      <c r="H1836" s="207">
        <v>710</v>
      </c>
      <c r="I1836" s="208"/>
      <c r="J1836" s="209">
        <f t="shared" si="210"/>
        <v>0</v>
      </c>
      <c r="K1836" s="205" t="s">
        <v>22</v>
      </c>
      <c r="L1836" s="60"/>
      <c r="M1836" s="210" t="s">
        <v>22</v>
      </c>
      <c r="N1836" s="211" t="s">
        <v>49</v>
      </c>
      <c r="O1836" s="41"/>
      <c r="P1836" s="212">
        <f t="shared" si="211"/>
        <v>0</v>
      </c>
      <c r="Q1836" s="212">
        <v>0</v>
      </c>
      <c r="R1836" s="212">
        <f t="shared" si="212"/>
        <v>0</v>
      </c>
      <c r="S1836" s="212">
        <v>0</v>
      </c>
      <c r="T1836" s="213">
        <f t="shared" si="213"/>
        <v>0</v>
      </c>
      <c r="AR1836" s="23" t="s">
        <v>299</v>
      </c>
      <c r="AT1836" s="23" t="s">
        <v>185</v>
      </c>
      <c r="AU1836" s="23" t="s">
        <v>86</v>
      </c>
      <c r="AY1836" s="23" t="s">
        <v>183</v>
      </c>
      <c r="BE1836" s="214">
        <f t="shared" si="214"/>
        <v>0</v>
      </c>
      <c r="BF1836" s="214">
        <f t="shared" si="215"/>
        <v>0</v>
      </c>
      <c r="BG1836" s="214">
        <f t="shared" si="216"/>
        <v>0</v>
      </c>
      <c r="BH1836" s="214">
        <f t="shared" si="217"/>
        <v>0</v>
      </c>
      <c r="BI1836" s="214">
        <f t="shared" si="218"/>
        <v>0</v>
      </c>
      <c r="BJ1836" s="23" t="s">
        <v>24</v>
      </c>
      <c r="BK1836" s="214">
        <f t="shared" si="219"/>
        <v>0</v>
      </c>
      <c r="BL1836" s="23" t="s">
        <v>299</v>
      </c>
      <c r="BM1836" s="23" t="s">
        <v>3313</v>
      </c>
    </row>
    <row r="1837" spans="2:65" s="1" customFormat="1" ht="31.5" customHeight="1">
      <c r="B1837" s="40"/>
      <c r="C1837" s="203" t="s">
        <v>3314</v>
      </c>
      <c r="D1837" s="203" t="s">
        <v>185</v>
      </c>
      <c r="E1837" s="204" t="s">
        <v>3315</v>
      </c>
      <c r="F1837" s="205" t="s">
        <v>3272</v>
      </c>
      <c r="G1837" s="206" t="s">
        <v>312</v>
      </c>
      <c r="H1837" s="207">
        <v>200</v>
      </c>
      <c r="I1837" s="208"/>
      <c r="J1837" s="209">
        <f t="shared" si="210"/>
        <v>0</v>
      </c>
      <c r="K1837" s="205" t="s">
        <v>22</v>
      </c>
      <c r="L1837" s="60"/>
      <c r="M1837" s="210" t="s">
        <v>22</v>
      </c>
      <c r="N1837" s="211" t="s">
        <v>49</v>
      </c>
      <c r="O1837" s="41"/>
      <c r="P1837" s="212">
        <f t="shared" si="211"/>
        <v>0</v>
      </c>
      <c r="Q1837" s="212">
        <v>0</v>
      </c>
      <c r="R1837" s="212">
        <f t="shared" si="212"/>
        <v>0</v>
      </c>
      <c r="S1837" s="212">
        <v>0</v>
      </c>
      <c r="T1837" s="213">
        <f t="shared" si="213"/>
        <v>0</v>
      </c>
      <c r="AR1837" s="23" t="s">
        <v>299</v>
      </c>
      <c r="AT1837" s="23" t="s">
        <v>185</v>
      </c>
      <c r="AU1837" s="23" t="s">
        <v>86</v>
      </c>
      <c r="AY1837" s="23" t="s">
        <v>183</v>
      </c>
      <c r="BE1837" s="214">
        <f t="shared" si="214"/>
        <v>0</v>
      </c>
      <c r="BF1837" s="214">
        <f t="shared" si="215"/>
        <v>0</v>
      </c>
      <c r="BG1837" s="214">
        <f t="shared" si="216"/>
        <v>0</v>
      </c>
      <c r="BH1837" s="214">
        <f t="shared" si="217"/>
        <v>0</v>
      </c>
      <c r="BI1837" s="214">
        <f t="shared" si="218"/>
        <v>0</v>
      </c>
      <c r="BJ1837" s="23" t="s">
        <v>24</v>
      </c>
      <c r="BK1837" s="214">
        <f t="shared" si="219"/>
        <v>0</v>
      </c>
      <c r="BL1837" s="23" t="s">
        <v>299</v>
      </c>
      <c r="BM1837" s="23" t="s">
        <v>3316</v>
      </c>
    </row>
    <row r="1838" spans="2:65" s="1" customFormat="1" ht="31.5" customHeight="1">
      <c r="B1838" s="40"/>
      <c r="C1838" s="203" t="s">
        <v>3317</v>
      </c>
      <c r="D1838" s="203" t="s">
        <v>185</v>
      </c>
      <c r="E1838" s="204" t="s">
        <v>3318</v>
      </c>
      <c r="F1838" s="205" t="s">
        <v>3276</v>
      </c>
      <c r="G1838" s="206" t="s">
        <v>312</v>
      </c>
      <c r="H1838" s="207">
        <v>910</v>
      </c>
      <c r="I1838" s="208"/>
      <c r="J1838" s="209">
        <f t="shared" si="210"/>
        <v>0</v>
      </c>
      <c r="K1838" s="205" t="s">
        <v>22</v>
      </c>
      <c r="L1838" s="60"/>
      <c r="M1838" s="210" t="s">
        <v>22</v>
      </c>
      <c r="N1838" s="211" t="s">
        <v>49</v>
      </c>
      <c r="O1838" s="41"/>
      <c r="P1838" s="212">
        <f t="shared" si="211"/>
        <v>0</v>
      </c>
      <c r="Q1838" s="212">
        <v>0</v>
      </c>
      <c r="R1838" s="212">
        <f t="shared" si="212"/>
        <v>0</v>
      </c>
      <c r="S1838" s="212">
        <v>0</v>
      </c>
      <c r="T1838" s="213">
        <f t="shared" si="213"/>
        <v>0</v>
      </c>
      <c r="AR1838" s="23" t="s">
        <v>299</v>
      </c>
      <c r="AT1838" s="23" t="s">
        <v>185</v>
      </c>
      <c r="AU1838" s="23" t="s">
        <v>86</v>
      </c>
      <c r="AY1838" s="23" t="s">
        <v>183</v>
      </c>
      <c r="BE1838" s="214">
        <f t="shared" si="214"/>
        <v>0</v>
      </c>
      <c r="BF1838" s="214">
        <f t="shared" si="215"/>
        <v>0</v>
      </c>
      <c r="BG1838" s="214">
        <f t="shared" si="216"/>
        <v>0</v>
      </c>
      <c r="BH1838" s="214">
        <f t="shared" si="217"/>
        <v>0</v>
      </c>
      <c r="BI1838" s="214">
        <f t="shared" si="218"/>
        <v>0</v>
      </c>
      <c r="BJ1838" s="23" t="s">
        <v>24</v>
      </c>
      <c r="BK1838" s="214">
        <f t="shared" si="219"/>
        <v>0</v>
      </c>
      <c r="BL1838" s="23" t="s">
        <v>299</v>
      </c>
      <c r="BM1838" s="23" t="s">
        <v>3319</v>
      </c>
    </row>
    <row r="1839" spans="2:65" s="1" customFormat="1" ht="31.5" customHeight="1">
      <c r="B1839" s="40"/>
      <c r="C1839" s="203" t="s">
        <v>3320</v>
      </c>
      <c r="D1839" s="203" t="s">
        <v>185</v>
      </c>
      <c r="E1839" s="204" t="s">
        <v>3321</v>
      </c>
      <c r="F1839" s="205" t="s">
        <v>3280</v>
      </c>
      <c r="G1839" s="206" t="s">
        <v>312</v>
      </c>
      <c r="H1839" s="207">
        <v>140</v>
      </c>
      <c r="I1839" s="208"/>
      <c r="J1839" s="209">
        <f t="shared" si="210"/>
        <v>0</v>
      </c>
      <c r="K1839" s="205" t="s">
        <v>22</v>
      </c>
      <c r="L1839" s="60"/>
      <c r="M1839" s="210" t="s">
        <v>22</v>
      </c>
      <c r="N1839" s="211" t="s">
        <v>49</v>
      </c>
      <c r="O1839" s="41"/>
      <c r="P1839" s="212">
        <f t="shared" si="211"/>
        <v>0</v>
      </c>
      <c r="Q1839" s="212">
        <v>0</v>
      </c>
      <c r="R1839" s="212">
        <f t="shared" si="212"/>
        <v>0</v>
      </c>
      <c r="S1839" s="212">
        <v>0</v>
      </c>
      <c r="T1839" s="213">
        <f t="shared" si="213"/>
        <v>0</v>
      </c>
      <c r="AR1839" s="23" t="s">
        <v>299</v>
      </c>
      <c r="AT1839" s="23" t="s">
        <v>185</v>
      </c>
      <c r="AU1839" s="23" t="s">
        <v>86</v>
      </c>
      <c r="AY1839" s="23" t="s">
        <v>183</v>
      </c>
      <c r="BE1839" s="214">
        <f t="shared" si="214"/>
        <v>0</v>
      </c>
      <c r="BF1839" s="214">
        <f t="shared" si="215"/>
        <v>0</v>
      </c>
      <c r="BG1839" s="214">
        <f t="shared" si="216"/>
        <v>0</v>
      </c>
      <c r="BH1839" s="214">
        <f t="shared" si="217"/>
        <v>0</v>
      </c>
      <c r="BI1839" s="214">
        <f t="shared" si="218"/>
        <v>0</v>
      </c>
      <c r="BJ1839" s="23" t="s">
        <v>24</v>
      </c>
      <c r="BK1839" s="214">
        <f t="shared" si="219"/>
        <v>0</v>
      </c>
      <c r="BL1839" s="23" t="s">
        <v>299</v>
      </c>
      <c r="BM1839" s="23" t="s">
        <v>3322</v>
      </c>
    </row>
    <row r="1840" spans="2:65" s="1" customFormat="1" ht="57" customHeight="1">
      <c r="B1840" s="40"/>
      <c r="C1840" s="203" t="s">
        <v>3323</v>
      </c>
      <c r="D1840" s="203" t="s">
        <v>185</v>
      </c>
      <c r="E1840" s="204" t="s">
        <v>3324</v>
      </c>
      <c r="F1840" s="205" t="s">
        <v>3284</v>
      </c>
      <c r="G1840" s="206" t="s">
        <v>312</v>
      </c>
      <c r="H1840" s="207">
        <v>1100</v>
      </c>
      <c r="I1840" s="208"/>
      <c r="J1840" s="209">
        <f t="shared" si="210"/>
        <v>0</v>
      </c>
      <c r="K1840" s="205" t="s">
        <v>22</v>
      </c>
      <c r="L1840" s="60"/>
      <c r="M1840" s="210" t="s">
        <v>22</v>
      </c>
      <c r="N1840" s="211" t="s">
        <v>49</v>
      </c>
      <c r="O1840" s="41"/>
      <c r="P1840" s="212">
        <f t="shared" si="211"/>
        <v>0</v>
      </c>
      <c r="Q1840" s="212">
        <v>0</v>
      </c>
      <c r="R1840" s="212">
        <f t="shared" si="212"/>
        <v>0</v>
      </c>
      <c r="S1840" s="212">
        <v>0</v>
      </c>
      <c r="T1840" s="213">
        <f t="shared" si="213"/>
        <v>0</v>
      </c>
      <c r="AR1840" s="23" t="s">
        <v>299</v>
      </c>
      <c r="AT1840" s="23" t="s">
        <v>185</v>
      </c>
      <c r="AU1840" s="23" t="s">
        <v>86</v>
      </c>
      <c r="AY1840" s="23" t="s">
        <v>183</v>
      </c>
      <c r="BE1840" s="214">
        <f t="shared" si="214"/>
        <v>0</v>
      </c>
      <c r="BF1840" s="214">
        <f t="shared" si="215"/>
        <v>0</v>
      </c>
      <c r="BG1840" s="214">
        <f t="shared" si="216"/>
        <v>0</v>
      </c>
      <c r="BH1840" s="214">
        <f t="shared" si="217"/>
        <v>0</v>
      </c>
      <c r="BI1840" s="214">
        <f t="shared" si="218"/>
        <v>0</v>
      </c>
      <c r="BJ1840" s="23" t="s">
        <v>24</v>
      </c>
      <c r="BK1840" s="214">
        <f t="shared" si="219"/>
        <v>0</v>
      </c>
      <c r="BL1840" s="23" t="s">
        <v>299</v>
      </c>
      <c r="BM1840" s="23" t="s">
        <v>3325</v>
      </c>
    </row>
    <row r="1841" spans="2:65" s="1" customFormat="1" ht="44.25" customHeight="1">
      <c r="B1841" s="40"/>
      <c r="C1841" s="203" t="s">
        <v>3326</v>
      </c>
      <c r="D1841" s="203" t="s">
        <v>185</v>
      </c>
      <c r="E1841" s="204" t="s">
        <v>3327</v>
      </c>
      <c r="F1841" s="205" t="s">
        <v>3328</v>
      </c>
      <c r="G1841" s="206" t="s">
        <v>312</v>
      </c>
      <c r="H1841" s="207">
        <v>910</v>
      </c>
      <c r="I1841" s="208"/>
      <c r="J1841" s="209">
        <f t="shared" si="210"/>
        <v>0</v>
      </c>
      <c r="K1841" s="205" t="s">
        <v>22</v>
      </c>
      <c r="L1841" s="60"/>
      <c r="M1841" s="210" t="s">
        <v>22</v>
      </c>
      <c r="N1841" s="211" t="s">
        <v>49</v>
      </c>
      <c r="O1841" s="41"/>
      <c r="P1841" s="212">
        <f t="shared" si="211"/>
        <v>0</v>
      </c>
      <c r="Q1841" s="212">
        <v>0</v>
      </c>
      <c r="R1841" s="212">
        <f t="shared" si="212"/>
        <v>0</v>
      </c>
      <c r="S1841" s="212">
        <v>0</v>
      </c>
      <c r="T1841" s="213">
        <f t="shared" si="213"/>
        <v>0</v>
      </c>
      <c r="AR1841" s="23" t="s">
        <v>299</v>
      </c>
      <c r="AT1841" s="23" t="s">
        <v>185</v>
      </c>
      <c r="AU1841" s="23" t="s">
        <v>86</v>
      </c>
      <c r="AY1841" s="23" t="s">
        <v>183</v>
      </c>
      <c r="BE1841" s="214">
        <f t="shared" si="214"/>
        <v>0</v>
      </c>
      <c r="BF1841" s="214">
        <f t="shared" si="215"/>
        <v>0</v>
      </c>
      <c r="BG1841" s="214">
        <f t="shared" si="216"/>
        <v>0</v>
      </c>
      <c r="BH1841" s="214">
        <f t="shared" si="217"/>
        <v>0</v>
      </c>
      <c r="BI1841" s="214">
        <f t="shared" si="218"/>
        <v>0</v>
      </c>
      <c r="BJ1841" s="23" t="s">
        <v>24</v>
      </c>
      <c r="BK1841" s="214">
        <f t="shared" si="219"/>
        <v>0</v>
      </c>
      <c r="BL1841" s="23" t="s">
        <v>299</v>
      </c>
      <c r="BM1841" s="23" t="s">
        <v>3329</v>
      </c>
    </row>
    <row r="1842" spans="2:65" s="1" customFormat="1" ht="31.5" customHeight="1">
      <c r="B1842" s="40"/>
      <c r="C1842" s="203" t="s">
        <v>3330</v>
      </c>
      <c r="D1842" s="203" t="s">
        <v>185</v>
      </c>
      <c r="E1842" s="204" t="s">
        <v>3331</v>
      </c>
      <c r="F1842" s="205" t="s">
        <v>3332</v>
      </c>
      <c r="G1842" s="206" t="s">
        <v>312</v>
      </c>
      <c r="H1842" s="207">
        <v>140</v>
      </c>
      <c r="I1842" s="208"/>
      <c r="J1842" s="209">
        <f t="shared" si="210"/>
        <v>0</v>
      </c>
      <c r="K1842" s="205" t="s">
        <v>22</v>
      </c>
      <c r="L1842" s="60"/>
      <c r="M1842" s="210" t="s">
        <v>22</v>
      </c>
      <c r="N1842" s="211" t="s">
        <v>49</v>
      </c>
      <c r="O1842" s="41"/>
      <c r="P1842" s="212">
        <f t="shared" si="211"/>
        <v>0</v>
      </c>
      <c r="Q1842" s="212">
        <v>0</v>
      </c>
      <c r="R1842" s="212">
        <f t="shared" si="212"/>
        <v>0</v>
      </c>
      <c r="S1842" s="212">
        <v>0</v>
      </c>
      <c r="T1842" s="213">
        <f t="shared" si="213"/>
        <v>0</v>
      </c>
      <c r="AR1842" s="23" t="s">
        <v>299</v>
      </c>
      <c r="AT1842" s="23" t="s">
        <v>185</v>
      </c>
      <c r="AU1842" s="23" t="s">
        <v>86</v>
      </c>
      <c r="AY1842" s="23" t="s">
        <v>183</v>
      </c>
      <c r="BE1842" s="214">
        <f t="shared" si="214"/>
        <v>0</v>
      </c>
      <c r="BF1842" s="214">
        <f t="shared" si="215"/>
        <v>0</v>
      </c>
      <c r="BG1842" s="214">
        <f t="shared" si="216"/>
        <v>0</v>
      </c>
      <c r="BH1842" s="214">
        <f t="shared" si="217"/>
        <v>0</v>
      </c>
      <c r="BI1842" s="214">
        <f t="shared" si="218"/>
        <v>0</v>
      </c>
      <c r="BJ1842" s="23" t="s">
        <v>24</v>
      </c>
      <c r="BK1842" s="214">
        <f t="shared" si="219"/>
        <v>0</v>
      </c>
      <c r="BL1842" s="23" t="s">
        <v>299</v>
      </c>
      <c r="BM1842" s="23" t="s">
        <v>3333</v>
      </c>
    </row>
    <row r="1843" spans="2:65" s="1" customFormat="1" ht="22.5" customHeight="1">
      <c r="B1843" s="40"/>
      <c r="C1843" s="203" t="s">
        <v>3334</v>
      </c>
      <c r="D1843" s="203" t="s">
        <v>185</v>
      </c>
      <c r="E1843" s="204" t="s">
        <v>3335</v>
      </c>
      <c r="F1843" s="205" t="s">
        <v>3288</v>
      </c>
      <c r="G1843" s="206" t="s">
        <v>3032</v>
      </c>
      <c r="H1843" s="207">
        <v>1</v>
      </c>
      <c r="I1843" s="208"/>
      <c r="J1843" s="209">
        <f t="shared" si="210"/>
        <v>0</v>
      </c>
      <c r="K1843" s="205" t="s">
        <v>22</v>
      </c>
      <c r="L1843" s="60"/>
      <c r="M1843" s="210" t="s">
        <v>22</v>
      </c>
      <c r="N1843" s="211" t="s">
        <v>49</v>
      </c>
      <c r="O1843" s="41"/>
      <c r="P1843" s="212">
        <f t="shared" si="211"/>
        <v>0</v>
      </c>
      <c r="Q1843" s="212">
        <v>0</v>
      </c>
      <c r="R1843" s="212">
        <f t="shared" si="212"/>
        <v>0</v>
      </c>
      <c r="S1843" s="212">
        <v>0</v>
      </c>
      <c r="T1843" s="213">
        <f t="shared" si="213"/>
        <v>0</v>
      </c>
      <c r="AR1843" s="23" t="s">
        <v>299</v>
      </c>
      <c r="AT1843" s="23" t="s">
        <v>185</v>
      </c>
      <c r="AU1843" s="23" t="s">
        <v>86</v>
      </c>
      <c r="AY1843" s="23" t="s">
        <v>183</v>
      </c>
      <c r="BE1843" s="214">
        <f t="shared" si="214"/>
        <v>0</v>
      </c>
      <c r="BF1843" s="214">
        <f t="shared" si="215"/>
        <v>0</v>
      </c>
      <c r="BG1843" s="214">
        <f t="shared" si="216"/>
        <v>0</v>
      </c>
      <c r="BH1843" s="214">
        <f t="shared" si="217"/>
        <v>0</v>
      </c>
      <c r="BI1843" s="214">
        <f t="shared" si="218"/>
        <v>0</v>
      </c>
      <c r="BJ1843" s="23" t="s">
        <v>24</v>
      </c>
      <c r="BK1843" s="214">
        <f t="shared" si="219"/>
        <v>0</v>
      </c>
      <c r="BL1843" s="23" t="s">
        <v>299</v>
      </c>
      <c r="BM1843" s="23" t="s">
        <v>3336</v>
      </c>
    </row>
    <row r="1844" spans="2:65" s="1" customFormat="1" ht="31.5" customHeight="1">
      <c r="B1844" s="40"/>
      <c r="C1844" s="203" t="s">
        <v>3337</v>
      </c>
      <c r="D1844" s="203" t="s">
        <v>185</v>
      </c>
      <c r="E1844" s="204" t="s">
        <v>3338</v>
      </c>
      <c r="F1844" s="205" t="s">
        <v>3339</v>
      </c>
      <c r="G1844" s="206" t="s">
        <v>246</v>
      </c>
      <c r="H1844" s="207">
        <v>47</v>
      </c>
      <c r="I1844" s="208"/>
      <c r="J1844" s="209">
        <f t="shared" si="210"/>
        <v>0</v>
      </c>
      <c r="K1844" s="205" t="s">
        <v>22</v>
      </c>
      <c r="L1844" s="60"/>
      <c r="M1844" s="210" t="s">
        <v>22</v>
      </c>
      <c r="N1844" s="211" t="s">
        <v>49</v>
      </c>
      <c r="O1844" s="41"/>
      <c r="P1844" s="212">
        <f t="shared" si="211"/>
        <v>0</v>
      </c>
      <c r="Q1844" s="212">
        <v>0</v>
      </c>
      <c r="R1844" s="212">
        <f t="shared" si="212"/>
        <v>0</v>
      </c>
      <c r="S1844" s="212">
        <v>0</v>
      </c>
      <c r="T1844" s="213">
        <f t="shared" si="213"/>
        <v>0</v>
      </c>
      <c r="AR1844" s="23" t="s">
        <v>299</v>
      </c>
      <c r="AT1844" s="23" t="s">
        <v>185</v>
      </c>
      <c r="AU1844" s="23" t="s">
        <v>86</v>
      </c>
      <c r="AY1844" s="23" t="s">
        <v>183</v>
      </c>
      <c r="BE1844" s="214">
        <f t="shared" si="214"/>
        <v>0</v>
      </c>
      <c r="BF1844" s="214">
        <f t="shared" si="215"/>
        <v>0</v>
      </c>
      <c r="BG1844" s="214">
        <f t="shared" si="216"/>
        <v>0</v>
      </c>
      <c r="BH1844" s="214">
        <f t="shared" si="217"/>
        <v>0</v>
      </c>
      <c r="BI1844" s="214">
        <f t="shared" si="218"/>
        <v>0</v>
      </c>
      <c r="BJ1844" s="23" t="s">
        <v>24</v>
      </c>
      <c r="BK1844" s="214">
        <f t="shared" si="219"/>
        <v>0</v>
      </c>
      <c r="BL1844" s="23" t="s">
        <v>299</v>
      </c>
      <c r="BM1844" s="23" t="s">
        <v>3340</v>
      </c>
    </row>
    <row r="1845" spans="2:65" s="1" customFormat="1" ht="22.5" customHeight="1">
      <c r="B1845" s="40"/>
      <c r="C1845" s="203" t="s">
        <v>3341</v>
      </c>
      <c r="D1845" s="203" t="s">
        <v>185</v>
      </c>
      <c r="E1845" s="204" t="s">
        <v>3342</v>
      </c>
      <c r="F1845" s="205" t="s">
        <v>3343</v>
      </c>
      <c r="G1845" s="206" t="s">
        <v>246</v>
      </c>
      <c r="H1845" s="207">
        <v>2</v>
      </c>
      <c r="I1845" s="208"/>
      <c r="J1845" s="209">
        <f t="shared" si="210"/>
        <v>0</v>
      </c>
      <c r="K1845" s="205" t="s">
        <v>22</v>
      </c>
      <c r="L1845" s="60"/>
      <c r="M1845" s="210" t="s">
        <v>22</v>
      </c>
      <c r="N1845" s="211" t="s">
        <v>49</v>
      </c>
      <c r="O1845" s="41"/>
      <c r="P1845" s="212">
        <f t="shared" si="211"/>
        <v>0</v>
      </c>
      <c r="Q1845" s="212">
        <v>0</v>
      </c>
      <c r="R1845" s="212">
        <f t="shared" si="212"/>
        <v>0</v>
      </c>
      <c r="S1845" s="212">
        <v>0</v>
      </c>
      <c r="T1845" s="213">
        <f t="shared" si="213"/>
        <v>0</v>
      </c>
      <c r="AR1845" s="23" t="s">
        <v>299</v>
      </c>
      <c r="AT1845" s="23" t="s">
        <v>185</v>
      </c>
      <c r="AU1845" s="23" t="s">
        <v>86</v>
      </c>
      <c r="AY1845" s="23" t="s">
        <v>183</v>
      </c>
      <c r="BE1845" s="214">
        <f t="shared" si="214"/>
        <v>0</v>
      </c>
      <c r="BF1845" s="214">
        <f t="shared" si="215"/>
        <v>0</v>
      </c>
      <c r="BG1845" s="214">
        <f t="shared" si="216"/>
        <v>0</v>
      </c>
      <c r="BH1845" s="214">
        <f t="shared" si="217"/>
        <v>0</v>
      </c>
      <c r="BI1845" s="214">
        <f t="shared" si="218"/>
        <v>0</v>
      </c>
      <c r="BJ1845" s="23" t="s">
        <v>24</v>
      </c>
      <c r="BK1845" s="214">
        <f t="shared" si="219"/>
        <v>0</v>
      </c>
      <c r="BL1845" s="23" t="s">
        <v>299</v>
      </c>
      <c r="BM1845" s="23" t="s">
        <v>3344</v>
      </c>
    </row>
    <row r="1846" spans="2:65" s="1" customFormat="1" ht="22.5" customHeight="1">
      <c r="B1846" s="40"/>
      <c r="C1846" s="203" t="s">
        <v>3345</v>
      </c>
      <c r="D1846" s="203" t="s">
        <v>185</v>
      </c>
      <c r="E1846" s="204" t="s">
        <v>3346</v>
      </c>
      <c r="F1846" s="205" t="s">
        <v>3292</v>
      </c>
      <c r="G1846" s="206" t="s">
        <v>3032</v>
      </c>
      <c r="H1846" s="207">
        <v>1</v>
      </c>
      <c r="I1846" s="208"/>
      <c r="J1846" s="209">
        <f t="shared" si="210"/>
        <v>0</v>
      </c>
      <c r="K1846" s="205" t="s">
        <v>22</v>
      </c>
      <c r="L1846" s="60"/>
      <c r="M1846" s="210" t="s">
        <v>22</v>
      </c>
      <c r="N1846" s="211" t="s">
        <v>49</v>
      </c>
      <c r="O1846" s="41"/>
      <c r="P1846" s="212">
        <f t="shared" si="211"/>
        <v>0</v>
      </c>
      <c r="Q1846" s="212">
        <v>0</v>
      </c>
      <c r="R1846" s="212">
        <f t="shared" si="212"/>
        <v>0</v>
      </c>
      <c r="S1846" s="212">
        <v>0</v>
      </c>
      <c r="T1846" s="213">
        <f t="shared" si="213"/>
        <v>0</v>
      </c>
      <c r="AR1846" s="23" t="s">
        <v>299</v>
      </c>
      <c r="AT1846" s="23" t="s">
        <v>185</v>
      </c>
      <c r="AU1846" s="23" t="s">
        <v>86</v>
      </c>
      <c r="AY1846" s="23" t="s">
        <v>183</v>
      </c>
      <c r="BE1846" s="214">
        <f t="shared" si="214"/>
        <v>0</v>
      </c>
      <c r="BF1846" s="214">
        <f t="shared" si="215"/>
        <v>0</v>
      </c>
      <c r="BG1846" s="214">
        <f t="shared" si="216"/>
        <v>0</v>
      </c>
      <c r="BH1846" s="214">
        <f t="shared" si="217"/>
        <v>0</v>
      </c>
      <c r="BI1846" s="214">
        <f t="shared" si="218"/>
        <v>0</v>
      </c>
      <c r="BJ1846" s="23" t="s">
        <v>24</v>
      </c>
      <c r="BK1846" s="214">
        <f t="shared" si="219"/>
        <v>0</v>
      </c>
      <c r="BL1846" s="23" t="s">
        <v>299</v>
      </c>
      <c r="BM1846" s="23" t="s">
        <v>3347</v>
      </c>
    </row>
    <row r="1847" spans="2:65" s="1" customFormat="1" ht="22.5" customHeight="1">
      <c r="B1847" s="40"/>
      <c r="C1847" s="203" t="s">
        <v>3348</v>
      </c>
      <c r="D1847" s="203" t="s">
        <v>185</v>
      </c>
      <c r="E1847" s="204" t="s">
        <v>3349</v>
      </c>
      <c r="F1847" s="205" t="s">
        <v>3350</v>
      </c>
      <c r="G1847" s="206" t="s">
        <v>246</v>
      </c>
      <c r="H1847" s="207">
        <v>86</v>
      </c>
      <c r="I1847" s="208"/>
      <c r="J1847" s="209">
        <f t="shared" si="210"/>
        <v>0</v>
      </c>
      <c r="K1847" s="205" t="s">
        <v>22</v>
      </c>
      <c r="L1847" s="60"/>
      <c r="M1847" s="210" t="s">
        <v>22</v>
      </c>
      <c r="N1847" s="211" t="s">
        <v>49</v>
      </c>
      <c r="O1847" s="41"/>
      <c r="P1847" s="212">
        <f t="shared" si="211"/>
        <v>0</v>
      </c>
      <c r="Q1847" s="212">
        <v>0</v>
      </c>
      <c r="R1847" s="212">
        <f t="shared" si="212"/>
        <v>0</v>
      </c>
      <c r="S1847" s="212">
        <v>0</v>
      </c>
      <c r="T1847" s="213">
        <f t="shared" si="213"/>
        <v>0</v>
      </c>
      <c r="AR1847" s="23" t="s">
        <v>299</v>
      </c>
      <c r="AT1847" s="23" t="s">
        <v>185</v>
      </c>
      <c r="AU1847" s="23" t="s">
        <v>86</v>
      </c>
      <c r="AY1847" s="23" t="s">
        <v>183</v>
      </c>
      <c r="BE1847" s="214">
        <f t="shared" si="214"/>
        <v>0</v>
      </c>
      <c r="BF1847" s="214">
        <f t="shared" si="215"/>
        <v>0</v>
      </c>
      <c r="BG1847" s="214">
        <f t="shared" si="216"/>
        <v>0</v>
      </c>
      <c r="BH1847" s="214">
        <f t="shared" si="217"/>
        <v>0</v>
      </c>
      <c r="BI1847" s="214">
        <f t="shared" si="218"/>
        <v>0</v>
      </c>
      <c r="BJ1847" s="23" t="s">
        <v>24</v>
      </c>
      <c r="BK1847" s="214">
        <f t="shared" si="219"/>
        <v>0</v>
      </c>
      <c r="BL1847" s="23" t="s">
        <v>299</v>
      </c>
      <c r="BM1847" s="23" t="s">
        <v>3351</v>
      </c>
    </row>
    <row r="1848" spans="2:65" s="1" customFormat="1" ht="22.5" customHeight="1">
      <c r="B1848" s="40"/>
      <c r="C1848" s="203" t="s">
        <v>3352</v>
      </c>
      <c r="D1848" s="203" t="s">
        <v>185</v>
      </c>
      <c r="E1848" s="204" t="s">
        <v>3353</v>
      </c>
      <c r="F1848" s="205" t="s">
        <v>3354</v>
      </c>
      <c r="G1848" s="206" t="s">
        <v>246</v>
      </c>
      <c r="H1848" s="207">
        <v>86</v>
      </c>
      <c r="I1848" s="208"/>
      <c r="J1848" s="209">
        <f t="shared" si="210"/>
        <v>0</v>
      </c>
      <c r="K1848" s="205" t="s">
        <v>22</v>
      </c>
      <c r="L1848" s="60"/>
      <c r="M1848" s="210" t="s">
        <v>22</v>
      </c>
      <c r="N1848" s="211" t="s">
        <v>49</v>
      </c>
      <c r="O1848" s="41"/>
      <c r="P1848" s="212">
        <f t="shared" si="211"/>
        <v>0</v>
      </c>
      <c r="Q1848" s="212">
        <v>0</v>
      </c>
      <c r="R1848" s="212">
        <f t="shared" si="212"/>
        <v>0</v>
      </c>
      <c r="S1848" s="212">
        <v>0</v>
      </c>
      <c r="T1848" s="213">
        <f t="shared" si="213"/>
        <v>0</v>
      </c>
      <c r="AR1848" s="23" t="s">
        <v>299</v>
      </c>
      <c r="AT1848" s="23" t="s">
        <v>185</v>
      </c>
      <c r="AU1848" s="23" t="s">
        <v>86</v>
      </c>
      <c r="AY1848" s="23" t="s">
        <v>183</v>
      </c>
      <c r="BE1848" s="214">
        <f t="shared" si="214"/>
        <v>0</v>
      </c>
      <c r="BF1848" s="214">
        <f t="shared" si="215"/>
        <v>0</v>
      </c>
      <c r="BG1848" s="214">
        <f t="shared" si="216"/>
        <v>0</v>
      </c>
      <c r="BH1848" s="214">
        <f t="shared" si="217"/>
        <v>0</v>
      </c>
      <c r="BI1848" s="214">
        <f t="shared" si="218"/>
        <v>0</v>
      </c>
      <c r="BJ1848" s="23" t="s">
        <v>24</v>
      </c>
      <c r="BK1848" s="214">
        <f t="shared" si="219"/>
        <v>0</v>
      </c>
      <c r="BL1848" s="23" t="s">
        <v>299</v>
      </c>
      <c r="BM1848" s="23" t="s">
        <v>3355</v>
      </c>
    </row>
    <row r="1849" spans="2:65" s="1" customFormat="1" ht="31.5" customHeight="1">
      <c r="B1849" s="40"/>
      <c r="C1849" s="203" t="s">
        <v>3356</v>
      </c>
      <c r="D1849" s="203" t="s">
        <v>185</v>
      </c>
      <c r="E1849" s="204" t="s">
        <v>3357</v>
      </c>
      <c r="F1849" s="205" t="s">
        <v>3358</v>
      </c>
      <c r="G1849" s="206" t="s">
        <v>3032</v>
      </c>
      <c r="H1849" s="207">
        <v>1</v>
      </c>
      <c r="I1849" s="208"/>
      <c r="J1849" s="209">
        <f t="shared" si="210"/>
        <v>0</v>
      </c>
      <c r="K1849" s="205" t="s">
        <v>22</v>
      </c>
      <c r="L1849" s="60"/>
      <c r="M1849" s="210" t="s">
        <v>22</v>
      </c>
      <c r="N1849" s="211" t="s">
        <v>49</v>
      </c>
      <c r="O1849" s="41"/>
      <c r="P1849" s="212">
        <f t="shared" si="211"/>
        <v>0</v>
      </c>
      <c r="Q1849" s="212">
        <v>0</v>
      </c>
      <c r="R1849" s="212">
        <f t="shared" si="212"/>
        <v>0</v>
      </c>
      <c r="S1849" s="212">
        <v>0</v>
      </c>
      <c r="T1849" s="213">
        <f t="shared" si="213"/>
        <v>0</v>
      </c>
      <c r="AR1849" s="23" t="s">
        <v>299</v>
      </c>
      <c r="AT1849" s="23" t="s">
        <v>185</v>
      </c>
      <c r="AU1849" s="23" t="s">
        <v>86</v>
      </c>
      <c r="AY1849" s="23" t="s">
        <v>183</v>
      </c>
      <c r="BE1849" s="214">
        <f t="shared" si="214"/>
        <v>0</v>
      </c>
      <c r="BF1849" s="214">
        <f t="shared" si="215"/>
        <v>0</v>
      </c>
      <c r="BG1849" s="214">
        <f t="shared" si="216"/>
        <v>0</v>
      </c>
      <c r="BH1849" s="214">
        <f t="shared" si="217"/>
        <v>0</v>
      </c>
      <c r="BI1849" s="214">
        <f t="shared" si="218"/>
        <v>0</v>
      </c>
      <c r="BJ1849" s="23" t="s">
        <v>24</v>
      </c>
      <c r="BK1849" s="214">
        <f t="shared" si="219"/>
        <v>0</v>
      </c>
      <c r="BL1849" s="23" t="s">
        <v>299</v>
      </c>
      <c r="BM1849" s="23" t="s">
        <v>3359</v>
      </c>
    </row>
    <row r="1850" spans="2:65" s="1" customFormat="1" ht="22.5" customHeight="1">
      <c r="B1850" s="40"/>
      <c r="C1850" s="203" t="s">
        <v>3360</v>
      </c>
      <c r="D1850" s="203" t="s">
        <v>185</v>
      </c>
      <c r="E1850" s="204" t="s">
        <v>3361</v>
      </c>
      <c r="F1850" s="205" t="s">
        <v>3362</v>
      </c>
      <c r="G1850" s="206" t="s">
        <v>3032</v>
      </c>
      <c r="H1850" s="207">
        <v>1</v>
      </c>
      <c r="I1850" s="208"/>
      <c r="J1850" s="209">
        <f t="shared" si="210"/>
        <v>0</v>
      </c>
      <c r="K1850" s="205" t="s">
        <v>22</v>
      </c>
      <c r="L1850" s="60"/>
      <c r="M1850" s="210" t="s">
        <v>22</v>
      </c>
      <c r="N1850" s="211" t="s">
        <v>49</v>
      </c>
      <c r="O1850" s="41"/>
      <c r="P1850" s="212">
        <f t="shared" si="211"/>
        <v>0</v>
      </c>
      <c r="Q1850" s="212">
        <v>0</v>
      </c>
      <c r="R1850" s="212">
        <f t="shared" si="212"/>
        <v>0</v>
      </c>
      <c r="S1850" s="212">
        <v>0</v>
      </c>
      <c r="T1850" s="213">
        <f t="shared" si="213"/>
        <v>0</v>
      </c>
      <c r="AR1850" s="23" t="s">
        <v>299</v>
      </c>
      <c r="AT1850" s="23" t="s">
        <v>185</v>
      </c>
      <c r="AU1850" s="23" t="s">
        <v>86</v>
      </c>
      <c r="AY1850" s="23" t="s">
        <v>183</v>
      </c>
      <c r="BE1850" s="214">
        <f t="shared" si="214"/>
        <v>0</v>
      </c>
      <c r="BF1850" s="214">
        <f t="shared" si="215"/>
        <v>0</v>
      </c>
      <c r="BG1850" s="214">
        <f t="shared" si="216"/>
        <v>0</v>
      </c>
      <c r="BH1850" s="214">
        <f t="shared" si="217"/>
        <v>0</v>
      </c>
      <c r="BI1850" s="214">
        <f t="shared" si="218"/>
        <v>0</v>
      </c>
      <c r="BJ1850" s="23" t="s">
        <v>24</v>
      </c>
      <c r="BK1850" s="214">
        <f t="shared" si="219"/>
        <v>0</v>
      </c>
      <c r="BL1850" s="23" t="s">
        <v>299</v>
      </c>
      <c r="BM1850" s="23" t="s">
        <v>3363</v>
      </c>
    </row>
    <row r="1851" spans="2:65" s="1" customFormat="1" ht="31.5" customHeight="1">
      <c r="B1851" s="40"/>
      <c r="C1851" s="203" t="s">
        <v>3364</v>
      </c>
      <c r="D1851" s="203" t="s">
        <v>185</v>
      </c>
      <c r="E1851" s="204" t="s">
        <v>3365</v>
      </c>
      <c r="F1851" s="205" t="s">
        <v>3366</v>
      </c>
      <c r="G1851" s="206" t="s">
        <v>3032</v>
      </c>
      <c r="H1851" s="207">
        <v>1</v>
      </c>
      <c r="I1851" s="208"/>
      <c r="J1851" s="209">
        <f t="shared" si="210"/>
        <v>0</v>
      </c>
      <c r="K1851" s="205" t="s">
        <v>22</v>
      </c>
      <c r="L1851" s="60"/>
      <c r="M1851" s="210" t="s">
        <v>22</v>
      </c>
      <c r="N1851" s="211" t="s">
        <v>49</v>
      </c>
      <c r="O1851" s="41"/>
      <c r="P1851" s="212">
        <f t="shared" si="211"/>
        <v>0</v>
      </c>
      <c r="Q1851" s="212">
        <v>0</v>
      </c>
      <c r="R1851" s="212">
        <f t="shared" si="212"/>
        <v>0</v>
      </c>
      <c r="S1851" s="212">
        <v>0</v>
      </c>
      <c r="T1851" s="213">
        <f t="shared" si="213"/>
        <v>0</v>
      </c>
      <c r="AR1851" s="23" t="s">
        <v>299</v>
      </c>
      <c r="AT1851" s="23" t="s">
        <v>185</v>
      </c>
      <c r="AU1851" s="23" t="s">
        <v>86</v>
      </c>
      <c r="AY1851" s="23" t="s">
        <v>183</v>
      </c>
      <c r="BE1851" s="214">
        <f t="shared" si="214"/>
        <v>0</v>
      </c>
      <c r="BF1851" s="214">
        <f t="shared" si="215"/>
        <v>0</v>
      </c>
      <c r="BG1851" s="214">
        <f t="shared" si="216"/>
        <v>0</v>
      </c>
      <c r="BH1851" s="214">
        <f t="shared" si="217"/>
        <v>0</v>
      </c>
      <c r="BI1851" s="214">
        <f t="shared" si="218"/>
        <v>0</v>
      </c>
      <c r="BJ1851" s="23" t="s">
        <v>24</v>
      </c>
      <c r="BK1851" s="214">
        <f t="shared" si="219"/>
        <v>0</v>
      </c>
      <c r="BL1851" s="23" t="s">
        <v>299</v>
      </c>
      <c r="BM1851" s="23" t="s">
        <v>3367</v>
      </c>
    </row>
    <row r="1852" spans="2:65" s="1" customFormat="1" ht="31.5" customHeight="1">
      <c r="B1852" s="40"/>
      <c r="C1852" s="203" t="s">
        <v>3368</v>
      </c>
      <c r="D1852" s="203" t="s">
        <v>185</v>
      </c>
      <c r="E1852" s="204" t="s">
        <v>3369</v>
      </c>
      <c r="F1852" s="205" t="s">
        <v>3370</v>
      </c>
      <c r="G1852" s="206" t="s">
        <v>3032</v>
      </c>
      <c r="H1852" s="207">
        <v>1</v>
      </c>
      <c r="I1852" s="208"/>
      <c r="J1852" s="209">
        <f t="shared" si="210"/>
        <v>0</v>
      </c>
      <c r="K1852" s="205" t="s">
        <v>22</v>
      </c>
      <c r="L1852" s="60"/>
      <c r="M1852" s="210" t="s">
        <v>22</v>
      </c>
      <c r="N1852" s="211" t="s">
        <v>49</v>
      </c>
      <c r="O1852" s="41"/>
      <c r="P1852" s="212">
        <f t="shared" si="211"/>
        <v>0</v>
      </c>
      <c r="Q1852" s="212">
        <v>0</v>
      </c>
      <c r="R1852" s="212">
        <f t="shared" si="212"/>
        <v>0</v>
      </c>
      <c r="S1852" s="212">
        <v>0</v>
      </c>
      <c r="T1852" s="213">
        <f t="shared" si="213"/>
        <v>0</v>
      </c>
      <c r="AR1852" s="23" t="s">
        <v>299</v>
      </c>
      <c r="AT1852" s="23" t="s">
        <v>185</v>
      </c>
      <c r="AU1852" s="23" t="s">
        <v>86</v>
      </c>
      <c r="AY1852" s="23" t="s">
        <v>183</v>
      </c>
      <c r="BE1852" s="214">
        <f t="shared" si="214"/>
        <v>0</v>
      </c>
      <c r="BF1852" s="214">
        <f t="shared" si="215"/>
        <v>0</v>
      </c>
      <c r="BG1852" s="214">
        <f t="shared" si="216"/>
        <v>0</v>
      </c>
      <c r="BH1852" s="214">
        <f t="shared" si="217"/>
        <v>0</v>
      </c>
      <c r="BI1852" s="214">
        <f t="shared" si="218"/>
        <v>0</v>
      </c>
      <c r="BJ1852" s="23" t="s">
        <v>24</v>
      </c>
      <c r="BK1852" s="214">
        <f t="shared" si="219"/>
        <v>0</v>
      </c>
      <c r="BL1852" s="23" t="s">
        <v>299</v>
      </c>
      <c r="BM1852" s="23" t="s">
        <v>3371</v>
      </c>
    </row>
    <row r="1853" spans="2:65" s="1" customFormat="1" ht="31.5" customHeight="1">
      <c r="B1853" s="40"/>
      <c r="C1853" s="203" t="s">
        <v>3372</v>
      </c>
      <c r="D1853" s="203" t="s">
        <v>185</v>
      </c>
      <c r="E1853" s="204" t="s">
        <v>3373</v>
      </c>
      <c r="F1853" s="205" t="s">
        <v>3374</v>
      </c>
      <c r="G1853" s="206" t="s">
        <v>915</v>
      </c>
      <c r="H1853" s="207">
        <v>16</v>
      </c>
      <c r="I1853" s="208"/>
      <c r="J1853" s="209">
        <f t="shared" si="210"/>
        <v>0</v>
      </c>
      <c r="K1853" s="205" t="s">
        <v>22</v>
      </c>
      <c r="L1853" s="60"/>
      <c r="M1853" s="210" t="s">
        <v>22</v>
      </c>
      <c r="N1853" s="211" t="s">
        <v>49</v>
      </c>
      <c r="O1853" s="41"/>
      <c r="P1853" s="212">
        <f t="shared" si="211"/>
        <v>0</v>
      </c>
      <c r="Q1853" s="212">
        <v>0</v>
      </c>
      <c r="R1853" s="212">
        <f t="shared" si="212"/>
        <v>0</v>
      </c>
      <c r="S1853" s="212">
        <v>0</v>
      </c>
      <c r="T1853" s="213">
        <f t="shared" si="213"/>
        <v>0</v>
      </c>
      <c r="AR1853" s="23" t="s">
        <v>299</v>
      </c>
      <c r="AT1853" s="23" t="s">
        <v>185</v>
      </c>
      <c r="AU1853" s="23" t="s">
        <v>86</v>
      </c>
      <c r="AY1853" s="23" t="s">
        <v>183</v>
      </c>
      <c r="BE1853" s="214">
        <f t="shared" si="214"/>
        <v>0</v>
      </c>
      <c r="BF1853" s="214">
        <f t="shared" si="215"/>
        <v>0</v>
      </c>
      <c r="BG1853" s="214">
        <f t="shared" si="216"/>
        <v>0</v>
      </c>
      <c r="BH1853" s="214">
        <f t="shared" si="217"/>
        <v>0</v>
      </c>
      <c r="BI1853" s="214">
        <f t="shared" si="218"/>
        <v>0</v>
      </c>
      <c r="BJ1853" s="23" t="s">
        <v>24</v>
      </c>
      <c r="BK1853" s="214">
        <f t="shared" si="219"/>
        <v>0</v>
      </c>
      <c r="BL1853" s="23" t="s">
        <v>299</v>
      </c>
      <c r="BM1853" s="23" t="s">
        <v>3375</v>
      </c>
    </row>
    <row r="1854" spans="2:65" s="1" customFormat="1" ht="22.5" customHeight="1">
      <c r="B1854" s="40"/>
      <c r="C1854" s="203" t="s">
        <v>3376</v>
      </c>
      <c r="D1854" s="203" t="s">
        <v>185</v>
      </c>
      <c r="E1854" s="204" t="s">
        <v>3377</v>
      </c>
      <c r="F1854" s="205" t="s">
        <v>3378</v>
      </c>
      <c r="G1854" s="206" t="s">
        <v>3032</v>
      </c>
      <c r="H1854" s="207">
        <v>1</v>
      </c>
      <c r="I1854" s="208"/>
      <c r="J1854" s="209">
        <f t="shared" si="210"/>
        <v>0</v>
      </c>
      <c r="K1854" s="205" t="s">
        <v>22</v>
      </c>
      <c r="L1854" s="60"/>
      <c r="M1854" s="210" t="s">
        <v>22</v>
      </c>
      <c r="N1854" s="211" t="s">
        <v>49</v>
      </c>
      <c r="O1854" s="41"/>
      <c r="P1854" s="212">
        <f t="shared" si="211"/>
        <v>0</v>
      </c>
      <c r="Q1854" s="212">
        <v>0</v>
      </c>
      <c r="R1854" s="212">
        <f t="shared" si="212"/>
        <v>0</v>
      </c>
      <c r="S1854" s="212">
        <v>0</v>
      </c>
      <c r="T1854" s="213">
        <f t="shared" si="213"/>
        <v>0</v>
      </c>
      <c r="AR1854" s="23" t="s">
        <v>299</v>
      </c>
      <c r="AT1854" s="23" t="s">
        <v>185</v>
      </c>
      <c r="AU1854" s="23" t="s">
        <v>86</v>
      </c>
      <c r="AY1854" s="23" t="s">
        <v>183</v>
      </c>
      <c r="BE1854" s="214">
        <f t="shared" si="214"/>
        <v>0</v>
      </c>
      <c r="BF1854" s="214">
        <f t="shared" si="215"/>
        <v>0</v>
      </c>
      <c r="BG1854" s="214">
        <f t="shared" si="216"/>
        <v>0</v>
      </c>
      <c r="BH1854" s="214">
        <f t="shared" si="217"/>
        <v>0</v>
      </c>
      <c r="BI1854" s="214">
        <f t="shared" si="218"/>
        <v>0</v>
      </c>
      <c r="BJ1854" s="23" t="s">
        <v>24</v>
      </c>
      <c r="BK1854" s="214">
        <f t="shared" si="219"/>
        <v>0</v>
      </c>
      <c r="BL1854" s="23" t="s">
        <v>299</v>
      </c>
      <c r="BM1854" s="23" t="s">
        <v>3379</v>
      </c>
    </row>
    <row r="1855" spans="2:65" s="1" customFormat="1" ht="31.5" customHeight="1">
      <c r="B1855" s="40"/>
      <c r="C1855" s="203" t="s">
        <v>3380</v>
      </c>
      <c r="D1855" s="203" t="s">
        <v>185</v>
      </c>
      <c r="E1855" s="204" t="s">
        <v>3381</v>
      </c>
      <c r="F1855" s="205" t="s">
        <v>3382</v>
      </c>
      <c r="G1855" s="206" t="s">
        <v>3032</v>
      </c>
      <c r="H1855" s="207">
        <v>1</v>
      </c>
      <c r="I1855" s="208"/>
      <c r="J1855" s="209">
        <f t="shared" si="210"/>
        <v>0</v>
      </c>
      <c r="K1855" s="205" t="s">
        <v>22</v>
      </c>
      <c r="L1855" s="60"/>
      <c r="M1855" s="210" t="s">
        <v>22</v>
      </c>
      <c r="N1855" s="211" t="s">
        <v>49</v>
      </c>
      <c r="O1855" s="41"/>
      <c r="P1855" s="212">
        <f t="shared" si="211"/>
        <v>0</v>
      </c>
      <c r="Q1855" s="212">
        <v>0</v>
      </c>
      <c r="R1855" s="212">
        <f t="shared" si="212"/>
        <v>0</v>
      </c>
      <c r="S1855" s="212">
        <v>0</v>
      </c>
      <c r="T1855" s="213">
        <f t="shared" si="213"/>
        <v>0</v>
      </c>
      <c r="AR1855" s="23" t="s">
        <v>299</v>
      </c>
      <c r="AT1855" s="23" t="s">
        <v>185</v>
      </c>
      <c r="AU1855" s="23" t="s">
        <v>86</v>
      </c>
      <c r="AY1855" s="23" t="s">
        <v>183</v>
      </c>
      <c r="BE1855" s="214">
        <f t="shared" si="214"/>
        <v>0</v>
      </c>
      <c r="BF1855" s="214">
        <f t="shared" si="215"/>
        <v>0</v>
      </c>
      <c r="BG1855" s="214">
        <f t="shared" si="216"/>
        <v>0</v>
      </c>
      <c r="BH1855" s="214">
        <f t="shared" si="217"/>
        <v>0</v>
      </c>
      <c r="BI1855" s="214">
        <f t="shared" si="218"/>
        <v>0</v>
      </c>
      <c r="BJ1855" s="23" t="s">
        <v>24</v>
      </c>
      <c r="BK1855" s="214">
        <f t="shared" si="219"/>
        <v>0</v>
      </c>
      <c r="BL1855" s="23" t="s">
        <v>299</v>
      </c>
      <c r="BM1855" s="23" t="s">
        <v>3383</v>
      </c>
    </row>
    <row r="1856" spans="2:65" s="1" customFormat="1" ht="22.5" customHeight="1">
      <c r="B1856" s="40"/>
      <c r="C1856" s="203" t="s">
        <v>3384</v>
      </c>
      <c r="D1856" s="203" t="s">
        <v>185</v>
      </c>
      <c r="E1856" s="204" t="s">
        <v>3385</v>
      </c>
      <c r="F1856" s="205" t="s">
        <v>3386</v>
      </c>
      <c r="G1856" s="206" t="s">
        <v>3032</v>
      </c>
      <c r="H1856" s="207">
        <v>1</v>
      </c>
      <c r="I1856" s="208"/>
      <c r="J1856" s="209">
        <f t="shared" si="210"/>
        <v>0</v>
      </c>
      <c r="K1856" s="205" t="s">
        <v>22</v>
      </c>
      <c r="L1856" s="60"/>
      <c r="M1856" s="210" t="s">
        <v>22</v>
      </c>
      <c r="N1856" s="211" t="s">
        <v>49</v>
      </c>
      <c r="O1856" s="41"/>
      <c r="P1856" s="212">
        <f t="shared" si="211"/>
        <v>0</v>
      </c>
      <c r="Q1856" s="212">
        <v>0</v>
      </c>
      <c r="R1856" s="212">
        <f t="shared" si="212"/>
        <v>0</v>
      </c>
      <c r="S1856" s="212">
        <v>0</v>
      </c>
      <c r="T1856" s="213">
        <f t="shared" si="213"/>
        <v>0</v>
      </c>
      <c r="AR1856" s="23" t="s">
        <v>299</v>
      </c>
      <c r="AT1856" s="23" t="s">
        <v>185</v>
      </c>
      <c r="AU1856" s="23" t="s">
        <v>86</v>
      </c>
      <c r="AY1856" s="23" t="s">
        <v>183</v>
      </c>
      <c r="BE1856" s="214">
        <f t="shared" si="214"/>
        <v>0</v>
      </c>
      <c r="BF1856" s="214">
        <f t="shared" si="215"/>
        <v>0</v>
      </c>
      <c r="BG1856" s="214">
        <f t="shared" si="216"/>
        <v>0</v>
      </c>
      <c r="BH1856" s="214">
        <f t="shared" si="217"/>
        <v>0</v>
      </c>
      <c r="BI1856" s="214">
        <f t="shared" si="218"/>
        <v>0</v>
      </c>
      <c r="BJ1856" s="23" t="s">
        <v>24</v>
      </c>
      <c r="BK1856" s="214">
        <f t="shared" si="219"/>
        <v>0</v>
      </c>
      <c r="BL1856" s="23" t="s">
        <v>299</v>
      </c>
      <c r="BM1856" s="23" t="s">
        <v>3387</v>
      </c>
    </row>
    <row r="1857" spans="2:63" s="11" customFormat="1" ht="29.85" customHeight="1">
      <c r="B1857" s="186"/>
      <c r="C1857" s="187"/>
      <c r="D1857" s="200" t="s">
        <v>77</v>
      </c>
      <c r="E1857" s="201" t="s">
        <v>3388</v>
      </c>
      <c r="F1857" s="201" t="s">
        <v>3389</v>
      </c>
      <c r="G1857" s="187"/>
      <c r="H1857" s="187"/>
      <c r="I1857" s="190"/>
      <c r="J1857" s="202">
        <f>BK1857</f>
        <v>0</v>
      </c>
      <c r="K1857" s="187"/>
      <c r="L1857" s="192"/>
      <c r="M1857" s="193"/>
      <c r="N1857" s="194"/>
      <c r="O1857" s="194"/>
      <c r="P1857" s="195">
        <f>SUM(P1858:P1867)</f>
        <v>0</v>
      </c>
      <c r="Q1857" s="194"/>
      <c r="R1857" s="195">
        <f>SUM(R1858:R1867)</f>
        <v>0</v>
      </c>
      <c r="S1857" s="194"/>
      <c r="T1857" s="196">
        <f>SUM(T1858:T1867)</f>
        <v>0</v>
      </c>
      <c r="AR1857" s="197" t="s">
        <v>86</v>
      </c>
      <c r="AT1857" s="198" t="s">
        <v>77</v>
      </c>
      <c r="AU1857" s="198" t="s">
        <v>24</v>
      </c>
      <c r="AY1857" s="197" t="s">
        <v>183</v>
      </c>
      <c r="BK1857" s="199">
        <f>SUM(BK1858:BK1867)</f>
        <v>0</v>
      </c>
    </row>
    <row r="1858" spans="2:65" s="1" customFormat="1" ht="22.5" customHeight="1">
      <c r="B1858" s="40"/>
      <c r="C1858" s="203" t="s">
        <v>3390</v>
      </c>
      <c r="D1858" s="203" t="s">
        <v>185</v>
      </c>
      <c r="E1858" s="204" t="s">
        <v>3391</v>
      </c>
      <c r="F1858" s="205" t="s">
        <v>3392</v>
      </c>
      <c r="G1858" s="206" t="s">
        <v>246</v>
      </c>
      <c r="H1858" s="207">
        <v>39</v>
      </c>
      <c r="I1858" s="208"/>
      <c r="J1858" s="209">
        <f aca="true" t="shared" si="220" ref="J1858:J1867">ROUND(I1858*H1858,2)</f>
        <v>0</v>
      </c>
      <c r="K1858" s="205" t="s">
        <v>22</v>
      </c>
      <c r="L1858" s="60"/>
      <c r="M1858" s="210" t="s">
        <v>22</v>
      </c>
      <c r="N1858" s="211" t="s">
        <v>49</v>
      </c>
      <c r="O1858" s="41"/>
      <c r="P1858" s="212">
        <f aca="true" t="shared" si="221" ref="P1858:P1867">O1858*H1858</f>
        <v>0</v>
      </c>
      <c r="Q1858" s="212">
        <v>0</v>
      </c>
      <c r="R1858" s="212">
        <f aca="true" t="shared" si="222" ref="R1858:R1867">Q1858*H1858</f>
        <v>0</v>
      </c>
      <c r="S1858" s="212">
        <v>0</v>
      </c>
      <c r="T1858" s="213">
        <f aca="true" t="shared" si="223" ref="T1858:T1867">S1858*H1858</f>
        <v>0</v>
      </c>
      <c r="AR1858" s="23" t="s">
        <v>299</v>
      </c>
      <c r="AT1858" s="23" t="s">
        <v>185</v>
      </c>
      <c r="AU1858" s="23" t="s">
        <v>86</v>
      </c>
      <c r="AY1858" s="23" t="s">
        <v>183</v>
      </c>
      <c r="BE1858" s="214">
        <f aca="true" t="shared" si="224" ref="BE1858:BE1867">IF(N1858="základní",J1858,0)</f>
        <v>0</v>
      </c>
      <c r="BF1858" s="214">
        <f aca="true" t="shared" si="225" ref="BF1858:BF1867">IF(N1858="snížená",J1858,0)</f>
        <v>0</v>
      </c>
      <c r="BG1858" s="214">
        <f aca="true" t="shared" si="226" ref="BG1858:BG1867">IF(N1858="zákl. přenesená",J1858,0)</f>
        <v>0</v>
      </c>
      <c r="BH1858" s="214">
        <f aca="true" t="shared" si="227" ref="BH1858:BH1867">IF(N1858="sníž. přenesená",J1858,0)</f>
        <v>0</v>
      </c>
      <c r="BI1858" s="214">
        <f aca="true" t="shared" si="228" ref="BI1858:BI1867">IF(N1858="nulová",J1858,0)</f>
        <v>0</v>
      </c>
      <c r="BJ1858" s="23" t="s">
        <v>24</v>
      </c>
      <c r="BK1858" s="214">
        <f aca="true" t="shared" si="229" ref="BK1858:BK1867">ROUND(I1858*H1858,2)</f>
        <v>0</v>
      </c>
      <c r="BL1858" s="23" t="s">
        <v>299</v>
      </c>
      <c r="BM1858" s="23" t="s">
        <v>3393</v>
      </c>
    </row>
    <row r="1859" spans="2:65" s="1" customFormat="1" ht="44.25" customHeight="1">
      <c r="B1859" s="40"/>
      <c r="C1859" s="203" t="s">
        <v>3394</v>
      </c>
      <c r="D1859" s="203" t="s">
        <v>185</v>
      </c>
      <c r="E1859" s="204" t="s">
        <v>3395</v>
      </c>
      <c r="F1859" s="205" t="s">
        <v>3396</v>
      </c>
      <c r="G1859" s="206" t="s">
        <v>312</v>
      </c>
      <c r="H1859" s="207">
        <v>4104</v>
      </c>
      <c r="I1859" s="208"/>
      <c r="J1859" s="209">
        <f t="shared" si="220"/>
        <v>0</v>
      </c>
      <c r="K1859" s="205" t="s">
        <v>22</v>
      </c>
      <c r="L1859" s="60"/>
      <c r="M1859" s="210" t="s">
        <v>22</v>
      </c>
      <c r="N1859" s="211" t="s">
        <v>49</v>
      </c>
      <c r="O1859" s="41"/>
      <c r="P1859" s="212">
        <f t="shared" si="221"/>
        <v>0</v>
      </c>
      <c r="Q1859" s="212">
        <v>0</v>
      </c>
      <c r="R1859" s="212">
        <f t="shared" si="222"/>
        <v>0</v>
      </c>
      <c r="S1859" s="212">
        <v>0</v>
      </c>
      <c r="T1859" s="213">
        <f t="shared" si="223"/>
        <v>0</v>
      </c>
      <c r="AR1859" s="23" t="s">
        <v>299</v>
      </c>
      <c r="AT1859" s="23" t="s">
        <v>185</v>
      </c>
      <c r="AU1859" s="23" t="s">
        <v>86</v>
      </c>
      <c r="AY1859" s="23" t="s">
        <v>183</v>
      </c>
      <c r="BE1859" s="214">
        <f t="shared" si="224"/>
        <v>0</v>
      </c>
      <c r="BF1859" s="214">
        <f t="shared" si="225"/>
        <v>0</v>
      </c>
      <c r="BG1859" s="214">
        <f t="shared" si="226"/>
        <v>0</v>
      </c>
      <c r="BH1859" s="214">
        <f t="shared" si="227"/>
        <v>0</v>
      </c>
      <c r="BI1859" s="214">
        <f t="shared" si="228"/>
        <v>0</v>
      </c>
      <c r="BJ1859" s="23" t="s">
        <v>24</v>
      </c>
      <c r="BK1859" s="214">
        <f t="shared" si="229"/>
        <v>0</v>
      </c>
      <c r="BL1859" s="23" t="s">
        <v>299</v>
      </c>
      <c r="BM1859" s="23" t="s">
        <v>3397</v>
      </c>
    </row>
    <row r="1860" spans="2:65" s="1" customFormat="1" ht="22.5" customHeight="1">
      <c r="B1860" s="40"/>
      <c r="C1860" s="203" t="s">
        <v>3398</v>
      </c>
      <c r="D1860" s="203" t="s">
        <v>185</v>
      </c>
      <c r="E1860" s="204" t="s">
        <v>3399</v>
      </c>
      <c r="F1860" s="205" t="s">
        <v>3400</v>
      </c>
      <c r="G1860" s="206" t="s">
        <v>312</v>
      </c>
      <c r="H1860" s="207">
        <v>100</v>
      </c>
      <c r="I1860" s="208"/>
      <c r="J1860" s="209">
        <f t="shared" si="220"/>
        <v>0</v>
      </c>
      <c r="K1860" s="205" t="s">
        <v>22</v>
      </c>
      <c r="L1860" s="60"/>
      <c r="M1860" s="210" t="s">
        <v>22</v>
      </c>
      <c r="N1860" s="211" t="s">
        <v>49</v>
      </c>
      <c r="O1860" s="41"/>
      <c r="P1860" s="212">
        <f t="shared" si="221"/>
        <v>0</v>
      </c>
      <c r="Q1860" s="212">
        <v>0</v>
      </c>
      <c r="R1860" s="212">
        <f t="shared" si="222"/>
        <v>0</v>
      </c>
      <c r="S1860" s="212">
        <v>0</v>
      </c>
      <c r="T1860" s="213">
        <f t="shared" si="223"/>
        <v>0</v>
      </c>
      <c r="AR1860" s="23" t="s">
        <v>299</v>
      </c>
      <c r="AT1860" s="23" t="s">
        <v>185</v>
      </c>
      <c r="AU1860" s="23" t="s">
        <v>86</v>
      </c>
      <c r="AY1860" s="23" t="s">
        <v>183</v>
      </c>
      <c r="BE1860" s="214">
        <f t="shared" si="224"/>
        <v>0</v>
      </c>
      <c r="BF1860" s="214">
        <f t="shared" si="225"/>
        <v>0</v>
      </c>
      <c r="BG1860" s="214">
        <f t="shared" si="226"/>
        <v>0</v>
      </c>
      <c r="BH1860" s="214">
        <f t="shared" si="227"/>
        <v>0</v>
      </c>
      <c r="BI1860" s="214">
        <f t="shared" si="228"/>
        <v>0</v>
      </c>
      <c r="BJ1860" s="23" t="s">
        <v>24</v>
      </c>
      <c r="BK1860" s="214">
        <f t="shared" si="229"/>
        <v>0</v>
      </c>
      <c r="BL1860" s="23" t="s">
        <v>299</v>
      </c>
      <c r="BM1860" s="23" t="s">
        <v>3401</v>
      </c>
    </row>
    <row r="1861" spans="2:65" s="1" customFormat="1" ht="22.5" customHeight="1">
      <c r="B1861" s="40"/>
      <c r="C1861" s="203" t="s">
        <v>3402</v>
      </c>
      <c r="D1861" s="203" t="s">
        <v>185</v>
      </c>
      <c r="E1861" s="204" t="s">
        <v>3403</v>
      </c>
      <c r="F1861" s="205" t="s">
        <v>3404</v>
      </c>
      <c r="G1861" s="206" t="s">
        <v>246</v>
      </c>
      <c r="H1861" s="207">
        <v>39</v>
      </c>
      <c r="I1861" s="208"/>
      <c r="J1861" s="209">
        <f t="shared" si="220"/>
        <v>0</v>
      </c>
      <c r="K1861" s="205" t="s">
        <v>22</v>
      </c>
      <c r="L1861" s="60"/>
      <c r="M1861" s="210" t="s">
        <v>22</v>
      </c>
      <c r="N1861" s="211" t="s">
        <v>49</v>
      </c>
      <c r="O1861" s="41"/>
      <c r="P1861" s="212">
        <f t="shared" si="221"/>
        <v>0</v>
      </c>
      <c r="Q1861" s="212">
        <v>0</v>
      </c>
      <c r="R1861" s="212">
        <f t="shared" si="222"/>
        <v>0</v>
      </c>
      <c r="S1861" s="212">
        <v>0</v>
      </c>
      <c r="T1861" s="213">
        <f t="shared" si="223"/>
        <v>0</v>
      </c>
      <c r="AR1861" s="23" t="s">
        <v>299</v>
      </c>
      <c r="AT1861" s="23" t="s">
        <v>185</v>
      </c>
      <c r="AU1861" s="23" t="s">
        <v>86</v>
      </c>
      <c r="AY1861" s="23" t="s">
        <v>183</v>
      </c>
      <c r="BE1861" s="214">
        <f t="shared" si="224"/>
        <v>0</v>
      </c>
      <c r="BF1861" s="214">
        <f t="shared" si="225"/>
        <v>0</v>
      </c>
      <c r="BG1861" s="214">
        <f t="shared" si="226"/>
        <v>0</v>
      </c>
      <c r="BH1861" s="214">
        <f t="shared" si="227"/>
        <v>0</v>
      </c>
      <c r="BI1861" s="214">
        <f t="shared" si="228"/>
        <v>0</v>
      </c>
      <c r="BJ1861" s="23" t="s">
        <v>24</v>
      </c>
      <c r="BK1861" s="214">
        <f t="shared" si="229"/>
        <v>0</v>
      </c>
      <c r="BL1861" s="23" t="s">
        <v>299</v>
      </c>
      <c r="BM1861" s="23" t="s">
        <v>3405</v>
      </c>
    </row>
    <row r="1862" spans="2:65" s="1" customFormat="1" ht="31.5" customHeight="1">
      <c r="B1862" s="40"/>
      <c r="C1862" s="203" t="s">
        <v>3406</v>
      </c>
      <c r="D1862" s="203" t="s">
        <v>185</v>
      </c>
      <c r="E1862" s="204" t="s">
        <v>3407</v>
      </c>
      <c r="F1862" s="205" t="s">
        <v>3408</v>
      </c>
      <c r="G1862" s="206" t="s">
        <v>312</v>
      </c>
      <c r="H1862" s="207">
        <v>600</v>
      </c>
      <c r="I1862" s="208"/>
      <c r="J1862" s="209">
        <f t="shared" si="220"/>
        <v>0</v>
      </c>
      <c r="K1862" s="205" t="s">
        <v>22</v>
      </c>
      <c r="L1862" s="60"/>
      <c r="M1862" s="210" t="s">
        <v>22</v>
      </c>
      <c r="N1862" s="211" t="s">
        <v>49</v>
      </c>
      <c r="O1862" s="41"/>
      <c r="P1862" s="212">
        <f t="shared" si="221"/>
        <v>0</v>
      </c>
      <c r="Q1862" s="212">
        <v>0</v>
      </c>
      <c r="R1862" s="212">
        <f t="shared" si="222"/>
        <v>0</v>
      </c>
      <c r="S1862" s="212">
        <v>0</v>
      </c>
      <c r="T1862" s="213">
        <f t="shared" si="223"/>
        <v>0</v>
      </c>
      <c r="AR1862" s="23" t="s">
        <v>299</v>
      </c>
      <c r="AT1862" s="23" t="s">
        <v>185</v>
      </c>
      <c r="AU1862" s="23" t="s">
        <v>86</v>
      </c>
      <c r="AY1862" s="23" t="s">
        <v>183</v>
      </c>
      <c r="BE1862" s="214">
        <f t="shared" si="224"/>
        <v>0</v>
      </c>
      <c r="BF1862" s="214">
        <f t="shared" si="225"/>
        <v>0</v>
      </c>
      <c r="BG1862" s="214">
        <f t="shared" si="226"/>
        <v>0</v>
      </c>
      <c r="BH1862" s="214">
        <f t="shared" si="227"/>
        <v>0</v>
      </c>
      <c r="BI1862" s="214">
        <f t="shared" si="228"/>
        <v>0</v>
      </c>
      <c r="BJ1862" s="23" t="s">
        <v>24</v>
      </c>
      <c r="BK1862" s="214">
        <f t="shared" si="229"/>
        <v>0</v>
      </c>
      <c r="BL1862" s="23" t="s">
        <v>299</v>
      </c>
      <c r="BM1862" s="23" t="s">
        <v>3409</v>
      </c>
    </row>
    <row r="1863" spans="2:65" s="1" customFormat="1" ht="31.5" customHeight="1">
      <c r="B1863" s="40"/>
      <c r="C1863" s="203" t="s">
        <v>3410</v>
      </c>
      <c r="D1863" s="203" t="s">
        <v>185</v>
      </c>
      <c r="E1863" s="204" t="s">
        <v>3411</v>
      </c>
      <c r="F1863" s="205" t="s">
        <v>3412</v>
      </c>
      <c r="G1863" s="206" t="s">
        <v>312</v>
      </c>
      <c r="H1863" s="207">
        <v>160</v>
      </c>
      <c r="I1863" s="208"/>
      <c r="J1863" s="209">
        <f t="shared" si="220"/>
        <v>0</v>
      </c>
      <c r="K1863" s="205" t="s">
        <v>22</v>
      </c>
      <c r="L1863" s="60"/>
      <c r="M1863" s="210" t="s">
        <v>22</v>
      </c>
      <c r="N1863" s="211" t="s">
        <v>49</v>
      </c>
      <c r="O1863" s="41"/>
      <c r="P1863" s="212">
        <f t="shared" si="221"/>
        <v>0</v>
      </c>
      <c r="Q1863" s="212">
        <v>0</v>
      </c>
      <c r="R1863" s="212">
        <f t="shared" si="222"/>
        <v>0</v>
      </c>
      <c r="S1863" s="212">
        <v>0</v>
      </c>
      <c r="T1863" s="213">
        <f t="shared" si="223"/>
        <v>0</v>
      </c>
      <c r="AR1863" s="23" t="s">
        <v>299</v>
      </c>
      <c r="AT1863" s="23" t="s">
        <v>185</v>
      </c>
      <c r="AU1863" s="23" t="s">
        <v>86</v>
      </c>
      <c r="AY1863" s="23" t="s">
        <v>183</v>
      </c>
      <c r="BE1863" s="214">
        <f t="shared" si="224"/>
        <v>0</v>
      </c>
      <c r="BF1863" s="214">
        <f t="shared" si="225"/>
        <v>0</v>
      </c>
      <c r="BG1863" s="214">
        <f t="shared" si="226"/>
        <v>0</v>
      </c>
      <c r="BH1863" s="214">
        <f t="shared" si="227"/>
        <v>0</v>
      </c>
      <c r="BI1863" s="214">
        <f t="shared" si="228"/>
        <v>0</v>
      </c>
      <c r="BJ1863" s="23" t="s">
        <v>24</v>
      </c>
      <c r="BK1863" s="214">
        <f t="shared" si="229"/>
        <v>0</v>
      </c>
      <c r="BL1863" s="23" t="s">
        <v>299</v>
      </c>
      <c r="BM1863" s="23" t="s">
        <v>3413</v>
      </c>
    </row>
    <row r="1864" spans="2:65" s="1" customFormat="1" ht="57" customHeight="1">
      <c r="B1864" s="40"/>
      <c r="C1864" s="203" t="s">
        <v>3414</v>
      </c>
      <c r="D1864" s="203" t="s">
        <v>185</v>
      </c>
      <c r="E1864" s="204" t="s">
        <v>3415</v>
      </c>
      <c r="F1864" s="205" t="s">
        <v>3416</v>
      </c>
      <c r="G1864" s="206" t="s">
        <v>312</v>
      </c>
      <c r="H1864" s="207">
        <v>800</v>
      </c>
      <c r="I1864" s="208"/>
      <c r="J1864" s="209">
        <f t="shared" si="220"/>
        <v>0</v>
      </c>
      <c r="K1864" s="205" t="s">
        <v>22</v>
      </c>
      <c r="L1864" s="60"/>
      <c r="M1864" s="210" t="s">
        <v>22</v>
      </c>
      <c r="N1864" s="211" t="s">
        <v>49</v>
      </c>
      <c r="O1864" s="41"/>
      <c r="P1864" s="212">
        <f t="shared" si="221"/>
        <v>0</v>
      </c>
      <c r="Q1864" s="212">
        <v>0</v>
      </c>
      <c r="R1864" s="212">
        <f t="shared" si="222"/>
        <v>0</v>
      </c>
      <c r="S1864" s="212">
        <v>0</v>
      </c>
      <c r="T1864" s="213">
        <f t="shared" si="223"/>
        <v>0</v>
      </c>
      <c r="AR1864" s="23" t="s">
        <v>299</v>
      </c>
      <c r="AT1864" s="23" t="s">
        <v>185</v>
      </c>
      <c r="AU1864" s="23" t="s">
        <v>86</v>
      </c>
      <c r="AY1864" s="23" t="s">
        <v>183</v>
      </c>
      <c r="BE1864" s="214">
        <f t="shared" si="224"/>
        <v>0</v>
      </c>
      <c r="BF1864" s="214">
        <f t="shared" si="225"/>
        <v>0</v>
      </c>
      <c r="BG1864" s="214">
        <f t="shared" si="226"/>
        <v>0</v>
      </c>
      <c r="BH1864" s="214">
        <f t="shared" si="227"/>
        <v>0</v>
      </c>
      <c r="BI1864" s="214">
        <f t="shared" si="228"/>
        <v>0</v>
      </c>
      <c r="BJ1864" s="23" t="s">
        <v>24</v>
      </c>
      <c r="BK1864" s="214">
        <f t="shared" si="229"/>
        <v>0</v>
      </c>
      <c r="BL1864" s="23" t="s">
        <v>299</v>
      </c>
      <c r="BM1864" s="23" t="s">
        <v>3417</v>
      </c>
    </row>
    <row r="1865" spans="2:65" s="1" customFormat="1" ht="22.5" customHeight="1">
      <c r="B1865" s="40"/>
      <c r="C1865" s="203" t="s">
        <v>3418</v>
      </c>
      <c r="D1865" s="203" t="s">
        <v>185</v>
      </c>
      <c r="E1865" s="204" t="s">
        <v>3419</v>
      </c>
      <c r="F1865" s="205" t="s">
        <v>3420</v>
      </c>
      <c r="G1865" s="206" t="s">
        <v>246</v>
      </c>
      <c r="H1865" s="207">
        <v>60</v>
      </c>
      <c r="I1865" s="208"/>
      <c r="J1865" s="209">
        <f t="shared" si="220"/>
        <v>0</v>
      </c>
      <c r="K1865" s="205" t="s">
        <v>22</v>
      </c>
      <c r="L1865" s="60"/>
      <c r="M1865" s="210" t="s">
        <v>22</v>
      </c>
      <c r="N1865" s="211" t="s">
        <v>49</v>
      </c>
      <c r="O1865" s="41"/>
      <c r="P1865" s="212">
        <f t="shared" si="221"/>
        <v>0</v>
      </c>
      <c r="Q1865" s="212">
        <v>0</v>
      </c>
      <c r="R1865" s="212">
        <f t="shared" si="222"/>
        <v>0</v>
      </c>
      <c r="S1865" s="212">
        <v>0</v>
      </c>
      <c r="T1865" s="213">
        <f t="shared" si="223"/>
        <v>0</v>
      </c>
      <c r="AR1865" s="23" t="s">
        <v>299</v>
      </c>
      <c r="AT1865" s="23" t="s">
        <v>185</v>
      </c>
      <c r="AU1865" s="23" t="s">
        <v>86</v>
      </c>
      <c r="AY1865" s="23" t="s">
        <v>183</v>
      </c>
      <c r="BE1865" s="214">
        <f t="shared" si="224"/>
        <v>0</v>
      </c>
      <c r="BF1865" s="214">
        <f t="shared" si="225"/>
        <v>0</v>
      </c>
      <c r="BG1865" s="214">
        <f t="shared" si="226"/>
        <v>0</v>
      </c>
      <c r="BH1865" s="214">
        <f t="shared" si="227"/>
        <v>0</v>
      </c>
      <c r="BI1865" s="214">
        <f t="shared" si="228"/>
        <v>0</v>
      </c>
      <c r="BJ1865" s="23" t="s">
        <v>24</v>
      </c>
      <c r="BK1865" s="214">
        <f t="shared" si="229"/>
        <v>0</v>
      </c>
      <c r="BL1865" s="23" t="s">
        <v>299</v>
      </c>
      <c r="BM1865" s="23" t="s">
        <v>3421</v>
      </c>
    </row>
    <row r="1866" spans="2:65" s="1" customFormat="1" ht="31.5" customHeight="1">
      <c r="B1866" s="40"/>
      <c r="C1866" s="203" t="s">
        <v>3422</v>
      </c>
      <c r="D1866" s="203" t="s">
        <v>185</v>
      </c>
      <c r="E1866" s="204" t="s">
        <v>3423</v>
      </c>
      <c r="F1866" s="205" t="s">
        <v>3424</v>
      </c>
      <c r="G1866" s="206" t="s">
        <v>3032</v>
      </c>
      <c r="H1866" s="207">
        <v>1</v>
      </c>
      <c r="I1866" s="208"/>
      <c r="J1866" s="209">
        <f t="shared" si="220"/>
        <v>0</v>
      </c>
      <c r="K1866" s="205" t="s">
        <v>22</v>
      </c>
      <c r="L1866" s="60"/>
      <c r="M1866" s="210" t="s">
        <v>22</v>
      </c>
      <c r="N1866" s="211" t="s">
        <v>49</v>
      </c>
      <c r="O1866" s="41"/>
      <c r="P1866" s="212">
        <f t="shared" si="221"/>
        <v>0</v>
      </c>
      <c r="Q1866" s="212">
        <v>0</v>
      </c>
      <c r="R1866" s="212">
        <f t="shared" si="222"/>
        <v>0</v>
      </c>
      <c r="S1866" s="212">
        <v>0</v>
      </c>
      <c r="T1866" s="213">
        <f t="shared" si="223"/>
        <v>0</v>
      </c>
      <c r="AR1866" s="23" t="s">
        <v>299</v>
      </c>
      <c r="AT1866" s="23" t="s">
        <v>185</v>
      </c>
      <c r="AU1866" s="23" t="s">
        <v>86</v>
      </c>
      <c r="AY1866" s="23" t="s">
        <v>183</v>
      </c>
      <c r="BE1866" s="214">
        <f t="shared" si="224"/>
        <v>0</v>
      </c>
      <c r="BF1866" s="214">
        <f t="shared" si="225"/>
        <v>0</v>
      </c>
      <c r="BG1866" s="214">
        <f t="shared" si="226"/>
        <v>0</v>
      </c>
      <c r="BH1866" s="214">
        <f t="shared" si="227"/>
        <v>0</v>
      </c>
      <c r="BI1866" s="214">
        <f t="shared" si="228"/>
        <v>0</v>
      </c>
      <c r="BJ1866" s="23" t="s">
        <v>24</v>
      </c>
      <c r="BK1866" s="214">
        <f t="shared" si="229"/>
        <v>0</v>
      </c>
      <c r="BL1866" s="23" t="s">
        <v>299</v>
      </c>
      <c r="BM1866" s="23" t="s">
        <v>3425</v>
      </c>
    </row>
    <row r="1867" spans="2:65" s="1" customFormat="1" ht="22.5" customHeight="1">
      <c r="B1867" s="40"/>
      <c r="C1867" s="203" t="s">
        <v>3426</v>
      </c>
      <c r="D1867" s="203" t="s">
        <v>185</v>
      </c>
      <c r="E1867" s="204" t="s">
        <v>3427</v>
      </c>
      <c r="F1867" s="205" t="s">
        <v>3288</v>
      </c>
      <c r="G1867" s="206" t="s">
        <v>3032</v>
      </c>
      <c r="H1867" s="207">
        <v>1</v>
      </c>
      <c r="I1867" s="208"/>
      <c r="J1867" s="209">
        <f t="shared" si="220"/>
        <v>0</v>
      </c>
      <c r="K1867" s="205" t="s">
        <v>22</v>
      </c>
      <c r="L1867" s="60"/>
      <c r="M1867" s="210" t="s">
        <v>22</v>
      </c>
      <c r="N1867" s="211" t="s">
        <v>49</v>
      </c>
      <c r="O1867" s="41"/>
      <c r="P1867" s="212">
        <f t="shared" si="221"/>
        <v>0</v>
      </c>
      <c r="Q1867" s="212">
        <v>0</v>
      </c>
      <c r="R1867" s="212">
        <f t="shared" si="222"/>
        <v>0</v>
      </c>
      <c r="S1867" s="212">
        <v>0</v>
      </c>
      <c r="T1867" s="213">
        <f t="shared" si="223"/>
        <v>0</v>
      </c>
      <c r="AR1867" s="23" t="s">
        <v>299</v>
      </c>
      <c r="AT1867" s="23" t="s">
        <v>185</v>
      </c>
      <c r="AU1867" s="23" t="s">
        <v>86</v>
      </c>
      <c r="AY1867" s="23" t="s">
        <v>183</v>
      </c>
      <c r="BE1867" s="214">
        <f t="shared" si="224"/>
        <v>0</v>
      </c>
      <c r="BF1867" s="214">
        <f t="shared" si="225"/>
        <v>0</v>
      </c>
      <c r="BG1867" s="214">
        <f t="shared" si="226"/>
        <v>0</v>
      </c>
      <c r="BH1867" s="214">
        <f t="shared" si="227"/>
        <v>0</v>
      </c>
      <c r="BI1867" s="214">
        <f t="shared" si="228"/>
        <v>0</v>
      </c>
      <c r="BJ1867" s="23" t="s">
        <v>24</v>
      </c>
      <c r="BK1867" s="214">
        <f t="shared" si="229"/>
        <v>0</v>
      </c>
      <c r="BL1867" s="23" t="s">
        <v>299</v>
      </c>
      <c r="BM1867" s="23" t="s">
        <v>3428</v>
      </c>
    </row>
    <row r="1868" spans="2:63" s="11" customFormat="1" ht="29.85" customHeight="1">
      <c r="B1868" s="186"/>
      <c r="C1868" s="187"/>
      <c r="D1868" s="200" t="s">
        <v>77</v>
      </c>
      <c r="E1868" s="201" t="s">
        <v>3429</v>
      </c>
      <c r="F1868" s="201" t="s">
        <v>3430</v>
      </c>
      <c r="G1868" s="187"/>
      <c r="H1868" s="187"/>
      <c r="I1868" s="190"/>
      <c r="J1868" s="202">
        <f>BK1868</f>
        <v>0</v>
      </c>
      <c r="K1868" s="187"/>
      <c r="L1868" s="192"/>
      <c r="M1868" s="193"/>
      <c r="N1868" s="194"/>
      <c r="O1868" s="194"/>
      <c r="P1868" s="195">
        <f>SUM(P1869:P1877)</f>
        <v>0</v>
      </c>
      <c r="Q1868" s="194"/>
      <c r="R1868" s="195">
        <f>SUM(R1869:R1877)</f>
        <v>0</v>
      </c>
      <c r="S1868" s="194"/>
      <c r="T1868" s="196">
        <f>SUM(T1869:T1877)</f>
        <v>0</v>
      </c>
      <c r="AR1868" s="197" t="s">
        <v>86</v>
      </c>
      <c r="AT1868" s="198" t="s">
        <v>77</v>
      </c>
      <c r="AU1868" s="198" t="s">
        <v>24</v>
      </c>
      <c r="AY1868" s="197" t="s">
        <v>183</v>
      </c>
      <c r="BK1868" s="199">
        <f>SUM(BK1869:BK1877)</f>
        <v>0</v>
      </c>
    </row>
    <row r="1869" spans="2:65" s="1" customFormat="1" ht="22.5" customHeight="1">
      <c r="B1869" s="40"/>
      <c r="C1869" s="203" t="s">
        <v>3431</v>
      </c>
      <c r="D1869" s="203" t="s">
        <v>185</v>
      </c>
      <c r="E1869" s="204" t="s">
        <v>3432</v>
      </c>
      <c r="F1869" s="205" t="s">
        <v>3433</v>
      </c>
      <c r="G1869" s="206" t="s">
        <v>246</v>
      </c>
      <c r="H1869" s="207">
        <v>1</v>
      </c>
      <c r="I1869" s="208"/>
      <c r="J1869" s="209">
        <f aca="true" t="shared" si="230" ref="J1869:J1877">ROUND(I1869*H1869,2)</f>
        <v>0</v>
      </c>
      <c r="K1869" s="205" t="s">
        <v>22</v>
      </c>
      <c r="L1869" s="60"/>
      <c r="M1869" s="210" t="s">
        <v>22</v>
      </c>
      <c r="N1869" s="211" t="s">
        <v>49</v>
      </c>
      <c r="O1869" s="41"/>
      <c r="P1869" s="212">
        <f aca="true" t="shared" si="231" ref="P1869:P1877">O1869*H1869</f>
        <v>0</v>
      </c>
      <c r="Q1869" s="212">
        <v>0</v>
      </c>
      <c r="R1869" s="212">
        <f aca="true" t="shared" si="232" ref="R1869:R1877">Q1869*H1869</f>
        <v>0</v>
      </c>
      <c r="S1869" s="212">
        <v>0</v>
      </c>
      <c r="T1869" s="213">
        <f aca="true" t="shared" si="233" ref="T1869:T1877">S1869*H1869</f>
        <v>0</v>
      </c>
      <c r="AR1869" s="23" t="s">
        <v>299</v>
      </c>
      <c r="AT1869" s="23" t="s">
        <v>185</v>
      </c>
      <c r="AU1869" s="23" t="s">
        <v>86</v>
      </c>
      <c r="AY1869" s="23" t="s">
        <v>183</v>
      </c>
      <c r="BE1869" s="214">
        <f aca="true" t="shared" si="234" ref="BE1869:BE1877">IF(N1869="základní",J1869,0)</f>
        <v>0</v>
      </c>
      <c r="BF1869" s="214">
        <f aca="true" t="shared" si="235" ref="BF1869:BF1877">IF(N1869="snížená",J1869,0)</f>
        <v>0</v>
      </c>
      <c r="BG1869" s="214">
        <f aca="true" t="shared" si="236" ref="BG1869:BG1877">IF(N1869="zákl. přenesená",J1869,0)</f>
        <v>0</v>
      </c>
      <c r="BH1869" s="214">
        <f aca="true" t="shared" si="237" ref="BH1869:BH1877">IF(N1869="sníž. přenesená",J1869,0)</f>
        <v>0</v>
      </c>
      <c r="BI1869" s="214">
        <f aca="true" t="shared" si="238" ref="BI1869:BI1877">IF(N1869="nulová",J1869,0)</f>
        <v>0</v>
      </c>
      <c r="BJ1869" s="23" t="s">
        <v>24</v>
      </c>
      <c r="BK1869" s="214">
        <f aca="true" t="shared" si="239" ref="BK1869:BK1877">ROUND(I1869*H1869,2)</f>
        <v>0</v>
      </c>
      <c r="BL1869" s="23" t="s">
        <v>299</v>
      </c>
      <c r="BM1869" s="23" t="s">
        <v>3434</v>
      </c>
    </row>
    <row r="1870" spans="2:65" s="1" customFormat="1" ht="22.5" customHeight="1">
      <c r="B1870" s="40"/>
      <c r="C1870" s="203" t="s">
        <v>3435</v>
      </c>
      <c r="D1870" s="203" t="s">
        <v>185</v>
      </c>
      <c r="E1870" s="204" t="s">
        <v>3436</v>
      </c>
      <c r="F1870" s="205" t="s">
        <v>3437</v>
      </c>
      <c r="G1870" s="206" t="s">
        <v>246</v>
      </c>
      <c r="H1870" s="207">
        <v>1</v>
      </c>
      <c r="I1870" s="208"/>
      <c r="J1870" s="209">
        <f t="shared" si="230"/>
        <v>0</v>
      </c>
      <c r="K1870" s="205" t="s">
        <v>22</v>
      </c>
      <c r="L1870" s="60"/>
      <c r="M1870" s="210" t="s">
        <v>22</v>
      </c>
      <c r="N1870" s="211" t="s">
        <v>49</v>
      </c>
      <c r="O1870" s="41"/>
      <c r="P1870" s="212">
        <f t="shared" si="231"/>
        <v>0</v>
      </c>
      <c r="Q1870" s="212">
        <v>0</v>
      </c>
      <c r="R1870" s="212">
        <f t="shared" si="232"/>
        <v>0</v>
      </c>
      <c r="S1870" s="212">
        <v>0</v>
      </c>
      <c r="T1870" s="213">
        <f t="shared" si="233"/>
        <v>0</v>
      </c>
      <c r="AR1870" s="23" t="s">
        <v>299</v>
      </c>
      <c r="AT1870" s="23" t="s">
        <v>185</v>
      </c>
      <c r="AU1870" s="23" t="s">
        <v>86</v>
      </c>
      <c r="AY1870" s="23" t="s">
        <v>183</v>
      </c>
      <c r="BE1870" s="214">
        <f t="shared" si="234"/>
        <v>0</v>
      </c>
      <c r="BF1870" s="214">
        <f t="shared" si="235"/>
        <v>0</v>
      </c>
      <c r="BG1870" s="214">
        <f t="shared" si="236"/>
        <v>0</v>
      </c>
      <c r="BH1870" s="214">
        <f t="shared" si="237"/>
        <v>0</v>
      </c>
      <c r="BI1870" s="214">
        <f t="shared" si="238"/>
        <v>0</v>
      </c>
      <c r="BJ1870" s="23" t="s">
        <v>24</v>
      </c>
      <c r="BK1870" s="214">
        <f t="shared" si="239"/>
        <v>0</v>
      </c>
      <c r="BL1870" s="23" t="s">
        <v>299</v>
      </c>
      <c r="BM1870" s="23" t="s">
        <v>3438</v>
      </c>
    </row>
    <row r="1871" spans="2:65" s="1" customFormat="1" ht="22.5" customHeight="1">
      <c r="B1871" s="40"/>
      <c r="C1871" s="203" t="s">
        <v>3439</v>
      </c>
      <c r="D1871" s="203" t="s">
        <v>185</v>
      </c>
      <c r="E1871" s="204" t="s">
        <v>3440</v>
      </c>
      <c r="F1871" s="205" t="s">
        <v>3441</v>
      </c>
      <c r="G1871" s="206" t="s">
        <v>246</v>
      </c>
      <c r="H1871" s="207">
        <v>1</v>
      </c>
      <c r="I1871" s="208"/>
      <c r="J1871" s="209">
        <f t="shared" si="230"/>
        <v>0</v>
      </c>
      <c r="K1871" s="205" t="s">
        <v>22</v>
      </c>
      <c r="L1871" s="60"/>
      <c r="M1871" s="210" t="s">
        <v>22</v>
      </c>
      <c r="N1871" s="211" t="s">
        <v>49</v>
      </c>
      <c r="O1871" s="41"/>
      <c r="P1871" s="212">
        <f t="shared" si="231"/>
        <v>0</v>
      </c>
      <c r="Q1871" s="212">
        <v>0</v>
      </c>
      <c r="R1871" s="212">
        <f t="shared" si="232"/>
        <v>0</v>
      </c>
      <c r="S1871" s="212">
        <v>0</v>
      </c>
      <c r="T1871" s="213">
        <f t="shared" si="233"/>
        <v>0</v>
      </c>
      <c r="AR1871" s="23" t="s">
        <v>299</v>
      </c>
      <c r="AT1871" s="23" t="s">
        <v>185</v>
      </c>
      <c r="AU1871" s="23" t="s">
        <v>86</v>
      </c>
      <c r="AY1871" s="23" t="s">
        <v>183</v>
      </c>
      <c r="BE1871" s="214">
        <f t="shared" si="234"/>
        <v>0</v>
      </c>
      <c r="BF1871" s="214">
        <f t="shared" si="235"/>
        <v>0</v>
      </c>
      <c r="BG1871" s="214">
        <f t="shared" si="236"/>
        <v>0</v>
      </c>
      <c r="BH1871" s="214">
        <f t="shared" si="237"/>
        <v>0</v>
      </c>
      <c r="BI1871" s="214">
        <f t="shared" si="238"/>
        <v>0</v>
      </c>
      <c r="BJ1871" s="23" t="s">
        <v>24</v>
      </c>
      <c r="BK1871" s="214">
        <f t="shared" si="239"/>
        <v>0</v>
      </c>
      <c r="BL1871" s="23" t="s">
        <v>299</v>
      </c>
      <c r="BM1871" s="23" t="s">
        <v>3442</v>
      </c>
    </row>
    <row r="1872" spans="2:65" s="1" customFormat="1" ht="22.5" customHeight="1">
      <c r="B1872" s="40"/>
      <c r="C1872" s="203" t="s">
        <v>3443</v>
      </c>
      <c r="D1872" s="203" t="s">
        <v>185</v>
      </c>
      <c r="E1872" s="204" t="s">
        <v>3444</v>
      </c>
      <c r="F1872" s="205" t="s">
        <v>3445</v>
      </c>
      <c r="G1872" s="206" t="s">
        <v>246</v>
      </c>
      <c r="H1872" s="207">
        <v>8</v>
      </c>
      <c r="I1872" s="208"/>
      <c r="J1872" s="209">
        <f t="shared" si="230"/>
        <v>0</v>
      </c>
      <c r="K1872" s="205" t="s">
        <v>22</v>
      </c>
      <c r="L1872" s="60"/>
      <c r="M1872" s="210" t="s">
        <v>22</v>
      </c>
      <c r="N1872" s="211" t="s">
        <v>49</v>
      </c>
      <c r="O1872" s="41"/>
      <c r="P1872" s="212">
        <f t="shared" si="231"/>
        <v>0</v>
      </c>
      <c r="Q1872" s="212">
        <v>0</v>
      </c>
      <c r="R1872" s="212">
        <f t="shared" si="232"/>
        <v>0</v>
      </c>
      <c r="S1872" s="212">
        <v>0</v>
      </c>
      <c r="T1872" s="213">
        <f t="shared" si="233"/>
        <v>0</v>
      </c>
      <c r="AR1872" s="23" t="s">
        <v>299</v>
      </c>
      <c r="AT1872" s="23" t="s">
        <v>185</v>
      </c>
      <c r="AU1872" s="23" t="s">
        <v>86</v>
      </c>
      <c r="AY1872" s="23" t="s">
        <v>183</v>
      </c>
      <c r="BE1872" s="214">
        <f t="shared" si="234"/>
        <v>0</v>
      </c>
      <c r="BF1872" s="214">
        <f t="shared" si="235"/>
        <v>0</v>
      </c>
      <c r="BG1872" s="214">
        <f t="shared" si="236"/>
        <v>0</v>
      </c>
      <c r="BH1872" s="214">
        <f t="shared" si="237"/>
        <v>0</v>
      </c>
      <c r="BI1872" s="214">
        <f t="shared" si="238"/>
        <v>0</v>
      </c>
      <c r="BJ1872" s="23" t="s">
        <v>24</v>
      </c>
      <c r="BK1872" s="214">
        <f t="shared" si="239"/>
        <v>0</v>
      </c>
      <c r="BL1872" s="23" t="s">
        <v>299</v>
      </c>
      <c r="BM1872" s="23" t="s">
        <v>3446</v>
      </c>
    </row>
    <row r="1873" spans="2:65" s="1" customFormat="1" ht="31.5" customHeight="1">
      <c r="B1873" s="40"/>
      <c r="C1873" s="203" t="s">
        <v>3447</v>
      </c>
      <c r="D1873" s="203" t="s">
        <v>185</v>
      </c>
      <c r="E1873" s="204" t="s">
        <v>3448</v>
      </c>
      <c r="F1873" s="205" t="s">
        <v>3449</v>
      </c>
      <c r="G1873" s="206" t="s">
        <v>246</v>
      </c>
      <c r="H1873" s="207">
        <v>1</v>
      </c>
      <c r="I1873" s="208"/>
      <c r="J1873" s="209">
        <f t="shared" si="230"/>
        <v>0</v>
      </c>
      <c r="K1873" s="205" t="s">
        <v>22</v>
      </c>
      <c r="L1873" s="60"/>
      <c r="M1873" s="210" t="s">
        <v>22</v>
      </c>
      <c r="N1873" s="211" t="s">
        <v>49</v>
      </c>
      <c r="O1873" s="41"/>
      <c r="P1873" s="212">
        <f t="shared" si="231"/>
        <v>0</v>
      </c>
      <c r="Q1873" s="212">
        <v>0</v>
      </c>
      <c r="R1873" s="212">
        <f t="shared" si="232"/>
        <v>0</v>
      </c>
      <c r="S1873" s="212">
        <v>0</v>
      </c>
      <c r="T1873" s="213">
        <f t="shared" si="233"/>
        <v>0</v>
      </c>
      <c r="AR1873" s="23" t="s">
        <v>299</v>
      </c>
      <c r="AT1873" s="23" t="s">
        <v>185</v>
      </c>
      <c r="AU1873" s="23" t="s">
        <v>86</v>
      </c>
      <c r="AY1873" s="23" t="s">
        <v>183</v>
      </c>
      <c r="BE1873" s="214">
        <f t="shared" si="234"/>
        <v>0</v>
      </c>
      <c r="BF1873" s="214">
        <f t="shared" si="235"/>
        <v>0</v>
      </c>
      <c r="BG1873" s="214">
        <f t="shared" si="236"/>
        <v>0</v>
      </c>
      <c r="BH1873" s="214">
        <f t="shared" si="237"/>
        <v>0</v>
      </c>
      <c r="BI1873" s="214">
        <f t="shared" si="238"/>
        <v>0</v>
      </c>
      <c r="BJ1873" s="23" t="s">
        <v>24</v>
      </c>
      <c r="BK1873" s="214">
        <f t="shared" si="239"/>
        <v>0</v>
      </c>
      <c r="BL1873" s="23" t="s">
        <v>299</v>
      </c>
      <c r="BM1873" s="23" t="s">
        <v>3450</v>
      </c>
    </row>
    <row r="1874" spans="2:65" s="1" customFormat="1" ht="31.5" customHeight="1">
      <c r="B1874" s="40"/>
      <c r="C1874" s="203" t="s">
        <v>3451</v>
      </c>
      <c r="D1874" s="203" t="s">
        <v>185</v>
      </c>
      <c r="E1874" s="204" t="s">
        <v>3452</v>
      </c>
      <c r="F1874" s="205" t="s">
        <v>3453</v>
      </c>
      <c r="G1874" s="206" t="s">
        <v>246</v>
      </c>
      <c r="H1874" s="207">
        <v>32</v>
      </c>
      <c r="I1874" s="208"/>
      <c r="J1874" s="209">
        <f t="shared" si="230"/>
        <v>0</v>
      </c>
      <c r="K1874" s="205" t="s">
        <v>22</v>
      </c>
      <c r="L1874" s="60"/>
      <c r="M1874" s="210" t="s">
        <v>22</v>
      </c>
      <c r="N1874" s="211" t="s">
        <v>49</v>
      </c>
      <c r="O1874" s="41"/>
      <c r="P1874" s="212">
        <f t="shared" si="231"/>
        <v>0</v>
      </c>
      <c r="Q1874" s="212">
        <v>0</v>
      </c>
      <c r="R1874" s="212">
        <f t="shared" si="232"/>
        <v>0</v>
      </c>
      <c r="S1874" s="212">
        <v>0</v>
      </c>
      <c r="T1874" s="213">
        <f t="shared" si="233"/>
        <v>0</v>
      </c>
      <c r="AR1874" s="23" t="s">
        <v>299</v>
      </c>
      <c r="AT1874" s="23" t="s">
        <v>185</v>
      </c>
      <c r="AU1874" s="23" t="s">
        <v>86</v>
      </c>
      <c r="AY1874" s="23" t="s">
        <v>183</v>
      </c>
      <c r="BE1874" s="214">
        <f t="shared" si="234"/>
        <v>0</v>
      </c>
      <c r="BF1874" s="214">
        <f t="shared" si="235"/>
        <v>0</v>
      </c>
      <c r="BG1874" s="214">
        <f t="shared" si="236"/>
        <v>0</v>
      </c>
      <c r="BH1874" s="214">
        <f t="shared" si="237"/>
        <v>0</v>
      </c>
      <c r="BI1874" s="214">
        <f t="shared" si="238"/>
        <v>0</v>
      </c>
      <c r="BJ1874" s="23" t="s">
        <v>24</v>
      </c>
      <c r="BK1874" s="214">
        <f t="shared" si="239"/>
        <v>0</v>
      </c>
      <c r="BL1874" s="23" t="s">
        <v>299</v>
      </c>
      <c r="BM1874" s="23" t="s">
        <v>3454</v>
      </c>
    </row>
    <row r="1875" spans="2:65" s="1" customFormat="1" ht="22.5" customHeight="1">
      <c r="B1875" s="40"/>
      <c r="C1875" s="203" t="s">
        <v>3455</v>
      </c>
      <c r="D1875" s="203" t="s">
        <v>185</v>
      </c>
      <c r="E1875" s="204" t="s">
        <v>3456</v>
      </c>
      <c r="F1875" s="205" t="s">
        <v>3457</v>
      </c>
      <c r="G1875" s="206" t="s">
        <v>246</v>
      </c>
      <c r="H1875" s="207">
        <v>32</v>
      </c>
      <c r="I1875" s="208"/>
      <c r="J1875" s="209">
        <f t="shared" si="230"/>
        <v>0</v>
      </c>
      <c r="K1875" s="205" t="s">
        <v>22</v>
      </c>
      <c r="L1875" s="60"/>
      <c r="M1875" s="210" t="s">
        <v>22</v>
      </c>
      <c r="N1875" s="211" t="s">
        <v>49</v>
      </c>
      <c r="O1875" s="41"/>
      <c r="P1875" s="212">
        <f t="shared" si="231"/>
        <v>0</v>
      </c>
      <c r="Q1875" s="212">
        <v>0</v>
      </c>
      <c r="R1875" s="212">
        <f t="shared" si="232"/>
        <v>0</v>
      </c>
      <c r="S1875" s="212">
        <v>0</v>
      </c>
      <c r="T1875" s="213">
        <f t="shared" si="233"/>
        <v>0</v>
      </c>
      <c r="AR1875" s="23" t="s">
        <v>299</v>
      </c>
      <c r="AT1875" s="23" t="s">
        <v>185</v>
      </c>
      <c r="AU1875" s="23" t="s">
        <v>86</v>
      </c>
      <c r="AY1875" s="23" t="s">
        <v>183</v>
      </c>
      <c r="BE1875" s="214">
        <f t="shared" si="234"/>
        <v>0</v>
      </c>
      <c r="BF1875" s="214">
        <f t="shared" si="235"/>
        <v>0</v>
      </c>
      <c r="BG1875" s="214">
        <f t="shared" si="236"/>
        <v>0</v>
      </c>
      <c r="BH1875" s="214">
        <f t="shared" si="237"/>
        <v>0</v>
      </c>
      <c r="BI1875" s="214">
        <f t="shared" si="238"/>
        <v>0</v>
      </c>
      <c r="BJ1875" s="23" t="s">
        <v>24</v>
      </c>
      <c r="BK1875" s="214">
        <f t="shared" si="239"/>
        <v>0</v>
      </c>
      <c r="BL1875" s="23" t="s">
        <v>299</v>
      </c>
      <c r="BM1875" s="23" t="s">
        <v>3458</v>
      </c>
    </row>
    <row r="1876" spans="2:65" s="1" customFormat="1" ht="22.5" customHeight="1">
      <c r="B1876" s="40"/>
      <c r="C1876" s="203" t="s">
        <v>3459</v>
      </c>
      <c r="D1876" s="203" t="s">
        <v>185</v>
      </c>
      <c r="E1876" s="204" t="s">
        <v>3460</v>
      </c>
      <c r="F1876" s="205" t="s">
        <v>3461</v>
      </c>
      <c r="G1876" s="206" t="s">
        <v>246</v>
      </c>
      <c r="H1876" s="207">
        <v>1</v>
      </c>
      <c r="I1876" s="208"/>
      <c r="J1876" s="209">
        <f t="shared" si="230"/>
        <v>0</v>
      </c>
      <c r="K1876" s="205" t="s">
        <v>22</v>
      </c>
      <c r="L1876" s="60"/>
      <c r="M1876" s="210" t="s">
        <v>22</v>
      </c>
      <c r="N1876" s="211" t="s">
        <v>49</v>
      </c>
      <c r="O1876" s="41"/>
      <c r="P1876" s="212">
        <f t="shared" si="231"/>
        <v>0</v>
      </c>
      <c r="Q1876" s="212">
        <v>0</v>
      </c>
      <c r="R1876" s="212">
        <f t="shared" si="232"/>
        <v>0</v>
      </c>
      <c r="S1876" s="212">
        <v>0</v>
      </c>
      <c r="T1876" s="213">
        <f t="shared" si="233"/>
        <v>0</v>
      </c>
      <c r="AR1876" s="23" t="s">
        <v>299</v>
      </c>
      <c r="AT1876" s="23" t="s">
        <v>185</v>
      </c>
      <c r="AU1876" s="23" t="s">
        <v>86</v>
      </c>
      <c r="AY1876" s="23" t="s">
        <v>183</v>
      </c>
      <c r="BE1876" s="214">
        <f t="shared" si="234"/>
        <v>0</v>
      </c>
      <c r="BF1876" s="214">
        <f t="shared" si="235"/>
        <v>0</v>
      </c>
      <c r="BG1876" s="214">
        <f t="shared" si="236"/>
        <v>0</v>
      </c>
      <c r="BH1876" s="214">
        <f t="shared" si="237"/>
        <v>0</v>
      </c>
      <c r="BI1876" s="214">
        <f t="shared" si="238"/>
        <v>0</v>
      </c>
      <c r="BJ1876" s="23" t="s">
        <v>24</v>
      </c>
      <c r="BK1876" s="214">
        <f t="shared" si="239"/>
        <v>0</v>
      </c>
      <c r="BL1876" s="23" t="s">
        <v>299</v>
      </c>
      <c r="BM1876" s="23" t="s">
        <v>3462</v>
      </c>
    </row>
    <row r="1877" spans="2:65" s="1" customFormat="1" ht="31.5" customHeight="1">
      <c r="B1877" s="40"/>
      <c r="C1877" s="203" t="s">
        <v>3463</v>
      </c>
      <c r="D1877" s="203" t="s">
        <v>185</v>
      </c>
      <c r="E1877" s="204" t="s">
        <v>3464</v>
      </c>
      <c r="F1877" s="205" t="s">
        <v>3465</v>
      </c>
      <c r="G1877" s="206" t="s">
        <v>246</v>
      </c>
      <c r="H1877" s="207">
        <v>4</v>
      </c>
      <c r="I1877" s="208"/>
      <c r="J1877" s="209">
        <f t="shared" si="230"/>
        <v>0</v>
      </c>
      <c r="K1877" s="205" t="s">
        <v>22</v>
      </c>
      <c r="L1877" s="60"/>
      <c r="M1877" s="210" t="s">
        <v>22</v>
      </c>
      <c r="N1877" s="211" t="s">
        <v>49</v>
      </c>
      <c r="O1877" s="41"/>
      <c r="P1877" s="212">
        <f t="shared" si="231"/>
        <v>0</v>
      </c>
      <c r="Q1877" s="212">
        <v>0</v>
      </c>
      <c r="R1877" s="212">
        <f t="shared" si="232"/>
        <v>0</v>
      </c>
      <c r="S1877" s="212">
        <v>0</v>
      </c>
      <c r="T1877" s="213">
        <f t="shared" si="233"/>
        <v>0</v>
      </c>
      <c r="AR1877" s="23" t="s">
        <v>299</v>
      </c>
      <c r="AT1877" s="23" t="s">
        <v>185</v>
      </c>
      <c r="AU1877" s="23" t="s">
        <v>86</v>
      </c>
      <c r="AY1877" s="23" t="s">
        <v>183</v>
      </c>
      <c r="BE1877" s="214">
        <f t="shared" si="234"/>
        <v>0</v>
      </c>
      <c r="BF1877" s="214">
        <f t="shared" si="235"/>
        <v>0</v>
      </c>
      <c r="BG1877" s="214">
        <f t="shared" si="236"/>
        <v>0</v>
      </c>
      <c r="BH1877" s="214">
        <f t="shared" si="237"/>
        <v>0</v>
      </c>
      <c r="BI1877" s="214">
        <f t="shared" si="238"/>
        <v>0</v>
      </c>
      <c r="BJ1877" s="23" t="s">
        <v>24</v>
      </c>
      <c r="BK1877" s="214">
        <f t="shared" si="239"/>
        <v>0</v>
      </c>
      <c r="BL1877" s="23" t="s">
        <v>299</v>
      </c>
      <c r="BM1877" s="23" t="s">
        <v>3466</v>
      </c>
    </row>
    <row r="1878" spans="2:63" s="11" customFormat="1" ht="29.85" customHeight="1">
      <c r="B1878" s="186"/>
      <c r="C1878" s="187"/>
      <c r="D1878" s="200" t="s">
        <v>77</v>
      </c>
      <c r="E1878" s="201" t="s">
        <v>3467</v>
      </c>
      <c r="F1878" s="201" t="s">
        <v>3468</v>
      </c>
      <c r="G1878" s="187"/>
      <c r="H1878" s="187"/>
      <c r="I1878" s="190"/>
      <c r="J1878" s="202">
        <f>BK1878</f>
        <v>0</v>
      </c>
      <c r="K1878" s="187"/>
      <c r="L1878" s="192"/>
      <c r="M1878" s="193"/>
      <c r="N1878" s="194"/>
      <c r="O1878" s="194"/>
      <c r="P1878" s="195">
        <f>SUM(P1879:P1884)</f>
        <v>0</v>
      </c>
      <c r="Q1878" s="194"/>
      <c r="R1878" s="195">
        <f>SUM(R1879:R1884)</f>
        <v>0</v>
      </c>
      <c r="S1878" s="194"/>
      <c r="T1878" s="196">
        <f>SUM(T1879:T1884)</f>
        <v>0</v>
      </c>
      <c r="AR1878" s="197" t="s">
        <v>86</v>
      </c>
      <c r="AT1878" s="198" t="s">
        <v>77</v>
      </c>
      <c r="AU1878" s="198" t="s">
        <v>24</v>
      </c>
      <c r="AY1878" s="197" t="s">
        <v>183</v>
      </c>
      <c r="BK1878" s="199">
        <f>SUM(BK1879:BK1884)</f>
        <v>0</v>
      </c>
    </row>
    <row r="1879" spans="2:65" s="1" customFormat="1" ht="108" customHeight="1">
      <c r="B1879" s="40"/>
      <c r="C1879" s="203" t="s">
        <v>3469</v>
      </c>
      <c r="D1879" s="203" t="s">
        <v>185</v>
      </c>
      <c r="E1879" s="204" t="s">
        <v>3470</v>
      </c>
      <c r="F1879" s="205" t="s">
        <v>3471</v>
      </c>
      <c r="G1879" s="206" t="s">
        <v>246</v>
      </c>
      <c r="H1879" s="207">
        <v>4</v>
      </c>
      <c r="I1879" s="208"/>
      <c r="J1879" s="209">
        <f aca="true" t="shared" si="240" ref="J1879:J1884">ROUND(I1879*H1879,2)</f>
        <v>0</v>
      </c>
      <c r="K1879" s="205" t="s">
        <v>22</v>
      </c>
      <c r="L1879" s="60"/>
      <c r="M1879" s="210" t="s">
        <v>22</v>
      </c>
      <c r="N1879" s="211" t="s">
        <v>49</v>
      </c>
      <c r="O1879" s="41"/>
      <c r="P1879" s="212">
        <f aca="true" t="shared" si="241" ref="P1879:P1884">O1879*H1879</f>
        <v>0</v>
      </c>
      <c r="Q1879" s="212">
        <v>0</v>
      </c>
      <c r="R1879" s="212">
        <f aca="true" t="shared" si="242" ref="R1879:R1884">Q1879*H1879</f>
        <v>0</v>
      </c>
      <c r="S1879" s="212">
        <v>0</v>
      </c>
      <c r="T1879" s="213">
        <f aca="true" t="shared" si="243" ref="T1879:T1884">S1879*H1879</f>
        <v>0</v>
      </c>
      <c r="AR1879" s="23" t="s">
        <v>299</v>
      </c>
      <c r="AT1879" s="23" t="s">
        <v>185</v>
      </c>
      <c r="AU1879" s="23" t="s">
        <v>86</v>
      </c>
      <c r="AY1879" s="23" t="s">
        <v>183</v>
      </c>
      <c r="BE1879" s="214">
        <f aca="true" t="shared" si="244" ref="BE1879:BE1884">IF(N1879="základní",J1879,0)</f>
        <v>0</v>
      </c>
      <c r="BF1879" s="214">
        <f aca="true" t="shared" si="245" ref="BF1879:BF1884">IF(N1879="snížená",J1879,0)</f>
        <v>0</v>
      </c>
      <c r="BG1879" s="214">
        <f aca="true" t="shared" si="246" ref="BG1879:BG1884">IF(N1879="zákl. přenesená",J1879,0)</f>
        <v>0</v>
      </c>
      <c r="BH1879" s="214">
        <f aca="true" t="shared" si="247" ref="BH1879:BH1884">IF(N1879="sníž. přenesená",J1879,0)</f>
        <v>0</v>
      </c>
      <c r="BI1879" s="214">
        <f aca="true" t="shared" si="248" ref="BI1879:BI1884">IF(N1879="nulová",J1879,0)</f>
        <v>0</v>
      </c>
      <c r="BJ1879" s="23" t="s">
        <v>24</v>
      </c>
      <c r="BK1879" s="214">
        <f aca="true" t="shared" si="249" ref="BK1879:BK1884">ROUND(I1879*H1879,2)</f>
        <v>0</v>
      </c>
      <c r="BL1879" s="23" t="s">
        <v>299</v>
      </c>
      <c r="BM1879" s="23" t="s">
        <v>3472</v>
      </c>
    </row>
    <row r="1880" spans="2:65" s="1" customFormat="1" ht="22.5" customHeight="1">
      <c r="B1880" s="40"/>
      <c r="C1880" s="203" t="s">
        <v>3473</v>
      </c>
      <c r="D1880" s="203" t="s">
        <v>185</v>
      </c>
      <c r="E1880" s="204" t="s">
        <v>3474</v>
      </c>
      <c r="F1880" s="205" t="s">
        <v>3475</v>
      </c>
      <c r="G1880" s="206" t="s">
        <v>246</v>
      </c>
      <c r="H1880" s="207">
        <v>4</v>
      </c>
      <c r="I1880" s="208"/>
      <c r="J1880" s="209">
        <f t="shared" si="240"/>
        <v>0</v>
      </c>
      <c r="K1880" s="205" t="s">
        <v>22</v>
      </c>
      <c r="L1880" s="60"/>
      <c r="M1880" s="210" t="s">
        <v>22</v>
      </c>
      <c r="N1880" s="211" t="s">
        <v>49</v>
      </c>
      <c r="O1880" s="41"/>
      <c r="P1880" s="212">
        <f t="shared" si="241"/>
        <v>0</v>
      </c>
      <c r="Q1880" s="212">
        <v>0</v>
      </c>
      <c r="R1880" s="212">
        <f t="shared" si="242"/>
        <v>0</v>
      </c>
      <c r="S1880" s="212">
        <v>0</v>
      </c>
      <c r="T1880" s="213">
        <f t="shared" si="243"/>
        <v>0</v>
      </c>
      <c r="AR1880" s="23" t="s">
        <v>299</v>
      </c>
      <c r="AT1880" s="23" t="s">
        <v>185</v>
      </c>
      <c r="AU1880" s="23" t="s">
        <v>86</v>
      </c>
      <c r="AY1880" s="23" t="s">
        <v>183</v>
      </c>
      <c r="BE1880" s="214">
        <f t="shared" si="244"/>
        <v>0</v>
      </c>
      <c r="BF1880" s="214">
        <f t="shared" si="245"/>
        <v>0</v>
      </c>
      <c r="BG1880" s="214">
        <f t="shared" si="246"/>
        <v>0</v>
      </c>
      <c r="BH1880" s="214">
        <f t="shared" si="247"/>
        <v>0</v>
      </c>
      <c r="BI1880" s="214">
        <f t="shared" si="248"/>
        <v>0</v>
      </c>
      <c r="BJ1880" s="23" t="s">
        <v>24</v>
      </c>
      <c r="BK1880" s="214">
        <f t="shared" si="249"/>
        <v>0</v>
      </c>
      <c r="BL1880" s="23" t="s">
        <v>299</v>
      </c>
      <c r="BM1880" s="23" t="s">
        <v>3476</v>
      </c>
    </row>
    <row r="1881" spans="2:65" s="1" customFormat="1" ht="82.5" customHeight="1">
      <c r="B1881" s="40"/>
      <c r="C1881" s="203" t="s">
        <v>3477</v>
      </c>
      <c r="D1881" s="203" t="s">
        <v>185</v>
      </c>
      <c r="E1881" s="204" t="s">
        <v>3478</v>
      </c>
      <c r="F1881" s="205" t="s">
        <v>3479</v>
      </c>
      <c r="G1881" s="206" t="s">
        <v>246</v>
      </c>
      <c r="H1881" s="207">
        <v>1</v>
      </c>
      <c r="I1881" s="208"/>
      <c r="J1881" s="209">
        <f t="shared" si="240"/>
        <v>0</v>
      </c>
      <c r="K1881" s="205" t="s">
        <v>22</v>
      </c>
      <c r="L1881" s="60"/>
      <c r="M1881" s="210" t="s">
        <v>22</v>
      </c>
      <c r="N1881" s="211" t="s">
        <v>49</v>
      </c>
      <c r="O1881" s="41"/>
      <c r="P1881" s="212">
        <f t="shared" si="241"/>
        <v>0</v>
      </c>
      <c r="Q1881" s="212">
        <v>0</v>
      </c>
      <c r="R1881" s="212">
        <f t="shared" si="242"/>
        <v>0</v>
      </c>
      <c r="S1881" s="212">
        <v>0</v>
      </c>
      <c r="T1881" s="213">
        <f t="shared" si="243"/>
        <v>0</v>
      </c>
      <c r="AR1881" s="23" t="s">
        <v>299</v>
      </c>
      <c r="AT1881" s="23" t="s">
        <v>185</v>
      </c>
      <c r="AU1881" s="23" t="s">
        <v>86</v>
      </c>
      <c r="AY1881" s="23" t="s">
        <v>183</v>
      </c>
      <c r="BE1881" s="214">
        <f t="shared" si="244"/>
        <v>0</v>
      </c>
      <c r="BF1881" s="214">
        <f t="shared" si="245"/>
        <v>0</v>
      </c>
      <c r="BG1881" s="214">
        <f t="shared" si="246"/>
        <v>0</v>
      </c>
      <c r="BH1881" s="214">
        <f t="shared" si="247"/>
        <v>0</v>
      </c>
      <c r="BI1881" s="214">
        <f t="shared" si="248"/>
        <v>0</v>
      </c>
      <c r="BJ1881" s="23" t="s">
        <v>24</v>
      </c>
      <c r="BK1881" s="214">
        <f t="shared" si="249"/>
        <v>0</v>
      </c>
      <c r="BL1881" s="23" t="s">
        <v>299</v>
      </c>
      <c r="BM1881" s="23" t="s">
        <v>3480</v>
      </c>
    </row>
    <row r="1882" spans="2:65" s="1" customFormat="1" ht="22.5" customHeight="1">
      <c r="B1882" s="40"/>
      <c r="C1882" s="203" t="s">
        <v>3481</v>
      </c>
      <c r="D1882" s="203" t="s">
        <v>185</v>
      </c>
      <c r="E1882" s="204" t="s">
        <v>3482</v>
      </c>
      <c r="F1882" s="205" t="s">
        <v>3483</v>
      </c>
      <c r="G1882" s="206" t="s">
        <v>246</v>
      </c>
      <c r="H1882" s="207">
        <v>1</v>
      </c>
      <c r="I1882" s="208"/>
      <c r="J1882" s="209">
        <f t="shared" si="240"/>
        <v>0</v>
      </c>
      <c r="K1882" s="205" t="s">
        <v>22</v>
      </c>
      <c r="L1882" s="60"/>
      <c r="M1882" s="210" t="s">
        <v>22</v>
      </c>
      <c r="N1882" s="211" t="s">
        <v>49</v>
      </c>
      <c r="O1882" s="41"/>
      <c r="P1882" s="212">
        <f t="shared" si="241"/>
        <v>0</v>
      </c>
      <c r="Q1882" s="212">
        <v>0</v>
      </c>
      <c r="R1882" s="212">
        <f t="shared" si="242"/>
        <v>0</v>
      </c>
      <c r="S1882" s="212">
        <v>0</v>
      </c>
      <c r="T1882" s="213">
        <f t="shared" si="243"/>
        <v>0</v>
      </c>
      <c r="AR1882" s="23" t="s">
        <v>299</v>
      </c>
      <c r="AT1882" s="23" t="s">
        <v>185</v>
      </c>
      <c r="AU1882" s="23" t="s">
        <v>86</v>
      </c>
      <c r="AY1882" s="23" t="s">
        <v>183</v>
      </c>
      <c r="BE1882" s="214">
        <f t="shared" si="244"/>
        <v>0</v>
      </c>
      <c r="BF1882" s="214">
        <f t="shared" si="245"/>
        <v>0</v>
      </c>
      <c r="BG1882" s="214">
        <f t="shared" si="246"/>
        <v>0</v>
      </c>
      <c r="BH1882" s="214">
        <f t="shared" si="247"/>
        <v>0</v>
      </c>
      <c r="BI1882" s="214">
        <f t="shared" si="248"/>
        <v>0</v>
      </c>
      <c r="BJ1882" s="23" t="s">
        <v>24</v>
      </c>
      <c r="BK1882" s="214">
        <f t="shared" si="249"/>
        <v>0</v>
      </c>
      <c r="BL1882" s="23" t="s">
        <v>299</v>
      </c>
      <c r="BM1882" s="23" t="s">
        <v>3484</v>
      </c>
    </row>
    <row r="1883" spans="2:65" s="1" customFormat="1" ht="108" customHeight="1">
      <c r="B1883" s="40"/>
      <c r="C1883" s="203" t="s">
        <v>3485</v>
      </c>
      <c r="D1883" s="203" t="s">
        <v>185</v>
      </c>
      <c r="E1883" s="204" t="s">
        <v>3486</v>
      </c>
      <c r="F1883" s="205" t="s">
        <v>3487</v>
      </c>
      <c r="G1883" s="206" t="s">
        <v>246</v>
      </c>
      <c r="H1883" s="207">
        <v>1</v>
      </c>
      <c r="I1883" s="208"/>
      <c r="J1883" s="209">
        <f t="shared" si="240"/>
        <v>0</v>
      </c>
      <c r="K1883" s="205" t="s">
        <v>22</v>
      </c>
      <c r="L1883" s="60"/>
      <c r="M1883" s="210" t="s">
        <v>22</v>
      </c>
      <c r="N1883" s="211" t="s">
        <v>49</v>
      </c>
      <c r="O1883" s="41"/>
      <c r="P1883" s="212">
        <f t="shared" si="241"/>
        <v>0</v>
      </c>
      <c r="Q1883" s="212">
        <v>0</v>
      </c>
      <c r="R1883" s="212">
        <f t="shared" si="242"/>
        <v>0</v>
      </c>
      <c r="S1883" s="212">
        <v>0</v>
      </c>
      <c r="T1883" s="213">
        <f t="shared" si="243"/>
        <v>0</v>
      </c>
      <c r="AR1883" s="23" t="s">
        <v>299</v>
      </c>
      <c r="AT1883" s="23" t="s">
        <v>185</v>
      </c>
      <c r="AU1883" s="23" t="s">
        <v>86</v>
      </c>
      <c r="AY1883" s="23" t="s">
        <v>183</v>
      </c>
      <c r="BE1883" s="214">
        <f t="shared" si="244"/>
        <v>0</v>
      </c>
      <c r="BF1883" s="214">
        <f t="shared" si="245"/>
        <v>0</v>
      </c>
      <c r="BG1883" s="214">
        <f t="shared" si="246"/>
        <v>0</v>
      </c>
      <c r="BH1883" s="214">
        <f t="shared" si="247"/>
        <v>0</v>
      </c>
      <c r="BI1883" s="214">
        <f t="shared" si="248"/>
        <v>0</v>
      </c>
      <c r="BJ1883" s="23" t="s">
        <v>24</v>
      </c>
      <c r="BK1883" s="214">
        <f t="shared" si="249"/>
        <v>0</v>
      </c>
      <c r="BL1883" s="23" t="s">
        <v>299</v>
      </c>
      <c r="BM1883" s="23" t="s">
        <v>3488</v>
      </c>
    </row>
    <row r="1884" spans="2:65" s="1" customFormat="1" ht="22.5" customHeight="1">
      <c r="B1884" s="40"/>
      <c r="C1884" s="203" t="s">
        <v>3489</v>
      </c>
      <c r="D1884" s="203" t="s">
        <v>185</v>
      </c>
      <c r="E1884" s="204" t="s">
        <v>3490</v>
      </c>
      <c r="F1884" s="205" t="s">
        <v>3491</v>
      </c>
      <c r="G1884" s="206" t="s">
        <v>246</v>
      </c>
      <c r="H1884" s="207">
        <v>4</v>
      </c>
      <c r="I1884" s="208"/>
      <c r="J1884" s="209">
        <f t="shared" si="240"/>
        <v>0</v>
      </c>
      <c r="K1884" s="205" t="s">
        <v>22</v>
      </c>
      <c r="L1884" s="60"/>
      <c r="M1884" s="210" t="s">
        <v>22</v>
      </c>
      <c r="N1884" s="211" t="s">
        <v>49</v>
      </c>
      <c r="O1884" s="41"/>
      <c r="P1884" s="212">
        <f t="shared" si="241"/>
        <v>0</v>
      </c>
      <c r="Q1884" s="212">
        <v>0</v>
      </c>
      <c r="R1884" s="212">
        <f t="shared" si="242"/>
        <v>0</v>
      </c>
      <c r="S1884" s="212">
        <v>0</v>
      </c>
      <c r="T1884" s="213">
        <f t="shared" si="243"/>
        <v>0</v>
      </c>
      <c r="AR1884" s="23" t="s">
        <v>299</v>
      </c>
      <c r="AT1884" s="23" t="s">
        <v>185</v>
      </c>
      <c r="AU1884" s="23" t="s">
        <v>86</v>
      </c>
      <c r="AY1884" s="23" t="s">
        <v>183</v>
      </c>
      <c r="BE1884" s="214">
        <f t="shared" si="244"/>
        <v>0</v>
      </c>
      <c r="BF1884" s="214">
        <f t="shared" si="245"/>
        <v>0</v>
      </c>
      <c r="BG1884" s="214">
        <f t="shared" si="246"/>
        <v>0</v>
      </c>
      <c r="BH1884" s="214">
        <f t="shared" si="247"/>
        <v>0</v>
      </c>
      <c r="BI1884" s="214">
        <f t="shared" si="248"/>
        <v>0</v>
      </c>
      <c r="BJ1884" s="23" t="s">
        <v>24</v>
      </c>
      <c r="BK1884" s="214">
        <f t="shared" si="249"/>
        <v>0</v>
      </c>
      <c r="BL1884" s="23" t="s">
        <v>299</v>
      </c>
      <c r="BM1884" s="23" t="s">
        <v>3492</v>
      </c>
    </row>
    <row r="1885" spans="2:63" s="11" customFormat="1" ht="29.85" customHeight="1">
      <c r="B1885" s="186"/>
      <c r="C1885" s="187"/>
      <c r="D1885" s="200" t="s">
        <v>77</v>
      </c>
      <c r="E1885" s="201" t="s">
        <v>3493</v>
      </c>
      <c r="F1885" s="201" t="s">
        <v>3494</v>
      </c>
      <c r="G1885" s="187"/>
      <c r="H1885" s="187"/>
      <c r="I1885" s="190"/>
      <c r="J1885" s="202">
        <f>BK1885</f>
        <v>0</v>
      </c>
      <c r="K1885" s="187"/>
      <c r="L1885" s="192"/>
      <c r="M1885" s="193"/>
      <c r="N1885" s="194"/>
      <c r="O1885" s="194"/>
      <c r="P1885" s="195">
        <f>SUM(P1886:P1887)</f>
        <v>0</v>
      </c>
      <c r="Q1885" s="194"/>
      <c r="R1885" s="195">
        <f>SUM(R1886:R1887)</f>
        <v>0</v>
      </c>
      <c r="S1885" s="194"/>
      <c r="T1885" s="196">
        <f>SUM(T1886:T1887)</f>
        <v>0</v>
      </c>
      <c r="AR1885" s="197" t="s">
        <v>86</v>
      </c>
      <c r="AT1885" s="198" t="s">
        <v>77</v>
      </c>
      <c r="AU1885" s="198" t="s">
        <v>24</v>
      </c>
      <c r="AY1885" s="197" t="s">
        <v>183</v>
      </c>
      <c r="BK1885" s="199">
        <f>SUM(BK1886:BK1887)</f>
        <v>0</v>
      </c>
    </row>
    <row r="1886" spans="2:65" s="1" customFormat="1" ht="31.5" customHeight="1">
      <c r="B1886" s="40"/>
      <c r="C1886" s="203" t="s">
        <v>3495</v>
      </c>
      <c r="D1886" s="203" t="s">
        <v>185</v>
      </c>
      <c r="E1886" s="204" t="s">
        <v>3496</v>
      </c>
      <c r="F1886" s="205" t="s">
        <v>3497</v>
      </c>
      <c r="G1886" s="206" t="s">
        <v>246</v>
      </c>
      <c r="H1886" s="207">
        <v>2</v>
      </c>
      <c r="I1886" s="208"/>
      <c r="J1886" s="209">
        <f>ROUND(I1886*H1886,2)</f>
        <v>0</v>
      </c>
      <c r="K1886" s="205" t="s">
        <v>22</v>
      </c>
      <c r="L1886" s="60"/>
      <c r="M1886" s="210" t="s">
        <v>22</v>
      </c>
      <c r="N1886" s="211" t="s">
        <v>49</v>
      </c>
      <c r="O1886" s="41"/>
      <c r="P1886" s="212">
        <f>O1886*H1886</f>
        <v>0</v>
      </c>
      <c r="Q1886" s="212">
        <v>0</v>
      </c>
      <c r="R1886" s="212">
        <f>Q1886*H1886</f>
        <v>0</v>
      </c>
      <c r="S1886" s="212">
        <v>0</v>
      </c>
      <c r="T1886" s="213">
        <f>S1886*H1886</f>
        <v>0</v>
      </c>
      <c r="AR1886" s="23" t="s">
        <v>299</v>
      </c>
      <c r="AT1886" s="23" t="s">
        <v>185</v>
      </c>
      <c r="AU1886" s="23" t="s">
        <v>86</v>
      </c>
      <c r="AY1886" s="23" t="s">
        <v>183</v>
      </c>
      <c r="BE1886" s="214">
        <f>IF(N1886="základní",J1886,0)</f>
        <v>0</v>
      </c>
      <c r="BF1886" s="214">
        <f>IF(N1886="snížená",J1886,0)</f>
        <v>0</v>
      </c>
      <c r="BG1886" s="214">
        <f>IF(N1886="zákl. přenesená",J1886,0)</f>
        <v>0</v>
      </c>
      <c r="BH1886" s="214">
        <f>IF(N1886="sníž. přenesená",J1886,0)</f>
        <v>0</v>
      </c>
      <c r="BI1886" s="214">
        <f>IF(N1886="nulová",J1886,0)</f>
        <v>0</v>
      </c>
      <c r="BJ1886" s="23" t="s">
        <v>24</v>
      </c>
      <c r="BK1886" s="214">
        <f>ROUND(I1886*H1886,2)</f>
        <v>0</v>
      </c>
      <c r="BL1886" s="23" t="s">
        <v>299</v>
      </c>
      <c r="BM1886" s="23" t="s">
        <v>3498</v>
      </c>
    </row>
    <row r="1887" spans="2:65" s="1" customFormat="1" ht="31.5" customHeight="1">
      <c r="B1887" s="40"/>
      <c r="C1887" s="203" t="s">
        <v>3499</v>
      </c>
      <c r="D1887" s="203" t="s">
        <v>185</v>
      </c>
      <c r="E1887" s="204" t="s">
        <v>3500</v>
      </c>
      <c r="F1887" s="205" t="s">
        <v>3501</v>
      </c>
      <c r="G1887" s="206" t="s">
        <v>246</v>
      </c>
      <c r="H1887" s="207">
        <v>2</v>
      </c>
      <c r="I1887" s="208"/>
      <c r="J1887" s="209">
        <f>ROUND(I1887*H1887,2)</f>
        <v>0</v>
      </c>
      <c r="K1887" s="205" t="s">
        <v>22</v>
      </c>
      <c r="L1887" s="60"/>
      <c r="M1887" s="210" t="s">
        <v>22</v>
      </c>
      <c r="N1887" s="211" t="s">
        <v>49</v>
      </c>
      <c r="O1887" s="41"/>
      <c r="P1887" s="212">
        <f>O1887*H1887</f>
        <v>0</v>
      </c>
      <c r="Q1887" s="212">
        <v>0</v>
      </c>
      <c r="R1887" s="212">
        <f>Q1887*H1887</f>
        <v>0</v>
      </c>
      <c r="S1887" s="212">
        <v>0</v>
      </c>
      <c r="T1887" s="213">
        <f>S1887*H1887</f>
        <v>0</v>
      </c>
      <c r="AR1887" s="23" t="s">
        <v>299</v>
      </c>
      <c r="AT1887" s="23" t="s">
        <v>185</v>
      </c>
      <c r="AU1887" s="23" t="s">
        <v>86</v>
      </c>
      <c r="AY1887" s="23" t="s">
        <v>183</v>
      </c>
      <c r="BE1887" s="214">
        <f>IF(N1887="základní",J1887,0)</f>
        <v>0</v>
      </c>
      <c r="BF1887" s="214">
        <f>IF(N1887="snížená",J1887,0)</f>
        <v>0</v>
      </c>
      <c r="BG1887" s="214">
        <f>IF(N1887="zákl. přenesená",J1887,0)</f>
        <v>0</v>
      </c>
      <c r="BH1887" s="214">
        <f>IF(N1887="sníž. přenesená",J1887,0)</f>
        <v>0</v>
      </c>
      <c r="BI1887" s="214">
        <f>IF(N1887="nulová",J1887,0)</f>
        <v>0</v>
      </c>
      <c r="BJ1887" s="23" t="s">
        <v>24</v>
      </c>
      <c r="BK1887" s="214">
        <f>ROUND(I1887*H1887,2)</f>
        <v>0</v>
      </c>
      <c r="BL1887" s="23" t="s">
        <v>299</v>
      </c>
      <c r="BM1887" s="23" t="s">
        <v>3502</v>
      </c>
    </row>
    <row r="1888" spans="2:63" s="11" customFormat="1" ht="29.85" customHeight="1">
      <c r="B1888" s="186"/>
      <c r="C1888" s="187"/>
      <c r="D1888" s="200" t="s">
        <v>77</v>
      </c>
      <c r="E1888" s="201" t="s">
        <v>3503</v>
      </c>
      <c r="F1888" s="201" t="s">
        <v>3504</v>
      </c>
      <c r="G1888" s="187"/>
      <c r="H1888" s="187"/>
      <c r="I1888" s="190"/>
      <c r="J1888" s="202">
        <f>BK1888</f>
        <v>0</v>
      </c>
      <c r="K1888" s="187"/>
      <c r="L1888" s="192"/>
      <c r="M1888" s="193"/>
      <c r="N1888" s="194"/>
      <c r="O1888" s="194"/>
      <c r="P1888" s="195">
        <f>SUM(P1889:P1892)</f>
        <v>0</v>
      </c>
      <c r="Q1888" s="194"/>
      <c r="R1888" s="195">
        <f>SUM(R1889:R1892)</f>
        <v>0</v>
      </c>
      <c r="S1888" s="194"/>
      <c r="T1888" s="196">
        <f>SUM(T1889:T1892)</f>
        <v>0</v>
      </c>
      <c r="AR1888" s="197" t="s">
        <v>86</v>
      </c>
      <c r="AT1888" s="198" t="s">
        <v>77</v>
      </c>
      <c r="AU1888" s="198" t="s">
        <v>24</v>
      </c>
      <c r="AY1888" s="197" t="s">
        <v>183</v>
      </c>
      <c r="BK1888" s="199">
        <f>SUM(BK1889:BK1892)</f>
        <v>0</v>
      </c>
    </row>
    <row r="1889" spans="2:65" s="1" customFormat="1" ht="57" customHeight="1">
      <c r="B1889" s="40"/>
      <c r="C1889" s="203" t="s">
        <v>3505</v>
      </c>
      <c r="D1889" s="203" t="s">
        <v>185</v>
      </c>
      <c r="E1889" s="204" t="s">
        <v>3506</v>
      </c>
      <c r="F1889" s="205" t="s">
        <v>3507</v>
      </c>
      <c r="G1889" s="206" t="s">
        <v>246</v>
      </c>
      <c r="H1889" s="207">
        <v>6</v>
      </c>
      <c r="I1889" s="208"/>
      <c r="J1889" s="209">
        <f>ROUND(I1889*H1889,2)</f>
        <v>0</v>
      </c>
      <c r="K1889" s="205" t="s">
        <v>22</v>
      </c>
      <c r="L1889" s="60"/>
      <c r="M1889" s="210" t="s">
        <v>22</v>
      </c>
      <c r="N1889" s="211" t="s">
        <v>49</v>
      </c>
      <c r="O1889" s="41"/>
      <c r="P1889" s="212">
        <f>O1889*H1889</f>
        <v>0</v>
      </c>
      <c r="Q1889" s="212">
        <v>0</v>
      </c>
      <c r="R1889" s="212">
        <f>Q1889*H1889</f>
        <v>0</v>
      </c>
      <c r="S1889" s="212">
        <v>0</v>
      </c>
      <c r="T1889" s="213">
        <f>S1889*H1889</f>
        <v>0</v>
      </c>
      <c r="AR1889" s="23" t="s">
        <v>299</v>
      </c>
      <c r="AT1889" s="23" t="s">
        <v>185</v>
      </c>
      <c r="AU1889" s="23" t="s">
        <v>86</v>
      </c>
      <c r="AY1889" s="23" t="s">
        <v>183</v>
      </c>
      <c r="BE1889" s="214">
        <f>IF(N1889="základní",J1889,0)</f>
        <v>0</v>
      </c>
      <c r="BF1889" s="214">
        <f>IF(N1889="snížená",J1889,0)</f>
        <v>0</v>
      </c>
      <c r="BG1889" s="214">
        <f>IF(N1889="zákl. přenesená",J1889,0)</f>
        <v>0</v>
      </c>
      <c r="BH1889" s="214">
        <f>IF(N1889="sníž. přenesená",J1889,0)</f>
        <v>0</v>
      </c>
      <c r="BI1889" s="214">
        <f>IF(N1889="nulová",J1889,0)</f>
        <v>0</v>
      </c>
      <c r="BJ1889" s="23" t="s">
        <v>24</v>
      </c>
      <c r="BK1889" s="214">
        <f>ROUND(I1889*H1889,2)</f>
        <v>0</v>
      </c>
      <c r="BL1889" s="23" t="s">
        <v>299</v>
      </c>
      <c r="BM1889" s="23" t="s">
        <v>3508</v>
      </c>
    </row>
    <row r="1890" spans="2:65" s="1" customFormat="1" ht="22.5" customHeight="1">
      <c r="B1890" s="40"/>
      <c r="C1890" s="203" t="s">
        <v>3509</v>
      </c>
      <c r="D1890" s="203" t="s">
        <v>185</v>
      </c>
      <c r="E1890" s="204" t="s">
        <v>3510</v>
      </c>
      <c r="F1890" s="205" t="s">
        <v>3511</v>
      </c>
      <c r="G1890" s="206" t="s">
        <v>246</v>
      </c>
      <c r="H1890" s="207">
        <v>4</v>
      </c>
      <c r="I1890" s="208"/>
      <c r="J1890" s="209">
        <f>ROUND(I1890*H1890,2)</f>
        <v>0</v>
      </c>
      <c r="K1890" s="205" t="s">
        <v>22</v>
      </c>
      <c r="L1890" s="60"/>
      <c r="M1890" s="210" t="s">
        <v>22</v>
      </c>
      <c r="N1890" s="211" t="s">
        <v>49</v>
      </c>
      <c r="O1890" s="41"/>
      <c r="P1890" s="212">
        <f>O1890*H1890</f>
        <v>0</v>
      </c>
      <c r="Q1890" s="212">
        <v>0</v>
      </c>
      <c r="R1890" s="212">
        <f>Q1890*H1890</f>
        <v>0</v>
      </c>
      <c r="S1890" s="212">
        <v>0</v>
      </c>
      <c r="T1890" s="213">
        <f>S1890*H1890</f>
        <v>0</v>
      </c>
      <c r="AR1890" s="23" t="s">
        <v>299</v>
      </c>
      <c r="AT1890" s="23" t="s">
        <v>185</v>
      </c>
      <c r="AU1890" s="23" t="s">
        <v>86</v>
      </c>
      <c r="AY1890" s="23" t="s">
        <v>183</v>
      </c>
      <c r="BE1890" s="214">
        <f>IF(N1890="základní",J1890,0)</f>
        <v>0</v>
      </c>
      <c r="BF1890" s="214">
        <f>IF(N1890="snížená",J1890,0)</f>
        <v>0</v>
      </c>
      <c r="BG1890" s="214">
        <f>IF(N1890="zákl. přenesená",J1890,0)</f>
        <v>0</v>
      </c>
      <c r="BH1890" s="214">
        <f>IF(N1890="sníž. přenesená",J1890,0)</f>
        <v>0</v>
      </c>
      <c r="BI1890" s="214">
        <f>IF(N1890="nulová",J1890,0)</f>
        <v>0</v>
      </c>
      <c r="BJ1890" s="23" t="s">
        <v>24</v>
      </c>
      <c r="BK1890" s="214">
        <f>ROUND(I1890*H1890,2)</f>
        <v>0</v>
      </c>
      <c r="BL1890" s="23" t="s">
        <v>299</v>
      </c>
      <c r="BM1890" s="23" t="s">
        <v>3512</v>
      </c>
    </row>
    <row r="1891" spans="2:65" s="1" customFormat="1" ht="31.5" customHeight="1">
      <c r="B1891" s="40"/>
      <c r="C1891" s="203" t="s">
        <v>3513</v>
      </c>
      <c r="D1891" s="203" t="s">
        <v>185</v>
      </c>
      <c r="E1891" s="204" t="s">
        <v>3514</v>
      </c>
      <c r="F1891" s="205" t="s">
        <v>3515</v>
      </c>
      <c r="G1891" s="206" t="s">
        <v>246</v>
      </c>
      <c r="H1891" s="207">
        <v>78</v>
      </c>
      <c r="I1891" s="208"/>
      <c r="J1891" s="209">
        <f>ROUND(I1891*H1891,2)</f>
        <v>0</v>
      </c>
      <c r="K1891" s="205" t="s">
        <v>22</v>
      </c>
      <c r="L1891" s="60"/>
      <c r="M1891" s="210" t="s">
        <v>22</v>
      </c>
      <c r="N1891" s="211" t="s">
        <v>49</v>
      </c>
      <c r="O1891" s="41"/>
      <c r="P1891" s="212">
        <f>O1891*H1891</f>
        <v>0</v>
      </c>
      <c r="Q1891" s="212">
        <v>0</v>
      </c>
      <c r="R1891" s="212">
        <f>Q1891*H1891</f>
        <v>0</v>
      </c>
      <c r="S1891" s="212">
        <v>0</v>
      </c>
      <c r="T1891" s="213">
        <f>S1891*H1891</f>
        <v>0</v>
      </c>
      <c r="AR1891" s="23" t="s">
        <v>299</v>
      </c>
      <c r="AT1891" s="23" t="s">
        <v>185</v>
      </c>
      <c r="AU1891" s="23" t="s">
        <v>86</v>
      </c>
      <c r="AY1891" s="23" t="s">
        <v>183</v>
      </c>
      <c r="BE1891" s="214">
        <f>IF(N1891="základní",J1891,0)</f>
        <v>0</v>
      </c>
      <c r="BF1891" s="214">
        <f>IF(N1891="snížená",J1891,0)</f>
        <v>0</v>
      </c>
      <c r="BG1891" s="214">
        <f>IF(N1891="zákl. přenesená",J1891,0)</f>
        <v>0</v>
      </c>
      <c r="BH1891" s="214">
        <f>IF(N1891="sníž. přenesená",J1891,0)</f>
        <v>0</v>
      </c>
      <c r="BI1891" s="214">
        <f>IF(N1891="nulová",J1891,0)</f>
        <v>0</v>
      </c>
      <c r="BJ1891" s="23" t="s">
        <v>24</v>
      </c>
      <c r="BK1891" s="214">
        <f>ROUND(I1891*H1891,2)</f>
        <v>0</v>
      </c>
      <c r="BL1891" s="23" t="s">
        <v>299</v>
      </c>
      <c r="BM1891" s="23" t="s">
        <v>3516</v>
      </c>
    </row>
    <row r="1892" spans="2:65" s="1" customFormat="1" ht="31.5" customHeight="1">
      <c r="B1892" s="40"/>
      <c r="C1892" s="203" t="s">
        <v>3517</v>
      </c>
      <c r="D1892" s="203" t="s">
        <v>185</v>
      </c>
      <c r="E1892" s="204" t="s">
        <v>3518</v>
      </c>
      <c r="F1892" s="205" t="s">
        <v>3519</v>
      </c>
      <c r="G1892" s="206" t="s">
        <v>246</v>
      </c>
      <c r="H1892" s="207">
        <v>1</v>
      </c>
      <c r="I1892" s="208"/>
      <c r="J1892" s="209">
        <f>ROUND(I1892*H1892,2)</f>
        <v>0</v>
      </c>
      <c r="K1892" s="205" t="s">
        <v>22</v>
      </c>
      <c r="L1892" s="60"/>
      <c r="M1892" s="210" t="s">
        <v>22</v>
      </c>
      <c r="N1892" s="211" t="s">
        <v>49</v>
      </c>
      <c r="O1892" s="41"/>
      <c r="P1892" s="212">
        <f>O1892*H1892</f>
        <v>0</v>
      </c>
      <c r="Q1892" s="212">
        <v>0</v>
      </c>
      <c r="R1892" s="212">
        <f>Q1892*H1892</f>
        <v>0</v>
      </c>
      <c r="S1892" s="212">
        <v>0</v>
      </c>
      <c r="T1892" s="213">
        <f>S1892*H1892</f>
        <v>0</v>
      </c>
      <c r="AR1892" s="23" t="s">
        <v>299</v>
      </c>
      <c r="AT1892" s="23" t="s">
        <v>185</v>
      </c>
      <c r="AU1892" s="23" t="s">
        <v>86</v>
      </c>
      <c r="AY1892" s="23" t="s">
        <v>183</v>
      </c>
      <c r="BE1892" s="214">
        <f>IF(N1892="základní",J1892,0)</f>
        <v>0</v>
      </c>
      <c r="BF1892" s="214">
        <f>IF(N1892="snížená",J1892,0)</f>
        <v>0</v>
      </c>
      <c r="BG1892" s="214">
        <f>IF(N1892="zákl. přenesená",J1892,0)</f>
        <v>0</v>
      </c>
      <c r="BH1892" s="214">
        <f>IF(N1892="sníž. přenesená",J1892,0)</f>
        <v>0</v>
      </c>
      <c r="BI1892" s="214">
        <f>IF(N1892="nulová",J1892,0)</f>
        <v>0</v>
      </c>
      <c r="BJ1892" s="23" t="s">
        <v>24</v>
      </c>
      <c r="BK1892" s="214">
        <f>ROUND(I1892*H1892,2)</f>
        <v>0</v>
      </c>
      <c r="BL1892" s="23" t="s">
        <v>299</v>
      </c>
      <c r="BM1892" s="23" t="s">
        <v>3520</v>
      </c>
    </row>
    <row r="1893" spans="2:63" s="11" customFormat="1" ht="29.85" customHeight="1">
      <c r="B1893" s="186"/>
      <c r="C1893" s="187"/>
      <c r="D1893" s="200" t="s">
        <v>77</v>
      </c>
      <c r="E1893" s="201" t="s">
        <v>3521</v>
      </c>
      <c r="F1893" s="201" t="s">
        <v>3522</v>
      </c>
      <c r="G1893" s="187"/>
      <c r="H1893" s="187"/>
      <c r="I1893" s="190"/>
      <c r="J1893" s="202">
        <f>BK1893</f>
        <v>0</v>
      </c>
      <c r="K1893" s="187"/>
      <c r="L1893" s="192"/>
      <c r="M1893" s="193"/>
      <c r="N1893" s="194"/>
      <c r="O1893" s="194"/>
      <c r="P1893" s="195">
        <f>SUM(P1894:P1909)</f>
        <v>0</v>
      </c>
      <c r="Q1893" s="194"/>
      <c r="R1893" s="195">
        <f>SUM(R1894:R1909)</f>
        <v>0</v>
      </c>
      <c r="S1893" s="194"/>
      <c r="T1893" s="196">
        <f>SUM(T1894:T1909)</f>
        <v>0</v>
      </c>
      <c r="AR1893" s="197" t="s">
        <v>86</v>
      </c>
      <c r="AT1893" s="198" t="s">
        <v>77</v>
      </c>
      <c r="AU1893" s="198" t="s">
        <v>24</v>
      </c>
      <c r="AY1893" s="197" t="s">
        <v>183</v>
      </c>
      <c r="BK1893" s="199">
        <f>SUM(BK1894:BK1909)</f>
        <v>0</v>
      </c>
    </row>
    <row r="1894" spans="2:65" s="1" customFormat="1" ht="22.5" customHeight="1">
      <c r="B1894" s="40"/>
      <c r="C1894" s="203" t="s">
        <v>3523</v>
      </c>
      <c r="D1894" s="203" t="s">
        <v>185</v>
      </c>
      <c r="E1894" s="204" t="s">
        <v>3524</v>
      </c>
      <c r="F1894" s="205" t="s">
        <v>3392</v>
      </c>
      <c r="G1894" s="206" t="s">
        <v>246</v>
      </c>
      <c r="H1894" s="207">
        <v>39</v>
      </c>
      <c r="I1894" s="208"/>
      <c r="J1894" s="209">
        <f aca="true" t="shared" si="250" ref="J1894:J1909">ROUND(I1894*H1894,2)</f>
        <v>0</v>
      </c>
      <c r="K1894" s="205" t="s">
        <v>22</v>
      </c>
      <c r="L1894" s="60"/>
      <c r="M1894" s="210" t="s">
        <v>22</v>
      </c>
      <c r="N1894" s="211" t="s">
        <v>49</v>
      </c>
      <c r="O1894" s="41"/>
      <c r="P1894" s="212">
        <f aca="true" t="shared" si="251" ref="P1894:P1909">O1894*H1894</f>
        <v>0</v>
      </c>
      <c r="Q1894" s="212">
        <v>0</v>
      </c>
      <c r="R1894" s="212">
        <f aca="true" t="shared" si="252" ref="R1894:R1909">Q1894*H1894</f>
        <v>0</v>
      </c>
      <c r="S1894" s="212">
        <v>0</v>
      </c>
      <c r="T1894" s="213">
        <f aca="true" t="shared" si="253" ref="T1894:T1909">S1894*H1894</f>
        <v>0</v>
      </c>
      <c r="AR1894" s="23" t="s">
        <v>299</v>
      </c>
      <c r="AT1894" s="23" t="s">
        <v>185</v>
      </c>
      <c r="AU1894" s="23" t="s">
        <v>86</v>
      </c>
      <c r="AY1894" s="23" t="s">
        <v>183</v>
      </c>
      <c r="BE1894" s="214">
        <f aca="true" t="shared" si="254" ref="BE1894:BE1909">IF(N1894="základní",J1894,0)</f>
        <v>0</v>
      </c>
      <c r="BF1894" s="214">
        <f aca="true" t="shared" si="255" ref="BF1894:BF1909">IF(N1894="snížená",J1894,0)</f>
        <v>0</v>
      </c>
      <c r="BG1894" s="214">
        <f aca="true" t="shared" si="256" ref="BG1894:BG1909">IF(N1894="zákl. přenesená",J1894,0)</f>
        <v>0</v>
      </c>
      <c r="BH1894" s="214">
        <f aca="true" t="shared" si="257" ref="BH1894:BH1909">IF(N1894="sníž. přenesená",J1894,0)</f>
        <v>0</v>
      </c>
      <c r="BI1894" s="214">
        <f aca="true" t="shared" si="258" ref="BI1894:BI1909">IF(N1894="nulová",J1894,0)</f>
        <v>0</v>
      </c>
      <c r="BJ1894" s="23" t="s">
        <v>24</v>
      </c>
      <c r="BK1894" s="214">
        <f aca="true" t="shared" si="259" ref="BK1894:BK1909">ROUND(I1894*H1894,2)</f>
        <v>0</v>
      </c>
      <c r="BL1894" s="23" t="s">
        <v>299</v>
      </c>
      <c r="BM1894" s="23" t="s">
        <v>3525</v>
      </c>
    </row>
    <row r="1895" spans="2:65" s="1" customFormat="1" ht="44.25" customHeight="1">
      <c r="B1895" s="40"/>
      <c r="C1895" s="203" t="s">
        <v>3526</v>
      </c>
      <c r="D1895" s="203" t="s">
        <v>185</v>
      </c>
      <c r="E1895" s="204" t="s">
        <v>3527</v>
      </c>
      <c r="F1895" s="205" t="s">
        <v>3396</v>
      </c>
      <c r="G1895" s="206" t="s">
        <v>312</v>
      </c>
      <c r="H1895" s="207">
        <v>4104</v>
      </c>
      <c r="I1895" s="208"/>
      <c r="J1895" s="209">
        <f t="shared" si="250"/>
        <v>0</v>
      </c>
      <c r="K1895" s="205" t="s">
        <v>22</v>
      </c>
      <c r="L1895" s="60"/>
      <c r="M1895" s="210" t="s">
        <v>22</v>
      </c>
      <c r="N1895" s="211" t="s">
        <v>49</v>
      </c>
      <c r="O1895" s="41"/>
      <c r="P1895" s="212">
        <f t="shared" si="251"/>
        <v>0</v>
      </c>
      <c r="Q1895" s="212">
        <v>0</v>
      </c>
      <c r="R1895" s="212">
        <f t="shared" si="252"/>
        <v>0</v>
      </c>
      <c r="S1895" s="212">
        <v>0</v>
      </c>
      <c r="T1895" s="213">
        <f t="shared" si="253"/>
        <v>0</v>
      </c>
      <c r="AR1895" s="23" t="s">
        <v>299</v>
      </c>
      <c r="AT1895" s="23" t="s">
        <v>185</v>
      </c>
      <c r="AU1895" s="23" t="s">
        <v>86</v>
      </c>
      <c r="AY1895" s="23" t="s">
        <v>183</v>
      </c>
      <c r="BE1895" s="214">
        <f t="shared" si="254"/>
        <v>0</v>
      </c>
      <c r="BF1895" s="214">
        <f t="shared" si="255"/>
        <v>0</v>
      </c>
      <c r="BG1895" s="214">
        <f t="shared" si="256"/>
        <v>0</v>
      </c>
      <c r="BH1895" s="214">
        <f t="shared" si="257"/>
        <v>0</v>
      </c>
      <c r="BI1895" s="214">
        <f t="shared" si="258"/>
        <v>0</v>
      </c>
      <c r="BJ1895" s="23" t="s">
        <v>24</v>
      </c>
      <c r="BK1895" s="214">
        <f t="shared" si="259"/>
        <v>0</v>
      </c>
      <c r="BL1895" s="23" t="s">
        <v>299</v>
      </c>
      <c r="BM1895" s="23" t="s">
        <v>3528</v>
      </c>
    </row>
    <row r="1896" spans="2:65" s="1" customFormat="1" ht="22.5" customHeight="1">
      <c r="B1896" s="40"/>
      <c r="C1896" s="203" t="s">
        <v>3529</v>
      </c>
      <c r="D1896" s="203" t="s">
        <v>185</v>
      </c>
      <c r="E1896" s="204" t="s">
        <v>3530</v>
      </c>
      <c r="F1896" s="205" t="s">
        <v>3400</v>
      </c>
      <c r="G1896" s="206" t="s">
        <v>312</v>
      </c>
      <c r="H1896" s="207">
        <v>100</v>
      </c>
      <c r="I1896" s="208"/>
      <c r="J1896" s="209">
        <f t="shared" si="250"/>
        <v>0</v>
      </c>
      <c r="K1896" s="205" t="s">
        <v>22</v>
      </c>
      <c r="L1896" s="60"/>
      <c r="M1896" s="210" t="s">
        <v>22</v>
      </c>
      <c r="N1896" s="211" t="s">
        <v>49</v>
      </c>
      <c r="O1896" s="41"/>
      <c r="P1896" s="212">
        <f t="shared" si="251"/>
        <v>0</v>
      </c>
      <c r="Q1896" s="212">
        <v>0</v>
      </c>
      <c r="R1896" s="212">
        <f t="shared" si="252"/>
        <v>0</v>
      </c>
      <c r="S1896" s="212">
        <v>0</v>
      </c>
      <c r="T1896" s="213">
        <f t="shared" si="253"/>
        <v>0</v>
      </c>
      <c r="AR1896" s="23" t="s">
        <v>299</v>
      </c>
      <c r="AT1896" s="23" t="s">
        <v>185</v>
      </c>
      <c r="AU1896" s="23" t="s">
        <v>86</v>
      </c>
      <c r="AY1896" s="23" t="s">
        <v>183</v>
      </c>
      <c r="BE1896" s="214">
        <f t="shared" si="254"/>
        <v>0</v>
      </c>
      <c r="BF1896" s="214">
        <f t="shared" si="255"/>
        <v>0</v>
      </c>
      <c r="BG1896" s="214">
        <f t="shared" si="256"/>
        <v>0</v>
      </c>
      <c r="BH1896" s="214">
        <f t="shared" si="257"/>
        <v>0</v>
      </c>
      <c r="BI1896" s="214">
        <f t="shared" si="258"/>
        <v>0</v>
      </c>
      <c r="BJ1896" s="23" t="s">
        <v>24</v>
      </c>
      <c r="BK1896" s="214">
        <f t="shared" si="259"/>
        <v>0</v>
      </c>
      <c r="BL1896" s="23" t="s">
        <v>299</v>
      </c>
      <c r="BM1896" s="23" t="s">
        <v>3531</v>
      </c>
    </row>
    <row r="1897" spans="2:65" s="1" customFormat="1" ht="22.5" customHeight="1">
      <c r="B1897" s="40"/>
      <c r="C1897" s="203" t="s">
        <v>3532</v>
      </c>
      <c r="D1897" s="203" t="s">
        <v>185</v>
      </c>
      <c r="E1897" s="204" t="s">
        <v>3533</v>
      </c>
      <c r="F1897" s="205" t="s">
        <v>3404</v>
      </c>
      <c r="G1897" s="206" t="s">
        <v>246</v>
      </c>
      <c r="H1897" s="207">
        <v>39</v>
      </c>
      <c r="I1897" s="208"/>
      <c r="J1897" s="209">
        <f t="shared" si="250"/>
        <v>0</v>
      </c>
      <c r="K1897" s="205" t="s">
        <v>22</v>
      </c>
      <c r="L1897" s="60"/>
      <c r="M1897" s="210" t="s">
        <v>22</v>
      </c>
      <c r="N1897" s="211" t="s">
        <v>49</v>
      </c>
      <c r="O1897" s="41"/>
      <c r="P1897" s="212">
        <f t="shared" si="251"/>
        <v>0</v>
      </c>
      <c r="Q1897" s="212">
        <v>0</v>
      </c>
      <c r="R1897" s="212">
        <f t="shared" si="252"/>
        <v>0</v>
      </c>
      <c r="S1897" s="212">
        <v>0</v>
      </c>
      <c r="T1897" s="213">
        <f t="shared" si="253"/>
        <v>0</v>
      </c>
      <c r="AR1897" s="23" t="s">
        <v>299</v>
      </c>
      <c r="AT1897" s="23" t="s">
        <v>185</v>
      </c>
      <c r="AU1897" s="23" t="s">
        <v>86</v>
      </c>
      <c r="AY1897" s="23" t="s">
        <v>183</v>
      </c>
      <c r="BE1897" s="214">
        <f t="shared" si="254"/>
        <v>0</v>
      </c>
      <c r="BF1897" s="214">
        <f t="shared" si="255"/>
        <v>0</v>
      </c>
      <c r="BG1897" s="214">
        <f t="shared" si="256"/>
        <v>0</v>
      </c>
      <c r="BH1897" s="214">
        <f t="shared" si="257"/>
        <v>0</v>
      </c>
      <c r="BI1897" s="214">
        <f t="shared" si="258"/>
        <v>0</v>
      </c>
      <c r="BJ1897" s="23" t="s">
        <v>24</v>
      </c>
      <c r="BK1897" s="214">
        <f t="shared" si="259"/>
        <v>0</v>
      </c>
      <c r="BL1897" s="23" t="s">
        <v>299</v>
      </c>
      <c r="BM1897" s="23" t="s">
        <v>3534</v>
      </c>
    </row>
    <row r="1898" spans="2:65" s="1" customFormat="1" ht="31.5" customHeight="1">
      <c r="B1898" s="40"/>
      <c r="C1898" s="203" t="s">
        <v>3535</v>
      </c>
      <c r="D1898" s="203" t="s">
        <v>185</v>
      </c>
      <c r="E1898" s="204" t="s">
        <v>3536</v>
      </c>
      <c r="F1898" s="205" t="s">
        <v>3408</v>
      </c>
      <c r="G1898" s="206" t="s">
        <v>312</v>
      </c>
      <c r="H1898" s="207">
        <v>600</v>
      </c>
      <c r="I1898" s="208"/>
      <c r="J1898" s="209">
        <f t="shared" si="250"/>
        <v>0</v>
      </c>
      <c r="K1898" s="205" t="s">
        <v>22</v>
      </c>
      <c r="L1898" s="60"/>
      <c r="M1898" s="210" t="s">
        <v>22</v>
      </c>
      <c r="N1898" s="211" t="s">
        <v>49</v>
      </c>
      <c r="O1898" s="41"/>
      <c r="P1898" s="212">
        <f t="shared" si="251"/>
        <v>0</v>
      </c>
      <c r="Q1898" s="212">
        <v>0</v>
      </c>
      <c r="R1898" s="212">
        <f t="shared" si="252"/>
        <v>0</v>
      </c>
      <c r="S1898" s="212">
        <v>0</v>
      </c>
      <c r="T1898" s="213">
        <f t="shared" si="253"/>
        <v>0</v>
      </c>
      <c r="AR1898" s="23" t="s">
        <v>299</v>
      </c>
      <c r="AT1898" s="23" t="s">
        <v>185</v>
      </c>
      <c r="AU1898" s="23" t="s">
        <v>86</v>
      </c>
      <c r="AY1898" s="23" t="s">
        <v>183</v>
      </c>
      <c r="BE1898" s="214">
        <f t="shared" si="254"/>
        <v>0</v>
      </c>
      <c r="BF1898" s="214">
        <f t="shared" si="255"/>
        <v>0</v>
      </c>
      <c r="BG1898" s="214">
        <f t="shared" si="256"/>
        <v>0</v>
      </c>
      <c r="BH1898" s="214">
        <f t="shared" si="257"/>
        <v>0</v>
      </c>
      <c r="BI1898" s="214">
        <f t="shared" si="258"/>
        <v>0</v>
      </c>
      <c r="BJ1898" s="23" t="s">
        <v>24</v>
      </c>
      <c r="BK1898" s="214">
        <f t="shared" si="259"/>
        <v>0</v>
      </c>
      <c r="BL1898" s="23" t="s">
        <v>299</v>
      </c>
      <c r="BM1898" s="23" t="s">
        <v>3537</v>
      </c>
    </row>
    <row r="1899" spans="2:65" s="1" customFormat="1" ht="31.5" customHeight="1">
      <c r="B1899" s="40"/>
      <c r="C1899" s="203" t="s">
        <v>3538</v>
      </c>
      <c r="D1899" s="203" t="s">
        <v>185</v>
      </c>
      <c r="E1899" s="204" t="s">
        <v>3539</v>
      </c>
      <c r="F1899" s="205" t="s">
        <v>3412</v>
      </c>
      <c r="G1899" s="206" t="s">
        <v>312</v>
      </c>
      <c r="H1899" s="207">
        <v>160</v>
      </c>
      <c r="I1899" s="208"/>
      <c r="J1899" s="209">
        <f t="shared" si="250"/>
        <v>0</v>
      </c>
      <c r="K1899" s="205" t="s">
        <v>22</v>
      </c>
      <c r="L1899" s="60"/>
      <c r="M1899" s="210" t="s">
        <v>22</v>
      </c>
      <c r="N1899" s="211" t="s">
        <v>49</v>
      </c>
      <c r="O1899" s="41"/>
      <c r="P1899" s="212">
        <f t="shared" si="251"/>
        <v>0</v>
      </c>
      <c r="Q1899" s="212">
        <v>0</v>
      </c>
      <c r="R1899" s="212">
        <f t="shared" si="252"/>
        <v>0</v>
      </c>
      <c r="S1899" s="212">
        <v>0</v>
      </c>
      <c r="T1899" s="213">
        <f t="shared" si="253"/>
        <v>0</v>
      </c>
      <c r="AR1899" s="23" t="s">
        <v>299</v>
      </c>
      <c r="AT1899" s="23" t="s">
        <v>185</v>
      </c>
      <c r="AU1899" s="23" t="s">
        <v>86</v>
      </c>
      <c r="AY1899" s="23" t="s">
        <v>183</v>
      </c>
      <c r="BE1899" s="214">
        <f t="shared" si="254"/>
        <v>0</v>
      </c>
      <c r="BF1899" s="214">
        <f t="shared" si="255"/>
        <v>0</v>
      </c>
      <c r="BG1899" s="214">
        <f t="shared" si="256"/>
        <v>0</v>
      </c>
      <c r="BH1899" s="214">
        <f t="shared" si="257"/>
        <v>0</v>
      </c>
      <c r="BI1899" s="214">
        <f t="shared" si="258"/>
        <v>0</v>
      </c>
      <c r="BJ1899" s="23" t="s">
        <v>24</v>
      </c>
      <c r="BK1899" s="214">
        <f t="shared" si="259"/>
        <v>0</v>
      </c>
      <c r="BL1899" s="23" t="s">
        <v>299</v>
      </c>
      <c r="BM1899" s="23" t="s">
        <v>3540</v>
      </c>
    </row>
    <row r="1900" spans="2:65" s="1" customFormat="1" ht="57" customHeight="1">
      <c r="B1900" s="40"/>
      <c r="C1900" s="203" t="s">
        <v>3541</v>
      </c>
      <c r="D1900" s="203" t="s">
        <v>185</v>
      </c>
      <c r="E1900" s="204" t="s">
        <v>3542</v>
      </c>
      <c r="F1900" s="205" t="s">
        <v>3416</v>
      </c>
      <c r="G1900" s="206" t="s">
        <v>312</v>
      </c>
      <c r="H1900" s="207">
        <v>800</v>
      </c>
      <c r="I1900" s="208"/>
      <c r="J1900" s="209">
        <f t="shared" si="250"/>
        <v>0</v>
      </c>
      <c r="K1900" s="205" t="s">
        <v>22</v>
      </c>
      <c r="L1900" s="60"/>
      <c r="M1900" s="210" t="s">
        <v>22</v>
      </c>
      <c r="N1900" s="211" t="s">
        <v>49</v>
      </c>
      <c r="O1900" s="41"/>
      <c r="P1900" s="212">
        <f t="shared" si="251"/>
        <v>0</v>
      </c>
      <c r="Q1900" s="212">
        <v>0</v>
      </c>
      <c r="R1900" s="212">
        <f t="shared" si="252"/>
        <v>0</v>
      </c>
      <c r="S1900" s="212">
        <v>0</v>
      </c>
      <c r="T1900" s="213">
        <f t="shared" si="253"/>
        <v>0</v>
      </c>
      <c r="AR1900" s="23" t="s">
        <v>299</v>
      </c>
      <c r="AT1900" s="23" t="s">
        <v>185</v>
      </c>
      <c r="AU1900" s="23" t="s">
        <v>86</v>
      </c>
      <c r="AY1900" s="23" t="s">
        <v>183</v>
      </c>
      <c r="BE1900" s="214">
        <f t="shared" si="254"/>
        <v>0</v>
      </c>
      <c r="BF1900" s="214">
        <f t="shared" si="255"/>
        <v>0</v>
      </c>
      <c r="BG1900" s="214">
        <f t="shared" si="256"/>
        <v>0</v>
      </c>
      <c r="BH1900" s="214">
        <f t="shared" si="257"/>
        <v>0</v>
      </c>
      <c r="BI1900" s="214">
        <f t="shared" si="258"/>
        <v>0</v>
      </c>
      <c r="BJ1900" s="23" t="s">
        <v>24</v>
      </c>
      <c r="BK1900" s="214">
        <f t="shared" si="259"/>
        <v>0</v>
      </c>
      <c r="BL1900" s="23" t="s">
        <v>299</v>
      </c>
      <c r="BM1900" s="23" t="s">
        <v>3543</v>
      </c>
    </row>
    <row r="1901" spans="2:65" s="1" customFormat="1" ht="22.5" customHeight="1">
      <c r="B1901" s="40"/>
      <c r="C1901" s="203" t="s">
        <v>3544</v>
      </c>
      <c r="D1901" s="203" t="s">
        <v>185</v>
      </c>
      <c r="E1901" s="204" t="s">
        <v>3545</v>
      </c>
      <c r="F1901" s="205" t="s">
        <v>3546</v>
      </c>
      <c r="G1901" s="206" t="s">
        <v>246</v>
      </c>
      <c r="H1901" s="207">
        <v>78</v>
      </c>
      <c r="I1901" s="208"/>
      <c r="J1901" s="209">
        <f t="shared" si="250"/>
        <v>0</v>
      </c>
      <c r="K1901" s="205" t="s">
        <v>22</v>
      </c>
      <c r="L1901" s="60"/>
      <c r="M1901" s="210" t="s">
        <v>22</v>
      </c>
      <c r="N1901" s="211" t="s">
        <v>49</v>
      </c>
      <c r="O1901" s="41"/>
      <c r="P1901" s="212">
        <f t="shared" si="251"/>
        <v>0</v>
      </c>
      <c r="Q1901" s="212">
        <v>0</v>
      </c>
      <c r="R1901" s="212">
        <f t="shared" si="252"/>
        <v>0</v>
      </c>
      <c r="S1901" s="212">
        <v>0</v>
      </c>
      <c r="T1901" s="213">
        <f t="shared" si="253"/>
        <v>0</v>
      </c>
      <c r="AR1901" s="23" t="s">
        <v>299</v>
      </c>
      <c r="AT1901" s="23" t="s">
        <v>185</v>
      </c>
      <c r="AU1901" s="23" t="s">
        <v>86</v>
      </c>
      <c r="AY1901" s="23" t="s">
        <v>183</v>
      </c>
      <c r="BE1901" s="214">
        <f t="shared" si="254"/>
        <v>0</v>
      </c>
      <c r="BF1901" s="214">
        <f t="shared" si="255"/>
        <v>0</v>
      </c>
      <c r="BG1901" s="214">
        <f t="shared" si="256"/>
        <v>0</v>
      </c>
      <c r="BH1901" s="214">
        <f t="shared" si="257"/>
        <v>0</v>
      </c>
      <c r="BI1901" s="214">
        <f t="shared" si="258"/>
        <v>0</v>
      </c>
      <c r="BJ1901" s="23" t="s">
        <v>24</v>
      </c>
      <c r="BK1901" s="214">
        <f t="shared" si="259"/>
        <v>0</v>
      </c>
      <c r="BL1901" s="23" t="s">
        <v>299</v>
      </c>
      <c r="BM1901" s="23" t="s">
        <v>3547</v>
      </c>
    </row>
    <row r="1902" spans="2:65" s="1" customFormat="1" ht="22.5" customHeight="1">
      <c r="B1902" s="40"/>
      <c r="C1902" s="203" t="s">
        <v>3548</v>
      </c>
      <c r="D1902" s="203" t="s">
        <v>185</v>
      </c>
      <c r="E1902" s="204" t="s">
        <v>3549</v>
      </c>
      <c r="F1902" s="205" t="s">
        <v>3550</v>
      </c>
      <c r="G1902" s="206" t="s">
        <v>3551</v>
      </c>
      <c r="H1902" s="207">
        <v>78</v>
      </c>
      <c r="I1902" s="208"/>
      <c r="J1902" s="209">
        <f t="shared" si="250"/>
        <v>0</v>
      </c>
      <c r="K1902" s="205" t="s">
        <v>22</v>
      </c>
      <c r="L1902" s="60"/>
      <c r="M1902" s="210" t="s">
        <v>22</v>
      </c>
      <c r="N1902" s="211" t="s">
        <v>49</v>
      </c>
      <c r="O1902" s="41"/>
      <c r="P1902" s="212">
        <f t="shared" si="251"/>
        <v>0</v>
      </c>
      <c r="Q1902" s="212">
        <v>0</v>
      </c>
      <c r="R1902" s="212">
        <f t="shared" si="252"/>
        <v>0</v>
      </c>
      <c r="S1902" s="212">
        <v>0</v>
      </c>
      <c r="T1902" s="213">
        <f t="shared" si="253"/>
        <v>0</v>
      </c>
      <c r="AR1902" s="23" t="s">
        <v>299</v>
      </c>
      <c r="AT1902" s="23" t="s">
        <v>185</v>
      </c>
      <c r="AU1902" s="23" t="s">
        <v>86</v>
      </c>
      <c r="AY1902" s="23" t="s">
        <v>183</v>
      </c>
      <c r="BE1902" s="214">
        <f t="shared" si="254"/>
        <v>0</v>
      </c>
      <c r="BF1902" s="214">
        <f t="shared" si="255"/>
        <v>0</v>
      </c>
      <c r="BG1902" s="214">
        <f t="shared" si="256"/>
        <v>0</v>
      </c>
      <c r="BH1902" s="214">
        <f t="shared" si="257"/>
        <v>0</v>
      </c>
      <c r="BI1902" s="214">
        <f t="shared" si="258"/>
        <v>0</v>
      </c>
      <c r="BJ1902" s="23" t="s">
        <v>24</v>
      </c>
      <c r="BK1902" s="214">
        <f t="shared" si="259"/>
        <v>0</v>
      </c>
      <c r="BL1902" s="23" t="s">
        <v>299</v>
      </c>
      <c r="BM1902" s="23" t="s">
        <v>3552</v>
      </c>
    </row>
    <row r="1903" spans="2:65" s="1" customFormat="1" ht="22.5" customHeight="1">
      <c r="B1903" s="40"/>
      <c r="C1903" s="203" t="s">
        <v>3553</v>
      </c>
      <c r="D1903" s="203" t="s">
        <v>185</v>
      </c>
      <c r="E1903" s="204" t="s">
        <v>3554</v>
      </c>
      <c r="F1903" s="205" t="s">
        <v>3420</v>
      </c>
      <c r="G1903" s="206" t="s">
        <v>246</v>
      </c>
      <c r="H1903" s="207">
        <v>60</v>
      </c>
      <c r="I1903" s="208"/>
      <c r="J1903" s="209">
        <f t="shared" si="250"/>
        <v>0</v>
      </c>
      <c r="K1903" s="205" t="s">
        <v>22</v>
      </c>
      <c r="L1903" s="60"/>
      <c r="M1903" s="210" t="s">
        <v>22</v>
      </c>
      <c r="N1903" s="211" t="s">
        <v>49</v>
      </c>
      <c r="O1903" s="41"/>
      <c r="P1903" s="212">
        <f t="shared" si="251"/>
        <v>0</v>
      </c>
      <c r="Q1903" s="212">
        <v>0</v>
      </c>
      <c r="R1903" s="212">
        <f t="shared" si="252"/>
        <v>0</v>
      </c>
      <c r="S1903" s="212">
        <v>0</v>
      </c>
      <c r="T1903" s="213">
        <f t="shared" si="253"/>
        <v>0</v>
      </c>
      <c r="AR1903" s="23" t="s">
        <v>299</v>
      </c>
      <c r="AT1903" s="23" t="s">
        <v>185</v>
      </c>
      <c r="AU1903" s="23" t="s">
        <v>86</v>
      </c>
      <c r="AY1903" s="23" t="s">
        <v>183</v>
      </c>
      <c r="BE1903" s="214">
        <f t="shared" si="254"/>
        <v>0</v>
      </c>
      <c r="BF1903" s="214">
        <f t="shared" si="255"/>
        <v>0</v>
      </c>
      <c r="BG1903" s="214">
        <f t="shared" si="256"/>
        <v>0</v>
      </c>
      <c r="BH1903" s="214">
        <f t="shared" si="257"/>
        <v>0</v>
      </c>
      <c r="BI1903" s="214">
        <f t="shared" si="258"/>
        <v>0</v>
      </c>
      <c r="BJ1903" s="23" t="s">
        <v>24</v>
      </c>
      <c r="BK1903" s="214">
        <f t="shared" si="259"/>
        <v>0</v>
      </c>
      <c r="BL1903" s="23" t="s">
        <v>299</v>
      </c>
      <c r="BM1903" s="23" t="s">
        <v>3555</v>
      </c>
    </row>
    <row r="1904" spans="2:65" s="1" customFormat="1" ht="44.25" customHeight="1">
      <c r="B1904" s="40"/>
      <c r="C1904" s="203" t="s">
        <v>3556</v>
      </c>
      <c r="D1904" s="203" t="s">
        <v>185</v>
      </c>
      <c r="E1904" s="204" t="s">
        <v>3557</v>
      </c>
      <c r="F1904" s="205" t="s">
        <v>3558</v>
      </c>
      <c r="G1904" s="206" t="s">
        <v>312</v>
      </c>
      <c r="H1904" s="207">
        <v>600</v>
      </c>
      <c r="I1904" s="208"/>
      <c r="J1904" s="209">
        <f t="shared" si="250"/>
        <v>0</v>
      </c>
      <c r="K1904" s="205" t="s">
        <v>22</v>
      </c>
      <c r="L1904" s="60"/>
      <c r="M1904" s="210" t="s">
        <v>22</v>
      </c>
      <c r="N1904" s="211" t="s">
        <v>49</v>
      </c>
      <c r="O1904" s="41"/>
      <c r="P1904" s="212">
        <f t="shared" si="251"/>
        <v>0</v>
      </c>
      <c r="Q1904" s="212">
        <v>0</v>
      </c>
      <c r="R1904" s="212">
        <f t="shared" si="252"/>
        <v>0</v>
      </c>
      <c r="S1904" s="212">
        <v>0</v>
      </c>
      <c r="T1904" s="213">
        <f t="shared" si="253"/>
        <v>0</v>
      </c>
      <c r="AR1904" s="23" t="s">
        <v>299</v>
      </c>
      <c r="AT1904" s="23" t="s">
        <v>185</v>
      </c>
      <c r="AU1904" s="23" t="s">
        <v>86</v>
      </c>
      <c r="AY1904" s="23" t="s">
        <v>183</v>
      </c>
      <c r="BE1904" s="214">
        <f t="shared" si="254"/>
        <v>0</v>
      </c>
      <c r="BF1904" s="214">
        <f t="shared" si="255"/>
        <v>0</v>
      </c>
      <c r="BG1904" s="214">
        <f t="shared" si="256"/>
        <v>0</v>
      </c>
      <c r="BH1904" s="214">
        <f t="shared" si="257"/>
        <v>0</v>
      </c>
      <c r="BI1904" s="214">
        <f t="shared" si="258"/>
        <v>0</v>
      </c>
      <c r="BJ1904" s="23" t="s">
        <v>24</v>
      </c>
      <c r="BK1904" s="214">
        <f t="shared" si="259"/>
        <v>0</v>
      </c>
      <c r="BL1904" s="23" t="s">
        <v>299</v>
      </c>
      <c r="BM1904" s="23" t="s">
        <v>3559</v>
      </c>
    </row>
    <row r="1905" spans="2:65" s="1" customFormat="1" ht="57" customHeight="1">
      <c r="B1905" s="40"/>
      <c r="C1905" s="203" t="s">
        <v>3560</v>
      </c>
      <c r="D1905" s="203" t="s">
        <v>185</v>
      </c>
      <c r="E1905" s="204" t="s">
        <v>3561</v>
      </c>
      <c r="F1905" s="205" t="s">
        <v>3562</v>
      </c>
      <c r="G1905" s="206" t="s">
        <v>312</v>
      </c>
      <c r="H1905" s="207">
        <v>160</v>
      </c>
      <c r="I1905" s="208"/>
      <c r="J1905" s="209">
        <f t="shared" si="250"/>
        <v>0</v>
      </c>
      <c r="K1905" s="205" t="s">
        <v>22</v>
      </c>
      <c r="L1905" s="60"/>
      <c r="M1905" s="210" t="s">
        <v>22</v>
      </c>
      <c r="N1905" s="211" t="s">
        <v>49</v>
      </c>
      <c r="O1905" s="41"/>
      <c r="P1905" s="212">
        <f t="shared" si="251"/>
        <v>0</v>
      </c>
      <c r="Q1905" s="212">
        <v>0</v>
      </c>
      <c r="R1905" s="212">
        <f t="shared" si="252"/>
        <v>0</v>
      </c>
      <c r="S1905" s="212">
        <v>0</v>
      </c>
      <c r="T1905" s="213">
        <f t="shared" si="253"/>
        <v>0</v>
      </c>
      <c r="AR1905" s="23" t="s">
        <v>299</v>
      </c>
      <c r="AT1905" s="23" t="s">
        <v>185</v>
      </c>
      <c r="AU1905" s="23" t="s">
        <v>86</v>
      </c>
      <c r="AY1905" s="23" t="s">
        <v>183</v>
      </c>
      <c r="BE1905" s="214">
        <f t="shared" si="254"/>
        <v>0</v>
      </c>
      <c r="BF1905" s="214">
        <f t="shared" si="255"/>
        <v>0</v>
      </c>
      <c r="BG1905" s="214">
        <f t="shared" si="256"/>
        <v>0</v>
      </c>
      <c r="BH1905" s="214">
        <f t="shared" si="257"/>
        <v>0</v>
      </c>
      <c r="BI1905" s="214">
        <f t="shared" si="258"/>
        <v>0</v>
      </c>
      <c r="BJ1905" s="23" t="s">
        <v>24</v>
      </c>
      <c r="BK1905" s="214">
        <f t="shared" si="259"/>
        <v>0</v>
      </c>
      <c r="BL1905" s="23" t="s">
        <v>299</v>
      </c>
      <c r="BM1905" s="23" t="s">
        <v>3563</v>
      </c>
    </row>
    <row r="1906" spans="2:65" s="1" customFormat="1" ht="31.5" customHeight="1">
      <c r="B1906" s="40"/>
      <c r="C1906" s="203" t="s">
        <v>3564</v>
      </c>
      <c r="D1906" s="203" t="s">
        <v>185</v>
      </c>
      <c r="E1906" s="204" t="s">
        <v>3565</v>
      </c>
      <c r="F1906" s="205" t="s">
        <v>3566</v>
      </c>
      <c r="G1906" s="206" t="s">
        <v>246</v>
      </c>
      <c r="H1906" s="207">
        <v>27</v>
      </c>
      <c r="I1906" s="208"/>
      <c r="J1906" s="209">
        <f t="shared" si="250"/>
        <v>0</v>
      </c>
      <c r="K1906" s="205" t="s">
        <v>22</v>
      </c>
      <c r="L1906" s="60"/>
      <c r="M1906" s="210" t="s">
        <v>22</v>
      </c>
      <c r="N1906" s="211" t="s">
        <v>49</v>
      </c>
      <c r="O1906" s="41"/>
      <c r="P1906" s="212">
        <f t="shared" si="251"/>
        <v>0</v>
      </c>
      <c r="Q1906" s="212">
        <v>0</v>
      </c>
      <c r="R1906" s="212">
        <f t="shared" si="252"/>
        <v>0</v>
      </c>
      <c r="S1906" s="212">
        <v>0</v>
      </c>
      <c r="T1906" s="213">
        <f t="shared" si="253"/>
        <v>0</v>
      </c>
      <c r="AR1906" s="23" t="s">
        <v>299</v>
      </c>
      <c r="AT1906" s="23" t="s">
        <v>185</v>
      </c>
      <c r="AU1906" s="23" t="s">
        <v>86</v>
      </c>
      <c r="AY1906" s="23" t="s">
        <v>183</v>
      </c>
      <c r="BE1906" s="214">
        <f t="shared" si="254"/>
        <v>0</v>
      </c>
      <c r="BF1906" s="214">
        <f t="shared" si="255"/>
        <v>0</v>
      </c>
      <c r="BG1906" s="214">
        <f t="shared" si="256"/>
        <v>0</v>
      </c>
      <c r="BH1906" s="214">
        <f t="shared" si="257"/>
        <v>0</v>
      </c>
      <c r="BI1906" s="214">
        <f t="shared" si="258"/>
        <v>0</v>
      </c>
      <c r="BJ1906" s="23" t="s">
        <v>24</v>
      </c>
      <c r="BK1906" s="214">
        <f t="shared" si="259"/>
        <v>0</v>
      </c>
      <c r="BL1906" s="23" t="s">
        <v>299</v>
      </c>
      <c r="BM1906" s="23" t="s">
        <v>3567</v>
      </c>
    </row>
    <row r="1907" spans="2:65" s="1" customFormat="1" ht="31.5" customHeight="1">
      <c r="B1907" s="40"/>
      <c r="C1907" s="203" t="s">
        <v>3568</v>
      </c>
      <c r="D1907" s="203" t="s">
        <v>185</v>
      </c>
      <c r="E1907" s="204" t="s">
        <v>3569</v>
      </c>
      <c r="F1907" s="205" t="s">
        <v>3570</v>
      </c>
      <c r="G1907" s="206" t="s">
        <v>246</v>
      </c>
      <c r="H1907" s="207">
        <v>3</v>
      </c>
      <c r="I1907" s="208"/>
      <c r="J1907" s="209">
        <f t="shared" si="250"/>
        <v>0</v>
      </c>
      <c r="K1907" s="205" t="s">
        <v>22</v>
      </c>
      <c r="L1907" s="60"/>
      <c r="M1907" s="210" t="s">
        <v>22</v>
      </c>
      <c r="N1907" s="211" t="s">
        <v>49</v>
      </c>
      <c r="O1907" s="41"/>
      <c r="P1907" s="212">
        <f t="shared" si="251"/>
        <v>0</v>
      </c>
      <c r="Q1907" s="212">
        <v>0</v>
      </c>
      <c r="R1907" s="212">
        <f t="shared" si="252"/>
        <v>0</v>
      </c>
      <c r="S1907" s="212">
        <v>0</v>
      </c>
      <c r="T1907" s="213">
        <f t="shared" si="253"/>
        <v>0</v>
      </c>
      <c r="AR1907" s="23" t="s">
        <v>299</v>
      </c>
      <c r="AT1907" s="23" t="s">
        <v>185</v>
      </c>
      <c r="AU1907" s="23" t="s">
        <v>86</v>
      </c>
      <c r="AY1907" s="23" t="s">
        <v>183</v>
      </c>
      <c r="BE1907" s="214">
        <f t="shared" si="254"/>
        <v>0</v>
      </c>
      <c r="BF1907" s="214">
        <f t="shared" si="255"/>
        <v>0</v>
      </c>
      <c r="BG1907" s="214">
        <f t="shared" si="256"/>
        <v>0</v>
      </c>
      <c r="BH1907" s="214">
        <f t="shared" si="257"/>
        <v>0</v>
      </c>
      <c r="BI1907" s="214">
        <f t="shared" si="258"/>
        <v>0</v>
      </c>
      <c r="BJ1907" s="23" t="s">
        <v>24</v>
      </c>
      <c r="BK1907" s="214">
        <f t="shared" si="259"/>
        <v>0</v>
      </c>
      <c r="BL1907" s="23" t="s">
        <v>299</v>
      </c>
      <c r="BM1907" s="23" t="s">
        <v>3571</v>
      </c>
    </row>
    <row r="1908" spans="2:65" s="1" customFormat="1" ht="31.5" customHeight="1">
      <c r="B1908" s="40"/>
      <c r="C1908" s="203" t="s">
        <v>3572</v>
      </c>
      <c r="D1908" s="203" t="s">
        <v>185</v>
      </c>
      <c r="E1908" s="204" t="s">
        <v>3573</v>
      </c>
      <c r="F1908" s="205" t="s">
        <v>3424</v>
      </c>
      <c r="G1908" s="206" t="s">
        <v>3032</v>
      </c>
      <c r="H1908" s="207">
        <v>1</v>
      </c>
      <c r="I1908" s="208"/>
      <c r="J1908" s="209">
        <f t="shared" si="250"/>
        <v>0</v>
      </c>
      <c r="K1908" s="205" t="s">
        <v>22</v>
      </c>
      <c r="L1908" s="60"/>
      <c r="M1908" s="210" t="s">
        <v>22</v>
      </c>
      <c r="N1908" s="211" t="s">
        <v>49</v>
      </c>
      <c r="O1908" s="41"/>
      <c r="P1908" s="212">
        <f t="shared" si="251"/>
        <v>0</v>
      </c>
      <c r="Q1908" s="212">
        <v>0</v>
      </c>
      <c r="R1908" s="212">
        <f t="shared" si="252"/>
        <v>0</v>
      </c>
      <c r="S1908" s="212">
        <v>0</v>
      </c>
      <c r="T1908" s="213">
        <f t="shared" si="253"/>
        <v>0</v>
      </c>
      <c r="AR1908" s="23" t="s">
        <v>299</v>
      </c>
      <c r="AT1908" s="23" t="s">
        <v>185</v>
      </c>
      <c r="AU1908" s="23" t="s">
        <v>86</v>
      </c>
      <c r="AY1908" s="23" t="s">
        <v>183</v>
      </c>
      <c r="BE1908" s="214">
        <f t="shared" si="254"/>
        <v>0</v>
      </c>
      <c r="BF1908" s="214">
        <f t="shared" si="255"/>
        <v>0</v>
      </c>
      <c r="BG1908" s="214">
        <f t="shared" si="256"/>
        <v>0</v>
      </c>
      <c r="BH1908" s="214">
        <f t="shared" si="257"/>
        <v>0</v>
      </c>
      <c r="BI1908" s="214">
        <f t="shared" si="258"/>
        <v>0</v>
      </c>
      <c r="BJ1908" s="23" t="s">
        <v>24</v>
      </c>
      <c r="BK1908" s="214">
        <f t="shared" si="259"/>
        <v>0</v>
      </c>
      <c r="BL1908" s="23" t="s">
        <v>299</v>
      </c>
      <c r="BM1908" s="23" t="s">
        <v>3574</v>
      </c>
    </row>
    <row r="1909" spans="2:65" s="1" customFormat="1" ht="22.5" customHeight="1">
      <c r="B1909" s="40"/>
      <c r="C1909" s="203" t="s">
        <v>3575</v>
      </c>
      <c r="D1909" s="203" t="s">
        <v>185</v>
      </c>
      <c r="E1909" s="204" t="s">
        <v>3576</v>
      </c>
      <c r="F1909" s="205" t="s">
        <v>3288</v>
      </c>
      <c r="G1909" s="206" t="s">
        <v>3032</v>
      </c>
      <c r="H1909" s="207">
        <v>1</v>
      </c>
      <c r="I1909" s="208"/>
      <c r="J1909" s="209">
        <f t="shared" si="250"/>
        <v>0</v>
      </c>
      <c r="K1909" s="205" t="s">
        <v>22</v>
      </c>
      <c r="L1909" s="60"/>
      <c r="M1909" s="210" t="s">
        <v>22</v>
      </c>
      <c r="N1909" s="211" t="s">
        <v>49</v>
      </c>
      <c r="O1909" s="41"/>
      <c r="P1909" s="212">
        <f t="shared" si="251"/>
        <v>0</v>
      </c>
      <c r="Q1909" s="212">
        <v>0</v>
      </c>
      <c r="R1909" s="212">
        <f t="shared" si="252"/>
        <v>0</v>
      </c>
      <c r="S1909" s="212">
        <v>0</v>
      </c>
      <c r="T1909" s="213">
        <f t="shared" si="253"/>
        <v>0</v>
      </c>
      <c r="AR1909" s="23" t="s">
        <v>299</v>
      </c>
      <c r="AT1909" s="23" t="s">
        <v>185</v>
      </c>
      <c r="AU1909" s="23" t="s">
        <v>86</v>
      </c>
      <c r="AY1909" s="23" t="s">
        <v>183</v>
      </c>
      <c r="BE1909" s="214">
        <f t="shared" si="254"/>
        <v>0</v>
      </c>
      <c r="BF1909" s="214">
        <f t="shared" si="255"/>
        <v>0</v>
      </c>
      <c r="BG1909" s="214">
        <f t="shared" si="256"/>
        <v>0</v>
      </c>
      <c r="BH1909" s="214">
        <f t="shared" si="257"/>
        <v>0</v>
      </c>
      <c r="BI1909" s="214">
        <f t="shared" si="258"/>
        <v>0</v>
      </c>
      <c r="BJ1909" s="23" t="s">
        <v>24</v>
      </c>
      <c r="BK1909" s="214">
        <f t="shared" si="259"/>
        <v>0</v>
      </c>
      <c r="BL1909" s="23" t="s">
        <v>299</v>
      </c>
      <c r="BM1909" s="23" t="s">
        <v>3577</v>
      </c>
    </row>
    <row r="1910" spans="2:63" s="11" customFormat="1" ht="29.85" customHeight="1">
      <c r="B1910" s="186"/>
      <c r="C1910" s="187"/>
      <c r="D1910" s="200" t="s">
        <v>77</v>
      </c>
      <c r="E1910" s="201" t="s">
        <v>3578</v>
      </c>
      <c r="F1910" s="201" t="s">
        <v>3579</v>
      </c>
      <c r="G1910" s="187"/>
      <c r="H1910" s="187"/>
      <c r="I1910" s="190"/>
      <c r="J1910" s="202">
        <f>BK1910</f>
        <v>0</v>
      </c>
      <c r="K1910" s="187"/>
      <c r="L1910" s="192"/>
      <c r="M1910" s="193"/>
      <c r="N1910" s="194"/>
      <c r="O1910" s="194"/>
      <c r="P1910" s="195">
        <f>SUM(P1911:P1920)</f>
        <v>0</v>
      </c>
      <c r="Q1910" s="194"/>
      <c r="R1910" s="195">
        <f>SUM(R1911:R1920)</f>
        <v>0</v>
      </c>
      <c r="S1910" s="194"/>
      <c r="T1910" s="196">
        <f>SUM(T1911:T1920)</f>
        <v>0</v>
      </c>
      <c r="AR1910" s="197" t="s">
        <v>86</v>
      </c>
      <c r="AT1910" s="198" t="s">
        <v>77</v>
      </c>
      <c r="AU1910" s="198" t="s">
        <v>24</v>
      </c>
      <c r="AY1910" s="197" t="s">
        <v>183</v>
      </c>
      <c r="BK1910" s="199">
        <f>SUM(BK1911:BK1920)</f>
        <v>0</v>
      </c>
    </row>
    <row r="1911" spans="2:65" s="1" customFormat="1" ht="22.5" customHeight="1">
      <c r="B1911" s="40"/>
      <c r="C1911" s="203" t="s">
        <v>3580</v>
      </c>
      <c r="D1911" s="203" t="s">
        <v>185</v>
      </c>
      <c r="E1911" s="204" t="s">
        <v>3581</v>
      </c>
      <c r="F1911" s="205" t="s">
        <v>3433</v>
      </c>
      <c r="G1911" s="206" t="s">
        <v>246</v>
      </c>
      <c r="H1911" s="207">
        <v>1</v>
      </c>
      <c r="I1911" s="208"/>
      <c r="J1911" s="209">
        <f aca="true" t="shared" si="260" ref="J1911:J1920">ROUND(I1911*H1911,2)</f>
        <v>0</v>
      </c>
      <c r="K1911" s="205" t="s">
        <v>22</v>
      </c>
      <c r="L1911" s="60"/>
      <c r="M1911" s="210" t="s">
        <v>22</v>
      </c>
      <c r="N1911" s="211" t="s">
        <v>49</v>
      </c>
      <c r="O1911" s="41"/>
      <c r="P1911" s="212">
        <f aca="true" t="shared" si="261" ref="P1911:P1920">O1911*H1911</f>
        <v>0</v>
      </c>
      <c r="Q1911" s="212">
        <v>0</v>
      </c>
      <c r="R1911" s="212">
        <f aca="true" t="shared" si="262" ref="R1911:R1920">Q1911*H1911</f>
        <v>0</v>
      </c>
      <c r="S1911" s="212">
        <v>0</v>
      </c>
      <c r="T1911" s="213">
        <f aca="true" t="shared" si="263" ref="T1911:T1920">S1911*H1911</f>
        <v>0</v>
      </c>
      <c r="AR1911" s="23" t="s">
        <v>299</v>
      </c>
      <c r="AT1911" s="23" t="s">
        <v>185</v>
      </c>
      <c r="AU1911" s="23" t="s">
        <v>86</v>
      </c>
      <c r="AY1911" s="23" t="s">
        <v>183</v>
      </c>
      <c r="BE1911" s="214">
        <f aca="true" t="shared" si="264" ref="BE1911:BE1920">IF(N1911="základní",J1911,0)</f>
        <v>0</v>
      </c>
      <c r="BF1911" s="214">
        <f aca="true" t="shared" si="265" ref="BF1911:BF1920">IF(N1911="snížená",J1911,0)</f>
        <v>0</v>
      </c>
      <c r="BG1911" s="214">
        <f aca="true" t="shared" si="266" ref="BG1911:BG1920">IF(N1911="zákl. přenesená",J1911,0)</f>
        <v>0</v>
      </c>
      <c r="BH1911" s="214">
        <f aca="true" t="shared" si="267" ref="BH1911:BH1920">IF(N1911="sníž. přenesená",J1911,0)</f>
        <v>0</v>
      </c>
      <c r="BI1911" s="214">
        <f aca="true" t="shared" si="268" ref="BI1911:BI1920">IF(N1911="nulová",J1911,0)</f>
        <v>0</v>
      </c>
      <c r="BJ1911" s="23" t="s">
        <v>24</v>
      </c>
      <c r="BK1911" s="214">
        <f aca="true" t="shared" si="269" ref="BK1911:BK1920">ROUND(I1911*H1911,2)</f>
        <v>0</v>
      </c>
      <c r="BL1911" s="23" t="s">
        <v>299</v>
      </c>
      <c r="BM1911" s="23" t="s">
        <v>3582</v>
      </c>
    </row>
    <row r="1912" spans="2:65" s="1" customFormat="1" ht="22.5" customHeight="1">
      <c r="B1912" s="40"/>
      <c r="C1912" s="203" t="s">
        <v>3583</v>
      </c>
      <c r="D1912" s="203" t="s">
        <v>185</v>
      </c>
      <c r="E1912" s="204" t="s">
        <v>3584</v>
      </c>
      <c r="F1912" s="205" t="s">
        <v>3437</v>
      </c>
      <c r="G1912" s="206" t="s">
        <v>246</v>
      </c>
      <c r="H1912" s="207">
        <v>1</v>
      </c>
      <c r="I1912" s="208"/>
      <c r="J1912" s="209">
        <f t="shared" si="260"/>
        <v>0</v>
      </c>
      <c r="K1912" s="205" t="s">
        <v>22</v>
      </c>
      <c r="L1912" s="60"/>
      <c r="M1912" s="210" t="s">
        <v>22</v>
      </c>
      <c r="N1912" s="211" t="s">
        <v>49</v>
      </c>
      <c r="O1912" s="41"/>
      <c r="P1912" s="212">
        <f t="shared" si="261"/>
        <v>0</v>
      </c>
      <c r="Q1912" s="212">
        <v>0</v>
      </c>
      <c r="R1912" s="212">
        <f t="shared" si="262"/>
        <v>0</v>
      </c>
      <c r="S1912" s="212">
        <v>0</v>
      </c>
      <c r="T1912" s="213">
        <f t="shared" si="263"/>
        <v>0</v>
      </c>
      <c r="AR1912" s="23" t="s">
        <v>299</v>
      </c>
      <c r="AT1912" s="23" t="s">
        <v>185</v>
      </c>
      <c r="AU1912" s="23" t="s">
        <v>86</v>
      </c>
      <c r="AY1912" s="23" t="s">
        <v>183</v>
      </c>
      <c r="BE1912" s="214">
        <f t="shared" si="264"/>
        <v>0</v>
      </c>
      <c r="BF1912" s="214">
        <f t="shared" si="265"/>
        <v>0</v>
      </c>
      <c r="BG1912" s="214">
        <f t="shared" si="266"/>
        <v>0</v>
      </c>
      <c r="BH1912" s="214">
        <f t="shared" si="267"/>
        <v>0</v>
      </c>
      <c r="BI1912" s="214">
        <f t="shared" si="268"/>
        <v>0</v>
      </c>
      <c r="BJ1912" s="23" t="s">
        <v>24</v>
      </c>
      <c r="BK1912" s="214">
        <f t="shared" si="269"/>
        <v>0</v>
      </c>
      <c r="BL1912" s="23" t="s">
        <v>299</v>
      </c>
      <c r="BM1912" s="23" t="s">
        <v>3585</v>
      </c>
    </row>
    <row r="1913" spans="2:65" s="1" customFormat="1" ht="22.5" customHeight="1">
      <c r="B1913" s="40"/>
      <c r="C1913" s="203" t="s">
        <v>3586</v>
      </c>
      <c r="D1913" s="203" t="s">
        <v>185</v>
      </c>
      <c r="E1913" s="204" t="s">
        <v>3587</v>
      </c>
      <c r="F1913" s="205" t="s">
        <v>3441</v>
      </c>
      <c r="G1913" s="206" t="s">
        <v>246</v>
      </c>
      <c r="H1913" s="207">
        <v>1</v>
      </c>
      <c r="I1913" s="208"/>
      <c r="J1913" s="209">
        <f t="shared" si="260"/>
        <v>0</v>
      </c>
      <c r="K1913" s="205" t="s">
        <v>22</v>
      </c>
      <c r="L1913" s="60"/>
      <c r="M1913" s="210" t="s">
        <v>22</v>
      </c>
      <c r="N1913" s="211" t="s">
        <v>49</v>
      </c>
      <c r="O1913" s="41"/>
      <c r="P1913" s="212">
        <f t="shared" si="261"/>
        <v>0</v>
      </c>
      <c r="Q1913" s="212">
        <v>0</v>
      </c>
      <c r="R1913" s="212">
        <f t="shared" si="262"/>
        <v>0</v>
      </c>
      <c r="S1913" s="212">
        <v>0</v>
      </c>
      <c r="T1913" s="213">
        <f t="shared" si="263"/>
        <v>0</v>
      </c>
      <c r="AR1913" s="23" t="s">
        <v>299</v>
      </c>
      <c r="AT1913" s="23" t="s">
        <v>185</v>
      </c>
      <c r="AU1913" s="23" t="s">
        <v>86</v>
      </c>
      <c r="AY1913" s="23" t="s">
        <v>183</v>
      </c>
      <c r="BE1913" s="214">
        <f t="shared" si="264"/>
        <v>0</v>
      </c>
      <c r="BF1913" s="214">
        <f t="shared" si="265"/>
        <v>0</v>
      </c>
      <c r="BG1913" s="214">
        <f t="shared" si="266"/>
        <v>0</v>
      </c>
      <c r="BH1913" s="214">
        <f t="shared" si="267"/>
        <v>0</v>
      </c>
      <c r="BI1913" s="214">
        <f t="shared" si="268"/>
        <v>0</v>
      </c>
      <c r="BJ1913" s="23" t="s">
        <v>24</v>
      </c>
      <c r="BK1913" s="214">
        <f t="shared" si="269"/>
        <v>0</v>
      </c>
      <c r="BL1913" s="23" t="s">
        <v>299</v>
      </c>
      <c r="BM1913" s="23" t="s">
        <v>3588</v>
      </c>
    </row>
    <row r="1914" spans="2:65" s="1" customFormat="1" ht="22.5" customHeight="1">
      <c r="B1914" s="40"/>
      <c r="C1914" s="203" t="s">
        <v>3589</v>
      </c>
      <c r="D1914" s="203" t="s">
        <v>185</v>
      </c>
      <c r="E1914" s="204" t="s">
        <v>3590</v>
      </c>
      <c r="F1914" s="205" t="s">
        <v>3445</v>
      </c>
      <c r="G1914" s="206" t="s">
        <v>246</v>
      </c>
      <c r="H1914" s="207">
        <v>8</v>
      </c>
      <c r="I1914" s="208"/>
      <c r="J1914" s="209">
        <f t="shared" si="260"/>
        <v>0</v>
      </c>
      <c r="K1914" s="205" t="s">
        <v>22</v>
      </c>
      <c r="L1914" s="60"/>
      <c r="M1914" s="210" t="s">
        <v>22</v>
      </c>
      <c r="N1914" s="211" t="s">
        <v>49</v>
      </c>
      <c r="O1914" s="41"/>
      <c r="P1914" s="212">
        <f t="shared" si="261"/>
        <v>0</v>
      </c>
      <c r="Q1914" s="212">
        <v>0</v>
      </c>
      <c r="R1914" s="212">
        <f t="shared" si="262"/>
        <v>0</v>
      </c>
      <c r="S1914" s="212">
        <v>0</v>
      </c>
      <c r="T1914" s="213">
        <f t="shared" si="263"/>
        <v>0</v>
      </c>
      <c r="AR1914" s="23" t="s">
        <v>299</v>
      </c>
      <c r="AT1914" s="23" t="s">
        <v>185</v>
      </c>
      <c r="AU1914" s="23" t="s">
        <v>86</v>
      </c>
      <c r="AY1914" s="23" t="s">
        <v>183</v>
      </c>
      <c r="BE1914" s="214">
        <f t="shared" si="264"/>
        <v>0</v>
      </c>
      <c r="BF1914" s="214">
        <f t="shared" si="265"/>
        <v>0</v>
      </c>
      <c r="BG1914" s="214">
        <f t="shared" si="266"/>
        <v>0</v>
      </c>
      <c r="BH1914" s="214">
        <f t="shared" si="267"/>
        <v>0</v>
      </c>
      <c r="BI1914" s="214">
        <f t="shared" si="268"/>
        <v>0</v>
      </c>
      <c r="BJ1914" s="23" t="s">
        <v>24</v>
      </c>
      <c r="BK1914" s="214">
        <f t="shared" si="269"/>
        <v>0</v>
      </c>
      <c r="BL1914" s="23" t="s">
        <v>299</v>
      </c>
      <c r="BM1914" s="23" t="s">
        <v>3591</v>
      </c>
    </row>
    <row r="1915" spans="2:65" s="1" customFormat="1" ht="31.5" customHeight="1">
      <c r="B1915" s="40"/>
      <c r="C1915" s="203" t="s">
        <v>3592</v>
      </c>
      <c r="D1915" s="203" t="s">
        <v>185</v>
      </c>
      <c r="E1915" s="204" t="s">
        <v>3593</v>
      </c>
      <c r="F1915" s="205" t="s">
        <v>3449</v>
      </c>
      <c r="G1915" s="206" t="s">
        <v>246</v>
      </c>
      <c r="H1915" s="207">
        <v>1</v>
      </c>
      <c r="I1915" s="208"/>
      <c r="J1915" s="209">
        <f t="shared" si="260"/>
        <v>0</v>
      </c>
      <c r="K1915" s="205" t="s">
        <v>22</v>
      </c>
      <c r="L1915" s="60"/>
      <c r="M1915" s="210" t="s">
        <v>22</v>
      </c>
      <c r="N1915" s="211" t="s">
        <v>49</v>
      </c>
      <c r="O1915" s="41"/>
      <c r="P1915" s="212">
        <f t="shared" si="261"/>
        <v>0</v>
      </c>
      <c r="Q1915" s="212">
        <v>0</v>
      </c>
      <c r="R1915" s="212">
        <f t="shared" si="262"/>
        <v>0</v>
      </c>
      <c r="S1915" s="212">
        <v>0</v>
      </c>
      <c r="T1915" s="213">
        <f t="shared" si="263"/>
        <v>0</v>
      </c>
      <c r="AR1915" s="23" t="s">
        <v>299</v>
      </c>
      <c r="AT1915" s="23" t="s">
        <v>185</v>
      </c>
      <c r="AU1915" s="23" t="s">
        <v>86</v>
      </c>
      <c r="AY1915" s="23" t="s">
        <v>183</v>
      </c>
      <c r="BE1915" s="214">
        <f t="shared" si="264"/>
        <v>0</v>
      </c>
      <c r="BF1915" s="214">
        <f t="shared" si="265"/>
        <v>0</v>
      </c>
      <c r="BG1915" s="214">
        <f t="shared" si="266"/>
        <v>0</v>
      </c>
      <c r="BH1915" s="214">
        <f t="shared" si="267"/>
        <v>0</v>
      </c>
      <c r="BI1915" s="214">
        <f t="shared" si="268"/>
        <v>0</v>
      </c>
      <c r="BJ1915" s="23" t="s">
        <v>24</v>
      </c>
      <c r="BK1915" s="214">
        <f t="shared" si="269"/>
        <v>0</v>
      </c>
      <c r="BL1915" s="23" t="s">
        <v>299</v>
      </c>
      <c r="BM1915" s="23" t="s">
        <v>3594</v>
      </c>
    </row>
    <row r="1916" spans="2:65" s="1" customFormat="1" ht="31.5" customHeight="1">
      <c r="B1916" s="40"/>
      <c r="C1916" s="203" t="s">
        <v>3595</v>
      </c>
      <c r="D1916" s="203" t="s">
        <v>185</v>
      </c>
      <c r="E1916" s="204" t="s">
        <v>3596</v>
      </c>
      <c r="F1916" s="205" t="s">
        <v>3453</v>
      </c>
      <c r="G1916" s="206" t="s">
        <v>246</v>
      </c>
      <c r="H1916" s="207">
        <v>32</v>
      </c>
      <c r="I1916" s="208"/>
      <c r="J1916" s="209">
        <f t="shared" si="260"/>
        <v>0</v>
      </c>
      <c r="K1916" s="205" t="s">
        <v>22</v>
      </c>
      <c r="L1916" s="60"/>
      <c r="M1916" s="210" t="s">
        <v>22</v>
      </c>
      <c r="N1916" s="211" t="s">
        <v>49</v>
      </c>
      <c r="O1916" s="41"/>
      <c r="P1916" s="212">
        <f t="shared" si="261"/>
        <v>0</v>
      </c>
      <c r="Q1916" s="212">
        <v>0</v>
      </c>
      <c r="R1916" s="212">
        <f t="shared" si="262"/>
        <v>0</v>
      </c>
      <c r="S1916" s="212">
        <v>0</v>
      </c>
      <c r="T1916" s="213">
        <f t="shared" si="263"/>
        <v>0</v>
      </c>
      <c r="AR1916" s="23" t="s">
        <v>299</v>
      </c>
      <c r="AT1916" s="23" t="s">
        <v>185</v>
      </c>
      <c r="AU1916" s="23" t="s">
        <v>86</v>
      </c>
      <c r="AY1916" s="23" t="s">
        <v>183</v>
      </c>
      <c r="BE1916" s="214">
        <f t="shared" si="264"/>
        <v>0</v>
      </c>
      <c r="BF1916" s="214">
        <f t="shared" si="265"/>
        <v>0</v>
      </c>
      <c r="BG1916" s="214">
        <f t="shared" si="266"/>
        <v>0</v>
      </c>
      <c r="BH1916" s="214">
        <f t="shared" si="267"/>
        <v>0</v>
      </c>
      <c r="BI1916" s="214">
        <f t="shared" si="268"/>
        <v>0</v>
      </c>
      <c r="BJ1916" s="23" t="s">
        <v>24</v>
      </c>
      <c r="BK1916" s="214">
        <f t="shared" si="269"/>
        <v>0</v>
      </c>
      <c r="BL1916" s="23" t="s">
        <v>299</v>
      </c>
      <c r="BM1916" s="23" t="s">
        <v>3597</v>
      </c>
    </row>
    <row r="1917" spans="2:65" s="1" customFormat="1" ht="22.5" customHeight="1">
      <c r="B1917" s="40"/>
      <c r="C1917" s="203" t="s">
        <v>3598</v>
      </c>
      <c r="D1917" s="203" t="s">
        <v>185</v>
      </c>
      <c r="E1917" s="204" t="s">
        <v>3599</v>
      </c>
      <c r="F1917" s="205" t="s">
        <v>3457</v>
      </c>
      <c r="G1917" s="206" t="s">
        <v>246</v>
      </c>
      <c r="H1917" s="207">
        <v>32</v>
      </c>
      <c r="I1917" s="208"/>
      <c r="J1917" s="209">
        <f t="shared" si="260"/>
        <v>0</v>
      </c>
      <c r="K1917" s="205" t="s">
        <v>22</v>
      </c>
      <c r="L1917" s="60"/>
      <c r="M1917" s="210" t="s">
        <v>22</v>
      </c>
      <c r="N1917" s="211" t="s">
        <v>49</v>
      </c>
      <c r="O1917" s="41"/>
      <c r="P1917" s="212">
        <f t="shared" si="261"/>
        <v>0</v>
      </c>
      <c r="Q1917" s="212">
        <v>0</v>
      </c>
      <c r="R1917" s="212">
        <f t="shared" si="262"/>
        <v>0</v>
      </c>
      <c r="S1917" s="212">
        <v>0</v>
      </c>
      <c r="T1917" s="213">
        <f t="shared" si="263"/>
        <v>0</v>
      </c>
      <c r="AR1917" s="23" t="s">
        <v>299</v>
      </c>
      <c r="AT1917" s="23" t="s">
        <v>185</v>
      </c>
      <c r="AU1917" s="23" t="s">
        <v>86</v>
      </c>
      <c r="AY1917" s="23" t="s">
        <v>183</v>
      </c>
      <c r="BE1917" s="214">
        <f t="shared" si="264"/>
        <v>0</v>
      </c>
      <c r="BF1917" s="214">
        <f t="shared" si="265"/>
        <v>0</v>
      </c>
      <c r="BG1917" s="214">
        <f t="shared" si="266"/>
        <v>0</v>
      </c>
      <c r="BH1917" s="214">
        <f t="shared" si="267"/>
        <v>0</v>
      </c>
      <c r="BI1917" s="214">
        <f t="shared" si="268"/>
        <v>0</v>
      </c>
      <c r="BJ1917" s="23" t="s">
        <v>24</v>
      </c>
      <c r="BK1917" s="214">
        <f t="shared" si="269"/>
        <v>0</v>
      </c>
      <c r="BL1917" s="23" t="s">
        <v>299</v>
      </c>
      <c r="BM1917" s="23" t="s">
        <v>3600</v>
      </c>
    </row>
    <row r="1918" spans="2:65" s="1" customFormat="1" ht="22.5" customHeight="1">
      <c r="B1918" s="40"/>
      <c r="C1918" s="203" t="s">
        <v>3601</v>
      </c>
      <c r="D1918" s="203" t="s">
        <v>185</v>
      </c>
      <c r="E1918" s="204" t="s">
        <v>3602</v>
      </c>
      <c r="F1918" s="205" t="s">
        <v>3461</v>
      </c>
      <c r="G1918" s="206" t="s">
        <v>246</v>
      </c>
      <c r="H1918" s="207">
        <v>1</v>
      </c>
      <c r="I1918" s="208"/>
      <c r="J1918" s="209">
        <f t="shared" si="260"/>
        <v>0</v>
      </c>
      <c r="K1918" s="205" t="s">
        <v>22</v>
      </c>
      <c r="L1918" s="60"/>
      <c r="M1918" s="210" t="s">
        <v>22</v>
      </c>
      <c r="N1918" s="211" t="s">
        <v>49</v>
      </c>
      <c r="O1918" s="41"/>
      <c r="P1918" s="212">
        <f t="shared" si="261"/>
        <v>0</v>
      </c>
      <c r="Q1918" s="212">
        <v>0</v>
      </c>
      <c r="R1918" s="212">
        <f t="shared" si="262"/>
        <v>0</v>
      </c>
      <c r="S1918" s="212">
        <v>0</v>
      </c>
      <c r="T1918" s="213">
        <f t="shared" si="263"/>
        <v>0</v>
      </c>
      <c r="AR1918" s="23" t="s">
        <v>299</v>
      </c>
      <c r="AT1918" s="23" t="s">
        <v>185</v>
      </c>
      <c r="AU1918" s="23" t="s">
        <v>86</v>
      </c>
      <c r="AY1918" s="23" t="s">
        <v>183</v>
      </c>
      <c r="BE1918" s="214">
        <f t="shared" si="264"/>
        <v>0</v>
      </c>
      <c r="BF1918" s="214">
        <f t="shared" si="265"/>
        <v>0</v>
      </c>
      <c r="BG1918" s="214">
        <f t="shared" si="266"/>
        <v>0</v>
      </c>
      <c r="BH1918" s="214">
        <f t="shared" si="267"/>
        <v>0</v>
      </c>
      <c r="BI1918" s="214">
        <f t="shared" si="268"/>
        <v>0</v>
      </c>
      <c r="BJ1918" s="23" t="s">
        <v>24</v>
      </c>
      <c r="BK1918" s="214">
        <f t="shared" si="269"/>
        <v>0</v>
      </c>
      <c r="BL1918" s="23" t="s">
        <v>299</v>
      </c>
      <c r="BM1918" s="23" t="s">
        <v>3603</v>
      </c>
    </row>
    <row r="1919" spans="2:65" s="1" customFormat="1" ht="31.5" customHeight="1">
      <c r="B1919" s="40"/>
      <c r="C1919" s="203" t="s">
        <v>3604</v>
      </c>
      <c r="D1919" s="203" t="s">
        <v>185</v>
      </c>
      <c r="E1919" s="204" t="s">
        <v>3605</v>
      </c>
      <c r="F1919" s="205" t="s">
        <v>3465</v>
      </c>
      <c r="G1919" s="206" t="s">
        <v>246</v>
      </c>
      <c r="H1919" s="207">
        <v>4</v>
      </c>
      <c r="I1919" s="208"/>
      <c r="J1919" s="209">
        <f t="shared" si="260"/>
        <v>0</v>
      </c>
      <c r="K1919" s="205" t="s">
        <v>22</v>
      </c>
      <c r="L1919" s="60"/>
      <c r="M1919" s="210" t="s">
        <v>22</v>
      </c>
      <c r="N1919" s="211" t="s">
        <v>49</v>
      </c>
      <c r="O1919" s="41"/>
      <c r="P1919" s="212">
        <f t="shared" si="261"/>
        <v>0</v>
      </c>
      <c r="Q1919" s="212">
        <v>0</v>
      </c>
      <c r="R1919" s="212">
        <f t="shared" si="262"/>
        <v>0</v>
      </c>
      <c r="S1919" s="212">
        <v>0</v>
      </c>
      <c r="T1919" s="213">
        <f t="shared" si="263"/>
        <v>0</v>
      </c>
      <c r="AR1919" s="23" t="s">
        <v>299</v>
      </c>
      <c r="AT1919" s="23" t="s">
        <v>185</v>
      </c>
      <c r="AU1919" s="23" t="s">
        <v>86</v>
      </c>
      <c r="AY1919" s="23" t="s">
        <v>183</v>
      </c>
      <c r="BE1919" s="214">
        <f t="shared" si="264"/>
        <v>0</v>
      </c>
      <c r="BF1919" s="214">
        <f t="shared" si="265"/>
        <v>0</v>
      </c>
      <c r="BG1919" s="214">
        <f t="shared" si="266"/>
        <v>0</v>
      </c>
      <c r="BH1919" s="214">
        <f t="shared" si="267"/>
        <v>0</v>
      </c>
      <c r="BI1919" s="214">
        <f t="shared" si="268"/>
        <v>0</v>
      </c>
      <c r="BJ1919" s="23" t="s">
        <v>24</v>
      </c>
      <c r="BK1919" s="214">
        <f t="shared" si="269"/>
        <v>0</v>
      </c>
      <c r="BL1919" s="23" t="s">
        <v>299</v>
      </c>
      <c r="BM1919" s="23" t="s">
        <v>3606</v>
      </c>
    </row>
    <row r="1920" spans="2:65" s="1" customFormat="1" ht="31.5" customHeight="1">
      <c r="B1920" s="40"/>
      <c r="C1920" s="203" t="s">
        <v>3607</v>
      </c>
      <c r="D1920" s="203" t="s">
        <v>185</v>
      </c>
      <c r="E1920" s="204" t="s">
        <v>3608</v>
      </c>
      <c r="F1920" s="205" t="s">
        <v>3609</v>
      </c>
      <c r="G1920" s="206" t="s">
        <v>246</v>
      </c>
      <c r="H1920" s="207">
        <v>1</v>
      </c>
      <c r="I1920" s="208"/>
      <c r="J1920" s="209">
        <f t="shared" si="260"/>
        <v>0</v>
      </c>
      <c r="K1920" s="205" t="s">
        <v>22</v>
      </c>
      <c r="L1920" s="60"/>
      <c r="M1920" s="210" t="s">
        <v>22</v>
      </c>
      <c r="N1920" s="211" t="s">
        <v>49</v>
      </c>
      <c r="O1920" s="41"/>
      <c r="P1920" s="212">
        <f t="shared" si="261"/>
        <v>0</v>
      </c>
      <c r="Q1920" s="212">
        <v>0</v>
      </c>
      <c r="R1920" s="212">
        <f t="shared" si="262"/>
        <v>0</v>
      </c>
      <c r="S1920" s="212">
        <v>0</v>
      </c>
      <c r="T1920" s="213">
        <f t="shared" si="263"/>
        <v>0</v>
      </c>
      <c r="AR1920" s="23" t="s">
        <v>299</v>
      </c>
      <c r="AT1920" s="23" t="s">
        <v>185</v>
      </c>
      <c r="AU1920" s="23" t="s">
        <v>86</v>
      </c>
      <c r="AY1920" s="23" t="s">
        <v>183</v>
      </c>
      <c r="BE1920" s="214">
        <f t="shared" si="264"/>
        <v>0</v>
      </c>
      <c r="BF1920" s="214">
        <f t="shared" si="265"/>
        <v>0</v>
      </c>
      <c r="BG1920" s="214">
        <f t="shared" si="266"/>
        <v>0</v>
      </c>
      <c r="BH1920" s="214">
        <f t="shared" si="267"/>
        <v>0</v>
      </c>
      <c r="BI1920" s="214">
        <f t="shared" si="268"/>
        <v>0</v>
      </c>
      <c r="BJ1920" s="23" t="s">
        <v>24</v>
      </c>
      <c r="BK1920" s="214">
        <f t="shared" si="269"/>
        <v>0</v>
      </c>
      <c r="BL1920" s="23" t="s">
        <v>299</v>
      </c>
      <c r="BM1920" s="23" t="s">
        <v>3610</v>
      </c>
    </row>
    <row r="1921" spans="2:63" s="11" customFormat="1" ht="29.85" customHeight="1">
      <c r="B1921" s="186"/>
      <c r="C1921" s="187"/>
      <c r="D1921" s="200" t="s">
        <v>77</v>
      </c>
      <c r="E1921" s="201" t="s">
        <v>3611</v>
      </c>
      <c r="F1921" s="201" t="s">
        <v>3612</v>
      </c>
      <c r="G1921" s="187"/>
      <c r="H1921" s="187"/>
      <c r="I1921" s="190"/>
      <c r="J1921" s="202">
        <f>BK1921</f>
        <v>0</v>
      </c>
      <c r="K1921" s="187"/>
      <c r="L1921" s="192"/>
      <c r="M1921" s="193"/>
      <c r="N1921" s="194"/>
      <c r="O1921" s="194"/>
      <c r="P1921" s="195">
        <f>SUM(P1922:P1928)</f>
        <v>0</v>
      </c>
      <c r="Q1921" s="194"/>
      <c r="R1921" s="195">
        <f>SUM(R1922:R1928)</f>
        <v>0</v>
      </c>
      <c r="S1921" s="194"/>
      <c r="T1921" s="196">
        <f>SUM(T1922:T1928)</f>
        <v>0</v>
      </c>
      <c r="AR1921" s="197" t="s">
        <v>86</v>
      </c>
      <c r="AT1921" s="198" t="s">
        <v>77</v>
      </c>
      <c r="AU1921" s="198" t="s">
        <v>24</v>
      </c>
      <c r="AY1921" s="197" t="s">
        <v>183</v>
      </c>
      <c r="BK1921" s="199">
        <f>SUM(BK1922:BK1928)</f>
        <v>0</v>
      </c>
    </row>
    <row r="1922" spans="2:65" s="1" customFormat="1" ht="108" customHeight="1">
      <c r="B1922" s="40"/>
      <c r="C1922" s="203" t="s">
        <v>3613</v>
      </c>
      <c r="D1922" s="203" t="s">
        <v>185</v>
      </c>
      <c r="E1922" s="204" t="s">
        <v>3614</v>
      </c>
      <c r="F1922" s="205" t="s">
        <v>3471</v>
      </c>
      <c r="G1922" s="206" t="s">
        <v>246</v>
      </c>
      <c r="H1922" s="207">
        <v>4</v>
      </c>
      <c r="I1922" s="208"/>
      <c r="J1922" s="209">
        <f aca="true" t="shared" si="270" ref="J1922:J1928">ROUND(I1922*H1922,2)</f>
        <v>0</v>
      </c>
      <c r="K1922" s="205" t="s">
        <v>22</v>
      </c>
      <c r="L1922" s="60"/>
      <c r="M1922" s="210" t="s">
        <v>22</v>
      </c>
      <c r="N1922" s="211" t="s">
        <v>49</v>
      </c>
      <c r="O1922" s="41"/>
      <c r="P1922" s="212">
        <f aca="true" t="shared" si="271" ref="P1922:P1928">O1922*H1922</f>
        <v>0</v>
      </c>
      <c r="Q1922" s="212">
        <v>0</v>
      </c>
      <c r="R1922" s="212">
        <f aca="true" t="shared" si="272" ref="R1922:R1928">Q1922*H1922</f>
        <v>0</v>
      </c>
      <c r="S1922" s="212">
        <v>0</v>
      </c>
      <c r="T1922" s="213">
        <f aca="true" t="shared" si="273" ref="T1922:T1928">S1922*H1922</f>
        <v>0</v>
      </c>
      <c r="AR1922" s="23" t="s">
        <v>299</v>
      </c>
      <c r="AT1922" s="23" t="s">
        <v>185</v>
      </c>
      <c r="AU1922" s="23" t="s">
        <v>86</v>
      </c>
      <c r="AY1922" s="23" t="s">
        <v>183</v>
      </c>
      <c r="BE1922" s="214">
        <f aca="true" t="shared" si="274" ref="BE1922:BE1928">IF(N1922="základní",J1922,0)</f>
        <v>0</v>
      </c>
      <c r="BF1922" s="214">
        <f aca="true" t="shared" si="275" ref="BF1922:BF1928">IF(N1922="snížená",J1922,0)</f>
        <v>0</v>
      </c>
      <c r="BG1922" s="214">
        <f aca="true" t="shared" si="276" ref="BG1922:BG1928">IF(N1922="zákl. přenesená",J1922,0)</f>
        <v>0</v>
      </c>
      <c r="BH1922" s="214">
        <f aca="true" t="shared" si="277" ref="BH1922:BH1928">IF(N1922="sníž. přenesená",J1922,0)</f>
        <v>0</v>
      </c>
      <c r="BI1922" s="214">
        <f aca="true" t="shared" si="278" ref="BI1922:BI1928">IF(N1922="nulová",J1922,0)</f>
        <v>0</v>
      </c>
      <c r="BJ1922" s="23" t="s">
        <v>24</v>
      </c>
      <c r="BK1922" s="214">
        <f aca="true" t="shared" si="279" ref="BK1922:BK1928">ROUND(I1922*H1922,2)</f>
        <v>0</v>
      </c>
      <c r="BL1922" s="23" t="s">
        <v>299</v>
      </c>
      <c r="BM1922" s="23" t="s">
        <v>3615</v>
      </c>
    </row>
    <row r="1923" spans="2:65" s="1" customFormat="1" ht="22.5" customHeight="1">
      <c r="B1923" s="40"/>
      <c r="C1923" s="203" t="s">
        <v>3616</v>
      </c>
      <c r="D1923" s="203" t="s">
        <v>185</v>
      </c>
      <c r="E1923" s="204" t="s">
        <v>3617</v>
      </c>
      <c r="F1923" s="205" t="s">
        <v>3475</v>
      </c>
      <c r="G1923" s="206" t="s">
        <v>246</v>
      </c>
      <c r="H1923" s="207">
        <v>4</v>
      </c>
      <c r="I1923" s="208"/>
      <c r="J1923" s="209">
        <f t="shared" si="270"/>
        <v>0</v>
      </c>
      <c r="K1923" s="205" t="s">
        <v>22</v>
      </c>
      <c r="L1923" s="60"/>
      <c r="M1923" s="210" t="s">
        <v>22</v>
      </c>
      <c r="N1923" s="211" t="s">
        <v>49</v>
      </c>
      <c r="O1923" s="41"/>
      <c r="P1923" s="212">
        <f t="shared" si="271"/>
        <v>0</v>
      </c>
      <c r="Q1923" s="212">
        <v>0</v>
      </c>
      <c r="R1923" s="212">
        <f t="shared" si="272"/>
        <v>0</v>
      </c>
      <c r="S1923" s="212">
        <v>0</v>
      </c>
      <c r="T1923" s="213">
        <f t="shared" si="273"/>
        <v>0</v>
      </c>
      <c r="AR1923" s="23" t="s">
        <v>299</v>
      </c>
      <c r="AT1923" s="23" t="s">
        <v>185</v>
      </c>
      <c r="AU1923" s="23" t="s">
        <v>86</v>
      </c>
      <c r="AY1923" s="23" t="s">
        <v>183</v>
      </c>
      <c r="BE1923" s="214">
        <f t="shared" si="274"/>
        <v>0</v>
      </c>
      <c r="BF1923" s="214">
        <f t="shared" si="275"/>
        <v>0</v>
      </c>
      <c r="BG1923" s="214">
        <f t="shared" si="276"/>
        <v>0</v>
      </c>
      <c r="BH1923" s="214">
        <f t="shared" si="277"/>
        <v>0</v>
      </c>
      <c r="BI1923" s="214">
        <f t="shared" si="278"/>
        <v>0</v>
      </c>
      <c r="BJ1923" s="23" t="s">
        <v>24</v>
      </c>
      <c r="BK1923" s="214">
        <f t="shared" si="279"/>
        <v>0</v>
      </c>
      <c r="BL1923" s="23" t="s">
        <v>299</v>
      </c>
      <c r="BM1923" s="23" t="s">
        <v>3618</v>
      </c>
    </row>
    <row r="1924" spans="2:65" s="1" customFormat="1" ht="82.5" customHeight="1">
      <c r="B1924" s="40"/>
      <c r="C1924" s="203" t="s">
        <v>3619</v>
      </c>
      <c r="D1924" s="203" t="s">
        <v>185</v>
      </c>
      <c r="E1924" s="204" t="s">
        <v>3620</v>
      </c>
      <c r="F1924" s="205" t="s">
        <v>3479</v>
      </c>
      <c r="G1924" s="206" t="s">
        <v>246</v>
      </c>
      <c r="H1924" s="207">
        <v>1</v>
      </c>
      <c r="I1924" s="208"/>
      <c r="J1924" s="209">
        <f t="shared" si="270"/>
        <v>0</v>
      </c>
      <c r="K1924" s="205" t="s">
        <v>22</v>
      </c>
      <c r="L1924" s="60"/>
      <c r="M1924" s="210" t="s">
        <v>22</v>
      </c>
      <c r="N1924" s="211" t="s">
        <v>49</v>
      </c>
      <c r="O1924" s="41"/>
      <c r="P1924" s="212">
        <f t="shared" si="271"/>
        <v>0</v>
      </c>
      <c r="Q1924" s="212">
        <v>0</v>
      </c>
      <c r="R1924" s="212">
        <f t="shared" si="272"/>
        <v>0</v>
      </c>
      <c r="S1924" s="212">
        <v>0</v>
      </c>
      <c r="T1924" s="213">
        <f t="shared" si="273"/>
        <v>0</v>
      </c>
      <c r="AR1924" s="23" t="s">
        <v>299</v>
      </c>
      <c r="AT1924" s="23" t="s">
        <v>185</v>
      </c>
      <c r="AU1924" s="23" t="s">
        <v>86</v>
      </c>
      <c r="AY1924" s="23" t="s">
        <v>183</v>
      </c>
      <c r="BE1924" s="214">
        <f t="shared" si="274"/>
        <v>0</v>
      </c>
      <c r="BF1924" s="214">
        <f t="shared" si="275"/>
        <v>0</v>
      </c>
      <c r="BG1924" s="214">
        <f t="shared" si="276"/>
        <v>0</v>
      </c>
      <c r="BH1924" s="214">
        <f t="shared" si="277"/>
        <v>0</v>
      </c>
      <c r="BI1924" s="214">
        <f t="shared" si="278"/>
        <v>0</v>
      </c>
      <c r="BJ1924" s="23" t="s">
        <v>24</v>
      </c>
      <c r="BK1924" s="214">
        <f t="shared" si="279"/>
        <v>0</v>
      </c>
      <c r="BL1924" s="23" t="s">
        <v>299</v>
      </c>
      <c r="BM1924" s="23" t="s">
        <v>3621</v>
      </c>
    </row>
    <row r="1925" spans="2:65" s="1" customFormat="1" ht="22.5" customHeight="1">
      <c r="B1925" s="40"/>
      <c r="C1925" s="203" t="s">
        <v>3622</v>
      </c>
      <c r="D1925" s="203" t="s">
        <v>185</v>
      </c>
      <c r="E1925" s="204" t="s">
        <v>3623</v>
      </c>
      <c r="F1925" s="205" t="s">
        <v>3483</v>
      </c>
      <c r="G1925" s="206" t="s">
        <v>246</v>
      </c>
      <c r="H1925" s="207">
        <v>1</v>
      </c>
      <c r="I1925" s="208"/>
      <c r="J1925" s="209">
        <f t="shared" si="270"/>
        <v>0</v>
      </c>
      <c r="K1925" s="205" t="s">
        <v>22</v>
      </c>
      <c r="L1925" s="60"/>
      <c r="M1925" s="210" t="s">
        <v>22</v>
      </c>
      <c r="N1925" s="211" t="s">
        <v>49</v>
      </c>
      <c r="O1925" s="41"/>
      <c r="P1925" s="212">
        <f t="shared" si="271"/>
        <v>0</v>
      </c>
      <c r="Q1925" s="212">
        <v>0</v>
      </c>
      <c r="R1925" s="212">
        <f t="shared" si="272"/>
        <v>0</v>
      </c>
      <c r="S1925" s="212">
        <v>0</v>
      </c>
      <c r="T1925" s="213">
        <f t="shared" si="273"/>
        <v>0</v>
      </c>
      <c r="AR1925" s="23" t="s">
        <v>299</v>
      </c>
      <c r="AT1925" s="23" t="s">
        <v>185</v>
      </c>
      <c r="AU1925" s="23" t="s">
        <v>86</v>
      </c>
      <c r="AY1925" s="23" t="s">
        <v>183</v>
      </c>
      <c r="BE1925" s="214">
        <f t="shared" si="274"/>
        <v>0</v>
      </c>
      <c r="BF1925" s="214">
        <f t="shared" si="275"/>
        <v>0</v>
      </c>
      <c r="BG1925" s="214">
        <f t="shared" si="276"/>
        <v>0</v>
      </c>
      <c r="BH1925" s="214">
        <f t="shared" si="277"/>
        <v>0</v>
      </c>
      <c r="BI1925" s="214">
        <f t="shared" si="278"/>
        <v>0</v>
      </c>
      <c r="BJ1925" s="23" t="s">
        <v>24</v>
      </c>
      <c r="BK1925" s="214">
        <f t="shared" si="279"/>
        <v>0</v>
      </c>
      <c r="BL1925" s="23" t="s">
        <v>299</v>
      </c>
      <c r="BM1925" s="23" t="s">
        <v>3624</v>
      </c>
    </row>
    <row r="1926" spans="2:65" s="1" customFormat="1" ht="22.5" customHeight="1">
      <c r="B1926" s="40"/>
      <c r="C1926" s="203" t="s">
        <v>3625</v>
      </c>
      <c r="D1926" s="203" t="s">
        <v>185</v>
      </c>
      <c r="E1926" s="204" t="s">
        <v>3626</v>
      </c>
      <c r="F1926" s="205" t="s">
        <v>3627</v>
      </c>
      <c r="G1926" s="206" t="s">
        <v>246</v>
      </c>
      <c r="H1926" s="207">
        <v>1</v>
      </c>
      <c r="I1926" s="208"/>
      <c r="J1926" s="209">
        <f t="shared" si="270"/>
        <v>0</v>
      </c>
      <c r="K1926" s="205" t="s">
        <v>22</v>
      </c>
      <c r="L1926" s="60"/>
      <c r="M1926" s="210" t="s">
        <v>22</v>
      </c>
      <c r="N1926" s="211" t="s">
        <v>49</v>
      </c>
      <c r="O1926" s="41"/>
      <c r="P1926" s="212">
        <f t="shared" si="271"/>
        <v>0</v>
      </c>
      <c r="Q1926" s="212">
        <v>0</v>
      </c>
      <c r="R1926" s="212">
        <f t="shared" si="272"/>
        <v>0</v>
      </c>
      <c r="S1926" s="212">
        <v>0</v>
      </c>
      <c r="T1926" s="213">
        <f t="shared" si="273"/>
        <v>0</v>
      </c>
      <c r="AR1926" s="23" t="s">
        <v>299</v>
      </c>
      <c r="AT1926" s="23" t="s">
        <v>185</v>
      </c>
      <c r="AU1926" s="23" t="s">
        <v>86</v>
      </c>
      <c r="AY1926" s="23" t="s">
        <v>183</v>
      </c>
      <c r="BE1926" s="214">
        <f t="shared" si="274"/>
        <v>0</v>
      </c>
      <c r="BF1926" s="214">
        <f t="shared" si="275"/>
        <v>0</v>
      </c>
      <c r="BG1926" s="214">
        <f t="shared" si="276"/>
        <v>0</v>
      </c>
      <c r="BH1926" s="214">
        <f t="shared" si="277"/>
        <v>0</v>
      </c>
      <c r="BI1926" s="214">
        <f t="shared" si="278"/>
        <v>0</v>
      </c>
      <c r="BJ1926" s="23" t="s">
        <v>24</v>
      </c>
      <c r="BK1926" s="214">
        <f t="shared" si="279"/>
        <v>0</v>
      </c>
      <c r="BL1926" s="23" t="s">
        <v>299</v>
      </c>
      <c r="BM1926" s="23" t="s">
        <v>3628</v>
      </c>
    </row>
    <row r="1927" spans="2:65" s="1" customFormat="1" ht="108" customHeight="1">
      <c r="B1927" s="40"/>
      <c r="C1927" s="203" t="s">
        <v>3629</v>
      </c>
      <c r="D1927" s="203" t="s">
        <v>185</v>
      </c>
      <c r="E1927" s="204" t="s">
        <v>3630</v>
      </c>
      <c r="F1927" s="205" t="s">
        <v>3487</v>
      </c>
      <c r="G1927" s="206" t="s">
        <v>246</v>
      </c>
      <c r="H1927" s="207">
        <v>1</v>
      </c>
      <c r="I1927" s="208"/>
      <c r="J1927" s="209">
        <f t="shared" si="270"/>
        <v>0</v>
      </c>
      <c r="K1927" s="205" t="s">
        <v>22</v>
      </c>
      <c r="L1927" s="60"/>
      <c r="M1927" s="210" t="s">
        <v>22</v>
      </c>
      <c r="N1927" s="211" t="s">
        <v>49</v>
      </c>
      <c r="O1927" s="41"/>
      <c r="P1927" s="212">
        <f t="shared" si="271"/>
        <v>0</v>
      </c>
      <c r="Q1927" s="212">
        <v>0</v>
      </c>
      <c r="R1927" s="212">
        <f t="shared" si="272"/>
        <v>0</v>
      </c>
      <c r="S1927" s="212">
        <v>0</v>
      </c>
      <c r="T1927" s="213">
        <f t="shared" si="273"/>
        <v>0</v>
      </c>
      <c r="AR1927" s="23" t="s">
        <v>299</v>
      </c>
      <c r="AT1927" s="23" t="s">
        <v>185</v>
      </c>
      <c r="AU1927" s="23" t="s">
        <v>86</v>
      </c>
      <c r="AY1927" s="23" t="s">
        <v>183</v>
      </c>
      <c r="BE1927" s="214">
        <f t="shared" si="274"/>
        <v>0</v>
      </c>
      <c r="BF1927" s="214">
        <f t="shared" si="275"/>
        <v>0</v>
      </c>
      <c r="BG1927" s="214">
        <f t="shared" si="276"/>
        <v>0</v>
      </c>
      <c r="BH1927" s="214">
        <f t="shared" si="277"/>
        <v>0</v>
      </c>
      <c r="BI1927" s="214">
        <f t="shared" si="278"/>
        <v>0</v>
      </c>
      <c r="BJ1927" s="23" t="s">
        <v>24</v>
      </c>
      <c r="BK1927" s="214">
        <f t="shared" si="279"/>
        <v>0</v>
      </c>
      <c r="BL1927" s="23" t="s">
        <v>299</v>
      </c>
      <c r="BM1927" s="23" t="s">
        <v>3631</v>
      </c>
    </row>
    <row r="1928" spans="2:65" s="1" customFormat="1" ht="22.5" customHeight="1">
      <c r="B1928" s="40"/>
      <c r="C1928" s="203" t="s">
        <v>3632</v>
      </c>
      <c r="D1928" s="203" t="s">
        <v>185</v>
      </c>
      <c r="E1928" s="204" t="s">
        <v>3633</v>
      </c>
      <c r="F1928" s="205" t="s">
        <v>3491</v>
      </c>
      <c r="G1928" s="206" t="s">
        <v>246</v>
      </c>
      <c r="H1928" s="207">
        <v>4</v>
      </c>
      <c r="I1928" s="208"/>
      <c r="J1928" s="209">
        <f t="shared" si="270"/>
        <v>0</v>
      </c>
      <c r="K1928" s="205" t="s">
        <v>22</v>
      </c>
      <c r="L1928" s="60"/>
      <c r="M1928" s="210" t="s">
        <v>22</v>
      </c>
      <c r="N1928" s="211" t="s">
        <v>49</v>
      </c>
      <c r="O1928" s="41"/>
      <c r="P1928" s="212">
        <f t="shared" si="271"/>
        <v>0</v>
      </c>
      <c r="Q1928" s="212">
        <v>0</v>
      </c>
      <c r="R1928" s="212">
        <f t="shared" si="272"/>
        <v>0</v>
      </c>
      <c r="S1928" s="212">
        <v>0</v>
      </c>
      <c r="T1928" s="213">
        <f t="shared" si="273"/>
        <v>0</v>
      </c>
      <c r="AR1928" s="23" t="s">
        <v>299</v>
      </c>
      <c r="AT1928" s="23" t="s">
        <v>185</v>
      </c>
      <c r="AU1928" s="23" t="s">
        <v>86</v>
      </c>
      <c r="AY1928" s="23" t="s">
        <v>183</v>
      </c>
      <c r="BE1928" s="214">
        <f t="shared" si="274"/>
        <v>0</v>
      </c>
      <c r="BF1928" s="214">
        <f t="shared" si="275"/>
        <v>0</v>
      </c>
      <c r="BG1928" s="214">
        <f t="shared" si="276"/>
        <v>0</v>
      </c>
      <c r="BH1928" s="214">
        <f t="shared" si="277"/>
        <v>0</v>
      </c>
      <c r="BI1928" s="214">
        <f t="shared" si="278"/>
        <v>0</v>
      </c>
      <c r="BJ1928" s="23" t="s">
        <v>24</v>
      </c>
      <c r="BK1928" s="214">
        <f t="shared" si="279"/>
        <v>0</v>
      </c>
      <c r="BL1928" s="23" t="s">
        <v>299</v>
      </c>
      <c r="BM1928" s="23" t="s">
        <v>3634</v>
      </c>
    </row>
    <row r="1929" spans="2:63" s="11" customFormat="1" ht="29.85" customHeight="1">
      <c r="B1929" s="186"/>
      <c r="C1929" s="187"/>
      <c r="D1929" s="200" t="s">
        <v>77</v>
      </c>
      <c r="E1929" s="201" t="s">
        <v>3635</v>
      </c>
      <c r="F1929" s="201" t="s">
        <v>3636</v>
      </c>
      <c r="G1929" s="187"/>
      <c r="H1929" s="187"/>
      <c r="I1929" s="190"/>
      <c r="J1929" s="202">
        <f>BK1929</f>
        <v>0</v>
      </c>
      <c r="K1929" s="187"/>
      <c r="L1929" s="192"/>
      <c r="M1929" s="193"/>
      <c r="N1929" s="194"/>
      <c r="O1929" s="194"/>
      <c r="P1929" s="195">
        <f>SUM(P1930:P1931)</f>
        <v>0</v>
      </c>
      <c r="Q1929" s="194"/>
      <c r="R1929" s="195">
        <f>SUM(R1930:R1931)</f>
        <v>0</v>
      </c>
      <c r="S1929" s="194"/>
      <c r="T1929" s="196">
        <f>SUM(T1930:T1931)</f>
        <v>0</v>
      </c>
      <c r="AR1929" s="197" t="s">
        <v>86</v>
      </c>
      <c r="AT1929" s="198" t="s">
        <v>77</v>
      </c>
      <c r="AU1929" s="198" t="s">
        <v>24</v>
      </c>
      <c r="AY1929" s="197" t="s">
        <v>183</v>
      </c>
      <c r="BK1929" s="199">
        <f>SUM(BK1930:BK1931)</f>
        <v>0</v>
      </c>
    </row>
    <row r="1930" spans="2:65" s="1" customFormat="1" ht="31.5" customHeight="1">
      <c r="B1930" s="40"/>
      <c r="C1930" s="203" t="s">
        <v>3637</v>
      </c>
      <c r="D1930" s="203" t="s">
        <v>185</v>
      </c>
      <c r="E1930" s="204" t="s">
        <v>3638</v>
      </c>
      <c r="F1930" s="205" t="s">
        <v>3497</v>
      </c>
      <c r="G1930" s="206" t="s">
        <v>246</v>
      </c>
      <c r="H1930" s="207">
        <v>2</v>
      </c>
      <c r="I1930" s="208"/>
      <c r="J1930" s="209">
        <f>ROUND(I1930*H1930,2)</f>
        <v>0</v>
      </c>
      <c r="K1930" s="205" t="s">
        <v>22</v>
      </c>
      <c r="L1930" s="60"/>
      <c r="M1930" s="210" t="s">
        <v>22</v>
      </c>
      <c r="N1930" s="211" t="s">
        <v>49</v>
      </c>
      <c r="O1930" s="41"/>
      <c r="P1930" s="212">
        <f>O1930*H1930</f>
        <v>0</v>
      </c>
      <c r="Q1930" s="212">
        <v>0</v>
      </c>
      <c r="R1930" s="212">
        <f>Q1930*H1930</f>
        <v>0</v>
      </c>
      <c r="S1930" s="212">
        <v>0</v>
      </c>
      <c r="T1930" s="213">
        <f>S1930*H1930</f>
        <v>0</v>
      </c>
      <c r="AR1930" s="23" t="s">
        <v>299</v>
      </c>
      <c r="AT1930" s="23" t="s">
        <v>185</v>
      </c>
      <c r="AU1930" s="23" t="s">
        <v>86</v>
      </c>
      <c r="AY1930" s="23" t="s">
        <v>183</v>
      </c>
      <c r="BE1930" s="214">
        <f>IF(N1930="základní",J1930,0)</f>
        <v>0</v>
      </c>
      <c r="BF1930" s="214">
        <f>IF(N1930="snížená",J1930,0)</f>
        <v>0</v>
      </c>
      <c r="BG1930" s="214">
        <f>IF(N1930="zákl. přenesená",J1930,0)</f>
        <v>0</v>
      </c>
      <c r="BH1930" s="214">
        <f>IF(N1930="sníž. přenesená",J1930,0)</f>
        <v>0</v>
      </c>
      <c r="BI1930" s="214">
        <f>IF(N1930="nulová",J1930,0)</f>
        <v>0</v>
      </c>
      <c r="BJ1930" s="23" t="s">
        <v>24</v>
      </c>
      <c r="BK1930" s="214">
        <f>ROUND(I1930*H1930,2)</f>
        <v>0</v>
      </c>
      <c r="BL1930" s="23" t="s">
        <v>299</v>
      </c>
      <c r="BM1930" s="23" t="s">
        <v>3639</v>
      </c>
    </row>
    <row r="1931" spans="2:65" s="1" customFormat="1" ht="31.5" customHeight="1">
      <c r="B1931" s="40"/>
      <c r="C1931" s="203" t="s">
        <v>3640</v>
      </c>
      <c r="D1931" s="203" t="s">
        <v>185</v>
      </c>
      <c r="E1931" s="204" t="s">
        <v>3641</v>
      </c>
      <c r="F1931" s="205" t="s">
        <v>3501</v>
      </c>
      <c r="G1931" s="206" t="s">
        <v>246</v>
      </c>
      <c r="H1931" s="207">
        <v>2</v>
      </c>
      <c r="I1931" s="208"/>
      <c r="J1931" s="209">
        <f>ROUND(I1931*H1931,2)</f>
        <v>0</v>
      </c>
      <c r="K1931" s="205" t="s">
        <v>22</v>
      </c>
      <c r="L1931" s="60"/>
      <c r="M1931" s="210" t="s">
        <v>22</v>
      </c>
      <c r="N1931" s="211" t="s">
        <v>49</v>
      </c>
      <c r="O1931" s="41"/>
      <c r="P1931" s="212">
        <f>O1931*H1931</f>
        <v>0</v>
      </c>
      <c r="Q1931" s="212">
        <v>0</v>
      </c>
      <c r="R1931" s="212">
        <f>Q1931*H1931</f>
        <v>0</v>
      </c>
      <c r="S1931" s="212">
        <v>0</v>
      </c>
      <c r="T1931" s="213">
        <f>S1931*H1931</f>
        <v>0</v>
      </c>
      <c r="AR1931" s="23" t="s">
        <v>299</v>
      </c>
      <c r="AT1931" s="23" t="s">
        <v>185</v>
      </c>
      <c r="AU1931" s="23" t="s">
        <v>86</v>
      </c>
      <c r="AY1931" s="23" t="s">
        <v>183</v>
      </c>
      <c r="BE1931" s="214">
        <f>IF(N1931="základní",J1931,0)</f>
        <v>0</v>
      </c>
      <c r="BF1931" s="214">
        <f>IF(N1931="snížená",J1931,0)</f>
        <v>0</v>
      </c>
      <c r="BG1931" s="214">
        <f>IF(N1931="zákl. přenesená",J1931,0)</f>
        <v>0</v>
      </c>
      <c r="BH1931" s="214">
        <f>IF(N1931="sníž. přenesená",J1931,0)</f>
        <v>0</v>
      </c>
      <c r="BI1931" s="214">
        <f>IF(N1931="nulová",J1931,0)</f>
        <v>0</v>
      </c>
      <c r="BJ1931" s="23" t="s">
        <v>24</v>
      </c>
      <c r="BK1931" s="214">
        <f>ROUND(I1931*H1931,2)</f>
        <v>0</v>
      </c>
      <c r="BL1931" s="23" t="s">
        <v>299</v>
      </c>
      <c r="BM1931" s="23" t="s">
        <v>3642</v>
      </c>
    </row>
    <row r="1932" spans="2:63" s="11" customFormat="1" ht="29.85" customHeight="1">
      <c r="B1932" s="186"/>
      <c r="C1932" s="187"/>
      <c r="D1932" s="200" t="s">
        <v>77</v>
      </c>
      <c r="E1932" s="201" t="s">
        <v>3643</v>
      </c>
      <c r="F1932" s="201" t="s">
        <v>3644</v>
      </c>
      <c r="G1932" s="187"/>
      <c r="H1932" s="187"/>
      <c r="I1932" s="190"/>
      <c r="J1932" s="202">
        <f>BK1932</f>
        <v>0</v>
      </c>
      <c r="K1932" s="187"/>
      <c r="L1932" s="192"/>
      <c r="M1932" s="193"/>
      <c r="N1932" s="194"/>
      <c r="O1932" s="194"/>
      <c r="P1932" s="195">
        <f>SUM(P1933:P1937)</f>
        <v>0</v>
      </c>
      <c r="Q1932" s="194"/>
      <c r="R1932" s="195">
        <f>SUM(R1933:R1937)</f>
        <v>0</v>
      </c>
      <c r="S1932" s="194"/>
      <c r="T1932" s="196">
        <f>SUM(T1933:T1937)</f>
        <v>0</v>
      </c>
      <c r="AR1932" s="197" t="s">
        <v>86</v>
      </c>
      <c r="AT1932" s="198" t="s">
        <v>77</v>
      </c>
      <c r="AU1932" s="198" t="s">
        <v>24</v>
      </c>
      <c r="AY1932" s="197" t="s">
        <v>183</v>
      </c>
      <c r="BK1932" s="199">
        <f>SUM(BK1933:BK1937)</f>
        <v>0</v>
      </c>
    </row>
    <row r="1933" spans="2:65" s="1" customFormat="1" ht="57" customHeight="1">
      <c r="B1933" s="40"/>
      <c r="C1933" s="203" t="s">
        <v>3645</v>
      </c>
      <c r="D1933" s="203" t="s">
        <v>185</v>
      </c>
      <c r="E1933" s="204" t="s">
        <v>3646</v>
      </c>
      <c r="F1933" s="205" t="s">
        <v>3507</v>
      </c>
      <c r="G1933" s="206" t="s">
        <v>246</v>
      </c>
      <c r="H1933" s="207">
        <v>6</v>
      </c>
      <c r="I1933" s="208"/>
      <c r="J1933" s="209">
        <f>ROUND(I1933*H1933,2)</f>
        <v>0</v>
      </c>
      <c r="K1933" s="205" t="s">
        <v>22</v>
      </c>
      <c r="L1933" s="60"/>
      <c r="M1933" s="210" t="s">
        <v>22</v>
      </c>
      <c r="N1933" s="211" t="s">
        <v>49</v>
      </c>
      <c r="O1933" s="41"/>
      <c r="P1933" s="212">
        <f>O1933*H1933</f>
        <v>0</v>
      </c>
      <c r="Q1933" s="212">
        <v>0</v>
      </c>
      <c r="R1933" s="212">
        <f>Q1933*H1933</f>
        <v>0</v>
      </c>
      <c r="S1933" s="212">
        <v>0</v>
      </c>
      <c r="T1933" s="213">
        <f>S1933*H1933</f>
        <v>0</v>
      </c>
      <c r="AR1933" s="23" t="s">
        <v>299</v>
      </c>
      <c r="AT1933" s="23" t="s">
        <v>185</v>
      </c>
      <c r="AU1933" s="23" t="s">
        <v>86</v>
      </c>
      <c r="AY1933" s="23" t="s">
        <v>183</v>
      </c>
      <c r="BE1933" s="214">
        <f>IF(N1933="základní",J1933,0)</f>
        <v>0</v>
      </c>
      <c r="BF1933" s="214">
        <f>IF(N1933="snížená",J1933,0)</f>
        <v>0</v>
      </c>
      <c r="BG1933" s="214">
        <f>IF(N1933="zákl. přenesená",J1933,0)</f>
        <v>0</v>
      </c>
      <c r="BH1933" s="214">
        <f>IF(N1933="sníž. přenesená",J1933,0)</f>
        <v>0</v>
      </c>
      <c r="BI1933" s="214">
        <f>IF(N1933="nulová",J1933,0)</f>
        <v>0</v>
      </c>
      <c r="BJ1933" s="23" t="s">
        <v>24</v>
      </c>
      <c r="BK1933" s="214">
        <f>ROUND(I1933*H1933,2)</f>
        <v>0</v>
      </c>
      <c r="BL1933" s="23" t="s">
        <v>299</v>
      </c>
      <c r="BM1933" s="23" t="s">
        <v>3647</v>
      </c>
    </row>
    <row r="1934" spans="2:65" s="1" customFormat="1" ht="31.5" customHeight="1">
      <c r="B1934" s="40"/>
      <c r="C1934" s="203" t="s">
        <v>3648</v>
      </c>
      <c r="D1934" s="203" t="s">
        <v>185</v>
      </c>
      <c r="E1934" s="204" t="s">
        <v>3649</v>
      </c>
      <c r="F1934" s="205" t="s">
        <v>3650</v>
      </c>
      <c r="G1934" s="206" t="s">
        <v>3032</v>
      </c>
      <c r="H1934" s="207">
        <v>1</v>
      </c>
      <c r="I1934" s="208"/>
      <c r="J1934" s="209">
        <f>ROUND(I1934*H1934,2)</f>
        <v>0</v>
      </c>
      <c r="K1934" s="205" t="s">
        <v>22</v>
      </c>
      <c r="L1934" s="60"/>
      <c r="M1934" s="210" t="s">
        <v>22</v>
      </c>
      <c r="N1934" s="211" t="s">
        <v>49</v>
      </c>
      <c r="O1934" s="41"/>
      <c r="P1934" s="212">
        <f>O1934*H1934</f>
        <v>0</v>
      </c>
      <c r="Q1934" s="212">
        <v>0</v>
      </c>
      <c r="R1934" s="212">
        <f>Q1934*H1934</f>
        <v>0</v>
      </c>
      <c r="S1934" s="212">
        <v>0</v>
      </c>
      <c r="T1934" s="213">
        <f>S1934*H1934</f>
        <v>0</v>
      </c>
      <c r="AR1934" s="23" t="s">
        <v>299</v>
      </c>
      <c r="AT1934" s="23" t="s">
        <v>185</v>
      </c>
      <c r="AU1934" s="23" t="s">
        <v>86</v>
      </c>
      <c r="AY1934" s="23" t="s">
        <v>183</v>
      </c>
      <c r="BE1934" s="214">
        <f>IF(N1934="základní",J1934,0)</f>
        <v>0</v>
      </c>
      <c r="BF1934" s="214">
        <f>IF(N1934="snížená",J1934,0)</f>
        <v>0</v>
      </c>
      <c r="BG1934" s="214">
        <f>IF(N1934="zákl. přenesená",J1934,0)</f>
        <v>0</v>
      </c>
      <c r="BH1934" s="214">
        <f>IF(N1934="sníž. přenesená",J1934,0)</f>
        <v>0</v>
      </c>
      <c r="BI1934" s="214">
        <f>IF(N1934="nulová",J1934,0)</f>
        <v>0</v>
      </c>
      <c r="BJ1934" s="23" t="s">
        <v>24</v>
      </c>
      <c r="BK1934" s="214">
        <f>ROUND(I1934*H1934,2)</f>
        <v>0</v>
      </c>
      <c r="BL1934" s="23" t="s">
        <v>299</v>
      </c>
      <c r="BM1934" s="23" t="s">
        <v>3651</v>
      </c>
    </row>
    <row r="1935" spans="2:65" s="1" customFormat="1" ht="22.5" customHeight="1">
      <c r="B1935" s="40"/>
      <c r="C1935" s="203" t="s">
        <v>3652</v>
      </c>
      <c r="D1935" s="203" t="s">
        <v>185</v>
      </c>
      <c r="E1935" s="204" t="s">
        <v>3653</v>
      </c>
      <c r="F1935" s="205" t="s">
        <v>3511</v>
      </c>
      <c r="G1935" s="206" t="s">
        <v>246</v>
      </c>
      <c r="H1935" s="207">
        <v>4</v>
      </c>
      <c r="I1935" s="208"/>
      <c r="J1935" s="209">
        <f>ROUND(I1935*H1935,2)</f>
        <v>0</v>
      </c>
      <c r="K1935" s="205" t="s">
        <v>22</v>
      </c>
      <c r="L1935" s="60"/>
      <c r="M1935" s="210" t="s">
        <v>22</v>
      </c>
      <c r="N1935" s="211" t="s">
        <v>49</v>
      </c>
      <c r="O1935" s="41"/>
      <c r="P1935" s="212">
        <f>O1935*H1935</f>
        <v>0</v>
      </c>
      <c r="Q1935" s="212">
        <v>0</v>
      </c>
      <c r="R1935" s="212">
        <f>Q1935*H1935</f>
        <v>0</v>
      </c>
      <c r="S1935" s="212">
        <v>0</v>
      </c>
      <c r="T1935" s="213">
        <f>S1935*H1935</f>
        <v>0</v>
      </c>
      <c r="AR1935" s="23" t="s">
        <v>299</v>
      </c>
      <c r="AT1935" s="23" t="s">
        <v>185</v>
      </c>
      <c r="AU1935" s="23" t="s">
        <v>86</v>
      </c>
      <c r="AY1935" s="23" t="s">
        <v>183</v>
      </c>
      <c r="BE1935" s="214">
        <f>IF(N1935="základní",J1935,0)</f>
        <v>0</v>
      </c>
      <c r="BF1935" s="214">
        <f>IF(N1935="snížená",J1935,0)</f>
        <v>0</v>
      </c>
      <c r="BG1935" s="214">
        <f>IF(N1935="zákl. přenesená",J1935,0)</f>
        <v>0</v>
      </c>
      <c r="BH1935" s="214">
        <f>IF(N1935="sníž. přenesená",J1935,0)</f>
        <v>0</v>
      </c>
      <c r="BI1935" s="214">
        <f>IF(N1935="nulová",J1935,0)</f>
        <v>0</v>
      </c>
      <c r="BJ1935" s="23" t="s">
        <v>24</v>
      </c>
      <c r="BK1935" s="214">
        <f>ROUND(I1935*H1935,2)</f>
        <v>0</v>
      </c>
      <c r="BL1935" s="23" t="s">
        <v>299</v>
      </c>
      <c r="BM1935" s="23" t="s">
        <v>3654</v>
      </c>
    </row>
    <row r="1936" spans="2:65" s="1" customFormat="1" ht="31.5" customHeight="1">
      <c r="B1936" s="40"/>
      <c r="C1936" s="203" t="s">
        <v>3655</v>
      </c>
      <c r="D1936" s="203" t="s">
        <v>185</v>
      </c>
      <c r="E1936" s="204" t="s">
        <v>3656</v>
      </c>
      <c r="F1936" s="205" t="s">
        <v>3515</v>
      </c>
      <c r="G1936" s="206" t="s">
        <v>246</v>
      </c>
      <c r="H1936" s="207">
        <v>78</v>
      </c>
      <c r="I1936" s="208"/>
      <c r="J1936" s="209">
        <f>ROUND(I1936*H1936,2)</f>
        <v>0</v>
      </c>
      <c r="K1936" s="205" t="s">
        <v>22</v>
      </c>
      <c r="L1936" s="60"/>
      <c r="M1936" s="210" t="s">
        <v>22</v>
      </c>
      <c r="N1936" s="211" t="s">
        <v>49</v>
      </c>
      <c r="O1936" s="41"/>
      <c r="P1936" s="212">
        <f>O1936*H1936</f>
        <v>0</v>
      </c>
      <c r="Q1936" s="212">
        <v>0</v>
      </c>
      <c r="R1936" s="212">
        <f>Q1936*H1936</f>
        <v>0</v>
      </c>
      <c r="S1936" s="212">
        <v>0</v>
      </c>
      <c r="T1936" s="213">
        <f>S1936*H1936</f>
        <v>0</v>
      </c>
      <c r="AR1936" s="23" t="s">
        <v>299</v>
      </c>
      <c r="AT1936" s="23" t="s">
        <v>185</v>
      </c>
      <c r="AU1936" s="23" t="s">
        <v>86</v>
      </c>
      <c r="AY1936" s="23" t="s">
        <v>183</v>
      </c>
      <c r="BE1936" s="214">
        <f>IF(N1936="základní",J1936,0)</f>
        <v>0</v>
      </c>
      <c r="BF1936" s="214">
        <f>IF(N1936="snížená",J1936,0)</f>
        <v>0</v>
      </c>
      <c r="BG1936" s="214">
        <f>IF(N1936="zákl. přenesená",J1936,0)</f>
        <v>0</v>
      </c>
      <c r="BH1936" s="214">
        <f>IF(N1936="sníž. přenesená",J1936,0)</f>
        <v>0</v>
      </c>
      <c r="BI1936" s="214">
        <f>IF(N1936="nulová",J1936,0)</f>
        <v>0</v>
      </c>
      <c r="BJ1936" s="23" t="s">
        <v>24</v>
      </c>
      <c r="BK1936" s="214">
        <f>ROUND(I1936*H1936,2)</f>
        <v>0</v>
      </c>
      <c r="BL1936" s="23" t="s">
        <v>299</v>
      </c>
      <c r="BM1936" s="23" t="s">
        <v>3657</v>
      </c>
    </row>
    <row r="1937" spans="2:65" s="1" customFormat="1" ht="31.5" customHeight="1">
      <c r="B1937" s="40"/>
      <c r="C1937" s="203" t="s">
        <v>3658</v>
      </c>
      <c r="D1937" s="203" t="s">
        <v>185</v>
      </c>
      <c r="E1937" s="204" t="s">
        <v>3659</v>
      </c>
      <c r="F1937" s="205" t="s">
        <v>3519</v>
      </c>
      <c r="G1937" s="206" t="s">
        <v>246</v>
      </c>
      <c r="H1937" s="207">
        <v>1</v>
      </c>
      <c r="I1937" s="208"/>
      <c r="J1937" s="209">
        <f>ROUND(I1937*H1937,2)</f>
        <v>0</v>
      </c>
      <c r="K1937" s="205" t="s">
        <v>22</v>
      </c>
      <c r="L1937" s="60"/>
      <c r="M1937" s="210" t="s">
        <v>22</v>
      </c>
      <c r="N1937" s="211" t="s">
        <v>49</v>
      </c>
      <c r="O1937" s="41"/>
      <c r="P1937" s="212">
        <f>O1937*H1937</f>
        <v>0</v>
      </c>
      <c r="Q1937" s="212">
        <v>0</v>
      </c>
      <c r="R1937" s="212">
        <f>Q1937*H1937</f>
        <v>0</v>
      </c>
      <c r="S1937" s="212">
        <v>0</v>
      </c>
      <c r="T1937" s="213">
        <f>S1937*H1937</f>
        <v>0</v>
      </c>
      <c r="AR1937" s="23" t="s">
        <v>299</v>
      </c>
      <c r="AT1937" s="23" t="s">
        <v>185</v>
      </c>
      <c r="AU1937" s="23" t="s">
        <v>86</v>
      </c>
      <c r="AY1937" s="23" t="s">
        <v>183</v>
      </c>
      <c r="BE1937" s="214">
        <f>IF(N1937="základní",J1937,0)</f>
        <v>0</v>
      </c>
      <c r="BF1937" s="214">
        <f>IF(N1937="snížená",J1937,0)</f>
        <v>0</v>
      </c>
      <c r="BG1937" s="214">
        <f>IF(N1937="zákl. přenesená",J1937,0)</f>
        <v>0</v>
      </c>
      <c r="BH1937" s="214">
        <f>IF(N1937="sníž. přenesená",J1937,0)</f>
        <v>0</v>
      </c>
      <c r="BI1937" s="214">
        <f>IF(N1937="nulová",J1937,0)</f>
        <v>0</v>
      </c>
      <c r="BJ1937" s="23" t="s">
        <v>24</v>
      </c>
      <c r="BK1937" s="214">
        <f>ROUND(I1937*H1937,2)</f>
        <v>0</v>
      </c>
      <c r="BL1937" s="23" t="s">
        <v>299</v>
      </c>
      <c r="BM1937" s="23" t="s">
        <v>3660</v>
      </c>
    </row>
    <row r="1938" spans="2:63" s="11" customFormat="1" ht="29.85" customHeight="1">
      <c r="B1938" s="186"/>
      <c r="C1938" s="187"/>
      <c r="D1938" s="200" t="s">
        <v>77</v>
      </c>
      <c r="E1938" s="201" t="s">
        <v>3661</v>
      </c>
      <c r="F1938" s="201" t="s">
        <v>3662</v>
      </c>
      <c r="G1938" s="187"/>
      <c r="H1938" s="187"/>
      <c r="I1938" s="190"/>
      <c r="J1938" s="202">
        <f>BK1938</f>
        <v>0</v>
      </c>
      <c r="K1938" s="187"/>
      <c r="L1938" s="192"/>
      <c r="M1938" s="193"/>
      <c r="N1938" s="194"/>
      <c r="O1938" s="194"/>
      <c r="P1938" s="195">
        <f>P1939</f>
        <v>0</v>
      </c>
      <c r="Q1938" s="194"/>
      <c r="R1938" s="195">
        <f>R1939</f>
        <v>0</v>
      </c>
      <c r="S1938" s="194"/>
      <c r="T1938" s="196">
        <f>T1939</f>
        <v>0</v>
      </c>
      <c r="AR1938" s="197" t="s">
        <v>86</v>
      </c>
      <c r="AT1938" s="198" t="s">
        <v>77</v>
      </c>
      <c r="AU1938" s="198" t="s">
        <v>24</v>
      </c>
      <c r="AY1938" s="197" t="s">
        <v>183</v>
      </c>
      <c r="BK1938" s="199">
        <f>BK1939</f>
        <v>0</v>
      </c>
    </row>
    <row r="1939" spans="2:65" s="1" customFormat="1" ht="22.5" customHeight="1">
      <c r="B1939" s="40"/>
      <c r="C1939" s="203" t="s">
        <v>1481</v>
      </c>
      <c r="D1939" s="203" t="s">
        <v>185</v>
      </c>
      <c r="E1939" s="204" t="s">
        <v>3663</v>
      </c>
      <c r="F1939" s="205" t="s">
        <v>3664</v>
      </c>
      <c r="G1939" s="206" t="s">
        <v>246</v>
      </c>
      <c r="H1939" s="207">
        <v>1</v>
      </c>
      <c r="I1939" s="208"/>
      <c r="J1939" s="209">
        <f>ROUND(I1939*H1939,2)</f>
        <v>0</v>
      </c>
      <c r="K1939" s="205" t="s">
        <v>22</v>
      </c>
      <c r="L1939" s="60"/>
      <c r="M1939" s="210" t="s">
        <v>22</v>
      </c>
      <c r="N1939" s="211" t="s">
        <v>49</v>
      </c>
      <c r="O1939" s="41"/>
      <c r="P1939" s="212">
        <f>O1939*H1939</f>
        <v>0</v>
      </c>
      <c r="Q1939" s="212">
        <v>0</v>
      </c>
      <c r="R1939" s="212">
        <f>Q1939*H1939</f>
        <v>0</v>
      </c>
      <c r="S1939" s="212">
        <v>0</v>
      </c>
      <c r="T1939" s="213">
        <f>S1939*H1939</f>
        <v>0</v>
      </c>
      <c r="AR1939" s="23" t="s">
        <v>299</v>
      </c>
      <c r="AT1939" s="23" t="s">
        <v>185</v>
      </c>
      <c r="AU1939" s="23" t="s">
        <v>86</v>
      </c>
      <c r="AY1939" s="23" t="s">
        <v>183</v>
      </c>
      <c r="BE1939" s="214">
        <f>IF(N1939="základní",J1939,0)</f>
        <v>0</v>
      </c>
      <c r="BF1939" s="214">
        <f>IF(N1939="snížená",J1939,0)</f>
        <v>0</v>
      </c>
      <c r="BG1939" s="214">
        <f>IF(N1939="zákl. přenesená",J1939,0)</f>
        <v>0</v>
      </c>
      <c r="BH1939" s="214">
        <f>IF(N1939="sníž. přenesená",J1939,0)</f>
        <v>0</v>
      </c>
      <c r="BI1939" s="214">
        <f>IF(N1939="nulová",J1939,0)</f>
        <v>0</v>
      </c>
      <c r="BJ1939" s="23" t="s">
        <v>24</v>
      </c>
      <c r="BK1939" s="214">
        <f>ROUND(I1939*H1939,2)</f>
        <v>0</v>
      </c>
      <c r="BL1939" s="23" t="s">
        <v>299</v>
      </c>
      <c r="BM1939" s="23" t="s">
        <v>3665</v>
      </c>
    </row>
    <row r="1940" spans="2:63" s="11" customFormat="1" ht="29.85" customHeight="1">
      <c r="B1940" s="186"/>
      <c r="C1940" s="187"/>
      <c r="D1940" s="200" t="s">
        <v>77</v>
      </c>
      <c r="E1940" s="201" t="s">
        <v>3666</v>
      </c>
      <c r="F1940" s="201" t="s">
        <v>3667</v>
      </c>
      <c r="G1940" s="187"/>
      <c r="H1940" s="187"/>
      <c r="I1940" s="190"/>
      <c r="J1940" s="202">
        <f>BK1940</f>
        <v>0</v>
      </c>
      <c r="K1940" s="187"/>
      <c r="L1940" s="192"/>
      <c r="M1940" s="193"/>
      <c r="N1940" s="194"/>
      <c r="O1940" s="194"/>
      <c r="P1940" s="195">
        <f>SUM(P1941:P1946)</f>
        <v>0</v>
      </c>
      <c r="Q1940" s="194"/>
      <c r="R1940" s="195">
        <f>SUM(R1941:R1946)</f>
        <v>0</v>
      </c>
      <c r="S1940" s="194"/>
      <c r="T1940" s="196">
        <f>SUM(T1941:T1946)</f>
        <v>0</v>
      </c>
      <c r="AR1940" s="197" t="s">
        <v>86</v>
      </c>
      <c r="AT1940" s="198" t="s">
        <v>77</v>
      </c>
      <c r="AU1940" s="198" t="s">
        <v>24</v>
      </c>
      <c r="AY1940" s="197" t="s">
        <v>183</v>
      </c>
      <c r="BK1940" s="199">
        <f>SUM(BK1941:BK1946)</f>
        <v>0</v>
      </c>
    </row>
    <row r="1941" spans="2:65" s="1" customFormat="1" ht="31.5" customHeight="1">
      <c r="B1941" s="40"/>
      <c r="C1941" s="203" t="s">
        <v>3668</v>
      </c>
      <c r="D1941" s="203" t="s">
        <v>185</v>
      </c>
      <c r="E1941" s="204" t="s">
        <v>3669</v>
      </c>
      <c r="F1941" s="205" t="s">
        <v>3670</v>
      </c>
      <c r="G1941" s="206" t="s">
        <v>246</v>
      </c>
      <c r="H1941" s="207">
        <v>1</v>
      </c>
      <c r="I1941" s="208"/>
      <c r="J1941" s="209">
        <f aca="true" t="shared" si="280" ref="J1941:J1946">ROUND(I1941*H1941,2)</f>
        <v>0</v>
      </c>
      <c r="K1941" s="205" t="s">
        <v>22</v>
      </c>
      <c r="L1941" s="60"/>
      <c r="M1941" s="210" t="s">
        <v>22</v>
      </c>
      <c r="N1941" s="211" t="s">
        <v>49</v>
      </c>
      <c r="O1941" s="41"/>
      <c r="P1941" s="212">
        <f aca="true" t="shared" si="281" ref="P1941:P1946">O1941*H1941</f>
        <v>0</v>
      </c>
      <c r="Q1941" s="212">
        <v>0</v>
      </c>
      <c r="R1941" s="212">
        <f aca="true" t="shared" si="282" ref="R1941:R1946">Q1941*H1941</f>
        <v>0</v>
      </c>
      <c r="S1941" s="212">
        <v>0</v>
      </c>
      <c r="T1941" s="213">
        <f aca="true" t="shared" si="283" ref="T1941:T1946">S1941*H1941</f>
        <v>0</v>
      </c>
      <c r="AR1941" s="23" t="s">
        <v>299</v>
      </c>
      <c r="AT1941" s="23" t="s">
        <v>185</v>
      </c>
      <c r="AU1941" s="23" t="s">
        <v>86</v>
      </c>
      <c r="AY1941" s="23" t="s">
        <v>183</v>
      </c>
      <c r="BE1941" s="214">
        <f aca="true" t="shared" si="284" ref="BE1941:BE1946">IF(N1941="základní",J1941,0)</f>
        <v>0</v>
      </c>
      <c r="BF1941" s="214">
        <f aca="true" t="shared" si="285" ref="BF1941:BF1946">IF(N1941="snížená",J1941,0)</f>
        <v>0</v>
      </c>
      <c r="BG1941" s="214">
        <f aca="true" t="shared" si="286" ref="BG1941:BG1946">IF(N1941="zákl. přenesená",J1941,0)</f>
        <v>0</v>
      </c>
      <c r="BH1941" s="214">
        <f aca="true" t="shared" si="287" ref="BH1941:BH1946">IF(N1941="sníž. přenesená",J1941,0)</f>
        <v>0</v>
      </c>
      <c r="BI1941" s="214">
        <f aca="true" t="shared" si="288" ref="BI1941:BI1946">IF(N1941="nulová",J1941,0)</f>
        <v>0</v>
      </c>
      <c r="BJ1941" s="23" t="s">
        <v>24</v>
      </c>
      <c r="BK1941" s="214">
        <f aca="true" t="shared" si="289" ref="BK1941:BK1946">ROUND(I1941*H1941,2)</f>
        <v>0</v>
      </c>
      <c r="BL1941" s="23" t="s">
        <v>299</v>
      </c>
      <c r="BM1941" s="23" t="s">
        <v>3671</v>
      </c>
    </row>
    <row r="1942" spans="2:65" s="1" customFormat="1" ht="22.5" customHeight="1">
      <c r="B1942" s="40"/>
      <c r="C1942" s="203" t="s">
        <v>1554</v>
      </c>
      <c r="D1942" s="203" t="s">
        <v>185</v>
      </c>
      <c r="E1942" s="204" t="s">
        <v>3672</v>
      </c>
      <c r="F1942" s="205" t="s">
        <v>3673</v>
      </c>
      <c r="G1942" s="206" t="s">
        <v>246</v>
      </c>
      <c r="H1942" s="207">
        <v>1</v>
      </c>
      <c r="I1942" s="208"/>
      <c r="J1942" s="209">
        <f t="shared" si="280"/>
        <v>0</v>
      </c>
      <c r="K1942" s="205" t="s">
        <v>22</v>
      </c>
      <c r="L1942" s="60"/>
      <c r="M1942" s="210" t="s">
        <v>22</v>
      </c>
      <c r="N1942" s="211" t="s">
        <v>49</v>
      </c>
      <c r="O1942" s="41"/>
      <c r="P1942" s="212">
        <f t="shared" si="281"/>
        <v>0</v>
      </c>
      <c r="Q1942" s="212">
        <v>0</v>
      </c>
      <c r="R1942" s="212">
        <f t="shared" si="282"/>
        <v>0</v>
      </c>
      <c r="S1942" s="212">
        <v>0</v>
      </c>
      <c r="T1942" s="213">
        <f t="shared" si="283"/>
        <v>0</v>
      </c>
      <c r="AR1942" s="23" t="s">
        <v>299</v>
      </c>
      <c r="AT1942" s="23" t="s">
        <v>185</v>
      </c>
      <c r="AU1942" s="23" t="s">
        <v>86</v>
      </c>
      <c r="AY1942" s="23" t="s">
        <v>183</v>
      </c>
      <c r="BE1942" s="214">
        <f t="shared" si="284"/>
        <v>0</v>
      </c>
      <c r="BF1942" s="214">
        <f t="shared" si="285"/>
        <v>0</v>
      </c>
      <c r="BG1942" s="214">
        <f t="shared" si="286"/>
        <v>0</v>
      </c>
      <c r="BH1942" s="214">
        <f t="shared" si="287"/>
        <v>0</v>
      </c>
      <c r="BI1942" s="214">
        <f t="shared" si="288"/>
        <v>0</v>
      </c>
      <c r="BJ1942" s="23" t="s">
        <v>24</v>
      </c>
      <c r="BK1942" s="214">
        <f t="shared" si="289"/>
        <v>0</v>
      </c>
      <c r="BL1942" s="23" t="s">
        <v>299</v>
      </c>
      <c r="BM1942" s="23" t="s">
        <v>3674</v>
      </c>
    </row>
    <row r="1943" spans="2:65" s="1" customFormat="1" ht="22.5" customHeight="1">
      <c r="B1943" s="40"/>
      <c r="C1943" s="203" t="s">
        <v>3675</v>
      </c>
      <c r="D1943" s="203" t="s">
        <v>185</v>
      </c>
      <c r="E1943" s="204" t="s">
        <v>3676</v>
      </c>
      <c r="F1943" s="205" t="s">
        <v>3677</v>
      </c>
      <c r="G1943" s="206" t="s">
        <v>246</v>
      </c>
      <c r="H1943" s="207">
        <v>6</v>
      </c>
      <c r="I1943" s="208"/>
      <c r="J1943" s="209">
        <f t="shared" si="280"/>
        <v>0</v>
      </c>
      <c r="K1943" s="205" t="s">
        <v>22</v>
      </c>
      <c r="L1943" s="60"/>
      <c r="M1943" s="210" t="s">
        <v>22</v>
      </c>
      <c r="N1943" s="211" t="s">
        <v>49</v>
      </c>
      <c r="O1943" s="41"/>
      <c r="P1943" s="212">
        <f t="shared" si="281"/>
        <v>0</v>
      </c>
      <c r="Q1943" s="212">
        <v>0</v>
      </c>
      <c r="R1943" s="212">
        <f t="shared" si="282"/>
        <v>0</v>
      </c>
      <c r="S1943" s="212">
        <v>0</v>
      </c>
      <c r="T1943" s="213">
        <f t="shared" si="283"/>
        <v>0</v>
      </c>
      <c r="AR1943" s="23" t="s">
        <v>299</v>
      </c>
      <c r="AT1943" s="23" t="s">
        <v>185</v>
      </c>
      <c r="AU1943" s="23" t="s">
        <v>86</v>
      </c>
      <c r="AY1943" s="23" t="s">
        <v>183</v>
      </c>
      <c r="BE1943" s="214">
        <f t="shared" si="284"/>
        <v>0</v>
      </c>
      <c r="BF1943" s="214">
        <f t="shared" si="285"/>
        <v>0</v>
      </c>
      <c r="BG1943" s="214">
        <f t="shared" si="286"/>
        <v>0</v>
      </c>
      <c r="BH1943" s="214">
        <f t="shared" si="287"/>
        <v>0</v>
      </c>
      <c r="BI1943" s="214">
        <f t="shared" si="288"/>
        <v>0</v>
      </c>
      <c r="BJ1943" s="23" t="s">
        <v>24</v>
      </c>
      <c r="BK1943" s="214">
        <f t="shared" si="289"/>
        <v>0</v>
      </c>
      <c r="BL1943" s="23" t="s">
        <v>299</v>
      </c>
      <c r="BM1943" s="23" t="s">
        <v>3678</v>
      </c>
    </row>
    <row r="1944" spans="2:65" s="1" customFormat="1" ht="22.5" customHeight="1">
      <c r="B1944" s="40"/>
      <c r="C1944" s="203" t="s">
        <v>3679</v>
      </c>
      <c r="D1944" s="203" t="s">
        <v>185</v>
      </c>
      <c r="E1944" s="204" t="s">
        <v>3680</v>
      </c>
      <c r="F1944" s="205" t="s">
        <v>3681</v>
      </c>
      <c r="G1944" s="206" t="s">
        <v>246</v>
      </c>
      <c r="H1944" s="207">
        <v>480</v>
      </c>
      <c r="I1944" s="208"/>
      <c r="J1944" s="209">
        <f t="shared" si="280"/>
        <v>0</v>
      </c>
      <c r="K1944" s="205" t="s">
        <v>22</v>
      </c>
      <c r="L1944" s="60"/>
      <c r="M1944" s="210" t="s">
        <v>22</v>
      </c>
      <c r="N1944" s="211" t="s">
        <v>49</v>
      </c>
      <c r="O1944" s="41"/>
      <c r="P1944" s="212">
        <f t="shared" si="281"/>
        <v>0</v>
      </c>
      <c r="Q1944" s="212">
        <v>0</v>
      </c>
      <c r="R1944" s="212">
        <f t="shared" si="282"/>
        <v>0</v>
      </c>
      <c r="S1944" s="212">
        <v>0</v>
      </c>
      <c r="T1944" s="213">
        <f t="shared" si="283"/>
        <v>0</v>
      </c>
      <c r="AR1944" s="23" t="s">
        <v>299</v>
      </c>
      <c r="AT1944" s="23" t="s">
        <v>185</v>
      </c>
      <c r="AU1944" s="23" t="s">
        <v>86</v>
      </c>
      <c r="AY1944" s="23" t="s">
        <v>183</v>
      </c>
      <c r="BE1944" s="214">
        <f t="shared" si="284"/>
        <v>0</v>
      </c>
      <c r="BF1944" s="214">
        <f t="shared" si="285"/>
        <v>0</v>
      </c>
      <c r="BG1944" s="214">
        <f t="shared" si="286"/>
        <v>0</v>
      </c>
      <c r="BH1944" s="214">
        <f t="shared" si="287"/>
        <v>0</v>
      </c>
      <c r="BI1944" s="214">
        <f t="shared" si="288"/>
        <v>0</v>
      </c>
      <c r="BJ1944" s="23" t="s">
        <v>24</v>
      </c>
      <c r="BK1944" s="214">
        <f t="shared" si="289"/>
        <v>0</v>
      </c>
      <c r="BL1944" s="23" t="s">
        <v>299</v>
      </c>
      <c r="BM1944" s="23" t="s">
        <v>3682</v>
      </c>
    </row>
    <row r="1945" spans="2:65" s="1" customFormat="1" ht="22.5" customHeight="1">
      <c r="B1945" s="40"/>
      <c r="C1945" s="203" t="s">
        <v>3683</v>
      </c>
      <c r="D1945" s="203" t="s">
        <v>185</v>
      </c>
      <c r="E1945" s="204" t="s">
        <v>3684</v>
      </c>
      <c r="F1945" s="205" t="s">
        <v>3685</v>
      </c>
      <c r="G1945" s="206" t="s">
        <v>246</v>
      </c>
      <c r="H1945" s="207">
        <v>2</v>
      </c>
      <c r="I1945" s="208"/>
      <c r="J1945" s="209">
        <f t="shared" si="280"/>
        <v>0</v>
      </c>
      <c r="K1945" s="205" t="s">
        <v>22</v>
      </c>
      <c r="L1945" s="60"/>
      <c r="M1945" s="210" t="s">
        <v>22</v>
      </c>
      <c r="N1945" s="211" t="s">
        <v>49</v>
      </c>
      <c r="O1945" s="41"/>
      <c r="P1945" s="212">
        <f t="shared" si="281"/>
        <v>0</v>
      </c>
      <c r="Q1945" s="212">
        <v>0</v>
      </c>
      <c r="R1945" s="212">
        <f t="shared" si="282"/>
        <v>0</v>
      </c>
      <c r="S1945" s="212">
        <v>0</v>
      </c>
      <c r="T1945" s="213">
        <f t="shared" si="283"/>
        <v>0</v>
      </c>
      <c r="AR1945" s="23" t="s">
        <v>299</v>
      </c>
      <c r="AT1945" s="23" t="s">
        <v>185</v>
      </c>
      <c r="AU1945" s="23" t="s">
        <v>86</v>
      </c>
      <c r="AY1945" s="23" t="s">
        <v>183</v>
      </c>
      <c r="BE1945" s="214">
        <f t="shared" si="284"/>
        <v>0</v>
      </c>
      <c r="BF1945" s="214">
        <f t="shared" si="285"/>
        <v>0</v>
      </c>
      <c r="BG1945" s="214">
        <f t="shared" si="286"/>
        <v>0</v>
      </c>
      <c r="BH1945" s="214">
        <f t="shared" si="287"/>
        <v>0</v>
      </c>
      <c r="BI1945" s="214">
        <f t="shared" si="288"/>
        <v>0</v>
      </c>
      <c r="BJ1945" s="23" t="s">
        <v>24</v>
      </c>
      <c r="BK1945" s="214">
        <f t="shared" si="289"/>
        <v>0</v>
      </c>
      <c r="BL1945" s="23" t="s">
        <v>299</v>
      </c>
      <c r="BM1945" s="23" t="s">
        <v>3686</v>
      </c>
    </row>
    <row r="1946" spans="2:65" s="1" customFormat="1" ht="22.5" customHeight="1">
      <c r="B1946" s="40"/>
      <c r="C1946" s="203" t="s">
        <v>3687</v>
      </c>
      <c r="D1946" s="203" t="s">
        <v>185</v>
      </c>
      <c r="E1946" s="204" t="s">
        <v>3688</v>
      </c>
      <c r="F1946" s="205" t="s">
        <v>3689</v>
      </c>
      <c r="G1946" s="206" t="s">
        <v>3032</v>
      </c>
      <c r="H1946" s="207">
        <v>1</v>
      </c>
      <c r="I1946" s="208"/>
      <c r="J1946" s="209">
        <f t="shared" si="280"/>
        <v>0</v>
      </c>
      <c r="K1946" s="205" t="s">
        <v>22</v>
      </c>
      <c r="L1946" s="60"/>
      <c r="M1946" s="210" t="s">
        <v>22</v>
      </c>
      <c r="N1946" s="211" t="s">
        <v>49</v>
      </c>
      <c r="O1946" s="41"/>
      <c r="P1946" s="212">
        <f t="shared" si="281"/>
        <v>0</v>
      </c>
      <c r="Q1946" s="212">
        <v>0</v>
      </c>
      <c r="R1946" s="212">
        <f t="shared" si="282"/>
        <v>0</v>
      </c>
      <c r="S1946" s="212">
        <v>0</v>
      </c>
      <c r="T1946" s="213">
        <f t="shared" si="283"/>
        <v>0</v>
      </c>
      <c r="AR1946" s="23" t="s">
        <v>299</v>
      </c>
      <c r="AT1946" s="23" t="s">
        <v>185</v>
      </c>
      <c r="AU1946" s="23" t="s">
        <v>86</v>
      </c>
      <c r="AY1946" s="23" t="s">
        <v>183</v>
      </c>
      <c r="BE1946" s="214">
        <f t="shared" si="284"/>
        <v>0</v>
      </c>
      <c r="BF1946" s="214">
        <f t="shared" si="285"/>
        <v>0</v>
      </c>
      <c r="BG1946" s="214">
        <f t="shared" si="286"/>
        <v>0</v>
      </c>
      <c r="BH1946" s="214">
        <f t="shared" si="287"/>
        <v>0</v>
      </c>
      <c r="BI1946" s="214">
        <f t="shared" si="288"/>
        <v>0</v>
      </c>
      <c r="BJ1946" s="23" t="s">
        <v>24</v>
      </c>
      <c r="BK1946" s="214">
        <f t="shared" si="289"/>
        <v>0</v>
      </c>
      <c r="BL1946" s="23" t="s">
        <v>299</v>
      </c>
      <c r="BM1946" s="23" t="s">
        <v>3690</v>
      </c>
    </row>
    <row r="1947" spans="2:63" s="11" customFormat="1" ht="29.85" customHeight="1">
      <c r="B1947" s="186"/>
      <c r="C1947" s="187"/>
      <c r="D1947" s="200" t="s">
        <v>77</v>
      </c>
      <c r="E1947" s="201" t="s">
        <v>3691</v>
      </c>
      <c r="F1947" s="201" t="s">
        <v>3692</v>
      </c>
      <c r="G1947" s="187"/>
      <c r="H1947" s="187"/>
      <c r="I1947" s="190"/>
      <c r="J1947" s="202">
        <f>BK1947</f>
        <v>0</v>
      </c>
      <c r="K1947" s="187"/>
      <c r="L1947" s="192"/>
      <c r="M1947" s="193"/>
      <c r="N1947" s="194"/>
      <c r="O1947" s="194"/>
      <c r="P1947" s="195">
        <f>SUM(P1948:P1959)</f>
        <v>0</v>
      </c>
      <c r="Q1947" s="194"/>
      <c r="R1947" s="195">
        <f>SUM(R1948:R1959)</f>
        <v>0</v>
      </c>
      <c r="S1947" s="194"/>
      <c r="T1947" s="196">
        <f>SUM(T1948:T1959)</f>
        <v>0</v>
      </c>
      <c r="AR1947" s="197" t="s">
        <v>201</v>
      </c>
      <c r="AT1947" s="198" t="s">
        <v>77</v>
      </c>
      <c r="AU1947" s="198" t="s">
        <v>24</v>
      </c>
      <c r="AY1947" s="197" t="s">
        <v>183</v>
      </c>
      <c r="BK1947" s="199">
        <f>SUM(BK1948:BK1959)</f>
        <v>0</v>
      </c>
    </row>
    <row r="1948" spans="2:65" s="1" customFormat="1" ht="22.5" customHeight="1">
      <c r="B1948" s="40"/>
      <c r="C1948" s="203" t="s">
        <v>3693</v>
      </c>
      <c r="D1948" s="203" t="s">
        <v>185</v>
      </c>
      <c r="E1948" s="204" t="s">
        <v>3694</v>
      </c>
      <c r="F1948" s="205" t="s">
        <v>3695</v>
      </c>
      <c r="G1948" s="206" t="s">
        <v>312</v>
      </c>
      <c r="H1948" s="207">
        <v>45</v>
      </c>
      <c r="I1948" s="208"/>
      <c r="J1948" s="209">
        <f aca="true" t="shared" si="290" ref="J1948:J1959">ROUND(I1948*H1948,2)</f>
        <v>0</v>
      </c>
      <c r="K1948" s="205" t="s">
        <v>22</v>
      </c>
      <c r="L1948" s="60"/>
      <c r="M1948" s="210" t="s">
        <v>22</v>
      </c>
      <c r="N1948" s="211" t="s">
        <v>49</v>
      </c>
      <c r="O1948" s="41"/>
      <c r="P1948" s="212">
        <f aca="true" t="shared" si="291" ref="P1948:P1959">O1948*H1948</f>
        <v>0</v>
      </c>
      <c r="Q1948" s="212">
        <v>0</v>
      </c>
      <c r="R1948" s="212">
        <f aca="true" t="shared" si="292" ref="R1948:R1959">Q1948*H1948</f>
        <v>0</v>
      </c>
      <c r="S1948" s="212">
        <v>0</v>
      </c>
      <c r="T1948" s="213">
        <f aca="true" t="shared" si="293" ref="T1948:T1959">S1948*H1948</f>
        <v>0</v>
      </c>
      <c r="AR1948" s="23" t="s">
        <v>591</v>
      </c>
      <c r="AT1948" s="23" t="s">
        <v>185</v>
      </c>
      <c r="AU1948" s="23" t="s">
        <v>86</v>
      </c>
      <c r="AY1948" s="23" t="s">
        <v>183</v>
      </c>
      <c r="BE1948" s="214">
        <f aca="true" t="shared" si="294" ref="BE1948:BE1959">IF(N1948="základní",J1948,0)</f>
        <v>0</v>
      </c>
      <c r="BF1948" s="214">
        <f aca="true" t="shared" si="295" ref="BF1948:BF1959">IF(N1948="snížená",J1948,0)</f>
        <v>0</v>
      </c>
      <c r="BG1948" s="214">
        <f aca="true" t="shared" si="296" ref="BG1948:BG1959">IF(N1948="zákl. přenesená",J1948,0)</f>
        <v>0</v>
      </c>
      <c r="BH1948" s="214">
        <f aca="true" t="shared" si="297" ref="BH1948:BH1959">IF(N1948="sníž. přenesená",J1948,0)</f>
        <v>0</v>
      </c>
      <c r="BI1948" s="214">
        <f aca="true" t="shared" si="298" ref="BI1948:BI1959">IF(N1948="nulová",J1948,0)</f>
        <v>0</v>
      </c>
      <c r="BJ1948" s="23" t="s">
        <v>24</v>
      </c>
      <c r="BK1948" s="214">
        <f aca="true" t="shared" si="299" ref="BK1948:BK1959">ROUND(I1948*H1948,2)</f>
        <v>0</v>
      </c>
      <c r="BL1948" s="23" t="s">
        <v>591</v>
      </c>
      <c r="BM1948" s="23" t="s">
        <v>3696</v>
      </c>
    </row>
    <row r="1949" spans="2:65" s="1" customFormat="1" ht="22.5" customHeight="1">
      <c r="B1949" s="40"/>
      <c r="C1949" s="203" t="s">
        <v>3697</v>
      </c>
      <c r="D1949" s="203" t="s">
        <v>185</v>
      </c>
      <c r="E1949" s="204" t="s">
        <v>3698</v>
      </c>
      <c r="F1949" s="205" t="s">
        <v>3699</v>
      </c>
      <c r="G1949" s="206" t="s">
        <v>312</v>
      </c>
      <c r="H1949" s="207">
        <v>3</v>
      </c>
      <c r="I1949" s="208"/>
      <c r="J1949" s="209">
        <f t="shared" si="290"/>
        <v>0</v>
      </c>
      <c r="K1949" s="205" t="s">
        <v>22</v>
      </c>
      <c r="L1949" s="60"/>
      <c r="M1949" s="210" t="s">
        <v>22</v>
      </c>
      <c r="N1949" s="211" t="s">
        <v>49</v>
      </c>
      <c r="O1949" s="41"/>
      <c r="P1949" s="212">
        <f t="shared" si="291"/>
        <v>0</v>
      </c>
      <c r="Q1949" s="212">
        <v>0</v>
      </c>
      <c r="R1949" s="212">
        <f t="shared" si="292"/>
        <v>0</v>
      </c>
      <c r="S1949" s="212">
        <v>0</v>
      </c>
      <c r="T1949" s="213">
        <f t="shared" si="293"/>
        <v>0</v>
      </c>
      <c r="AR1949" s="23" t="s">
        <v>591</v>
      </c>
      <c r="AT1949" s="23" t="s">
        <v>185</v>
      </c>
      <c r="AU1949" s="23" t="s">
        <v>86</v>
      </c>
      <c r="AY1949" s="23" t="s">
        <v>183</v>
      </c>
      <c r="BE1949" s="214">
        <f t="shared" si="294"/>
        <v>0</v>
      </c>
      <c r="BF1949" s="214">
        <f t="shared" si="295"/>
        <v>0</v>
      </c>
      <c r="BG1949" s="214">
        <f t="shared" si="296"/>
        <v>0</v>
      </c>
      <c r="BH1949" s="214">
        <f t="shared" si="297"/>
        <v>0</v>
      </c>
      <c r="BI1949" s="214">
        <f t="shared" si="298"/>
        <v>0</v>
      </c>
      <c r="BJ1949" s="23" t="s">
        <v>24</v>
      </c>
      <c r="BK1949" s="214">
        <f t="shared" si="299"/>
        <v>0</v>
      </c>
      <c r="BL1949" s="23" t="s">
        <v>591</v>
      </c>
      <c r="BM1949" s="23" t="s">
        <v>3700</v>
      </c>
    </row>
    <row r="1950" spans="2:65" s="1" customFormat="1" ht="22.5" customHeight="1">
      <c r="B1950" s="40"/>
      <c r="C1950" s="203" t="s">
        <v>3701</v>
      </c>
      <c r="D1950" s="203" t="s">
        <v>185</v>
      </c>
      <c r="E1950" s="204" t="s">
        <v>3702</v>
      </c>
      <c r="F1950" s="205" t="s">
        <v>3703</v>
      </c>
      <c r="G1950" s="206" t="s">
        <v>246</v>
      </c>
      <c r="H1950" s="207">
        <v>4</v>
      </c>
      <c r="I1950" s="208"/>
      <c r="J1950" s="209">
        <f t="shared" si="290"/>
        <v>0</v>
      </c>
      <c r="K1950" s="205" t="s">
        <v>22</v>
      </c>
      <c r="L1950" s="60"/>
      <c r="M1950" s="210" t="s">
        <v>22</v>
      </c>
      <c r="N1950" s="211" t="s">
        <v>49</v>
      </c>
      <c r="O1950" s="41"/>
      <c r="P1950" s="212">
        <f t="shared" si="291"/>
        <v>0</v>
      </c>
      <c r="Q1950" s="212">
        <v>0</v>
      </c>
      <c r="R1950" s="212">
        <f t="shared" si="292"/>
        <v>0</v>
      </c>
      <c r="S1950" s="212">
        <v>0</v>
      </c>
      <c r="T1950" s="213">
        <f t="shared" si="293"/>
        <v>0</v>
      </c>
      <c r="AR1950" s="23" t="s">
        <v>591</v>
      </c>
      <c r="AT1950" s="23" t="s">
        <v>185</v>
      </c>
      <c r="AU1950" s="23" t="s">
        <v>86</v>
      </c>
      <c r="AY1950" s="23" t="s">
        <v>183</v>
      </c>
      <c r="BE1950" s="214">
        <f t="shared" si="294"/>
        <v>0</v>
      </c>
      <c r="BF1950" s="214">
        <f t="shared" si="295"/>
        <v>0</v>
      </c>
      <c r="BG1950" s="214">
        <f t="shared" si="296"/>
        <v>0</v>
      </c>
      <c r="BH1950" s="214">
        <f t="shared" si="297"/>
        <v>0</v>
      </c>
      <c r="BI1950" s="214">
        <f t="shared" si="298"/>
        <v>0</v>
      </c>
      <c r="BJ1950" s="23" t="s">
        <v>24</v>
      </c>
      <c r="BK1950" s="214">
        <f t="shared" si="299"/>
        <v>0</v>
      </c>
      <c r="BL1950" s="23" t="s">
        <v>591</v>
      </c>
      <c r="BM1950" s="23" t="s">
        <v>3704</v>
      </c>
    </row>
    <row r="1951" spans="2:65" s="1" customFormat="1" ht="22.5" customHeight="1">
      <c r="B1951" s="40"/>
      <c r="C1951" s="203" t="s">
        <v>1566</v>
      </c>
      <c r="D1951" s="203" t="s">
        <v>185</v>
      </c>
      <c r="E1951" s="204" t="s">
        <v>3705</v>
      </c>
      <c r="F1951" s="205" t="s">
        <v>3706</v>
      </c>
      <c r="G1951" s="206" t="s">
        <v>246</v>
      </c>
      <c r="H1951" s="207">
        <v>4</v>
      </c>
      <c r="I1951" s="208"/>
      <c r="J1951" s="209">
        <f t="shared" si="290"/>
        <v>0</v>
      </c>
      <c r="K1951" s="205" t="s">
        <v>22</v>
      </c>
      <c r="L1951" s="60"/>
      <c r="M1951" s="210" t="s">
        <v>22</v>
      </c>
      <c r="N1951" s="211" t="s">
        <v>49</v>
      </c>
      <c r="O1951" s="41"/>
      <c r="P1951" s="212">
        <f t="shared" si="291"/>
        <v>0</v>
      </c>
      <c r="Q1951" s="212">
        <v>0</v>
      </c>
      <c r="R1951" s="212">
        <f t="shared" si="292"/>
        <v>0</v>
      </c>
      <c r="S1951" s="212">
        <v>0</v>
      </c>
      <c r="T1951" s="213">
        <f t="shared" si="293"/>
        <v>0</v>
      </c>
      <c r="AR1951" s="23" t="s">
        <v>591</v>
      </c>
      <c r="AT1951" s="23" t="s">
        <v>185</v>
      </c>
      <c r="AU1951" s="23" t="s">
        <v>86</v>
      </c>
      <c r="AY1951" s="23" t="s">
        <v>183</v>
      </c>
      <c r="BE1951" s="214">
        <f t="shared" si="294"/>
        <v>0</v>
      </c>
      <c r="BF1951" s="214">
        <f t="shared" si="295"/>
        <v>0</v>
      </c>
      <c r="BG1951" s="214">
        <f t="shared" si="296"/>
        <v>0</v>
      </c>
      <c r="BH1951" s="214">
        <f t="shared" si="297"/>
        <v>0</v>
      </c>
      <c r="BI1951" s="214">
        <f t="shared" si="298"/>
        <v>0</v>
      </c>
      <c r="BJ1951" s="23" t="s">
        <v>24</v>
      </c>
      <c r="BK1951" s="214">
        <f t="shared" si="299"/>
        <v>0</v>
      </c>
      <c r="BL1951" s="23" t="s">
        <v>591</v>
      </c>
      <c r="BM1951" s="23" t="s">
        <v>3707</v>
      </c>
    </row>
    <row r="1952" spans="2:65" s="1" customFormat="1" ht="22.5" customHeight="1">
      <c r="B1952" s="40"/>
      <c r="C1952" s="203" t="s">
        <v>1595</v>
      </c>
      <c r="D1952" s="203" t="s">
        <v>185</v>
      </c>
      <c r="E1952" s="204" t="s">
        <v>3708</v>
      </c>
      <c r="F1952" s="205" t="s">
        <v>3709</v>
      </c>
      <c r="G1952" s="206" t="s">
        <v>246</v>
      </c>
      <c r="H1952" s="207">
        <v>2</v>
      </c>
      <c r="I1952" s="208"/>
      <c r="J1952" s="209">
        <f t="shared" si="290"/>
        <v>0</v>
      </c>
      <c r="K1952" s="205" t="s">
        <v>22</v>
      </c>
      <c r="L1952" s="60"/>
      <c r="M1952" s="210" t="s">
        <v>22</v>
      </c>
      <c r="N1952" s="211" t="s">
        <v>49</v>
      </c>
      <c r="O1952" s="41"/>
      <c r="P1952" s="212">
        <f t="shared" si="291"/>
        <v>0</v>
      </c>
      <c r="Q1952" s="212">
        <v>0</v>
      </c>
      <c r="R1952" s="212">
        <f t="shared" si="292"/>
        <v>0</v>
      </c>
      <c r="S1952" s="212">
        <v>0</v>
      </c>
      <c r="T1952" s="213">
        <f t="shared" si="293"/>
        <v>0</v>
      </c>
      <c r="AR1952" s="23" t="s">
        <v>591</v>
      </c>
      <c r="AT1952" s="23" t="s">
        <v>185</v>
      </c>
      <c r="AU1952" s="23" t="s">
        <v>86</v>
      </c>
      <c r="AY1952" s="23" t="s">
        <v>183</v>
      </c>
      <c r="BE1952" s="214">
        <f t="shared" si="294"/>
        <v>0</v>
      </c>
      <c r="BF1952" s="214">
        <f t="shared" si="295"/>
        <v>0</v>
      </c>
      <c r="BG1952" s="214">
        <f t="shared" si="296"/>
        <v>0</v>
      </c>
      <c r="BH1952" s="214">
        <f t="shared" si="297"/>
        <v>0</v>
      </c>
      <c r="BI1952" s="214">
        <f t="shared" si="298"/>
        <v>0</v>
      </c>
      <c r="BJ1952" s="23" t="s">
        <v>24</v>
      </c>
      <c r="BK1952" s="214">
        <f t="shared" si="299"/>
        <v>0</v>
      </c>
      <c r="BL1952" s="23" t="s">
        <v>591</v>
      </c>
      <c r="BM1952" s="23" t="s">
        <v>3710</v>
      </c>
    </row>
    <row r="1953" spans="2:65" s="1" customFormat="1" ht="22.5" customHeight="1">
      <c r="B1953" s="40"/>
      <c r="C1953" s="203" t="s">
        <v>1645</v>
      </c>
      <c r="D1953" s="203" t="s">
        <v>185</v>
      </c>
      <c r="E1953" s="204" t="s">
        <v>3711</v>
      </c>
      <c r="F1953" s="205" t="s">
        <v>3712</v>
      </c>
      <c r="G1953" s="206" t="s">
        <v>246</v>
      </c>
      <c r="H1953" s="207">
        <v>2</v>
      </c>
      <c r="I1953" s="208"/>
      <c r="J1953" s="209">
        <f t="shared" si="290"/>
        <v>0</v>
      </c>
      <c r="K1953" s="205" t="s">
        <v>22</v>
      </c>
      <c r="L1953" s="60"/>
      <c r="M1953" s="210" t="s">
        <v>22</v>
      </c>
      <c r="N1953" s="211" t="s">
        <v>49</v>
      </c>
      <c r="O1953" s="41"/>
      <c r="P1953" s="212">
        <f t="shared" si="291"/>
        <v>0</v>
      </c>
      <c r="Q1953" s="212">
        <v>0</v>
      </c>
      <c r="R1953" s="212">
        <f t="shared" si="292"/>
        <v>0</v>
      </c>
      <c r="S1953" s="212">
        <v>0</v>
      </c>
      <c r="T1953" s="213">
        <f t="shared" si="293"/>
        <v>0</v>
      </c>
      <c r="AR1953" s="23" t="s">
        <v>591</v>
      </c>
      <c r="AT1953" s="23" t="s">
        <v>185</v>
      </c>
      <c r="AU1953" s="23" t="s">
        <v>86</v>
      </c>
      <c r="AY1953" s="23" t="s">
        <v>183</v>
      </c>
      <c r="BE1953" s="214">
        <f t="shared" si="294"/>
        <v>0</v>
      </c>
      <c r="BF1953" s="214">
        <f t="shared" si="295"/>
        <v>0</v>
      </c>
      <c r="BG1953" s="214">
        <f t="shared" si="296"/>
        <v>0</v>
      </c>
      <c r="BH1953" s="214">
        <f t="shared" si="297"/>
        <v>0</v>
      </c>
      <c r="BI1953" s="214">
        <f t="shared" si="298"/>
        <v>0</v>
      </c>
      <c r="BJ1953" s="23" t="s">
        <v>24</v>
      </c>
      <c r="BK1953" s="214">
        <f t="shared" si="299"/>
        <v>0</v>
      </c>
      <c r="BL1953" s="23" t="s">
        <v>591</v>
      </c>
      <c r="BM1953" s="23" t="s">
        <v>3713</v>
      </c>
    </row>
    <row r="1954" spans="2:65" s="1" customFormat="1" ht="22.5" customHeight="1">
      <c r="B1954" s="40"/>
      <c r="C1954" s="203" t="s">
        <v>3714</v>
      </c>
      <c r="D1954" s="203" t="s">
        <v>185</v>
      </c>
      <c r="E1954" s="204" t="s">
        <v>3715</v>
      </c>
      <c r="F1954" s="205" t="s">
        <v>3716</v>
      </c>
      <c r="G1954" s="206" t="s">
        <v>246</v>
      </c>
      <c r="H1954" s="207">
        <v>1</v>
      </c>
      <c r="I1954" s="208"/>
      <c r="J1954" s="209">
        <f t="shared" si="290"/>
        <v>0</v>
      </c>
      <c r="K1954" s="205" t="s">
        <v>22</v>
      </c>
      <c r="L1954" s="60"/>
      <c r="M1954" s="210" t="s">
        <v>22</v>
      </c>
      <c r="N1954" s="211" t="s">
        <v>49</v>
      </c>
      <c r="O1954" s="41"/>
      <c r="P1954" s="212">
        <f t="shared" si="291"/>
        <v>0</v>
      </c>
      <c r="Q1954" s="212">
        <v>0</v>
      </c>
      <c r="R1954" s="212">
        <f t="shared" si="292"/>
        <v>0</v>
      </c>
      <c r="S1954" s="212">
        <v>0</v>
      </c>
      <c r="T1954" s="213">
        <f t="shared" si="293"/>
        <v>0</v>
      </c>
      <c r="AR1954" s="23" t="s">
        <v>591</v>
      </c>
      <c r="AT1954" s="23" t="s">
        <v>185</v>
      </c>
      <c r="AU1954" s="23" t="s">
        <v>86</v>
      </c>
      <c r="AY1954" s="23" t="s">
        <v>183</v>
      </c>
      <c r="BE1954" s="214">
        <f t="shared" si="294"/>
        <v>0</v>
      </c>
      <c r="BF1954" s="214">
        <f t="shared" si="295"/>
        <v>0</v>
      </c>
      <c r="BG1954" s="214">
        <f t="shared" si="296"/>
        <v>0</v>
      </c>
      <c r="BH1954" s="214">
        <f t="shared" si="297"/>
        <v>0</v>
      </c>
      <c r="BI1954" s="214">
        <f t="shared" si="298"/>
        <v>0</v>
      </c>
      <c r="BJ1954" s="23" t="s">
        <v>24</v>
      </c>
      <c r="BK1954" s="214">
        <f t="shared" si="299"/>
        <v>0</v>
      </c>
      <c r="BL1954" s="23" t="s">
        <v>591</v>
      </c>
      <c r="BM1954" s="23" t="s">
        <v>3717</v>
      </c>
    </row>
    <row r="1955" spans="2:65" s="1" customFormat="1" ht="22.5" customHeight="1">
      <c r="B1955" s="40"/>
      <c r="C1955" s="203" t="s">
        <v>1675</v>
      </c>
      <c r="D1955" s="203" t="s">
        <v>185</v>
      </c>
      <c r="E1955" s="204" t="s">
        <v>3718</v>
      </c>
      <c r="F1955" s="205" t="s">
        <v>3719</v>
      </c>
      <c r="G1955" s="206" t="s">
        <v>246</v>
      </c>
      <c r="H1955" s="207">
        <v>1</v>
      </c>
      <c r="I1955" s="208"/>
      <c r="J1955" s="209">
        <f t="shared" si="290"/>
        <v>0</v>
      </c>
      <c r="K1955" s="205" t="s">
        <v>22</v>
      </c>
      <c r="L1955" s="60"/>
      <c r="M1955" s="210" t="s">
        <v>22</v>
      </c>
      <c r="N1955" s="211" t="s">
        <v>49</v>
      </c>
      <c r="O1955" s="41"/>
      <c r="P1955" s="212">
        <f t="shared" si="291"/>
        <v>0</v>
      </c>
      <c r="Q1955" s="212">
        <v>0</v>
      </c>
      <c r="R1955" s="212">
        <f t="shared" si="292"/>
        <v>0</v>
      </c>
      <c r="S1955" s="212">
        <v>0</v>
      </c>
      <c r="T1955" s="213">
        <f t="shared" si="293"/>
        <v>0</v>
      </c>
      <c r="AR1955" s="23" t="s">
        <v>591</v>
      </c>
      <c r="AT1955" s="23" t="s">
        <v>185</v>
      </c>
      <c r="AU1955" s="23" t="s">
        <v>86</v>
      </c>
      <c r="AY1955" s="23" t="s">
        <v>183</v>
      </c>
      <c r="BE1955" s="214">
        <f t="shared" si="294"/>
        <v>0</v>
      </c>
      <c r="BF1955" s="214">
        <f t="shared" si="295"/>
        <v>0</v>
      </c>
      <c r="BG1955" s="214">
        <f t="shared" si="296"/>
        <v>0</v>
      </c>
      <c r="BH1955" s="214">
        <f t="shared" si="297"/>
        <v>0</v>
      </c>
      <c r="BI1955" s="214">
        <f t="shared" si="298"/>
        <v>0</v>
      </c>
      <c r="BJ1955" s="23" t="s">
        <v>24</v>
      </c>
      <c r="BK1955" s="214">
        <f t="shared" si="299"/>
        <v>0</v>
      </c>
      <c r="BL1955" s="23" t="s">
        <v>591</v>
      </c>
      <c r="BM1955" s="23" t="s">
        <v>3720</v>
      </c>
    </row>
    <row r="1956" spans="2:65" s="1" customFormat="1" ht="22.5" customHeight="1">
      <c r="B1956" s="40"/>
      <c r="C1956" s="203" t="s">
        <v>1761</v>
      </c>
      <c r="D1956" s="203" t="s">
        <v>185</v>
      </c>
      <c r="E1956" s="204" t="s">
        <v>3721</v>
      </c>
      <c r="F1956" s="205" t="s">
        <v>3722</v>
      </c>
      <c r="G1956" s="206" t="s">
        <v>246</v>
      </c>
      <c r="H1956" s="207">
        <v>2</v>
      </c>
      <c r="I1956" s="208"/>
      <c r="J1956" s="209">
        <f t="shared" si="290"/>
        <v>0</v>
      </c>
      <c r="K1956" s="205" t="s">
        <v>22</v>
      </c>
      <c r="L1956" s="60"/>
      <c r="M1956" s="210" t="s">
        <v>22</v>
      </c>
      <c r="N1956" s="211" t="s">
        <v>49</v>
      </c>
      <c r="O1956" s="41"/>
      <c r="P1956" s="212">
        <f t="shared" si="291"/>
        <v>0</v>
      </c>
      <c r="Q1956" s="212">
        <v>0</v>
      </c>
      <c r="R1956" s="212">
        <f t="shared" si="292"/>
        <v>0</v>
      </c>
      <c r="S1956" s="212">
        <v>0</v>
      </c>
      <c r="T1956" s="213">
        <f t="shared" si="293"/>
        <v>0</v>
      </c>
      <c r="AR1956" s="23" t="s">
        <v>591</v>
      </c>
      <c r="AT1956" s="23" t="s">
        <v>185</v>
      </c>
      <c r="AU1956" s="23" t="s">
        <v>86</v>
      </c>
      <c r="AY1956" s="23" t="s">
        <v>183</v>
      </c>
      <c r="BE1956" s="214">
        <f t="shared" si="294"/>
        <v>0</v>
      </c>
      <c r="BF1956" s="214">
        <f t="shared" si="295"/>
        <v>0</v>
      </c>
      <c r="BG1956" s="214">
        <f t="shared" si="296"/>
        <v>0</v>
      </c>
      <c r="BH1956" s="214">
        <f t="shared" si="297"/>
        <v>0</v>
      </c>
      <c r="BI1956" s="214">
        <f t="shared" si="298"/>
        <v>0</v>
      </c>
      <c r="BJ1956" s="23" t="s">
        <v>24</v>
      </c>
      <c r="BK1956" s="214">
        <f t="shared" si="299"/>
        <v>0</v>
      </c>
      <c r="BL1956" s="23" t="s">
        <v>591</v>
      </c>
      <c r="BM1956" s="23" t="s">
        <v>3723</v>
      </c>
    </row>
    <row r="1957" spans="2:65" s="1" customFormat="1" ht="22.5" customHeight="1">
      <c r="B1957" s="40"/>
      <c r="C1957" s="203" t="s">
        <v>3724</v>
      </c>
      <c r="D1957" s="203" t="s">
        <v>185</v>
      </c>
      <c r="E1957" s="204" t="s">
        <v>3725</v>
      </c>
      <c r="F1957" s="205" t="s">
        <v>3726</v>
      </c>
      <c r="G1957" s="206" t="s">
        <v>312</v>
      </c>
      <c r="H1957" s="207">
        <v>6</v>
      </c>
      <c r="I1957" s="208"/>
      <c r="J1957" s="209">
        <f t="shared" si="290"/>
        <v>0</v>
      </c>
      <c r="K1957" s="205" t="s">
        <v>22</v>
      </c>
      <c r="L1957" s="60"/>
      <c r="M1957" s="210" t="s">
        <v>22</v>
      </c>
      <c r="N1957" s="211" t="s">
        <v>49</v>
      </c>
      <c r="O1957" s="41"/>
      <c r="P1957" s="212">
        <f t="shared" si="291"/>
        <v>0</v>
      </c>
      <c r="Q1957" s="212">
        <v>0</v>
      </c>
      <c r="R1957" s="212">
        <f t="shared" si="292"/>
        <v>0</v>
      </c>
      <c r="S1957" s="212">
        <v>0</v>
      </c>
      <c r="T1957" s="213">
        <f t="shared" si="293"/>
        <v>0</v>
      </c>
      <c r="AR1957" s="23" t="s">
        <v>591</v>
      </c>
      <c r="AT1957" s="23" t="s">
        <v>185</v>
      </c>
      <c r="AU1957" s="23" t="s">
        <v>86</v>
      </c>
      <c r="AY1957" s="23" t="s">
        <v>183</v>
      </c>
      <c r="BE1957" s="214">
        <f t="shared" si="294"/>
        <v>0</v>
      </c>
      <c r="BF1957" s="214">
        <f t="shared" si="295"/>
        <v>0</v>
      </c>
      <c r="BG1957" s="214">
        <f t="shared" si="296"/>
        <v>0</v>
      </c>
      <c r="BH1957" s="214">
        <f t="shared" si="297"/>
        <v>0</v>
      </c>
      <c r="BI1957" s="214">
        <f t="shared" si="298"/>
        <v>0</v>
      </c>
      <c r="BJ1957" s="23" t="s">
        <v>24</v>
      </c>
      <c r="BK1957" s="214">
        <f t="shared" si="299"/>
        <v>0</v>
      </c>
      <c r="BL1957" s="23" t="s">
        <v>591</v>
      </c>
      <c r="BM1957" s="23" t="s">
        <v>3727</v>
      </c>
    </row>
    <row r="1958" spans="2:65" s="1" customFormat="1" ht="22.5" customHeight="1">
      <c r="B1958" s="40"/>
      <c r="C1958" s="203" t="s">
        <v>3728</v>
      </c>
      <c r="D1958" s="203" t="s">
        <v>185</v>
      </c>
      <c r="E1958" s="204" t="s">
        <v>3729</v>
      </c>
      <c r="F1958" s="205" t="s">
        <v>3730</v>
      </c>
      <c r="G1958" s="206" t="s">
        <v>246</v>
      </c>
      <c r="H1958" s="207">
        <v>2</v>
      </c>
      <c r="I1958" s="208"/>
      <c r="J1958" s="209">
        <f t="shared" si="290"/>
        <v>0</v>
      </c>
      <c r="K1958" s="205" t="s">
        <v>22</v>
      </c>
      <c r="L1958" s="60"/>
      <c r="M1958" s="210" t="s">
        <v>22</v>
      </c>
      <c r="N1958" s="211" t="s">
        <v>49</v>
      </c>
      <c r="O1958" s="41"/>
      <c r="P1958" s="212">
        <f t="shared" si="291"/>
        <v>0</v>
      </c>
      <c r="Q1958" s="212">
        <v>0</v>
      </c>
      <c r="R1958" s="212">
        <f t="shared" si="292"/>
        <v>0</v>
      </c>
      <c r="S1958" s="212">
        <v>0</v>
      </c>
      <c r="T1958" s="213">
        <f t="shared" si="293"/>
        <v>0</v>
      </c>
      <c r="AR1958" s="23" t="s">
        <v>591</v>
      </c>
      <c r="AT1958" s="23" t="s">
        <v>185</v>
      </c>
      <c r="AU1958" s="23" t="s">
        <v>86</v>
      </c>
      <c r="AY1958" s="23" t="s">
        <v>183</v>
      </c>
      <c r="BE1958" s="214">
        <f t="shared" si="294"/>
        <v>0</v>
      </c>
      <c r="BF1958" s="214">
        <f t="shared" si="295"/>
        <v>0</v>
      </c>
      <c r="BG1958" s="214">
        <f t="shared" si="296"/>
        <v>0</v>
      </c>
      <c r="BH1958" s="214">
        <f t="shared" si="297"/>
        <v>0</v>
      </c>
      <c r="BI1958" s="214">
        <f t="shared" si="298"/>
        <v>0</v>
      </c>
      <c r="BJ1958" s="23" t="s">
        <v>24</v>
      </c>
      <c r="BK1958" s="214">
        <f t="shared" si="299"/>
        <v>0</v>
      </c>
      <c r="BL1958" s="23" t="s">
        <v>591</v>
      </c>
      <c r="BM1958" s="23" t="s">
        <v>3731</v>
      </c>
    </row>
    <row r="1959" spans="2:65" s="1" customFormat="1" ht="22.5" customHeight="1">
      <c r="B1959" s="40"/>
      <c r="C1959" s="203" t="s">
        <v>3732</v>
      </c>
      <c r="D1959" s="203" t="s">
        <v>185</v>
      </c>
      <c r="E1959" s="204" t="s">
        <v>3733</v>
      </c>
      <c r="F1959" s="205" t="s">
        <v>3734</v>
      </c>
      <c r="G1959" s="206" t="s">
        <v>246</v>
      </c>
      <c r="H1959" s="207">
        <v>2</v>
      </c>
      <c r="I1959" s="208"/>
      <c r="J1959" s="209">
        <f t="shared" si="290"/>
        <v>0</v>
      </c>
      <c r="K1959" s="205" t="s">
        <v>22</v>
      </c>
      <c r="L1959" s="60"/>
      <c r="M1959" s="210" t="s">
        <v>22</v>
      </c>
      <c r="N1959" s="211" t="s">
        <v>49</v>
      </c>
      <c r="O1959" s="41"/>
      <c r="P1959" s="212">
        <f t="shared" si="291"/>
        <v>0</v>
      </c>
      <c r="Q1959" s="212">
        <v>0</v>
      </c>
      <c r="R1959" s="212">
        <f t="shared" si="292"/>
        <v>0</v>
      </c>
      <c r="S1959" s="212">
        <v>0</v>
      </c>
      <c r="T1959" s="213">
        <f t="shared" si="293"/>
        <v>0</v>
      </c>
      <c r="AR1959" s="23" t="s">
        <v>591</v>
      </c>
      <c r="AT1959" s="23" t="s">
        <v>185</v>
      </c>
      <c r="AU1959" s="23" t="s">
        <v>86</v>
      </c>
      <c r="AY1959" s="23" t="s">
        <v>183</v>
      </c>
      <c r="BE1959" s="214">
        <f t="shared" si="294"/>
        <v>0</v>
      </c>
      <c r="BF1959" s="214">
        <f t="shared" si="295"/>
        <v>0</v>
      </c>
      <c r="BG1959" s="214">
        <f t="shared" si="296"/>
        <v>0</v>
      </c>
      <c r="BH1959" s="214">
        <f t="shared" si="297"/>
        <v>0</v>
      </c>
      <c r="BI1959" s="214">
        <f t="shared" si="298"/>
        <v>0</v>
      </c>
      <c r="BJ1959" s="23" t="s">
        <v>24</v>
      </c>
      <c r="BK1959" s="214">
        <f t="shared" si="299"/>
        <v>0</v>
      </c>
      <c r="BL1959" s="23" t="s">
        <v>591</v>
      </c>
      <c r="BM1959" s="23" t="s">
        <v>3735</v>
      </c>
    </row>
    <row r="1960" spans="2:63" s="11" customFormat="1" ht="29.85" customHeight="1">
      <c r="B1960" s="186"/>
      <c r="C1960" s="187"/>
      <c r="D1960" s="200" t="s">
        <v>77</v>
      </c>
      <c r="E1960" s="201" t="s">
        <v>3736</v>
      </c>
      <c r="F1960" s="201" t="s">
        <v>3737</v>
      </c>
      <c r="G1960" s="187"/>
      <c r="H1960" s="187"/>
      <c r="I1960" s="190"/>
      <c r="J1960" s="202">
        <f>BK1960</f>
        <v>0</v>
      </c>
      <c r="K1960" s="187"/>
      <c r="L1960" s="192"/>
      <c r="M1960" s="193"/>
      <c r="N1960" s="194"/>
      <c r="O1960" s="194"/>
      <c r="P1960" s="195">
        <f>SUM(P1961:P2028)</f>
        <v>0</v>
      </c>
      <c r="Q1960" s="194"/>
      <c r="R1960" s="195">
        <f>SUM(R1961:R2028)</f>
        <v>0</v>
      </c>
      <c r="S1960" s="194"/>
      <c r="T1960" s="196">
        <f>SUM(T1961:T2028)</f>
        <v>0</v>
      </c>
      <c r="AR1960" s="197" t="s">
        <v>201</v>
      </c>
      <c r="AT1960" s="198" t="s">
        <v>77</v>
      </c>
      <c r="AU1960" s="198" t="s">
        <v>24</v>
      </c>
      <c r="AY1960" s="197" t="s">
        <v>183</v>
      </c>
      <c r="BK1960" s="199">
        <f>SUM(BK1961:BK2028)</f>
        <v>0</v>
      </c>
    </row>
    <row r="1961" spans="2:65" s="1" customFormat="1" ht="22.5" customHeight="1">
      <c r="B1961" s="40"/>
      <c r="C1961" s="203" t="s">
        <v>1775</v>
      </c>
      <c r="D1961" s="203" t="s">
        <v>185</v>
      </c>
      <c r="E1961" s="204" t="s">
        <v>3738</v>
      </c>
      <c r="F1961" s="205" t="s">
        <v>3739</v>
      </c>
      <c r="G1961" s="206" t="s">
        <v>246</v>
      </c>
      <c r="H1961" s="207">
        <v>100</v>
      </c>
      <c r="I1961" s="208"/>
      <c r="J1961" s="209">
        <f aca="true" t="shared" si="300" ref="J1961:J1992">ROUND(I1961*H1961,2)</f>
        <v>0</v>
      </c>
      <c r="K1961" s="205" t="s">
        <v>22</v>
      </c>
      <c r="L1961" s="60"/>
      <c r="M1961" s="210" t="s">
        <v>22</v>
      </c>
      <c r="N1961" s="211" t="s">
        <v>49</v>
      </c>
      <c r="O1961" s="41"/>
      <c r="P1961" s="212">
        <f aca="true" t="shared" si="301" ref="P1961:P1992">O1961*H1961</f>
        <v>0</v>
      </c>
      <c r="Q1961" s="212">
        <v>0</v>
      </c>
      <c r="R1961" s="212">
        <f aca="true" t="shared" si="302" ref="R1961:R1992">Q1961*H1961</f>
        <v>0</v>
      </c>
      <c r="S1961" s="212">
        <v>0</v>
      </c>
      <c r="T1961" s="213">
        <f aca="true" t="shared" si="303" ref="T1961:T1992">S1961*H1961</f>
        <v>0</v>
      </c>
      <c r="AR1961" s="23" t="s">
        <v>591</v>
      </c>
      <c r="AT1961" s="23" t="s">
        <v>185</v>
      </c>
      <c r="AU1961" s="23" t="s">
        <v>86</v>
      </c>
      <c r="AY1961" s="23" t="s">
        <v>183</v>
      </c>
      <c r="BE1961" s="214">
        <f aca="true" t="shared" si="304" ref="BE1961:BE1992">IF(N1961="základní",J1961,0)</f>
        <v>0</v>
      </c>
      <c r="BF1961" s="214">
        <f aca="true" t="shared" si="305" ref="BF1961:BF1992">IF(N1961="snížená",J1961,0)</f>
        <v>0</v>
      </c>
      <c r="BG1961" s="214">
        <f aca="true" t="shared" si="306" ref="BG1961:BG1992">IF(N1961="zákl. přenesená",J1961,0)</f>
        <v>0</v>
      </c>
      <c r="BH1961" s="214">
        <f aca="true" t="shared" si="307" ref="BH1961:BH1992">IF(N1961="sníž. přenesená",J1961,0)</f>
        <v>0</v>
      </c>
      <c r="BI1961" s="214">
        <f aca="true" t="shared" si="308" ref="BI1961:BI1992">IF(N1961="nulová",J1961,0)</f>
        <v>0</v>
      </c>
      <c r="BJ1961" s="23" t="s">
        <v>24</v>
      </c>
      <c r="BK1961" s="214">
        <f aca="true" t="shared" si="309" ref="BK1961:BK1992">ROUND(I1961*H1961,2)</f>
        <v>0</v>
      </c>
      <c r="BL1961" s="23" t="s">
        <v>591</v>
      </c>
      <c r="BM1961" s="23" t="s">
        <v>3740</v>
      </c>
    </row>
    <row r="1962" spans="2:65" s="1" customFormat="1" ht="22.5" customHeight="1">
      <c r="B1962" s="40"/>
      <c r="C1962" s="203" t="s">
        <v>3741</v>
      </c>
      <c r="D1962" s="203" t="s">
        <v>185</v>
      </c>
      <c r="E1962" s="204" t="s">
        <v>3742</v>
      </c>
      <c r="F1962" s="205" t="s">
        <v>3743</v>
      </c>
      <c r="G1962" s="206" t="s">
        <v>246</v>
      </c>
      <c r="H1962" s="207">
        <v>80</v>
      </c>
      <c r="I1962" s="208"/>
      <c r="J1962" s="209">
        <f t="shared" si="300"/>
        <v>0</v>
      </c>
      <c r="K1962" s="205" t="s">
        <v>22</v>
      </c>
      <c r="L1962" s="60"/>
      <c r="M1962" s="210" t="s">
        <v>22</v>
      </c>
      <c r="N1962" s="211" t="s">
        <v>49</v>
      </c>
      <c r="O1962" s="41"/>
      <c r="P1962" s="212">
        <f t="shared" si="301"/>
        <v>0</v>
      </c>
      <c r="Q1962" s="212">
        <v>0</v>
      </c>
      <c r="R1962" s="212">
        <f t="shared" si="302"/>
        <v>0</v>
      </c>
      <c r="S1962" s="212">
        <v>0</v>
      </c>
      <c r="T1962" s="213">
        <f t="shared" si="303"/>
        <v>0</v>
      </c>
      <c r="AR1962" s="23" t="s">
        <v>591</v>
      </c>
      <c r="AT1962" s="23" t="s">
        <v>185</v>
      </c>
      <c r="AU1962" s="23" t="s">
        <v>86</v>
      </c>
      <c r="AY1962" s="23" t="s">
        <v>183</v>
      </c>
      <c r="BE1962" s="214">
        <f t="shared" si="304"/>
        <v>0</v>
      </c>
      <c r="BF1962" s="214">
        <f t="shared" si="305"/>
        <v>0</v>
      </c>
      <c r="BG1962" s="214">
        <f t="shared" si="306"/>
        <v>0</v>
      </c>
      <c r="BH1962" s="214">
        <f t="shared" si="307"/>
        <v>0</v>
      </c>
      <c r="BI1962" s="214">
        <f t="shared" si="308"/>
        <v>0</v>
      </c>
      <c r="BJ1962" s="23" t="s">
        <v>24</v>
      </c>
      <c r="BK1962" s="214">
        <f t="shared" si="309"/>
        <v>0</v>
      </c>
      <c r="BL1962" s="23" t="s">
        <v>591</v>
      </c>
      <c r="BM1962" s="23" t="s">
        <v>3744</v>
      </c>
    </row>
    <row r="1963" spans="2:65" s="1" customFormat="1" ht="22.5" customHeight="1">
      <c r="B1963" s="40"/>
      <c r="C1963" s="203" t="s">
        <v>3745</v>
      </c>
      <c r="D1963" s="203" t="s">
        <v>185</v>
      </c>
      <c r="E1963" s="204" t="s">
        <v>3746</v>
      </c>
      <c r="F1963" s="205" t="s">
        <v>3747</v>
      </c>
      <c r="G1963" s="206" t="s">
        <v>246</v>
      </c>
      <c r="H1963" s="207">
        <v>80</v>
      </c>
      <c r="I1963" s="208"/>
      <c r="J1963" s="209">
        <f t="shared" si="300"/>
        <v>0</v>
      </c>
      <c r="K1963" s="205" t="s">
        <v>22</v>
      </c>
      <c r="L1963" s="60"/>
      <c r="M1963" s="210" t="s">
        <v>22</v>
      </c>
      <c r="N1963" s="211" t="s">
        <v>49</v>
      </c>
      <c r="O1963" s="41"/>
      <c r="P1963" s="212">
        <f t="shared" si="301"/>
        <v>0</v>
      </c>
      <c r="Q1963" s="212">
        <v>0</v>
      </c>
      <c r="R1963" s="212">
        <f t="shared" si="302"/>
        <v>0</v>
      </c>
      <c r="S1963" s="212">
        <v>0</v>
      </c>
      <c r="T1963" s="213">
        <f t="shared" si="303"/>
        <v>0</v>
      </c>
      <c r="AR1963" s="23" t="s">
        <v>591</v>
      </c>
      <c r="AT1963" s="23" t="s">
        <v>185</v>
      </c>
      <c r="AU1963" s="23" t="s">
        <v>86</v>
      </c>
      <c r="AY1963" s="23" t="s">
        <v>183</v>
      </c>
      <c r="BE1963" s="214">
        <f t="shared" si="304"/>
        <v>0</v>
      </c>
      <c r="BF1963" s="214">
        <f t="shared" si="305"/>
        <v>0</v>
      </c>
      <c r="BG1963" s="214">
        <f t="shared" si="306"/>
        <v>0</v>
      </c>
      <c r="BH1963" s="214">
        <f t="shared" si="307"/>
        <v>0</v>
      </c>
      <c r="BI1963" s="214">
        <f t="shared" si="308"/>
        <v>0</v>
      </c>
      <c r="BJ1963" s="23" t="s">
        <v>24</v>
      </c>
      <c r="BK1963" s="214">
        <f t="shared" si="309"/>
        <v>0</v>
      </c>
      <c r="BL1963" s="23" t="s">
        <v>591</v>
      </c>
      <c r="BM1963" s="23" t="s">
        <v>3748</v>
      </c>
    </row>
    <row r="1964" spans="2:65" s="1" customFormat="1" ht="22.5" customHeight="1">
      <c r="B1964" s="40"/>
      <c r="C1964" s="203" t="s">
        <v>3749</v>
      </c>
      <c r="D1964" s="203" t="s">
        <v>185</v>
      </c>
      <c r="E1964" s="204" t="s">
        <v>3750</v>
      </c>
      <c r="F1964" s="205" t="s">
        <v>3751</v>
      </c>
      <c r="G1964" s="206" t="s">
        <v>246</v>
      </c>
      <c r="H1964" s="207">
        <v>30</v>
      </c>
      <c r="I1964" s="208"/>
      <c r="J1964" s="209">
        <f t="shared" si="300"/>
        <v>0</v>
      </c>
      <c r="K1964" s="205" t="s">
        <v>22</v>
      </c>
      <c r="L1964" s="60"/>
      <c r="M1964" s="210" t="s">
        <v>22</v>
      </c>
      <c r="N1964" s="211" t="s">
        <v>49</v>
      </c>
      <c r="O1964" s="41"/>
      <c r="P1964" s="212">
        <f t="shared" si="301"/>
        <v>0</v>
      </c>
      <c r="Q1964" s="212">
        <v>0</v>
      </c>
      <c r="R1964" s="212">
        <f t="shared" si="302"/>
        <v>0</v>
      </c>
      <c r="S1964" s="212">
        <v>0</v>
      </c>
      <c r="T1964" s="213">
        <f t="shared" si="303"/>
        <v>0</v>
      </c>
      <c r="AR1964" s="23" t="s">
        <v>591</v>
      </c>
      <c r="AT1964" s="23" t="s">
        <v>185</v>
      </c>
      <c r="AU1964" s="23" t="s">
        <v>86</v>
      </c>
      <c r="AY1964" s="23" t="s">
        <v>183</v>
      </c>
      <c r="BE1964" s="214">
        <f t="shared" si="304"/>
        <v>0</v>
      </c>
      <c r="BF1964" s="214">
        <f t="shared" si="305"/>
        <v>0</v>
      </c>
      <c r="BG1964" s="214">
        <f t="shared" si="306"/>
        <v>0</v>
      </c>
      <c r="BH1964" s="214">
        <f t="shared" si="307"/>
        <v>0</v>
      </c>
      <c r="BI1964" s="214">
        <f t="shared" si="308"/>
        <v>0</v>
      </c>
      <c r="BJ1964" s="23" t="s">
        <v>24</v>
      </c>
      <c r="BK1964" s="214">
        <f t="shared" si="309"/>
        <v>0</v>
      </c>
      <c r="BL1964" s="23" t="s">
        <v>591</v>
      </c>
      <c r="BM1964" s="23" t="s">
        <v>3752</v>
      </c>
    </row>
    <row r="1965" spans="2:65" s="1" customFormat="1" ht="22.5" customHeight="1">
      <c r="B1965" s="40"/>
      <c r="C1965" s="203" t="s">
        <v>3753</v>
      </c>
      <c r="D1965" s="203" t="s">
        <v>185</v>
      </c>
      <c r="E1965" s="204" t="s">
        <v>3754</v>
      </c>
      <c r="F1965" s="205" t="s">
        <v>3755</v>
      </c>
      <c r="G1965" s="206" t="s">
        <v>246</v>
      </c>
      <c r="H1965" s="207">
        <v>8</v>
      </c>
      <c r="I1965" s="208"/>
      <c r="J1965" s="209">
        <f t="shared" si="300"/>
        <v>0</v>
      </c>
      <c r="K1965" s="205" t="s">
        <v>22</v>
      </c>
      <c r="L1965" s="60"/>
      <c r="M1965" s="210" t="s">
        <v>22</v>
      </c>
      <c r="N1965" s="211" t="s">
        <v>49</v>
      </c>
      <c r="O1965" s="41"/>
      <c r="P1965" s="212">
        <f t="shared" si="301"/>
        <v>0</v>
      </c>
      <c r="Q1965" s="212">
        <v>0</v>
      </c>
      <c r="R1965" s="212">
        <f t="shared" si="302"/>
        <v>0</v>
      </c>
      <c r="S1965" s="212">
        <v>0</v>
      </c>
      <c r="T1965" s="213">
        <f t="shared" si="303"/>
        <v>0</v>
      </c>
      <c r="AR1965" s="23" t="s">
        <v>591</v>
      </c>
      <c r="AT1965" s="23" t="s">
        <v>185</v>
      </c>
      <c r="AU1965" s="23" t="s">
        <v>86</v>
      </c>
      <c r="AY1965" s="23" t="s">
        <v>183</v>
      </c>
      <c r="BE1965" s="214">
        <f t="shared" si="304"/>
        <v>0</v>
      </c>
      <c r="BF1965" s="214">
        <f t="shared" si="305"/>
        <v>0</v>
      </c>
      <c r="BG1965" s="214">
        <f t="shared" si="306"/>
        <v>0</v>
      </c>
      <c r="BH1965" s="214">
        <f t="shared" si="307"/>
        <v>0</v>
      </c>
      <c r="BI1965" s="214">
        <f t="shared" si="308"/>
        <v>0</v>
      </c>
      <c r="BJ1965" s="23" t="s">
        <v>24</v>
      </c>
      <c r="BK1965" s="214">
        <f t="shared" si="309"/>
        <v>0</v>
      </c>
      <c r="BL1965" s="23" t="s">
        <v>591</v>
      </c>
      <c r="BM1965" s="23" t="s">
        <v>3756</v>
      </c>
    </row>
    <row r="1966" spans="2:65" s="1" customFormat="1" ht="22.5" customHeight="1">
      <c r="B1966" s="40"/>
      <c r="C1966" s="203" t="s">
        <v>3757</v>
      </c>
      <c r="D1966" s="203" t="s">
        <v>185</v>
      </c>
      <c r="E1966" s="204" t="s">
        <v>3758</v>
      </c>
      <c r="F1966" s="205" t="s">
        <v>3759</v>
      </c>
      <c r="G1966" s="206" t="s">
        <v>246</v>
      </c>
      <c r="H1966" s="207">
        <v>3</v>
      </c>
      <c r="I1966" s="208"/>
      <c r="J1966" s="209">
        <f t="shared" si="300"/>
        <v>0</v>
      </c>
      <c r="K1966" s="205" t="s">
        <v>22</v>
      </c>
      <c r="L1966" s="60"/>
      <c r="M1966" s="210" t="s">
        <v>22</v>
      </c>
      <c r="N1966" s="211" t="s">
        <v>49</v>
      </c>
      <c r="O1966" s="41"/>
      <c r="P1966" s="212">
        <f t="shared" si="301"/>
        <v>0</v>
      </c>
      <c r="Q1966" s="212">
        <v>0</v>
      </c>
      <c r="R1966" s="212">
        <f t="shared" si="302"/>
        <v>0</v>
      </c>
      <c r="S1966" s="212">
        <v>0</v>
      </c>
      <c r="T1966" s="213">
        <f t="shared" si="303"/>
        <v>0</v>
      </c>
      <c r="AR1966" s="23" t="s">
        <v>591</v>
      </c>
      <c r="AT1966" s="23" t="s">
        <v>185</v>
      </c>
      <c r="AU1966" s="23" t="s">
        <v>86</v>
      </c>
      <c r="AY1966" s="23" t="s">
        <v>183</v>
      </c>
      <c r="BE1966" s="214">
        <f t="shared" si="304"/>
        <v>0</v>
      </c>
      <c r="BF1966" s="214">
        <f t="shared" si="305"/>
        <v>0</v>
      </c>
      <c r="BG1966" s="214">
        <f t="shared" si="306"/>
        <v>0</v>
      </c>
      <c r="BH1966" s="214">
        <f t="shared" si="307"/>
        <v>0</v>
      </c>
      <c r="BI1966" s="214">
        <f t="shared" si="308"/>
        <v>0</v>
      </c>
      <c r="BJ1966" s="23" t="s">
        <v>24</v>
      </c>
      <c r="BK1966" s="214">
        <f t="shared" si="309"/>
        <v>0</v>
      </c>
      <c r="BL1966" s="23" t="s">
        <v>591</v>
      </c>
      <c r="BM1966" s="23" t="s">
        <v>3760</v>
      </c>
    </row>
    <row r="1967" spans="2:65" s="1" customFormat="1" ht="22.5" customHeight="1">
      <c r="B1967" s="40"/>
      <c r="C1967" s="203" t="s">
        <v>3761</v>
      </c>
      <c r="D1967" s="203" t="s">
        <v>185</v>
      </c>
      <c r="E1967" s="204" t="s">
        <v>3762</v>
      </c>
      <c r="F1967" s="205" t="s">
        <v>3763</v>
      </c>
      <c r="G1967" s="206" t="s">
        <v>246</v>
      </c>
      <c r="H1967" s="207">
        <v>1</v>
      </c>
      <c r="I1967" s="208"/>
      <c r="J1967" s="209">
        <f t="shared" si="300"/>
        <v>0</v>
      </c>
      <c r="K1967" s="205" t="s">
        <v>22</v>
      </c>
      <c r="L1967" s="60"/>
      <c r="M1967" s="210" t="s">
        <v>22</v>
      </c>
      <c r="N1967" s="211" t="s">
        <v>49</v>
      </c>
      <c r="O1967" s="41"/>
      <c r="P1967" s="212">
        <f t="shared" si="301"/>
        <v>0</v>
      </c>
      <c r="Q1967" s="212">
        <v>0</v>
      </c>
      <c r="R1967" s="212">
        <f t="shared" si="302"/>
        <v>0</v>
      </c>
      <c r="S1967" s="212">
        <v>0</v>
      </c>
      <c r="T1967" s="213">
        <f t="shared" si="303"/>
        <v>0</v>
      </c>
      <c r="AR1967" s="23" t="s">
        <v>591</v>
      </c>
      <c r="AT1967" s="23" t="s">
        <v>185</v>
      </c>
      <c r="AU1967" s="23" t="s">
        <v>86</v>
      </c>
      <c r="AY1967" s="23" t="s">
        <v>183</v>
      </c>
      <c r="BE1967" s="214">
        <f t="shared" si="304"/>
        <v>0</v>
      </c>
      <c r="BF1967" s="214">
        <f t="shared" si="305"/>
        <v>0</v>
      </c>
      <c r="BG1967" s="214">
        <f t="shared" si="306"/>
        <v>0</v>
      </c>
      <c r="BH1967" s="214">
        <f t="shared" si="307"/>
        <v>0</v>
      </c>
      <c r="BI1967" s="214">
        <f t="shared" si="308"/>
        <v>0</v>
      </c>
      <c r="BJ1967" s="23" t="s">
        <v>24</v>
      </c>
      <c r="BK1967" s="214">
        <f t="shared" si="309"/>
        <v>0</v>
      </c>
      <c r="BL1967" s="23" t="s">
        <v>591</v>
      </c>
      <c r="BM1967" s="23" t="s">
        <v>3764</v>
      </c>
    </row>
    <row r="1968" spans="2:65" s="1" customFormat="1" ht="22.5" customHeight="1">
      <c r="B1968" s="40"/>
      <c r="C1968" s="203" t="s">
        <v>3765</v>
      </c>
      <c r="D1968" s="203" t="s">
        <v>185</v>
      </c>
      <c r="E1968" s="204" t="s">
        <v>3766</v>
      </c>
      <c r="F1968" s="205" t="s">
        <v>3767</v>
      </c>
      <c r="G1968" s="206" t="s">
        <v>246</v>
      </c>
      <c r="H1968" s="207">
        <v>1</v>
      </c>
      <c r="I1968" s="208"/>
      <c r="J1968" s="209">
        <f t="shared" si="300"/>
        <v>0</v>
      </c>
      <c r="K1968" s="205" t="s">
        <v>22</v>
      </c>
      <c r="L1968" s="60"/>
      <c r="M1968" s="210" t="s">
        <v>22</v>
      </c>
      <c r="N1968" s="211" t="s">
        <v>49</v>
      </c>
      <c r="O1968" s="41"/>
      <c r="P1968" s="212">
        <f t="shared" si="301"/>
        <v>0</v>
      </c>
      <c r="Q1968" s="212">
        <v>0</v>
      </c>
      <c r="R1968" s="212">
        <f t="shared" si="302"/>
        <v>0</v>
      </c>
      <c r="S1968" s="212">
        <v>0</v>
      </c>
      <c r="T1968" s="213">
        <f t="shared" si="303"/>
        <v>0</v>
      </c>
      <c r="AR1968" s="23" t="s">
        <v>591</v>
      </c>
      <c r="AT1968" s="23" t="s">
        <v>185</v>
      </c>
      <c r="AU1968" s="23" t="s">
        <v>86</v>
      </c>
      <c r="AY1968" s="23" t="s">
        <v>183</v>
      </c>
      <c r="BE1968" s="214">
        <f t="shared" si="304"/>
        <v>0</v>
      </c>
      <c r="BF1968" s="214">
        <f t="shared" si="305"/>
        <v>0</v>
      </c>
      <c r="BG1968" s="214">
        <f t="shared" si="306"/>
        <v>0</v>
      </c>
      <c r="BH1968" s="214">
        <f t="shared" si="307"/>
        <v>0</v>
      </c>
      <c r="BI1968" s="214">
        <f t="shared" si="308"/>
        <v>0</v>
      </c>
      <c r="BJ1968" s="23" t="s">
        <v>24</v>
      </c>
      <c r="BK1968" s="214">
        <f t="shared" si="309"/>
        <v>0</v>
      </c>
      <c r="BL1968" s="23" t="s">
        <v>591</v>
      </c>
      <c r="BM1968" s="23" t="s">
        <v>3768</v>
      </c>
    </row>
    <row r="1969" spans="2:65" s="1" customFormat="1" ht="22.5" customHeight="1">
      <c r="B1969" s="40"/>
      <c r="C1969" s="203" t="s">
        <v>3769</v>
      </c>
      <c r="D1969" s="203" t="s">
        <v>185</v>
      </c>
      <c r="E1969" s="204" t="s">
        <v>3770</v>
      </c>
      <c r="F1969" s="205" t="s">
        <v>3771</v>
      </c>
      <c r="G1969" s="206" t="s">
        <v>246</v>
      </c>
      <c r="H1969" s="207">
        <v>1</v>
      </c>
      <c r="I1969" s="208"/>
      <c r="J1969" s="209">
        <f t="shared" si="300"/>
        <v>0</v>
      </c>
      <c r="K1969" s="205" t="s">
        <v>22</v>
      </c>
      <c r="L1969" s="60"/>
      <c r="M1969" s="210" t="s">
        <v>22</v>
      </c>
      <c r="N1969" s="211" t="s">
        <v>49</v>
      </c>
      <c r="O1969" s="41"/>
      <c r="P1969" s="212">
        <f t="shared" si="301"/>
        <v>0</v>
      </c>
      <c r="Q1969" s="212">
        <v>0</v>
      </c>
      <c r="R1969" s="212">
        <f t="shared" si="302"/>
        <v>0</v>
      </c>
      <c r="S1969" s="212">
        <v>0</v>
      </c>
      <c r="T1969" s="213">
        <f t="shared" si="303"/>
        <v>0</v>
      </c>
      <c r="AR1969" s="23" t="s">
        <v>591</v>
      </c>
      <c r="AT1969" s="23" t="s">
        <v>185</v>
      </c>
      <c r="AU1969" s="23" t="s">
        <v>86</v>
      </c>
      <c r="AY1969" s="23" t="s">
        <v>183</v>
      </c>
      <c r="BE1969" s="214">
        <f t="shared" si="304"/>
        <v>0</v>
      </c>
      <c r="BF1969" s="214">
        <f t="shared" si="305"/>
        <v>0</v>
      </c>
      <c r="BG1969" s="214">
        <f t="shared" si="306"/>
        <v>0</v>
      </c>
      <c r="BH1969" s="214">
        <f t="shared" si="307"/>
        <v>0</v>
      </c>
      <c r="BI1969" s="214">
        <f t="shared" si="308"/>
        <v>0</v>
      </c>
      <c r="BJ1969" s="23" t="s">
        <v>24</v>
      </c>
      <c r="BK1969" s="214">
        <f t="shared" si="309"/>
        <v>0</v>
      </c>
      <c r="BL1969" s="23" t="s">
        <v>591</v>
      </c>
      <c r="BM1969" s="23" t="s">
        <v>3772</v>
      </c>
    </row>
    <row r="1970" spans="2:65" s="1" customFormat="1" ht="22.5" customHeight="1">
      <c r="B1970" s="40"/>
      <c r="C1970" s="203" t="s">
        <v>3773</v>
      </c>
      <c r="D1970" s="203" t="s">
        <v>185</v>
      </c>
      <c r="E1970" s="204" t="s">
        <v>3774</v>
      </c>
      <c r="F1970" s="205" t="s">
        <v>3775</v>
      </c>
      <c r="G1970" s="206" t="s">
        <v>246</v>
      </c>
      <c r="H1970" s="207">
        <v>1</v>
      </c>
      <c r="I1970" s="208"/>
      <c r="J1970" s="209">
        <f t="shared" si="300"/>
        <v>0</v>
      </c>
      <c r="K1970" s="205" t="s">
        <v>22</v>
      </c>
      <c r="L1970" s="60"/>
      <c r="M1970" s="210" t="s">
        <v>22</v>
      </c>
      <c r="N1970" s="211" t="s">
        <v>49</v>
      </c>
      <c r="O1970" s="41"/>
      <c r="P1970" s="212">
        <f t="shared" si="301"/>
        <v>0</v>
      </c>
      <c r="Q1970" s="212">
        <v>0</v>
      </c>
      <c r="R1970" s="212">
        <f t="shared" si="302"/>
        <v>0</v>
      </c>
      <c r="S1970" s="212">
        <v>0</v>
      </c>
      <c r="T1970" s="213">
        <f t="shared" si="303"/>
        <v>0</v>
      </c>
      <c r="AR1970" s="23" t="s">
        <v>591</v>
      </c>
      <c r="AT1970" s="23" t="s">
        <v>185</v>
      </c>
      <c r="AU1970" s="23" t="s">
        <v>86</v>
      </c>
      <c r="AY1970" s="23" t="s">
        <v>183</v>
      </c>
      <c r="BE1970" s="214">
        <f t="shared" si="304"/>
        <v>0</v>
      </c>
      <c r="BF1970" s="214">
        <f t="shared" si="305"/>
        <v>0</v>
      </c>
      <c r="BG1970" s="214">
        <f t="shared" si="306"/>
        <v>0</v>
      </c>
      <c r="BH1970" s="214">
        <f t="shared" si="307"/>
        <v>0</v>
      </c>
      <c r="BI1970" s="214">
        <f t="shared" si="308"/>
        <v>0</v>
      </c>
      <c r="BJ1970" s="23" t="s">
        <v>24</v>
      </c>
      <c r="BK1970" s="214">
        <f t="shared" si="309"/>
        <v>0</v>
      </c>
      <c r="BL1970" s="23" t="s">
        <v>591</v>
      </c>
      <c r="BM1970" s="23" t="s">
        <v>3776</v>
      </c>
    </row>
    <row r="1971" spans="2:65" s="1" customFormat="1" ht="22.5" customHeight="1">
      <c r="B1971" s="40"/>
      <c r="C1971" s="203" t="s">
        <v>3777</v>
      </c>
      <c r="D1971" s="203" t="s">
        <v>185</v>
      </c>
      <c r="E1971" s="204" t="s">
        <v>3778</v>
      </c>
      <c r="F1971" s="205" t="s">
        <v>3779</v>
      </c>
      <c r="G1971" s="206" t="s">
        <v>246</v>
      </c>
      <c r="H1971" s="207">
        <v>1</v>
      </c>
      <c r="I1971" s="208"/>
      <c r="J1971" s="209">
        <f t="shared" si="300"/>
        <v>0</v>
      </c>
      <c r="K1971" s="205" t="s">
        <v>22</v>
      </c>
      <c r="L1971" s="60"/>
      <c r="M1971" s="210" t="s">
        <v>22</v>
      </c>
      <c r="N1971" s="211" t="s">
        <v>49</v>
      </c>
      <c r="O1971" s="41"/>
      <c r="P1971" s="212">
        <f t="shared" si="301"/>
        <v>0</v>
      </c>
      <c r="Q1971" s="212">
        <v>0</v>
      </c>
      <c r="R1971" s="212">
        <f t="shared" si="302"/>
        <v>0</v>
      </c>
      <c r="S1971" s="212">
        <v>0</v>
      </c>
      <c r="T1971" s="213">
        <f t="shared" si="303"/>
        <v>0</v>
      </c>
      <c r="AR1971" s="23" t="s">
        <v>591</v>
      </c>
      <c r="AT1971" s="23" t="s">
        <v>185</v>
      </c>
      <c r="AU1971" s="23" t="s">
        <v>86</v>
      </c>
      <c r="AY1971" s="23" t="s">
        <v>183</v>
      </c>
      <c r="BE1971" s="214">
        <f t="shared" si="304"/>
        <v>0</v>
      </c>
      <c r="BF1971" s="214">
        <f t="shared" si="305"/>
        <v>0</v>
      </c>
      <c r="BG1971" s="214">
        <f t="shared" si="306"/>
        <v>0</v>
      </c>
      <c r="BH1971" s="214">
        <f t="shared" si="307"/>
        <v>0</v>
      </c>
      <c r="BI1971" s="214">
        <f t="shared" si="308"/>
        <v>0</v>
      </c>
      <c r="BJ1971" s="23" t="s">
        <v>24</v>
      </c>
      <c r="BK1971" s="214">
        <f t="shared" si="309"/>
        <v>0</v>
      </c>
      <c r="BL1971" s="23" t="s">
        <v>591</v>
      </c>
      <c r="BM1971" s="23" t="s">
        <v>3780</v>
      </c>
    </row>
    <row r="1972" spans="2:65" s="1" customFormat="1" ht="22.5" customHeight="1">
      <c r="B1972" s="40"/>
      <c r="C1972" s="203" t="s">
        <v>3781</v>
      </c>
      <c r="D1972" s="203" t="s">
        <v>185</v>
      </c>
      <c r="E1972" s="204" t="s">
        <v>3782</v>
      </c>
      <c r="F1972" s="205" t="s">
        <v>3783</v>
      </c>
      <c r="G1972" s="206" t="s">
        <v>246</v>
      </c>
      <c r="H1972" s="207">
        <v>3</v>
      </c>
      <c r="I1972" s="208"/>
      <c r="J1972" s="209">
        <f t="shared" si="300"/>
        <v>0</v>
      </c>
      <c r="K1972" s="205" t="s">
        <v>22</v>
      </c>
      <c r="L1972" s="60"/>
      <c r="M1972" s="210" t="s">
        <v>22</v>
      </c>
      <c r="N1972" s="211" t="s">
        <v>49</v>
      </c>
      <c r="O1972" s="41"/>
      <c r="P1972" s="212">
        <f t="shared" si="301"/>
        <v>0</v>
      </c>
      <c r="Q1972" s="212">
        <v>0</v>
      </c>
      <c r="R1972" s="212">
        <f t="shared" si="302"/>
        <v>0</v>
      </c>
      <c r="S1972" s="212">
        <v>0</v>
      </c>
      <c r="T1972" s="213">
        <f t="shared" si="303"/>
        <v>0</v>
      </c>
      <c r="AR1972" s="23" t="s">
        <v>591</v>
      </c>
      <c r="AT1972" s="23" t="s">
        <v>185</v>
      </c>
      <c r="AU1972" s="23" t="s">
        <v>86</v>
      </c>
      <c r="AY1972" s="23" t="s">
        <v>183</v>
      </c>
      <c r="BE1972" s="214">
        <f t="shared" si="304"/>
        <v>0</v>
      </c>
      <c r="BF1972" s="214">
        <f t="shared" si="305"/>
        <v>0</v>
      </c>
      <c r="BG1972" s="214">
        <f t="shared" si="306"/>
        <v>0</v>
      </c>
      <c r="BH1972" s="214">
        <f t="shared" si="307"/>
        <v>0</v>
      </c>
      <c r="BI1972" s="214">
        <f t="shared" si="308"/>
        <v>0</v>
      </c>
      <c r="BJ1972" s="23" t="s">
        <v>24</v>
      </c>
      <c r="BK1972" s="214">
        <f t="shared" si="309"/>
        <v>0</v>
      </c>
      <c r="BL1972" s="23" t="s">
        <v>591</v>
      </c>
      <c r="BM1972" s="23" t="s">
        <v>3784</v>
      </c>
    </row>
    <row r="1973" spans="2:65" s="1" customFormat="1" ht="22.5" customHeight="1">
      <c r="B1973" s="40"/>
      <c r="C1973" s="203" t="s">
        <v>3785</v>
      </c>
      <c r="D1973" s="203" t="s">
        <v>185</v>
      </c>
      <c r="E1973" s="204" t="s">
        <v>3786</v>
      </c>
      <c r="F1973" s="205" t="s">
        <v>3787</v>
      </c>
      <c r="G1973" s="206" t="s">
        <v>246</v>
      </c>
      <c r="H1973" s="207">
        <v>2</v>
      </c>
      <c r="I1973" s="208"/>
      <c r="J1973" s="209">
        <f t="shared" si="300"/>
        <v>0</v>
      </c>
      <c r="K1973" s="205" t="s">
        <v>22</v>
      </c>
      <c r="L1973" s="60"/>
      <c r="M1973" s="210" t="s">
        <v>22</v>
      </c>
      <c r="N1973" s="211" t="s">
        <v>49</v>
      </c>
      <c r="O1973" s="41"/>
      <c r="P1973" s="212">
        <f t="shared" si="301"/>
        <v>0</v>
      </c>
      <c r="Q1973" s="212">
        <v>0</v>
      </c>
      <c r="R1973" s="212">
        <f t="shared" si="302"/>
        <v>0</v>
      </c>
      <c r="S1973" s="212">
        <v>0</v>
      </c>
      <c r="T1973" s="213">
        <f t="shared" si="303"/>
        <v>0</v>
      </c>
      <c r="AR1973" s="23" t="s">
        <v>591</v>
      </c>
      <c r="AT1973" s="23" t="s">
        <v>185</v>
      </c>
      <c r="AU1973" s="23" t="s">
        <v>86</v>
      </c>
      <c r="AY1973" s="23" t="s">
        <v>183</v>
      </c>
      <c r="BE1973" s="214">
        <f t="shared" si="304"/>
        <v>0</v>
      </c>
      <c r="BF1973" s="214">
        <f t="shared" si="305"/>
        <v>0</v>
      </c>
      <c r="BG1973" s="214">
        <f t="shared" si="306"/>
        <v>0</v>
      </c>
      <c r="BH1973" s="214">
        <f t="shared" si="307"/>
        <v>0</v>
      </c>
      <c r="BI1973" s="214">
        <f t="shared" si="308"/>
        <v>0</v>
      </c>
      <c r="BJ1973" s="23" t="s">
        <v>24</v>
      </c>
      <c r="BK1973" s="214">
        <f t="shared" si="309"/>
        <v>0</v>
      </c>
      <c r="BL1973" s="23" t="s">
        <v>591</v>
      </c>
      <c r="BM1973" s="23" t="s">
        <v>3788</v>
      </c>
    </row>
    <row r="1974" spans="2:65" s="1" customFormat="1" ht="22.5" customHeight="1">
      <c r="B1974" s="40"/>
      <c r="C1974" s="203" t="s">
        <v>3789</v>
      </c>
      <c r="D1974" s="203" t="s">
        <v>185</v>
      </c>
      <c r="E1974" s="204" t="s">
        <v>3790</v>
      </c>
      <c r="F1974" s="205" t="s">
        <v>3791</v>
      </c>
      <c r="G1974" s="206" t="s">
        <v>246</v>
      </c>
      <c r="H1974" s="207">
        <v>1</v>
      </c>
      <c r="I1974" s="208"/>
      <c r="J1974" s="209">
        <f t="shared" si="300"/>
        <v>0</v>
      </c>
      <c r="K1974" s="205" t="s">
        <v>22</v>
      </c>
      <c r="L1974" s="60"/>
      <c r="M1974" s="210" t="s">
        <v>22</v>
      </c>
      <c r="N1974" s="211" t="s">
        <v>49</v>
      </c>
      <c r="O1974" s="41"/>
      <c r="P1974" s="212">
        <f t="shared" si="301"/>
        <v>0</v>
      </c>
      <c r="Q1974" s="212">
        <v>0</v>
      </c>
      <c r="R1974" s="212">
        <f t="shared" si="302"/>
        <v>0</v>
      </c>
      <c r="S1974" s="212">
        <v>0</v>
      </c>
      <c r="T1974" s="213">
        <f t="shared" si="303"/>
        <v>0</v>
      </c>
      <c r="AR1974" s="23" t="s">
        <v>591</v>
      </c>
      <c r="AT1974" s="23" t="s">
        <v>185</v>
      </c>
      <c r="AU1974" s="23" t="s">
        <v>86</v>
      </c>
      <c r="AY1974" s="23" t="s">
        <v>183</v>
      </c>
      <c r="BE1974" s="214">
        <f t="shared" si="304"/>
        <v>0</v>
      </c>
      <c r="BF1974" s="214">
        <f t="shared" si="305"/>
        <v>0</v>
      </c>
      <c r="BG1974" s="214">
        <f t="shared" si="306"/>
        <v>0</v>
      </c>
      <c r="BH1974" s="214">
        <f t="shared" si="307"/>
        <v>0</v>
      </c>
      <c r="BI1974" s="214">
        <f t="shared" si="308"/>
        <v>0</v>
      </c>
      <c r="BJ1974" s="23" t="s">
        <v>24</v>
      </c>
      <c r="BK1974" s="214">
        <f t="shared" si="309"/>
        <v>0</v>
      </c>
      <c r="BL1974" s="23" t="s">
        <v>591</v>
      </c>
      <c r="BM1974" s="23" t="s">
        <v>3792</v>
      </c>
    </row>
    <row r="1975" spans="2:65" s="1" customFormat="1" ht="22.5" customHeight="1">
      <c r="B1975" s="40"/>
      <c r="C1975" s="203" t="s">
        <v>3793</v>
      </c>
      <c r="D1975" s="203" t="s">
        <v>185</v>
      </c>
      <c r="E1975" s="204" t="s">
        <v>3794</v>
      </c>
      <c r="F1975" s="205" t="s">
        <v>3795</v>
      </c>
      <c r="G1975" s="206" t="s">
        <v>246</v>
      </c>
      <c r="H1975" s="207">
        <v>1</v>
      </c>
      <c r="I1975" s="208"/>
      <c r="J1975" s="209">
        <f t="shared" si="300"/>
        <v>0</v>
      </c>
      <c r="K1975" s="205" t="s">
        <v>22</v>
      </c>
      <c r="L1975" s="60"/>
      <c r="M1975" s="210" t="s">
        <v>22</v>
      </c>
      <c r="N1975" s="211" t="s">
        <v>49</v>
      </c>
      <c r="O1975" s="41"/>
      <c r="P1975" s="212">
        <f t="shared" si="301"/>
        <v>0</v>
      </c>
      <c r="Q1975" s="212">
        <v>0</v>
      </c>
      <c r="R1975" s="212">
        <f t="shared" si="302"/>
        <v>0</v>
      </c>
      <c r="S1975" s="212">
        <v>0</v>
      </c>
      <c r="T1975" s="213">
        <f t="shared" si="303"/>
        <v>0</v>
      </c>
      <c r="AR1975" s="23" t="s">
        <v>591</v>
      </c>
      <c r="AT1975" s="23" t="s">
        <v>185</v>
      </c>
      <c r="AU1975" s="23" t="s">
        <v>86</v>
      </c>
      <c r="AY1975" s="23" t="s">
        <v>183</v>
      </c>
      <c r="BE1975" s="214">
        <f t="shared" si="304"/>
        <v>0</v>
      </c>
      <c r="BF1975" s="214">
        <f t="shared" si="305"/>
        <v>0</v>
      </c>
      <c r="BG1975" s="214">
        <f t="shared" si="306"/>
        <v>0</v>
      </c>
      <c r="BH1975" s="214">
        <f t="shared" si="307"/>
        <v>0</v>
      </c>
      <c r="BI1975" s="214">
        <f t="shared" si="308"/>
        <v>0</v>
      </c>
      <c r="BJ1975" s="23" t="s">
        <v>24</v>
      </c>
      <c r="BK1975" s="214">
        <f t="shared" si="309"/>
        <v>0</v>
      </c>
      <c r="BL1975" s="23" t="s">
        <v>591</v>
      </c>
      <c r="BM1975" s="23" t="s">
        <v>3796</v>
      </c>
    </row>
    <row r="1976" spans="2:65" s="1" customFormat="1" ht="22.5" customHeight="1">
      <c r="B1976" s="40"/>
      <c r="C1976" s="203" t="s">
        <v>3797</v>
      </c>
      <c r="D1976" s="203" t="s">
        <v>185</v>
      </c>
      <c r="E1976" s="204" t="s">
        <v>3798</v>
      </c>
      <c r="F1976" s="205" t="s">
        <v>3799</v>
      </c>
      <c r="G1976" s="206" t="s">
        <v>246</v>
      </c>
      <c r="H1976" s="207">
        <v>1</v>
      </c>
      <c r="I1976" s="208"/>
      <c r="J1976" s="209">
        <f t="shared" si="300"/>
        <v>0</v>
      </c>
      <c r="K1976" s="205" t="s">
        <v>22</v>
      </c>
      <c r="L1976" s="60"/>
      <c r="M1976" s="210" t="s">
        <v>22</v>
      </c>
      <c r="N1976" s="211" t="s">
        <v>49</v>
      </c>
      <c r="O1976" s="41"/>
      <c r="P1976" s="212">
        <f t="shared" si="301"/>
        <v>0</v>
      </c>
      <c r="Q1976" s="212">
        <v>0</v>
      </c>
      <c r="R1976" s="212">
        <f t="shared" si="302"/>
        <v>0</v>
      </c>
      <c r="S1976" s="212">
        <v>0</v>
      </c>
      <c r="T1976" s="213">
        <f t="shared" si="303"/>
        <v>0</v>
      </c>
      <c r="AR1976" s="23" t="s">
        <v>591</v>
      </c>
      <c r="AT1976" s="23" t="s">
        <v>185</v>
      </c>
      <c r="AU1976" s="23" t="s">
        <v>86</v>
      </c>
      <c r="AY1976" s="23" t="s">
        <v>183</v>
      </c>
      <c r="BE1976" s="214">
        <f t="shared" si="304"/>
        <v>0</v>
      </c>
      <c r="BF1976" s="214">
        <f t="shared" si="305"/>
        <v>0</v>
      </c>
      <c r="BG1976" s="214">
        <f t="shared" si="306"/>
        <v>0</v>
      </c>
      <c r="BH1976" s="214">
        <f t="shared" si="307"/>
        <v>0</v>
      </c>
      <c r="BI1976" s="214">
        <f t="shared" si="308"/>
        <v>0</v>
      </c>
      <c r="BJ1976" s="23" t="s">
        <v>24</v>
      </c>
      <c r="BK1976" s="214">
        <f t="shared" si="309"/>
        <v>0</v>
      </c>
      <c r="BL1976" s="23" t="s">
        <v>591</v>
      </c>
      <c r="BM1976" s="23" t="s">
        <v>3800</v>
      </c>
    </row>
    <row r="1977" spans="2:65" s="1" customFormat="1" ht="22.5" customHeight="1">
      <c r="B1977" s="40"/>
      <c r="C1977" s="245" t="s">
        <v>3801</v>
      </c>
      <c r="D1977" s="245" t="s">
        <v>272</v>
      </c>
      <c r="E1977" s="246" t="s">
        <v>3802</v>
      </c>
      <c r="F1977" s="247" t="s">
        <v>3803</v>
      </c>
      <c r="G1977" s="248" t="s">
        <v>246</v>
      </c>
      <c r="H1977" s="249">
        <v>80</v>
      </c>
      <c r="I1977" s="250"/>
      <c r="J1977" s="251">
        <f t="shared" si="300"/>
        <v>0</v>
      </c>
      <c r="K1977" s="247" t="s">
        <v>22</v>
      </c>
      <c r="L1977" s="252"/>
      <c r="M1977" s="253" t="s">
        <v>22</v>
      </c>
      <c r="N1977" s="254" t="s">
        <v>49</v>
      </c>
      <c r="O1977" s="41"/>
      <c r="P1977" s="212">
        <f t="shared" si="301"/>
        <v>0</v>
      </c>
      <c r="Q1977" s="212">
        <v>0</v>
      </c>
      <c r="R1977" s="212">
        <f t="shared" si="302"/>
        <v>0</v>
      </c>
      <c r="S1977" s="212">
        <v>0</v>
      </c>
      <c r="T1977" s="213">
        <f t="shared" si="303"/>
        <v>0</v>
      </c>
      <c r="AR1977" s="23" t="s">
        <v>1745</v>
      </c>
      <c r="AT1977" s="23" t="s">
        <v>272</v>
      </c>
      <c r="AU1977" s="23" t="s">
        <v>86</v>
      </c>
      <c r="AY1977" s="23" t="s">
        <v>183</v>
      </c>
      <c r="BE1977" s="214">
        <f t="shared" si="304"/>
        <v>0</v>
      </c>
      <c r="BF1977" s="214">
        <f t="shared" si="305"/>
        <v>0</v>
      </c>
      <c r="BG1977" s="214">
        <f t="shared" si="306"/>
        <v>0</v>
      </c>
      <c r="BH1977" s="214">
        <f t="shared" si="307"/>
        <v>0</v>
      </c>
      <c r="BI1977" s="214">
        <f t="shared" si="308"/>
        <v>0</v>
      </c>
      <c r="BJ1977" s="23" t="s">
        <v>24</v>
      </c>
      <c r="BK1977" s="214">
        <f t="shared" si="309"/>
        <v>0</v>
      </c>
      <c r="BL1977" s="23" t="s">
        <v>591</v>
      </c>
      <c r="BM1977" s="23" t="s">
        <v>3804</v>
      </c>
    </row>
    <row r="1978" spans="2:65" s="1" customFormat="1" ht="22.5" customHeight="1">
      <c r="B1978" s="40"/>
      <c r="C1978" s="245" t="s">
        <v>3805</v>
      </c>
      <c r="D1978" s="245" t="s">
        <v>272</v>
      </c>
      <c r="E1978" s="246" t="s">
        <v>3806</v>
      </c>
      <c r="F1978" s="247" t="s">
        <v>3807</v>
      </c>
      <c r="G1978" s="248" t="s">
        <v>246</v>
      </c>
      <c r="H1978" s="249">
        <v>80</v>
      </c>
      <c r="I1978" s="250"/>
      <c r="J1978" s="251">
        <f t="shared" si="300"/>
        <v>0</v>
      </c>
      <c r="K1978" s="247" t="s">
        <v>22</v>
      </c>
      <c r="L1978" s="252"/>
      <c r="M1978" s="253" t="s">
        <v>22</v>
      </c>
      <c r="N1978" s="254" t="s">
        <v>49</v>
      </c>
      <c r="O1978" s="41"/>
      <c r="P1978" s="212">
        <f t="shared" si="301"/>
        <v>0</v>
      </c>
      <c r="Q1978" s="212">
        <v>0</v>
      </c>
      <c r="R1978" s="212">
        <f t="shared" si="302"/>
        <v>0</v>
      </c>
      <c r="S1978" s="212">
        <v>0</v>
      </c>
      <c r="T1978" s="213">
        <f t="shared" si="303"/>
        <v>0</v>
      </c>
      <c r="AR1978" s="23" t="s">
        <v>1745</v>
      </c>
      <c r="AT1978" s="23" t="s">
        <v>272</v>
      </c>
      <c r="AU1978" s="23" t="s">
        <v>86</v>
      </c>
      <c r="AY1978" s="23" t="s">
        <v>183</v>
      </c>
      <c r="BE1978" s="214">
        <f t="shared" si="304"/>
        <v>0</v>
      </c>
      <c r="BF1978" s="214">
        <f t="shared" si="305"/>
        <v>0</v>
      </c>
      <c r="BG1978" s="214">
        <f t="shared" si="306"/>
        <v>0</v>
      </c>
      <c r="BH1978" s="214">
        <f t="shared" si="307"/>
        <v>0</v>
      </c>
      <c r="BI1978" s="214">
        <f t="shared" si="308"/>
        <v>0</v>
      </c>
      <c r="BJ1978" s="23" t="s">
        <v>24</v>
      </c>
      <c r="BK1978" s="214">
        <f t="shared" si="309"/>
        <v>0</v>
      </c>
      <c r="BL1978" s="23" t="s">
        <v>591</v>
      </c>
      <c r="BM1978" s="23" t="s">
        <v>3808</v>
      </c>
    </row>
    <row r="1979" spans="2:65" s="1" customFormat="1" ht="22.5" customHeight="1">
      <c r="B1979" s="40"/>
      <c r="C1979" s="245" t="s">
        <v>3809</v>
      </c>
      <c r="D1979" s="245" t="s">
        <v>272</v>
      </c>
      <c r="E1979" s="246" t="s">
        <v>3810</v>
      </c>
      <c r="F1979" s="247" t="s">
        <v>3751</v>
      </c>
      <c r="G1979" s="248" t="s">
        <v>246</v>
      </c>
      <c r="H1979" s="249">
        <v>30</v>
      </c>
      <c r="I1979" s="250"/>
      <c r="J1979" s="251">
        <f t="shared" si="300"/>
        <v>0</v>
      </c>
      <c r="K1979" s="247" t="s">
        <v>22</v>
      </c>
      <c r="L1979" s="252"/>
      <c r="M1979" s="253" t="s">
        <v>22</v>
      </c>
      <c r="N1979" s="254" t="s">
        <v>49</v>
      </c>
      <c r="O1979" s="41"/>
      <c r="P1979" s="212">
        <f t="shared" si="301"/>
        <v>0</v>
      </c>
      <c r="Q1979" s="212">
        <v>0</v>
      </c>
      <c r="R1979" s="212">
        <f t="shared" si="302"/>
        <v>0</v>
      </c>
      <c r="S1979" s="212">
        <v>0</v>
      </c>
      <c r="T1979" s="213">
        <f t="shared" si="303"/>
        <v>0</v>
      </c>
      <c r="AR1979" s="23" t="s">
        <v>1745</v>
      </c>
      <c r="AT1979" s="23" t="s">
        <v>272</v>
      </c>
      <c r="AU1979" s="23" t="s">
        <v>86</v>
      </c>
      <c r="AY1979" s="23" t="s">
        <v>183</v>
      </c>
      <c r="BE1979" s="214">
        <f t="shared" si="304"/>
        <v>0</v>
      </c>
      <c r="BF1979" s="214">
        <f t="shared" si="305"/>
        <v>0</v>
      </c>
      <c r="BG1979" s="214">
        <f t="shared" si="306"/>
        <v>0</v>
      </c>
      <c r="BH1979" s="214">
        <f t="shared" si="307"/>
        <v>0</v>
      </c>
      <c r="BI1979" s="214">
        <f t="shared" si="308"/>
        <v>0</v>
      </c>
      <c r="BJ1979" s="23" t="s">
        <v>24</v>
      </c>
      <c r="BK1979" s="214">
        <f t="shared" si="309"/>
        <v>0</v>
      </c>
      <c r="BL1979" s="23" t="s">
        <v>591</v>
      </c>
      <c r="BM1979" s="23" t="s">
        <v>3811</v>
      </c>
    </row>
    <row r="1980" spans="2:65" s="1" customFormat="1" ht="22.5" customHeight="1">
      <c r="B1980" s="40"/>
      <c r="C1980" s="245" t="s">
        <v>3812</v>
      </c>
      <c r="D1980" s="245" t="s">
        <v>272</v>
      </c>
      <c r="E1980" s="246" t="s">
        <v>3813</v>
      </c>
      <c r="F1980" s="247" t="s">
        <v>3814</v>
      </c>
      <c r="G1980" s="248" t="s">
        <v>246</v>
      </c>
      <c r="H1980" s="249">
        <v>8</v>
      </c>
      <c r="I1980" s="250"/>
      <c r="J1980" s="251">
        <f t="shared" si="300"/>
        <v>0</v>
      </c>
      <c r="K1980" s="247" t="s">
        <v>22</v>
      </c>
      <c r="L1980" s="252"/>
      <c r="M1980" s="253" t="s">
        <v>22</v>
      </c>
      <c r="N1980" s="254" t="s">
        <v>49</v>
      </c>
      <c r="O1980" s="41"/>
      <c r="P1980" s="212">
        <f t="shared" si="301"/>
        <v>0</v>
      </c>
      <c r="Q1980" s="212">
        <v>0</v>
      </c>
      <c r="R1980" s="212">
        <f t="shared" si="302"/>
        <v>0</v>
      </c>
      <c r="S1980" s="212">
        <v>0</v>
      </c>
      <c r="T1980" s="213">
        <f t="shared" si="303"/>
        <v>0</v>
      </c>
      <c r="AR1980" s="23" t="s">
        <v>1745</v>
      </c>
      <c r="AT1980" s="23" t="s">
        <v>272</v>
      </c>
      <c r="AU1980" s="23" t="s">
        <v>86</v>
      </c>
      <c r="AY1980" s="23" t="s">
        <v>183</v>
      </c>
      <c r="BE1980" s="214">
        <f t="shared" si="304"/>
        <v>0</v>
      </c>
      <c r="BF1980" s="214">
        <f t="shared" si="305"/>
        <v>0</v>
      </c>
      <c r="BG1980" s="214">
        <f t="shared" si="306"/>
        <v>0</v>
      </c>
      <c r="BH1980" s="214">
        <f t="shared" si="307"/>
        <v>0</v>
      </c>
      <c r="BI1980" s="214">
        <f t="shared" si="308"/>
        <v>0</v>
      </c>
      <c r="BJ1980" s="23" t="s">
        <v>24</v>
      </c>
      <c r="BK1980" s="214">
        <f t="shared" si="309"/>
        <v>0</v>
      </c>
      <c r="BL1980" s="23" t="s">
        <v>591</v>
      </c>
      <c r="BM1980" s="23" t="s">
        <v>3815</v>
      </c>
    </row>
    <row r="1981" spans="2:65" s="1" customFormat="1" ht="22.5" customHeight="1">
      <c r="B1981" s="40"/>
      <c r="C1981" s="245" t="s">
        <v>3816</v>
      </c>
      <c r="D1981" s="245" t="s">
        <v>272</v>
      </c>
      <c r="E1981" s="246" t="s">
        <v>3817</v>
      </c>
      <c r="F1981" s="247" t="s">
        <v>3818</v>
      </c>
      <c r="G1981" s="248" t="s">
        <v>246</v>
      </c>
      <c r="H1981" s="249">
        <v>3</v>
      </c>
      <c r="I1981" s="250"/>
      <c r="J1981" s="251">
        <f t="shared" si="300"/>
        <v>0</v>
      </c>
      <c r="K1981" s="247" t="s">
        <v>22</v>
      </c>
      <c r="L1981" s="252"/>
      <c r="M1981" s="253" t="s">
        <v>22</v>
      </c>
      <c r="N1981" s="254" t="s">
        <v>49</v>
      </c>
      <c r="O1981" s="41"/>
      <c r="P1981" s="212">
        <f t="shared" si="301"/>
        <v>0</v>
      </c>
      <c r="Q1981" s="212">
        <v>0</v>
      </c>
      <c r="R1981" s="212">
        <f t="shared" si="302"/>
        <v>0</v>
      </c>
      <c r="S1981" s="212">
        <v>0</v>
      </c>
      <c r="T1981" s="213">
        <f t="shared" si="303"/>
        <v>0</v>
      </c>
      <c r="AR1981" s="23" t="s">
        <v>1745</v>
      </c>
      <c r="AT1981" s="23" t="s">
        <v>272</v>
      </c>
      <c r="AU1981" s="23" t="s">
        <v>86</v>
      </c>
      <c r="AY1981" s="23" t="s">
        <v>183</v>
      </c>
      <c r="BE1981" s="214">
        <f t="shared" si="304"/>
        <v>0</v>
      </c>
      <c r="BF1981" s="214">
        <f t="shared" si="305"/>
        <v>0</v>
      </c>
      <c r="BG1981" s="214">
        <f t="shared" si="306"/>
        <v>0</v>
      </c>
      <c r="BH1981" s="214">
        <f t="shared" si="307"/>
        <v>0</v>
      </c>
      <c r="BI1981" s="214">
        <f t="shared" si="308"/>
        <v>0</v>
      </c>
      <c r="BJ1981" s="23" t="s">
        <v>24</v>
      </c>
      <c r="BK1981" s="214">
        <f t="shared" si="309"/>
        <v>0</v>
      </c>
      <c r="BL1981" s="23" t="s">
        <v>591</v>
      </c>
      <c r="BM1981" s="23" t="s">
        <v>3819</v>
      </c>
    </row>
    <row r="1982" spans="2:65" s="1" customFormat="1" ht="22.5" customHeight="1">
      <c r="B1982" s="40"/>
      <c r="C1982" s="245" t="s">
        <v>3820</v>
      </c>
      <c r="D1982" s="245" t="s">
        <v>272</v>
      </c>
      <c r="E1982" s="246" t="s">
        <v>3821</v>
      </c>
      <c r="F1982" s="247" t="s">
        <v>3822</v>
      </c>
      <c r="G1982" s="248" t="s">
        <v>312</v>
      </c>
      <c r="H1982" s="249">
        <v>50</v>
      </c>
      <c r="I1982" s="250"/>
      <c r="J1982" s="251">
        <f t="shared" si="300"/>
        <v>0</v>
      </c>
      <c r="K1982" s="247" t="s">
        <v>22</v>
      </c>
      <c r="L1982" s="252"/>
      <c r="M1982" s="253" t="s">
        <v>22</v>
      </c>
      <c r="N1982" s="254" t="s">
        <v>49</v>
      </c>
      <c r="O1982" s="41"/>
      <c r="P1982" s="212">
        <f t="shared" si="301"/>
        <v>0</v>
      </c>
      <c r="Q1982" s="212">
        <v>0</v>
      </c>
      <c r="R1982" s="212">
        <f t="shared" si="302"/>
        <v>0</v>
      </c>
      <c r="S1982" s="212">
        <v>0</v>
      </c>
      <c r="T1982" s="213">
        <f t="shared" si="303"/>
        <v>0</v>
      </c>
      <c r="AR1982" s="23" t="s">
        <v>1745</v>
      </c>
      <c r="AT1982" s="23" t="s">
        <v>272</v>
      </c>
      <c r="AU1982" s="23" t="s">
        <v>86</v>
      </c>
      <c r="AY1982" s="23" t="s">
        <v>183</v>
      </c>
      <c r="BE1982" s="214">
        <f t="shared" si="304"/>
        <v>0</v>
      </c>
      <c r="BF1982" s="214">
        <f t="shared" si="305"/>
        <v>0</v>
      </c>
      <c r="BG1982" s="214">
        <f t="shared" si="306"/>
        <v>0</v>
      </c>
      <c r="BH1982" s="214">
        <f t="shared" si="307"/>
        <v>0</v>
      </c>
      <c r="BI1982" s="214">
        <f t="shared" si="308"/>
        <v>0</v>
      </c>
      <c r="BJ1982" s="23" t="s">
        <v>24</v>
      </c>
      <c r="BK1982" s="214">
        <f t="shared" si="309"/>
        <v>0</v>
      </c>
      <c r="BL1982" s="23" t="s">
        <v>591</v>
      </c>
      <c r="BM1982" s="23" t="s">
        <v>3823</v>
      </c>
    </row>
    <row r="1983" spans="2:65" s="1" customFormat="1" ht="22.5" customHeight="1">
      <c r="B1983" s="40"/>
      <c r="C1983" s="245" t="s">
        <v>3824</v>
      </c>
      <c r="D1983" s="245" t="s">
        <v>272</v>
      </c>
      <c r="E1983" s="246" t="s">
        <v>3825</v>
      </c>
      <c r="F1983" s="247" t="s">
        <v>3826</v>
      </c>
      <c r="G1983" s="248" t="s">
        <v>312</v>
      </c>
      <c r="H1983" s="249">
        <v>243</v>
      </c>
      <c r="I1983" s="250"/>
      <c r="J1983" s="251">
        <f t="shared" si="300"/>
        <v>0</v>
      </c>
      <c r="K1983" s="247" t="s">
        <v>22</v>
      </c>
      <c r="L1983" s="252"/>
      <c r="M1983" s="253" t="s">
        <v>22</v>
      </c>
      <c r="N1983" s="254" t="s">
        <v>49</v>
      </c>
      <c r="O1983" s="41"/>
      <c r="P1983" s="212">
        <f t="shared" si="301"/>
        <v>0</v>
      </c>
      <c r="Q1983" s="212">
        <v>0</v>
      </c>
      <c r="R1983" s="212">
        <f t="shared" si="302"/>
        <v>0</v>
      </c>
      <c r="S1983" s="212">
        <v>0</v>
      </c>
      <c r="T1983" s="213">
        <f t="shared" si="303"/>
        <v>0</v>
      </c>
      <c r="AR1983" s="23" t="s">
        <v>1745</v>
      </c>
      <c r="AT1983" s="23" t="s">
        <v>272</v>
      </c>
      <c r="AU1983" s="23" t="s">
        <v>86</v>
      </c>
      <c r="AY1983" s="23" t="s">
        <v>183</v>
      </c>
      <c r="BE1983" s="214">
        <f t="shared" si="304"/>
        <v>0</v>
      </c>
      <c r="BF1983" s="214">
        <f t="shared" si="305"/>
        <v>0</v>
      </c>
      <c r="BG1983" s="214">
        <f t="shared" si="306"/>
        <v>0</v>
      </c>
      <c r="BH1983" s="214">
        <f t="shared" si="307"/>
        <v>0</v>
      </c>
      <c r="BI1983" s="214">
        <f t="shared" si="308"/>
        <v>0</v>
      </c>
      <c r="BJ1983" s="23" t="s">
        <v>24</v>
      </c>
      <c r="BK1983" s="214">
        <f t="shared" si="309"/>
        <v>0</v>
      </c>
      <c r="BL1983" s="23" t="s">
        <v>591</v>
      </c>
      <c r="BM1983" s="23" t="s">
        <v>3827</v>
      </c>
    </row>
    <row r="1984" spans="2:65" s="1" customFormat="1" ht="22.5" customHeight="1">
      <c r="B1984" s="40"/>
      <c r="C1984" s="245" t="s">
        <v>3828</v>
      </c>
      <c r="D1984" s="245" t="s">
        <v>272</v>
      </c>
      <c r="E1984" s="246" t="s">
        <v>3829</v>
      </c>
      <c r="F1984" s="247" t="s">
        <v>3830</v>
      </c>
      <c r="G1984" s="248" t="s">
        <v>312</v>
      </c>
      <c r="H1984" s="249">
        <v>115</v>
      </c>
      <c r="I1984" s="250"/>
      <c r="J1984" s="251">
        <f t="shared" si="300"/>
        <v>0</v>
      </c>
      <c r="K1984" s="247" t="s">
        <v>22</v>
      </c>
      <c r="L1984" s="252"/>
      <c r="M1984" s="253" t="s">
        <v>22</v>
      </c>
      <c r="N1984" s="254" t="s">
        <v>49</v>
      </c>
      <c r="O1984" s="41"/>
      <c r="P1984" s="212">
        <f t="shared" si="301"/>
        <v>0</v>
      </c>
      <c r="Q1984" s="212">
        <v>0</v>
      </c>
      <c r="R1984" s="212">
        <f t="shared" si="302"/>
        <v>0</v>
      </c>
      <c r="S1984" s="212">
        <v>0</v>
      </c>
      <c r="T1984" s="213">
        <f t="shared" si="303"/>
        <v>0</v>
      </c>
      <c r="AR1984" s="23" t="s">
        <v>1745</v>
      </c>
      <c r="AT1984" s="23" t="s">
        <v>272</v>
      </c>
      <c r="AU1984" s="23" t="s">
        <v>86</v>
      </c>
      <c r="AY1984" s="23" t="s">
        <v>183</v>
      </c>
      <c r="BE1984" s="214">
        <f t="shared" si="304"/>
        <v>0</v>
      </c>
      <c r="BF1984" s="214">
        <f t="shared" si="305"/>
        <v>0</v>
      </c>
      <c r="BG1984" s="214">
        <f t="shared" si="306"/>
        <v>0</v>
      </c>
      <c r="BH1984" s="214">
        <f t="shared" si="307"/>
        <v>0</v>
      </c>
      <c r="BI1984" s="214">
        <f t="shared" si="308"/>
        <v>0</v>
      </c>
      <c r="BJ1984" s="23" t="s">
        <v>24</v>
      </c>
      <c r="BK1984" s="214">
        <f t="shared" si="309"/>
        <v>0</v>
      </c>
      <c r="BL1984" s="23" t="s">
        <v>591</v>
      </c>
      <c r="BM1984" s="23" t="s">
        <v>3831</v>
      </c>
    </row>
    <row r="1985" spans="2:65" s="1" customFormat="1" ht="22.5" customHeight="1">
      <c r="B1985" s="40"/>
      <c r="C1985" s="245" t="s">
        <v>3832</v>
      </c>
      <c r="D1985" s="245" t="s">
        <v>272</v>
      </c>
      <c r="E1985" s="246" t="s">
        <v>3833</v>
      </c>
      <c r="F1985" s="247" t="s">
        <v>3834</v>
      </c>
      <c r="G1985" s="248" t="s">
        <v>312</v>
      </c>
      <c r="H1985" s="249">
        <v>10</v>
      </c>
      <c r="I1985" s="250"/>
      <c r="J1985" s="251">
        <f t="shared" si="300"/>
        <v>0</v>
      </c>
      <c r="K1985" s="247" t="s">
        <v>22</v>
      </c>
      <c r="L1985" s="252"/>
      <c r="M1985" s="253" t="s">
        <v>22</v>
      </c>
      <c r="N1985" s="254" t="s">
        <v>49</v>
      </c>
      <c r="O1985" s="41"/>
      <c r="P1985" s="212">
        <f t="shared" si="301"/>
        <v>0</v>
      </c>
      <c r="Q1985" s="212">
        <v>0</v>
      </c>
      <c r="R1985" s="212">
        <f t="shared" si="302"/>
        <v>0</v>
      </c>
      <c r="S1985" s="212">
        <v>0</v>
      </c>
      <c r="T1985" s="213">
        <f t="shared" si="303"/>
        <v>0</v>
      </c>
      <c r="AR1985" s="23" t="s">
        <v>1745</v>
      </c>
      <c r="AT1985" s="23" t="s">
        <v>272</v>
      </c>
      <c r="AU1985" s="23" t="s">
        <v>86</v>
      </c>
      <c r="AY1985" s="23" t="s">
        <v>183</v>
      </c>
      <c r="BE1985" s="214">
        <f t="shared" si="304"/>
        <v>0</v>
      </c>
      <c r="BF1985" s="214">
        <f t="shared" si="305"/>
        <v>0</v>
      </c>
      <c r="BG1985" s="214">
        <f t="shared" si="306"/>
        <v>0</v>
      </c>
      <c r="BH1985" s="214">
        <f t="shared" si="307"/>
        <v>0</v>
      </c>
      <c r="BI1985" s="214">
        <f t="shared" si="308"/>
        <v>0</v>
      </c>
      <c r="BJ1985" s="23" t="s">
        <v>24</v>
      </c>
      <c r="BK1985" s="214">
        <f t="shared" si="309"/>
        <v>0</v>
      </c>
      <c r="BL1985" s="23" t="s">
        <v>591</v>
      </c>
      <c r="BM1985" s="23" t="s">
        <v>3835</v>
      </c>
    </row>
    <row r="1986" spans="2:65" s="1" customFormat="1" ht="22.5" customHeight="1">
      <c r="B1986" s="40"/>
      <c r="C1986" s="245" t="s">
        <v>3836</v>
      </c>
      <c r="D1986" s="245" t="s">
        <v>272</v>
      </c>
      <c r="E1986" s="246" t="s">
        <v>3837</v>
      </c>
      <c r="F1986" s="247" t="s">
        <v>3838</v>
      </c>
      <c r="G1986" s="248" t="s">
        <v>312</v>
      </c>
      <c r="H1986" s="249">
        <v>20</v>
      </c>
      <c r="I1986" s="250"/>
      <c r="J1986" s="251">
        <f t="shared" si="300"/>
        <v>0</v>
      </c>
      <c r="K1986" s="247" t="s">
        <v>22</v>
      </c>
      <c r="L1986" s="252"/>
      <c r="M1986" s="253" t="s">
        <v>22</v>
      </c>
      <c r="N1986" s="254" t="s">
        <v>49</v>
      </c>
      <c r="O1986" s="41"/>
      <c r="P1986" s="212">
        <f t="shared" si="301"/>
        <v>0</v>
      </c>
      <c r="Q1986" s="212">
        <v>0</v>
      </c>
      <c r="R1986" s="212">
        <f t="shared" si="302"/>
        <v>0</v>
      </c>
      <c r="S1986" s="212">
        <v>0</v>
      </c>
      <c r="T1986" s="213">
        <f t="shared" si="303"/>
        <v>0</v>
      </c>
      <c r="AR1986" s="23" t="s">
        <v>1745</v>
      </c>
      <c r="AT1986" s="23" t="s">
        <v>272</v>
      </c>
      <c r="AU1986" s="23" t="s">
        <v>86</v>
      </c>
      <c r="AY1986" s="23" t="s">
        <v>183</v>
      </c>
      <c r="BE1986" s="214">
        <f t="shared" si="304"/>
        <v>0</v>
      </c>
      <c r="BF1986" s="214">
        <f t="shared" si="305"/>
        <v>0</v>
      </c>
      <c r="BG1986" s="214">
        <f t="shared" si="306"/>
        <v>0</v>
      </c>
      <c r="BH1986" s="214">
        <f t="shared" si="307"/>
        <v>0</v>
      </c>
      <c r="BI1986" s="214">
        <f t="shared" si="308"/>
        <v>0</v>
      </c>
      <c r="BJ1986" s="23" t="s">
        <v>24</v>
      </c>
      <c r="BK1986" s="214">
        <f t="shared" si="309"/>
        <v>0</v>
      </c>
      <c r="BL1986" s="23" t="s">
        <v>591</v>
      </c>
      <c r="BM1986" s="23" t="s">
        <v>3839</v>
      </c>
    </row>
    <row r="1987" spans="2:65" s="1" customFormat="1" ht="22.5" customHeight="1">
      <c r="B1987" s="40"/>
      <c r="C1987" s="245" t="s">
        <v>3840</v>
      </c>
      <c r="D1987" s="245" t="s">
        <v>272</v>
      </c>
      <c r="E1987" s="246" t="s">
        <v>3841</v>
      </c>
      <c r="F1987" s="247" t="s">
        <v>3842</v>
      </c>
      <c r="G1987" s="248" t="s">
        <v>312</v>
      </c>
      <c r="H1987" s="249">
        <v>50</v>
      </c>
      <c r="I1987" s="250"/>
      <c r="J1987" s="251">
        <f t="shared" si="300"/>
        <v>0</v>
      </c>
      <c r="K1987" s="247" t="s">
        <v>22</v>
      </c>
      <c r="L1987" s="252"/>
      <c r="M1987" s="253" t="s">
        <v>22</v>
      </c>
      <c r="N1987" s="254" t="s">
        <v>49</v>
      </c>
      <c r="O1987" s="41"/>
      <c r="P1987" s="212">
        <f t="shared" si="301"/>
        <v>0</v>
      </c>
      <c r="Q1987" s="212">
        <v>0</v>
      </c>
      <c r="R1987" s="212">
        <f t="shared" si="302"/>
        <v>0</v>
      </c>
      <c r="S1987" s="212">
        <v>0</v>
      </c>
      <c r="T1987" s="213">
        <f t="shared" si="303"/>
        <v>0</v>
      </c>
      <c r="AR1987" s="23" t="s">
        <v>1745</v>
      </c>
      <c r="AT1987" s="23" t="s">
        <v>272</v>
      </c>
      <c r="AU1987" s="23" t="s">
        <v>86</v>
      </c>
      <c r="AY1987" s="23" t="s">
        <v>183</v>
      </c>
      <c r="BE1987" s="214">
        <f t="shared" si="304"/>
        <v>0</v>
      </c>
      <c r="BF1987" s="214">
        <f t="shared" si="305"/>
        <v>0</v>
      </c>
      <c r="BG1987" s="214">
        <f t="shared" si="306"/>
        <v>0</v>
      </c>
      <c r="BH1987" s="214">
        <f t="shared" si="307"/>
        <v>0</v>
      </c>
      <c r="BI1987" s="214">
        <f t="shared" si="308"/>
        <v>0</v>
      </c>
      <c r="BJ1987" s="23" t="s">
        <v>24</v>
      </c>
      <c r="BK1987" s="214">
        <f t="shared" si="309"/>
        <v>0</v>
      </c>
      <c r="BL1987" s="23" t="s">
        <v>591</v>
      </c>
      <c r="BM1987" s="23" t="s">
        <v>3843</v>
      </c>
    </row>
    <row r="1988" spans="2:65" s="1" customFormat="1" ht="22.5" customHeight="1">
      <c r="B1988" s="40"/>
      <c r="C1988" s="245" t="s">
        <v>3844</v>
      </c>
      <c r="D1988" s="245" t="s">
        <v>272</v>
      </c>
      <c r="E1988" s="246" t="s">
        <v>3845</v>
      </c>
      <c r="F1988" s="247" t="s">
        <v>3846</v>
      </c>
      <c r="G1988" s="248" t="s">
        <v>312</v>
      </c>
      <c r="H1988" s="249">
        <v>8</v>
      </c>
      <c r="I1988" s="250"/>
      <c r="J1988" s="251">
        <f t="shared" si="300"/>
        <v>0</v>
      </c>
      <c r="K1988" s="247" t="s">
        <v>22</v>
      </c>
      <c r="L1988" s="252"/>
      <c r="M1988" s="253" t="s">
        <v>22</v>
      </c>
      <c r="N1988" s="254" t="s">
        <v>49</v>
      </c>
      <c r="O1988" s="41"/>
      <c r="P1988" s="212">
        <f t="shared" si="301"/>
        <v>0</v>
      </c>
      <c r="Q1988" s="212">
        <v>0</v>
      </c>
      <c r="R1988" s="212">
        <f t="shared" si="302"/>
        <v>0</v>
      </c>
      <c r="S1988" s="212">
        <v>0</v>
      </c>
      <c r="T1988" s="213">
        <f t="shared" si="303"/>
        <v>0</v>
      </c>
      <c r="AR1988" s="23" t="s">
        <v>1745</v>
      </c>
      <c r="AT1988" s="23" t="s">
        <v>272</v>
      </c>
      <c r="AU1988" s="23" t="s">
        <v>86</v>
      </c>
      <c r="AY1988" s="23" t="s">
        <v>183</v>
      </c>
      <c r="BE1988" s="214">
        <f t="shared" si="304"/>
        <v>0</v>
      </c>
      <c r="BF1988" s="214">
        <f t="shared" si="305"/>
        <v>0</v>
      </c>
      <c r="BG1988" s="214">
        <f t="shared" si="306"/>
        <v>0</v>
      </c>
      <c r="BH1988" s="214">
        <f t="shared" si="307"/>
        <v>0</v>
      </c>
      <c r="BI1988" s="214">
        <f t="shared" si="308"/>
        <v>0</v>
      </c>
      <c r="BJ1988" s="23" t="s">
        <v>24</v>
      </c>
      <c r="BK1988" s="214">
        <f t="shared" si="309"/>
        <v>0</v>
      </c>
      <c r="BL1988" s="23" t="s">
        <v>591</v>
      </c>
      <c r="BM1988" s="23" t="s">
        <v>3847</v>
      </c>
    </row>
    <row r="1989" spans="2:65" s="1" customFormat="1" ht="22.5" customHeight="1">
      <c r="B1989" s="40"/>
      <c r="C1989" s="245" t="s">
        <v>3848</v>
      </c>
      <c r="D1989" s="245" t="s">
        <v>272</v>
      </c>
      <c r="E1989" s="246" t="s">
        <v>3849</v>
      </c>
      <c r="F1989" s="247" t="s">
        <v>3850</v>
      </c>
      <c r="G1989" s="248" t="s">
        <v>312</v>
      </c>
      <c r="H1989" s="249">
        <v>50</v>
      </c>
      <c r="I1989" s="250"/>
      <c r="J1989" s="251">
        <f t="shared" si="300"/>
        <v>0</v>
      </c>
      <c r="K1989" s="247" t="s">
        <v>22</v>
      </c>
      <c r="L1989" s="252"/>
      <c r="M1989" s="253" t="s">
        <v>22</v>
      </c>
      <c r="N1989" s="254" t="s">
        <v>49</v>
      </c>
      <c r="O1989" s="41"/>
      <c r="P1989" s="212">
        <f t="shared" si="301"/>
        <v>0</v>
      </c>
      <c r="Q1989" s="212">
        <v>0</v>
      </c>
      <c r="R1989" s="212">
        <f t="shared" si="302"/>
        <v>0</v>
      </c>
      <c r="S1989" s="212">
        <v>0</v>
      </c>
      <c r="T1989" s="213">
        <f t="shared" si="303"/>
        <v>0</v>
      </c>
      <c r="AR1989" s="23" t="s">
        <v>1745</v>
      </c>
      <c r="AT1989" s="23" t="s">
        <v>272</v>
      </c>
      <c r="AU1989" s="23" t="s">
        <v>86</v>
      </c>
      <c r="AY1989" s="23" t="s">
        <v>183</v>
      </c>
      <c r="BE1989" s="214">
        <f t="shared" si="304"/>
        <v>0</v>
      </c>
      <c r="BF1989" s="214">
        <f t="shared" si="305"/>
        <v>0</v>
      </c>
      <c r="BG1989" s="214">
        <f t="shared" si="306"/>
        <v>0</v>
      </c>
      <c r="BH1989" s="214">
        <f t="shared" si="307"/>
        <v>0</v>
      </c>
      <c r="BI1989" s="214">
        <f t="shared" si="308"/>
        <v>0</v>
      </c>
      <c r="BJ1989" s="23" t="s">
        <v>24</v>
      </c>
      <c r="BK1989" s="214">
        <f t="shared" si="309"/>
        <v>0</v>
      </c>
      <c r="BL1989" s="23" t="s">
        <v>591</v>
      </c>
      <c r="BM1989" s="23" t="s">
        <v>3851</v>
      </c>
    </row>
    <row r="1990" spans="2:65" s="1" customFormat="1" ht="22.5" customHeight="1">
      <c r="B1990" s="40"/>
      <c r="C1990" s="245" t="s">
        <v>3852</v>
      </c>
      <c r="D1990" s="245" t="s">
        <v>272</v>
      </c>
      <c r="E1990" s="246" t="s">
        <v>3853</v>
      </c>
      <c r="F1990" s="247" t="s">
        <v>3854</v>
      </c>
      <c r="G1990" s="248" t="s">
        <v>312</v>
      </c>
      <c r="H1990" s="249">
        <v>20</v>
      </c>
      <c r="I1990" s="250"/>
      <c r="J1990" s="251">
        <f t="shared" si="300"/>
        <v>0</v>
      </c>
      <c r="K1990" s="247" t="s">
        <v>22</v>
      </c>
      <c r="L1990" s="252"/>
      <c r="M1990" s="253" t="s">
        <v>22</v>
      </c>
      <c r="N1990" s="254" t="s">
        <v>49</v>
      </c>
      <c r="O1990" s="41"/>
      <c r="P1990" s="212">
        <f t="shared" si="301"/>
        <v>0</v>
      </c>
      <c r="Q1990" s="212">
        <v>0</v>
      </c>
      <c r="R1990" s="212">
        <f t="shared" si="302"/>
        <v>0</v>
      </c>
      <c r="S1990" s="212">
        <v>0</v>
      </c>
      <c r="T1990" s="213">
        <f t="shared" si="303"/>
        <v>0</v>
      </c>
      <c r="AR1990" s="23" t="s">
        <v>1745</v>
      </c>
      <c r="AT1990" s="23" t="s">
        <v>272</v>
      </c>
      <c r="AU1990" s="23" t="s">
        <v>86</v>
      </c>
      <c r="AY1990" s="23" t="s">
        <v>183</v>
      </c>
      <c r="BE1990" s="214">
        <f t="shared" si="304"/>
        <v>0</v>
      </c>
      <c r="BF1990" s="214">
        <f t="shared" si="305"/>
        <v>0</v>
      </c>
      <c r="BG1990" s="214">
        <f t="shared" si="306"/>
        <v>0</v>
      </c>
      <c r="BH1990" s="214">
        <f t="shared" si="307"/>
        <v>0</v>
      </c>
      <c r="BI1990" s="214">
        <f t="shared" si="308"/>
        <v>0</v>
      </c>
      <c r="BJ1990" s="23" t="s">
        <v>24</v>
      </c>
      <c r="BK1990" s="214">
        <f t="shared" si="309"/>
        <v>0</v>
      </c>
      <c r="BL1990" s="23" t="s">
        <v>591</v>
      </c>
      <c r="BM1990" s="23" t="s">
        <v>3855</v>
      </c>
    </row>
    <row r="1991" spans="2:65" s="1" customFormat="1" ht="22.5" customHeight="1">
      <c r="B1991" s="40"/>
      <c r="C1991" s="245" t="s">
        <v>3856</v>
      </c>
      <c r="D1991" s="245" t="s">
        <v>272</v>
      </c>
      <c r="E1991" s="246" t="s">
        <v>3857</v>
      </c>
      <c r="F1991" s="247" t="s">
        <v>3858</v>
      </c>
      <c r="G1991" s="248" t="s">
        <v>246</v>
      </c>
      <c r="H1991" s="249">
        <v>5</v>
      </c>
      <c r="I1991" s="250"/>
      <c r="J1991" s="251">
        <f t="shared" si="300"/>
        <v>0</v>
      </c>
      <c r="K1991" s="247" t="s">
        <v>22</v>
      </c>
      <c r="L1991" s="252"/>
      <c r="M1991" s="253" t="s">
        <v>22</v>
      </c>
      <c r="N1991" s="254" t="s">
        <v>49</v>
      </c>
      <c r="O1991" s="41"/>
      <c r="P1991" s="212">
        <f t="shared" si="301"/>
        <v>0</v>
      </c>
      <c r="Q1991" s="212">
        <v>0</v>
      </c>
      <c r="R1991" s="212">
        <f t="shared" si="302"/>
        <v>0</v>
      </c>
      <c r="S1991" s="212">
        <v>0</v>
      </c>
      <c r="T1991" s="213">
        <f t="shared" si="303"/>
        <v>0</v>
      </c>
      <c r="AR1991" s="23" t="s">
        <v>1745</v>
      </c>
      <c r="AT1991" s="23" t="s">
        <v>272</v>
      </c>
      <c r="AU1991" s="23" t="s">
        <v>86</v>
      </c>
      <c r="AY1991" s="23" t="s">
        <v>183</v>
      </c>
      <c r="BE1991" s="214">
        <f t="shared" si="304"/>
        <v>0</v>
      </c>
      <c r="BF1991" s="214">
        <f t="shared" si="305"/>
        <v>0</v>
      </c>
      <c r="BG1991" s="214">
        <f t="shared" si="306"/>
        <v>0</v>
      </c>
      <c r="BH1991" s="214">
        <f t="shared" si="307"/>
        <v>0</v>
      </c>
      <c r="BI1991" s="214">
        <f t="shared" si="308"/>
        <v>0</v>
      </c>
      <c r="BJ1991" s="23" t="s">
        <v>24</v>
      </c>
      <c r="BK1991" s="214">
        <f t="shared" si="309"/>
        <v>0</v>
      </c>
      <c r="BL1991" s="23" t="s">
        <v>591</v>
      </c>
      <c r="BM1991" s="23" t="s">
        <v>3859</v>
      </c>
    </row>
    <row r="1992" spans="2:65" s="1" customFormat="1" ht="22.5" customHeight="1">
      <c r="B1992" s="40"/>
      <c r="C1992" s="245" t="s">
        <v>3860</v>
      </c>
      <c r="D1992" s="245" t="s">
        <v>272</v>
      </c>
      <c r="E1992" s="246" t="s">
        <v>3861</v>
      </c>
      <c r="F1992" s="247" t="s">
        <v>3862</v>
      </c>
      <c r="G1992" s="248" t="s">
        <v>312</v>
      </c>
      <c r="H1992" s="249">
        <v>20</v>
      </c>
      <c r="I1992" s="250"/>
      <c r="J1992" s="251">
        <f t="shared" si="300"/>
        <v>0</v>
      </c>
      <c r="K1992" s="247" t="s">
        <v>22</v>
      </c>
      <c r="L1992" s="252"/>
      <c r="M1992" s="253" t="s">
        <v>22</v>
      </c>
      <c r="N1992" s="254" t="s">
        <v>49</v>
      </c>
      <c r="O1992" s="41"/>
      <c r="P1992" s="212">
        <f t="shared" si="301"/>
        <v>0</v>
      </c>
      <c r="Q1992" s="212">
        <v>0</v>
      </c>
      <c r="R1992" s="212">
        <f t="shared" si="302"/>
        <v>0</v>
      </c>
      <c r="S1992" s="212">
        <v>0</v>
      </c>
      <c r="T1992" s="213">
        <f t="shared" si="303"/>
        <v>0</v>
      </c>
      <c r="AR1992" s="23" t="s">
        <v>1745</v>
      </c>
      <c r="AT1992" s="23" t="s">
        <v>272</v>
      </c>
      <c r="AU1992" s="23" t="s">
        <v>86</v>
      </c>
      <c r="AY1992" s="23" t="s">
        <v>183</v>
      </c>
      <c r="BE1992" s="214">
        <f t="shared" si="304"/>
        <v>0</v>
      </c>
      <c r="BF1992" s="214">
        <f t="shared" si="305"/>
        <v>0</v>
      </c>
      <c r="BG1992" s="214">
        <f t="shared" si="306"/>
        <v>0</v>
      </c>
      <c r="BH1992" s="214">
        <f t="shared" si="307"/>
        <v>0</v>
      </c>
      <c r="BI1992" s="214">
        <f t="shared" si="308"/>
        <v>0</v>
      </c>
      <c r="BJ1992" s="23" t="s">
        <v>24</v>
      </c>
      <c r="BK1992" s="214">
        <f t="shared" si="309"/>
        <v>0</v>
      </c>
      <c r="BL1992" s="23" t="s">
        <v>591</v>
      </c>
      <c r="BM1992" s="23" t="s">
        <v>3863</v>
      </c>
    </row>
    <row r="1993" spans="2:65" s="1" customFormat="1" ht="22.5" customHeight="1">
      <c r="B1993" s="40"/>
      <c r="C1993" s="245" t="s">
        <v>3864</v>
      </c>
      <c r="D1993" s="245" t="s">
        <v>272</v>
      </c>
      <c r="E1993" s="246" t="s">
        <v>3865</v>
      </c>
      <c r="F1993" s="247" t="s">
        <v>3866</v>
      </c>
      <c r="G1993" s="248" t="s">
        <v>246</v>
      </c>
      <c r="H1993" s="249">
        <v>5</v>
      </c>
      <c r="I1993" s="250"/>
      <c r="J1993" s="251">
        <f aca="true" t="shared" si="310" ref="J1993:J2024">ROUND(I1993*H1993,2)</f>
        <v>0</v>
      </c>
      <c r="K1993" s="247" t="s">
        <v>22</v>
      </c>
      <c r="L1993" s="252"/>
      <c r="M1993" s="253" t="s">
        <v>22</v>
      </c>
      <c r="N1993" s="254" t="s">
        <v>49</v>
      </c>
      <c r="O1993" s="41"/>
      <c r="P1993" s="212">
        <f aca="true" t="shared" si="311" ref="P1993:P2024">O1993*H1993</f>
        <v>0</v>
      </c>
      <c r="Q1993" s="212">
        <v>0</v>
      </c>
      <c r="R1993" s="212">
        <f aca="true" t="shared" si="312" ref="R1993:R2024">Q1993*H1993</f>
        <v>0</v>
      </c>
      <c r="S1993" s="212">
        <v>0</v>
      </c>
      <c r="T1993" s="213">
        <f aca="true" t="shared" si="313" ref="T1993:T2024">S1993*H1993</f>
        <v>0</v>
      </c>
      <c r="AR1993" s="23" t="s">
        <v>1745</v>
      </c>
      <c r="AT1993" s="23" t="s">
        <v>272</v>
      </c>
      <c r="AU1993" s="23" t="s">
        <v>86</v>
      </c>
      <c r="AY1993" s="23" t="s">
        <v>183</v>
      </c>
      <c r="BE1993" s="214">
        <f aca="true" t="shared" si="314" ref="BE1993:BE2028">IF(N1993="základní",J1993,0)</f>
        <v>0</v>
      </c>
      <c r="BF1993" s="214">
        <f aca="true" t="shared" si="315" ref="BF1993:BF2028">IF(N1993="snížená",J1993,0)</f>
        <v>0</v>
      </c>
      <c r="BG1993" s="214">
        <f aca="true" t="shared" si="316" ref="BG1993:BG2028">IF(N1993="zákl. přenesená",J1993,0)</f>
        <v>0</v>
      </c>
      <c r="BH1993" s="214">
        <f aca="true" t="shared" si="317" ref="BH1993:BH2028">IF(N1993="sníž. přenesená",J1993,0)</f>
        <v>0</v>
      </c>
      <c r="BI1993" s="214">
        <f aca="true" t="shared" si="318" ref="BI1993:BI2028">IF(N1993="nulová",J1993,0)</f>
        <v>0</v>
      </c>
      <c r="BJ1993" s="23" t="s">
        <v>24</v>
      </c>
      <c r="BK1993" s="214">
        <f aca="true" t="shared" si="319" ref="BK1993:BK2028">ROUND(I1993*H1993,2)</f>
        <v>0</v>
      </c>
      <c r="BL1993" s="23" t="s">
        <v>591</v>
      </c>
      <c r="BM1993" s="23" t="s">
        <v>3867</v>
      </c>
    </row>
    <row r="1994" spans="2:65" s="1" customFormat="1" ht="22.5" customHeight="1">
      <c r="B1994" s="40"/>
      <c r="C1994" s="245" t="s">
        <v>2246</v>
      </c>
      <c r="D1994" s="245" t="s">
        <v>272</v>
      </c>
      <c r="E1994" s="246" t="s">
        <v>3868</v>
      </c>
      <c r="F1994" s="247" t="s">
        <v>3869</v>
      </c>
      <c r="G1994" s="248" t="s">
        <v>312</v>
      </c>
      <c r="H1994" s="249">
        <v>20</v>
      </c>
      <c r="I1994" s="250"/>
      <c r="J1994" s="251">
        <f t="shared" si="310"/>
        <v>0</v>
      </c>
      <c r="K1994" s="247" t="s">
        <v>22</v>
      </c>
      <c r="L1994" s="252"/>
      <c r="M1994" s="253" t="s">
        <v>22</v>
      </c>
      <c r="N1994" s="254" t="s">
        <v>49</v>
      </c>
      <c r="O1994" s="41"/>
      <c r="P1994" s="212">
        <f t="shared" si="311"/>
        <v>0</v>
      </c>
      <c r="Q1994" s="212">
        <v>0</v>
      </c>
      <c r="R1994" s="212">
        <f t="shared" si="312"/>
        <v>0</v>
      </c>
      <c r="S1994" s="212">
        <v>0</v>
      </c>
      <c r="T1994" s="213">
        <f t="shared" si="313"/>
        <v>0</v>
      </c>
      <c r="AR1994" s="23" t="s">
        <v>1745</v>
      </c>
      <c r="AT1994" s="23" t="s">
        <v>272</v>
      </c>
      <c r="AU1994" s="23" t="s">
        <v>86</v>
      </c>
      <c r="AY1994" s="23" t="s">
        <v>183</v>
      </c>
      <c r="BE1994" s="214">
        <f t="shared" si="314"/>
        <v>0</v>
      </c>
      <c r="BF1994" s="214">
        <f t="shared" si="315"/>
        <v>0</v>
      </c>
      <c r="BG1994" s="214">
        <f t="shared" si="316"/>
        <v>0</v>
      </c>
      <c r="BH1994" s="214">
        <f t="shared" si="317"/>
        <v>0</v>
      </c>
      <c r="BI1994" s="214">
        <f t="shared" si="318"/>
        <v>0</v>
      </c>
      <c r="BJ1994" s="23" t="s">
        <v>24</v>
      </c>
      <c r="BK1994" s="214">
        <f t="shared" si="319"/>
        <v>0</v>
      </c>
      <c r="BL1994" s="23" t="s">
        <v>591</v>
      </c>
      <c r="BM1994" s="23" t="s">
        <v>3870</v>
      </c>
    </row>
    <row r="1995" spans="2:65" s="1" customFormat="1" ht="22.5" customHeight="1">
      <c r="B1995" s="40"/>
      <c r="C1995" s="245" t="s">
        <v>2257</v>
      </c>
      <c r="D1995" s="245" t="s">
        <v>272</v>
      </c>
      <c r="E1995" s="246" t="s">
        <v>3871</v>
      </c>
      <c r="F1995" s="247" t="s">
        <v>3872</v>
      </c>
      <c r="G1995" s="248" t="s">
        <v>246</v>
      </c>
      <c r="H1995" s="249">
        <v>30</v>
      </c>
      <c r="I1995" s="250"/>
      <c r="J1995" s="251">
        <f t="shared" si="310"/>
        <v>0</v>
      </c>
      <c r="K1995" s="247" t="s">
        <v>22</v>
      </c>
      <c r="L1995" s="252"/>
      <c r="M1995" s="253" t="s">
        <v>22</v>
      </c>
      <c r="N1995" s="254" t="s">
        <v>49</v>
      </c>
      <c r="O1995" s="41"/>
      <c r="P1995" s="212">
        <f t="shared" si="311"/>
        <v>0</v>
      </c>
      <c r="Q1995" s="212">
        <v>0</v>
      </c>
      <c r="R1995" s="212">
        <f t="shared" si="312"/>
        <v>0</v>
      </c>
      <c r="S1995" s="212">
        <v>0</v>
      </c>
      <c r="T1995" s="213">
        <f t="shared" si="313"/>
        <v>0</v>
      </c>
      <c r="AR1995" s="23" t="s">
        <v>1745</v>
      </c>
      <c r="AT1995" s="23" t="s">
        <v>272</v>
      </c>
      <c r="AU1995" s="23" t="s">
        <v>86</v>
      </c>
      <c r="AY1995" s="23" t="s">
        <v>183</v>
      </c>
      <c r="BE1995" s="214">
        <f t="shared" si="314"/>
        <v>0</v>
      </c>
      <c r="BF1995" s="214">
        <f t="shared" si="315"/>
        <v>0</v>
      </c>
      <c r="BG1995" s="214">
        <f t="shared" si="316"/>
        <v>0</v>
      </c>
      <c r="BH1995" s="214">
        <f t="shared" si="317"/>
        <v>0</v>
      </c>
      <c r="BI1995" s="214">
        <f t="shared" si="318"/>
        <v>0</v>
      </c>
      <c r="BJ1995" s="23" t="s">
        <v>24</v>
      </c>
      <c r="BK1995" s="214">
        <f t="shared" si="319"/>
        <v>0</v>
      </c>
      <c r="BL1995" s="23" t="s">
        <v>591</v>
      </c>
      <c r="BM1995" s="23" t="s">
        <v>3873</v>
      </c>
    </row>
    <row r="1996" spans="2:65" s="1" customFormat="1" ht="22.5" customHeight="1">
      <c r="B1996" s="40"/>
      <c r="C1996" s="245" t="s">
        <v>3874</v>
      </c>
      <c r="D1996" s="245" t="s">
        <v>272</v>
      </c>
      <c r="E1996" s="246" t="s">
        <v>3875</v>
      </c>
      <c r="F1996" s="247" t="s">
        <v>3876</v>
      </c>
      <c r="G1996" s="248" t="s">
        <v>246</v>
      </c>
      <c r="H1996" s="249">
        <v>10</v>
      </c>
      <c r="I1996" s="250"/>
      <c r="J1996" s="251">
        <f t="shared" si="310"/>
        <v>0</v>
      </c>
      <c r="K1996" s="247" t="s">
        <v>22</v>
      </c>
      <c r="L1996" s="252"/>
      <c r="M1996" s="253" t="s">
        <v>22</v>
      </c>
      <c r="N1996" s="254" t="s">
        <v>49</v>
      </c>
      <c r="O1996" s="41"/>
      <c r="P1996" s="212">
        <f t="shared" si="311"/>
        <v>0</v>
      </c>
      <c r="Q1996" s="212">
        <v>0</v>
      </c>
      <c r="R1996" s="212">
        <f t="shared" si="312"/>
        <v>0</v>
      </c>
      <c r="S1996" s="212">
        <v>0</v>
      </c>
      <c r="T1996" s="213">
        <f t="shared" si="313"/>
        <v>0</v>
      </c>
      <c r="AR1996" s="23" t="s">
        <v>1745</v>
      </c>
      <c r="AT1996" s="23" t="s">
        <v>272</v>
      </c>
      <c r="AU1996" s="23" t="s">
        <v>86</v>
      </c>
      <c r="AY1996" s="23" t="s">
        <v>183</v>
      </c>
      <c r="BE1996" s="214">
        <f t="shared" si="314"/>
        <v>0</v>
      </c>
      <c r="BF1996" s="214">
        <f t="shared" si="315"/>
        <v>0</v>
      </c>
      <c r="BG1996" s="214">
        <f t="shared" si="316"/>
        <v>0</v>
      </c>
      <c r="BH1996" s="214">
        <f t="shared" si="317"/>
        <v>0</v>
      </c>
      <c r="BI1996" s="214">
        <f t="shared" si="318"/>
        <v>0</v>
      </c>
      <c r="BJ1996" s="23" t="s">
        <v>24</v>
      </c>
      <c r="BK1996" s="214">
        <f t="shared" si="319"/>
        <v>0</v>
      </c>
      <c r="BL1996" s="23" t="s">
        <v>591</v>
      </c>
      <c r="BM1996" s="23" t="s">
        <v>3877</v>
      </c>
    </row>
    <row r="1997" spans="2:65" s="1" customFormat="1" ht="22.5" customHeight="1">
      <c r="B1997" s="40"/>
      <c r="C1997" s="245" t="s">
        <v>2291</v>
      </c>
      <c r="D1997" s="245" t="s">
        <v>272</v>
      </c>
      <c r="E1997" s="246" t="s">
        <v>3878</v>
      </c>
      <c r="F1997" s="247" t="s">
        <v>3879</v>
      </c>
      <c r="G1997" s="248" t="s">
        <v>246</v>
      </c>
      <c r="H1997" s="249">
        <v>2</v>
      </c>
      <c r="I1997" s="250"/>
      <c r="J1997" s="251">
        <f t="shared" si="310"/>
        <v>0</v>
      </c>
      <c r="K1997" s="247" t="s">
        <v>22</v>
      </c>
      <c r="L1997" s="252"/>
      <c r="M1997" s="253" t="s">
        <v>22</v>
      </c>
      <c r="N1997" s="254" t="s">
        <v>49</v>
      </c>
      <c r="O1997" s="41"/>
      <c r="P1997" s="212">
        <f t="shared" si="311"/>
        <v>0</v>
      </c>
      <c r="Q1997" s="212">
        <v>0</v>
      </c>
      <c r="R1997" s="212">
        <f t="shared" si="312"/>
        <v>0</v>
      </c>
      <c r="S1997" s="212">
        <v>0</v>
      </c>
      <c r="T1997" s="213">
        <f t="shared" si="313"/>
        <v>0</v>
      </c>
      <c r="AR1997" s="23" t="s">
        <v>1745</v>
      </c>
      <c r="AT1997" s="23" t="s">
        <v>272</v>
      </c>
      <c r="AU1997" s="23" t="s">
        <v>86</v>
      </c>
      <c r="AY1997" s="23" t="s">
        <v>183</v>
      </c>
      <c r="BE1997" s="214">
        <f t="shared" si="314"/>
        <v>0</v>
      </c>
      <c r="BF1997" s="214">
        <f t="shared" si="315"/>
        <v>0</v>
      </c>
      <c r="BG1997" s="214">
        <f t="shared" si="316"/>
        <v>0</v>
      </c>
      <c r="BH1997" s="214">
        <f t="shared" si="317"/>
        <v>0</v>
      </c>
      <c r="BI1997" s="214">
        <f t="shared" si="318"/>
        <v>0</v>
      </c>
      <c r="BJ1997" s="23" t="s">
        <v>24</v>
      </c>
      <c r="BK1997" s="214">
        <f t="shared" si="319"/>
        <v>0</v>
      </c>
      <c r="BL1997" s="23" t="s">
        <v>591</v>
      </c>
      <c r="BM1997" s="23" t="s">
        <v>3880</v>
      </c>
    </row>
    <row r="1998" spans="2:65" s="1" customFormat="1" ht="22.5" customHeight="1">
      <c r="B1998" s="40"/>
      <c r="C1998" s="245" t="s">
        <v>2405</v>
      </c>
      <c r="D1998" s="245" t="s">
        <v>272</v>
      </c>
      <c r="E1998" s="246" t="s">
        <v>3881</v>
      </c>
      <c r="F1998" s="247" t="s">
        <v>3882</v>
      </c>
      <c r="G1998" s="248" t="s">
        <v>312</v>
      </c>
      <c r="H1998" s="249">
        <v>20</v>
      </c>
      <c r="I1998" s="250"/>
      <c r="J1998" s="251">
        <f t="shared" si="310"/>
        <v>0</v>
      </c>
      <c r="K1998" s="247" t="s">
        <v>22</v>
      </c>
      <c r="L1998" s="252"/>
      <c r="M1998" s="253" t="s">
        <v>22</v>
      </c>
      <c r="N1998" s="254" t="s">
        <v>49</v>
      </c>
      <c r="O1998" s="41"/>
      <c r="P1998" s="212">
        <f t="shared" si="311"/>
        <v>0</v>
      </c>
      <c r="Q1998" s="212">
        <v>0</v>
      </c>
      <c r="R1998" s="212">
        <f t="shared" si="312"/>
        <v>0</v>
      </c>
      <c r="S1998" s="212">
        <v>0</v>
      </c>
      <c r="T1998" s="213">
        <f t="shared" si="313"/>
        <v>0</v>
      </c>
      <c r="AR1998" s="23" t="s">
        <v>1745</v>
      </c>
      <c r="AT1998" s="23" t="s">
        <v>272</v>
      </c>
      <c r="AU1998" s="23" t="s">
        <v>86</v>
      </c>
      <c r="AY1998" s="23" t="s">
        <v>183</v>
      </c>
      <c r="BE1998" s="214">
        <f t="shared" si="314"/>
        <v>0</v>
      </c>
      <c r="BF1998" s="214">
        <f t="shared" si="315"/>
        <v>0</v>
      </c>
      <c r="BG1998" s="214">
        <f t="shared" si="316"/>
        <v>0</v>
      </c>
      <c r="BH1998" s="214">
        <f t="shared" si="317"/>
        <v>0</v>
      </c>
      <c r="BI1998" s="214">
        <f t="shared" si="318"/>
        <v>0</v>
      </c>
      <c r="BJ1998" s="23" t="s">
        <v>24</v>
      </c>
      <c r="BK1998" s="214">
        <f t="shared" si="319"/>
        <v>0</v>
      </c>
      <c r="BL1998" s="23" t="s">
        <v>591</v>
      </c>
      <c r="BM1998" s="23" t="s">
        <v>3883</v>
      </c>
    </row>
    <row r="1999" spans="2:65" s="1" customFormat="1" ht="22.5" customHeight="1">
      <c r="B1999" s="40"/>
      <c r="C1999" s="245" t="s">
        <v>3884</v>
      </c>
      <c r="D1999" s="245" t="s">
        <v>272</v>
      </c>
      <c r="E1999" s="246" t="s">
        <v>3885</v>
      </c>
      <c r="F1999" s="247" t="s">
        <v>3886</v>
      </c>
      <c r="G1999" s="248" t="s">
        <v>246</v>
      </c>
      <c r="H1999" s="249">
        <v>40</v>
      </c>
      <c r="I1999" s="250"/>
      <c r="J1999" s="251">
        <f t="shared" si="310"/>
        <v>0</v>
      </c>
      <c r="K1999" s="247" t="s">
        <v>22</v>
      </c>
      <c r="L1999" s="252"/>
      <c r="M1999" s="253" t="s">
        <v>22</v>
      </c>
      <c r="N1999" s="254" t="s">
        <v>49</v>
      </c>
      <c r="O1999" s="41"/>
      <c r="P1999" s="212">
        <f t="shared" si="311"/>
        <v>0</v>
      </c>
      <c r="Q1999" s="212">
        <v>0</v>
      </c>
      <c r="R1999" s="212">
        <f t="shared" si="312"/>
        <v>0</v>
      </c>
      <c r="S1999" s="212">
        <v>0</v>
      </c>
      <c r="T1999" s="213">
        <f t="shared" si="313"/>
        <v>0</v>
      </c>
      <c r="AR1999" s="23" t="s">
        <v>1745</v>
      </c>
      <c r="AT1999" s="23" t="s">
        <v>272</v>
      </c>
      <c r="AU1999" s="23" t="s">
        <v>86</v>
      </c>
      <c r="AY1999" s="23" t="s">
        <v>183</v>
      </c>
      <c r="BE1999" s="214">
        <f t="shared" si="314"/>
        <v>0</v>
      </c>
      <c r="BF1999" s="214">
        <f t="shared" si="315"/>
        <v>0</v>
      </c>
      <c r="BG1999" s="214">
        <f t="shared" si="316"/>
        <v>0</v>
      </c>
      <c r="BH1999" s="214">
        <f t="shared" si="317"/>
        <v>0</v>
      </c>
      <c r="BI1999" s="214">
        <f t="shared" si="318"/>
        <v>0</v>
      </c>
      <c r="BJ1999" s="23" t="s">
        <v>24</v>
      </c>
      <c r="BK1999" s="214">
        <f t="shared" si="319"/>
        <v>0</v>
      </c>
      <c r="BL1999" s="23" t="s">
        <v>591</v>
      </c>
      <c r="BM1999" s="23" t="s">
        <v>3887</v>
      </c>
    </row>
    <row r="2000" spans="2:65" s="1" customFormat="1" ht="22.5" customHeight="1">
      <c r="B2000" s="40"/>
      <c r="C2000" s="245" t="s">
        <v>3888</v>
      </c>
      <c r="D2000" s="245" t="s">
        <v>272</v>
      </c>
      <c r="E2000" s="246" t="s">
        <v>3889</v>
      </c>
      <c r="F2000" s="247" t="s">
        <v>3890</v>
      </c>
      <c r="G2000" s="248" t="s">
        <v>312</v>
      </c>
      <c r="H2000" s="249">
        <v>10</v>
      </c>
      <c r="I2000" s="250"/>
      <c r="J2000" s="251">
        <f t="shared" si="310"/>
        <v>0</v>
      </c>
      <c r="K2000" s="247" t="s">
        <v>22</v>
      </c>
      <c r="L2000" s="252"/>
      <c r="M2000" s="253" t="s">
        <v>22</v>
      </c>
      <c r="N2000" s="254" t="s">
        <v>49</v>
      </c>
      <c r="O2000" s="41"/>
      <c r="P2000" s="212">
        <f t="shared" si="311"/>
        <v>0</v>
      </c>
      <c r="Q2000" s="212">
        <v>0</v>
      </c>
      <c r="R2000" s="212">
        <f t="shared" si="312"/>
        <v>0</v>
      </c>
      <c r="S2000" s="212">
        <v>0</v>
      </c>
      <c r="T2000" s="213">
        <f t="shared" si="313"/>
        <v>0</v>
      </c>
      <c r="AR2000" s="23" t="s">
        <v>1745</v>
      </c>
      <c r="AT2000" s="23" t="s">
        <v>272</v>
      </c>
      <c r="AU2000" s="23" t="s">
        <v>86</v>
      </c>
      <c r="AY2000" s="23" t="s">
        <v>183</v>
      </c>
      <c r="BE2000" s="214">
        <f t="shared" si="314"/>
        <v>0</v>
      </c>
      <c r="BF2000" s="214">
        <f t="shared" si="315"/>
        <v>0</v>
      </c>
      <c r="BG2000" s="214">
        <f t="shared" si="316"/>
        <v>0</v>
      </c>
      <c r="BH2000" s="214">
        <f t="shared" si="317"/>
        <v>0</v>
      </c>
      <c r="BI2000" s="214">
        <f t="shared" si="318"/>
        <v>0</v>
      </c>
      <c r="BJ2000" s="23" t="s">
        <v>24</v>
      </c>
      <c r="BK2000" s="214">
        <f t="shared" si="319"/>
        <v>0</v>
      </c>
      <c r="BL2000" s="23" t="s">
        <v>591</v>
      </c>
      <c r="BM2000" s="23" t="s">
        <v>3891</v>
      </c>
    </row>
    <row r="2001" spans="2:65" s="1" customFormat="1" ht="22.5" customHeight="1">
      <c r="B2001" s="40"/>
      <c r="C2001" s="245" t="s">
        <v>3892</v>
      </c>
      <c r="D2001" s="245" t="s">
        <v>272</v>
      </c>
      <c r="E2001" s="246" t="s">
        <v>3893</v>
      </c>
      <c r="F2001" s="247" t="s">
        <v>3894</v>
      </c>
      <c r="G2001" s="248" t="s">
        <v>246</v>
      </c>
      <c r="H2001" s="249">
        <v>20</v>
      </c>
      <c r="I2001" s="250"/>
      <c r="J2001" s="251">
        <f t="shared" si="310"/>
        <v>0</v>
      </c>
      <c r="K2001" s="247" t="s">
        <v>22</v>
      </c>
      <c r="L2001" s="252"/>
      <c r="M2001" s="253" t="s">
        <v>22</v>
      </c>
      <c r="N2001" s="254" t="s">
        <v>49</v>
      </c>
      <c r="O2001" s="41"/>
      <c r="P2001" s="212">
        <f t="shared" si="311"/>
        <v>0</v>
      </c>
      <c r="Q2001" s="212">
        <v>0</v>
      </c>
      <c r="R2001" s="212">
        <f t="shared" si="312"/>
        <v>0</v>
      </c>
      <c r="S2001" s="212">
        <v>0</v>
      </c>
      <c r="T2001" s="213">
        <f t="shared" si="313"/>
        <v>0</v>
      </c>
      <c r="AR2001" s="23" t="s">
        <v>1745</v>
      </c>
      <c r="AT2001" s="23" t="s">
        <v>272</v>
      </c>
      <c r="AU2001" s="23" t="s">
        <v>86</v>
      </c>
      <c r="AY2001" s="23" t="s">
        <v>183</v>
      </c>
      <c r="BE2001" s="214">
        <f t="shared" si="314"/>
        <v>0</v>
      </c>
      <c r="BF2001" s="214">
        <f t="shared" si="315"/>
        <v>0</v>
      </c>
      <c r="BG2001" s="214">
        <f t="shared" si="316"/>
        <v>0</v>
      </c>
      <c r="BH2001" s="214">
        <f t="shared" si="317"/>
        <v>0</v>
      </c>
      <c r="BI2001" s="214">
        <f t="shared" si="318"/>
        <v>0</v>
      </c>
      <c r="BJ2001" s="23" t="s">
        <v>24</v>
      </c>
      <c r="BK2001" s="214">
        <f t="shared" si="319"/>
        <v>0</v>
      </c>
      <c r="BL2001" s="23" t="s">
        <v>591</v>
      </c>
      <c r="BM2001" s="23" t="s">
        <v>3895</v>
      </c>
    </row>
    <row r="2002" spans="2:65" s="1" customFormat="1" ht="22.5" customHeight="1">
      <c r="B2002" s="40"/>
      <c r="C2002" s="245" t="s">
        <v>2426</v>
      </c>
      <c r="D2002" s="245" t="s">
        <v>272</v>
      </c>
      <c r="E2002" s="246" t="s">
        <v>3896</v>
      </c>
      <c r="F2002" s="247" t="s">
        <v>3897</v>
      </c>
      <c r="G2002" s="248" t="s">
        <v>246</v>
      </c>
      <c r="H2002" s="249">
        <v>2</v>
      </c>
      <c r="I2002" s="250"/>
      <c r="J2002" s="251">
        <f t="shared" si="310"/>
        <v>0</v>
      </c>
      <c r="K2002" s="247" t="s">
        <v>22</v>
      </c>
      <c r="L2002" s="252"/>
      <c r="M2002" s="253" t="s">
        <v>22</v>
      </c>
      <c r="N2002" s="254" t="s">
        <v>49</v>
      </c>
      <c r="O2002" s="41"/>
      <c r="P2002" s="212">
        <f t="shared" si="311"/>
        <v>0</v>
      </c>
      <c r="Q2002" s="212">
        <v>0</v>
      </c>
      <c r="R2002" s="212">
        <f t="shared" si="312"/>
        <v>0</v>
      </c>
      <c r="S2002" s="212">
        <v>0</v>
      </c>
      <c r="T2002" s="213">
        <f t="shared" si="313"/>
        <v>0</v>
      </c>
      <c r="AR2002" s="23" t="s">
        <v>1745</v>
      </c>
      <c r="AT2002" s="23" t="s">
        <v>272</v>
      </c>
      <c r="AU2002" s="23" t="s">
        <v>86</v>
      </c>
      <c r="AY2002" s="23" t="s">
        <v>183</v>
      </c>
      <c r="BE2002" s="214">
        <f t="shared" si="314"/>
        <v>0</v>
      </c>
      <c r="BF2002" s="214">
        <f t="shared" si="315"/>
        <v>0</v>
      </c>
      <c r="BG2002" s="214">
        <f t="shared" si="316"/>
        <v>0</v>
      </c>
      <c r="BH2002" s="214">
        <f t="shared" si="317"/>
        <v>0</v>
      </c>
      <c r="BI2002" s="214">
        <f t="shared" si="318"/>
        <v>0</v>
      </c>
      <c r="BJ2002" s="23" t="s">
        <v>24</v>
      </c>
      <c r="BK2002" s="214">
        <f t="shared" si="319"/>
        <v>0</v>
      </c>
      <c r="BL2002" s="23" t="s">
        <v>591</v>
      </c>
      <c r="BM2002" s="23" t="s">
        <v>3898</v>
      </c>
    </row>
    <row r="2003" spans="2:65" s="1" customFormat="1" ht="22.5" customHeight="1">
      <c r="B2003" s="40"/>
      <c r="C2003" s="245" t="s">
        <v>3899</v>
      </c>
      <c r="D2003" s="245" t="s">
        <v>272</v>
      </c>
      <c r="E2003" s="246" t="s">
        <v>3900</v>
      </c>
      <c r="F2003" s="247" t="s">
        <v>3901</v>
      </c>
      <c r="G2003" s="248" t="s">
        <v>246</v>
      </c>
      <c r="H2003" s="249">
        <v>5</v>
      </c>
      <c r="I2003" s="250"/>
      <c r="J2003" s="251">
        <f t="shared" si="310"/>
        <v>0</v>
      </c>
      <c r="K2003" s="247" t="s">
        <v>22</v>
      </c>
      <c r="L2003" s="252"/>
      <c r="M2003" s="253" t="s">
        <v>22</v>
      </c>
      <c r="N2003" s="254" t="s">
        <v>49</v>
      </c>
      <c r="O2003" s="41"/>
      <c r="P2003" s="212">
        <f t="shared" si="311"/>
        <v>0</v>
      </c>
      <c r="Q2003" s="212">
        <v>0</v>
      </c>
      <c r="R2003" s="212">
        <f t="shared" si="312"/>
        <v>0</v>
      </c>
      <c r="S2003" s="212">
        <v>0</v>
      </c>
      <c r="T2003" s="213">
        <f t="shared" si="313"/>
        <v>0</v>
      </c>
      <c r="AR2003" s="23" t="s">
        <v>1745</v>
      </c>
      <c r="AT2003" s="23" t="s">
        <v>272</v>
      </c>
      <c r="AU2003" s="23" t="s">
        <v>86</v>
      </c>
      <c r="AY2003" s="23" t="s">
        <v>183</v>
      </c>
      <c r="BE2003" s="214">
        <f t="shared" si="314"/>
        <v>0</v>
      </c>
      <c r="BF2003" s="214">
        <f t="shared" si="315"/>
        <v>0</v>
      </c>
      <c r="BG2003" s="214">
        <f t="shared" si="316"/>
        <v>0</v>
      </c>
      <c r="BH2003" s="214">
        <f t="shared" si="317"/>
        <v>0</v>
      </c>
      <c r="BI2003" s="214">
        <f t="shared" si="318"/>
        <v>0</v>
      </c>
      <c r="BJ2003" s="23" t="s">
        <v>24</v>
      </c>
      <c r="BK2003" s="214">
        <f t="shared" si="319"/>
        <v>0</v>
      </c>
      <c r="BL2003" s="23" t="s">
        <v>591</v>
      </c>
      <c r="BM2003" s="23" t="s">
        <v>3902</v>
      </c>
    </row>
    <row r="2004" spans="2:65" s="1" customFormat="1" ht="22.5" customHeight="1">
      <c r="B2004" s="40"/>
      <c r="C2004" s="245" t="s">
        <v>3903</v>
      </c>
      <c r="D2004" s="245" t="s">
        <v>272</v>
      </c>
      <c r="E2004" s="246" t="s">
        <v>3904</v>
      </c>
      <c r="F2004" s="247" t="s">
        <v>3905</v>
      </c>
      <c r="G2004" s="248" t="s">
        <v>1121</v>
      </c>
      <c r="H2004" s="249">
        <v>2</v>
      </c>
      <c r="I2004" s="250"/>
      <c r="J2004" s="251">
        <f t="shared" si="310"/>
        <v>0</v>
      </c>
      <c r="K2004" s="247" t="s">
        <v>22</v>
      </c>
      <c r="L2004" s="252"/>
      <c r="M2004" s="253" t="s">
        <v>22</v>
      </c>
      <c r="N2004" s="254" t="s">
        <v>49</v>
      </c>
      <c r="O2004" s="41"/>
      <c r="P2004" s="212">
        <f t="shared" si="311"/>
        <v>0</v>
      </c>
      <c r="Q2004" s="212">
        <v>0</v>
      </c>
      <c r="R2004" s="212">
        <f t="shared" si="312"/>
        <v>0</v>
      </c>
      <c r="S2004" s="212">
        <v>0</v>
      </c>
      <c r="T2004" s="213">
        <f t="shared" si="313"/>
        <v>0</v>
      </c>
      <c r="AR2004" s="23" t="s">
        <v>1745</v>
      </c>
      <c r="AT2004" s="23" t="s">
        <v>272</v>
      </c>
      <c r="AU2004" s="23" t="s">
        <v>86</v>
      </c>
      <c r="AY2004" s="23" t="s">
        <v>183</v>
      </c>
      <c r="BE2004" s="214">
        <f t="shared" si="314"/>
        <v>0</v>
      </c>
      <c r="BF2004" s="214">
        <f t="shared" si="315"/>
        <v>0</v>
      </c>
      <c r="BG2004" s="214">
        <f t="shared" si="316"/>
        <v>0</v>
      </c>
      <c r="BH2004" s="214">
        <f t="shared" si="317"/>
        <v>0</v>
      </c>
      <c r="BI2004" s="214">
        <f t="shared" si="318"/>
        <v>0</v>
      </c>
      <c r="BJ2004" s="23" t="s">
        <v>24</v>
      </c>
      <c r="BK2004" s="214">
        <f t="shared" si="319"/>
        <v>0</v>
      </c>
      <c r="BL2004" s="23" t="s">
        <v>591</v>
      </c>
      <c r="BM2004" s="23" t="s">
        <v>3906</v>
      </c>
    </row>
    <row r="2005" spans="2:65" s="1" customFormat="1" ht="22.5" customHeight="1">
      <c r="B2005" s="40"/>
      <c r="C2005" s="245" t="s">
        <v>3907</v>
      </c>
      <c r="D2005" s="245" t="s">
        <v>272</v>
      </c>
      <c r="E2005" s="246" t="s">
        <v>3908</v>
      </c>
      <c r="F2005" s="247" t="s">
        <v>3909</v>
      </c>
      <c r="G2005" s="248" t="s">
        <v>1121</v>
      </c>
      <c r="H2005" s="249">
        <v>2</v>
      </c>
      <c r="I2005" s="250"/>
      <c r="J2005" s="251">
        <f t="shared" si="310"/>
        <v>0</v>
      </c>
      <c r="K2005" s="247" t="s">
        <v>22</v>
      </c>
      <c r="L2005" s="252"/>
      <c r="M2005" s="253" t="s">
        <v>22</v>
      </c>
      <c r="N2005" s="254" t="s">
        <v>49</v>
      </c>
      <c r="O2005" s="41"/>
      <c r="P2005" s="212">
        <f t="shared" si="311"/>
        <v>0</v>
      </c>
      <c r="Q2005" s="212">
        <v>0</v>
      </c>
      <c r="R2005" s="212">
        <f t="shared" si="312"/>
        <v>0</v>
      </c>
      <c r="S2005" s="212">
        <v>0</v>
      </c>
      <c r="T2005" s="213">
        <f t="shared" si="313"/>
        <v>0</v>
      </c>
      <c r="AR2005" s="23" t="s">
        <v>1745</v>
      </c>
      <c r="AT2005" s="23" t="s">
        <v>272</v>
      </c>
      <c r="AU2005" s="23" t="s">
        <v>86</v>
      </c>
      <c r="AY2005" s="23" t="s">
        <v>183</v>
      </c>
      <c r="BE2005" s="214">
        <f t="shared" si="314"/>
        <v>0</v>
      </c>
      <c r="BF2005" s="214">
        <f t="shared" si="315"/>
        <v>0</v>
      </c>
      <c r="BG2005" s="214">
        <f t="shared" si="316"/>
        <v>0</v>
      </c>
      <c r="BH2005" s="214">
        <f t="shared" si="317"/>
        <v>0</v>
      </c>
      <c r="BI2005" s="214">
        <f t="shared" si="318"/>
        <v>0</v>
      </c>
      <c r="BJ2005" s="23" t="s">
        <v>24</v>
      </c>
      <c r="BK2005" s="214">
        <f t="shared" si="319"/>
        <v>0</v>
      </c>
      <c r="BL2005" s="23" t="s">
        <v>591</v>
      </c>
      <c r="BM2005" s="23" t="s">
        <v>3910</v>
      </c>
    </row>
    <row r="2006" spans="2:65" s="1" customFormat="1" ht="22.5" customHeight="1">
      <c r="B2006" s="40"/>
      <c r="C2006" s="245" t="s">
        <v>3911</v>
      </c>
      <c r="D2006" s="245" t="s">
        <v>272</v>
      </c>
      <c r="E2006" s="246" t="s">
        <v>3912</v>
      </c>
      <c r="F2006" s="247" t="s">
        <v>3913</v>
      </c>
      <c r="G2006" s="248" t="s">
        <v>1121</v>
      </c>
      <c r="H2006" s="249">
        <v>1.5</v>
      </c>
      <c r="I2006" s="250"/>
      <c r="J2006" s="251">
        <f t="shared" si="310"/>
        <v>0</v>
      </c>
      <c r="K2006" s="247" t="s">
        <v>22</v>
      </c>
      <c r="L2006" s="252"/>
      <c r="M2006" s="253" t="s">
        <v>22</v>
      </c>
      <c r="N2006" s="254" t="s">
        <v>49</v>
      </c>
      <c r="O2006" s="41"/>
      <c r="P2006" s="212">
        <f t="shared" si="311"/>
        <v>0</v>
      </c>
      <c r="Q2006" s="212">
        <v>0</v>
      </c>
      <c r="R2006" s="212">
        <f t="shared" si="312"/>
        <v>0</v>
      </c>
      <c r="S2006" s="212">
        <v>0</v>
      </c>
      <c r="T2006" s="213">
        <f t="shared" si="313"/>
        <v>0</v>
      </c>
      <c r="AR2006" s="23" t="s">
        <v>1745</v>
      </c>
      <c r="AT2006" s="23" t="s">
        <v>272</v>
      </c>
      <c r="AU2006" s="23" t="s">
        <v>86</v>
      </c>
      <c r="AY2006" s="23" t="s">
        <v>183</v>
      </c>
      <c r="BE2006" s="214">
        <f t="shared" si="314"/>
        <v>0</v>
      </c>
      <c r="BF2006" s="214">
        <f t="shared" si="315"/>
        <v>0</v>
      </c>
      <c r="BG2006" s="214">
        <f t="shared" si="316"/>
        <v>0</v>
      </c>
      <c r="BH2006" s="214">
        <f t="shared" si="317"/>
        <v>0</v>
      </c>
      <c r="BI2006" s="214">
        <f t="shared" si="318"/>
        <v>0</v>
      </c>
      <c r="BJ2006" s="23" t="s">
        <v>24</v>
      </c>
      <c r="BK2006" s="214">
        <f t="shared" si="319"/>
        <v>0</v>
      </c>
      <c r="BL2006" s="23" t="s">
        <v>591</v>
      </c>
      <c r="BM2006" s="23" t="s">
        <v>3914</v>
      </c>
    </row>
    <row r="2007" spans="2:65" s="1" customFormat="1" ht="22.5" customHeight="1">
      <c r="B2007" s="40"/>
      <c r="C2007" s="245" t="s">
        <v>2526</v>
      </c>
      <c r="D2007" s="245" t="s">
        <v>272</v>
      </c>
      <c r="E2007" s="246" t="s">
        <v>3915</v>
      </c>
      <c r="F2007" s="247" t="s">
        <v>3916</v>
      </c>
      <c r="G2007" s="248" t="s">
        <v>246</v>
      </c>
      <c r="H2007" s="249">
        <v>2</v>
      </c>
      <c r="I2007" s="250"/>
      <c r="J2007" s="251">
        <f t="shared" si="310"/>
        <v>0</v>
      </c>
      <c r="K2007" s="247" t="s">
        <v>22</v>
      </c>
      <c r="L2007" s="252"/>
      <c r="M2007" s="253" t="s">
        <v>22</v>
      </c>
      <c r="N2007" s="254" t="s">
        <v>49</v>
      </c>
      <c r="O2007" s="41"/>
      <c r="P2007" s="212">
        <f t="shared" si="311"/>
        <v>0</v>
      </c>
      <c r="Q2007" s="212">
        <v>0</v>
      </c>
      <c r="R2007" s="212">
        <f t="shared" si="312"/>
        <v>0</v>
      </c>
      <c r="S2007" s="212">
        <v>0</v>
      </c>
      <c r="T2007" s="213">
        <f t="shared" si="313"/>
        <v>0</v>
      </c>
      <c r="AR2007" s="23" t="s">
        <v>1745</v>
      </c>
      <c r="AT2007" s="23" t="s">
        <v>272</v>
      </c>
      <c r="AU2007" s="23" t="s">
        <v>86</v>
      </c>
      <c r="AY2007" s="23" t="s">
        <v>183</v>
      </c>
      <c r="BE2007" s="214">
        <f t="shared" si="314"/>
        <v>0</v>
      </c>
      <c r="BF2007" s="214">
        <f t="shared" si="315"/>
        <v>0</v>
      </c>
      <c r="BG2007" s="214">
        <f t="shared" si="316"/>
        <v>0</v>
      </c>
      <c r="BH2007" s="214">
        <f t="shared" si="317"/>
        <v>0</v>
      </c>
      <c r="BI2007" s="214">
        <f t="shared" si="318"/>
        <v>0</v>
      </c>
      <c r="BJ2007" s="23" t="s">
        <v>24</v>
      </c>
      <c r="BK2007" s="214">
        <f t="shared" si="319"/>
        <v>0</v>
      </c>
      <c r="BL2007" s="23" t="s">
        <v>591</v>
      </c>
      <c r="BM2007" s="23" t="s">
        <v>3917</v>
      </c>
    </row>
    <row r="2008" spans="2:65" s="1" customFormat="1" ht="22.5" customHeight="1">
      <c r="B2008" s="40"/>
      <c r="C2008" s="203" t="s">
        <v>2575</v>
      </c>
      <c r="D2008" s="203" t="s">
        <v>185</v>
      </c>
      <c r="E2008" s="204" t="s">
        <v>3918</v>
      </c>
      <c r="F2008" s="205" t="s">
        <v>3919</v>
      </c>
      <c r="G2008" s="206" t="s">
        <v>312</v>
      </c>
      <c r="H2008" s="207">
        <v>90</v>
      </c>
      <c r="I2008" s="208"/>
      <c r="J2008" s="209">
        <f t="shared" si="310"/>
        <v>0</v>
      </c>
      <c r="K2008" s="205" t="s">
        <v>22</v>
      </c>
      <c r="L2008" s="60"/>
      <c r="M2008" s="210" t="s">
        <v>22</v>
      </c>
      <c r="N2008" s="211" t="s">
        <v>49</v>
      </c>
      <c r="O2008" s="41"/>
      <c r="P2008" s="212">
        <f t="shared" si="311"/>
        <v>0</v>
      </c>
      <c r="Q2008" s="212">
        <v>0</v>
      </c>
      <c r="R2008" s="212">
        <f t="shared" si="312"/>
        <v>0</v>
      </c>
      <c r="S2008" s="212">
        <v>0</v>
      </c>
      <c r="T2008" s="213">
        <f t="shared" si="313"/>
        <v>0</v>
      </c>
      <c r="AR2008" s="23" t="s">
        <v>591</v>
      </c>
      <c r="AT2008" s="23" t="s">
        <v>185</v>
      </c>
      <c r="AU2008" s="23" t="s">
        <v>86</v>
      </c>
      <c r="AY2008" s="23" t="s">
        <v>183</v>
      </c>
      <c r="BE2008" s="214">
        <f t="shared" si="314"/>
        <v>0</v>
      </c>
      <c r="BF2008" s="214">
        <f t="shared" si="315"/>
        <v>0</v>
      </c>
      <c r="BG2008" s="214">
        <f t="shared" si="316"/>
        <v>0</v>
      </c>
      <c r="BH2008" s="214">
        <f t="shared" si="317"/>
        <v>0</v>
      </c>
      <c r="BI2008" s="214">
        <f t="shared" si="318"/>
        <v>0</v>
      </c>
      <c r="BJ2008" s="23" t="s">
        <v>24</v>
      </c>
      <c r="BK2008" s="214">
        <f t="shared" si="319"/>
        <v>0</v>
      </c>
      <c r="BL2008" s="23" t="s">
        <v>591</v>
      </c>
      <c r="BM2008" s="23" t="s">
        <v>3920</v>
      </c>
    </row>
    <row r="2009" spans="2:65" s="1" customFormat="1" ht="22.5" customHeight="1">
      <c r="B2009" s="40"/>
      <c r="C2009" s="203" t="s">
        <v>3921</v>
      </c>
      <c r="D2009" s="203" t="s">
        <v>185</v>
      </c>
      <c r="E2009" s="204" t="s">
        <v>3922</v>
      </c>
      <c r="F2009" s="205" t="s">
        <v>3923</v>
      </c>
      <c r="G2009" s="206" t="s">
        <v>312</v>
      </c>
      <c r="H2009" s="207">
        <v>20</v>
      </c>
      <c r="I2009" s="208"/>
      <c r="J2009" s="209">
        <f t="shared" si="310"/>
        <v>0</v>
      </c>
      <c r="K2009" s="205" t="s">
        <v>22</v>
      </c>
      <c r="L2009" s="60"/>
      <c r="M2009" s="210" t="s">
        <v>22</v>
      </c>
      <c r="N2009" s="211" t="s">
        <v>49</v>
      </c>
      <c r="O2009" s="41"/>
      <c r="P2009" s="212">
        <f t="shared" si="311"/>
        <v>0</v>
      </c>
      <c r="Q2009" s="212">
        <v>0</v>
      </c>
      <c r="R2009" s="212">
        <f t="shared" si="312"/>
        <v>0</v>
      </c>
      <c r="S2009" s="212">
        <v>0</v>
      </c>
      <c r="T2009" s="213">
        <f t="shared" si="313"/>
        <v>0</v>
      </c>
      <c r="AR2009" s="23" t="s">
        <v>591</v>
      </c>
      <c r="AT2009" s="23" t="s">
        <v>185</v>
      </c>
      <c r="AU2009" s="23" t="s">
        <v>86</v>
      </c>
      <c r="AY2009" s="23" t="s">
        <v>183</v>
      </c>
      <c r="BE2009" s="214">
        <f t="shared" si="314"/>
        <v>0</v>
      </c>
      <c r="BF2009" s="214">
        <f t="shared" si="315"/>
        <v>0</v>
      </c>
      <c r="BG2009" s="214">
        <f t="shared" si="316"/>
        <v>0</v>
      </c>
      <c r="BH2009" s="214">
        <f t="shared" si="317"/>
        <v>0</v>
      </c>
      <c r="BI2009" s="214">
        <f t="shared" si="318"/>
        <v>0</v>
      </c>
      <c r="BJ2009" s="23" t="s">
        <v>24</v>
      </c>
      <c r="BK2009" s="214">
        <f t="shared" si="319"/>
        <v>0</v>
      </c>
      <c r="BL2009" s="23" t="s">
        <v>591</v>
      </c>
      <c r="BM2009" s="23" t="s">
        <v>3924</v>
      </c>
    </row>
    <row r="2010" spans="2:65" s="1" customFormat="1" ht="22.5" customHeight="1">
      <c r="B2010" s="40"/>
      <c r="C2010" s="203" t="s">
        <v>3925</v>
      </c>
      <c r="D2010" s="203" t="s">
        <v>185</v>
      </c>
      <c r="E2010" s="204" t="s">
        <v>3926</v>
      </c>
      <c r="F2010" s="205" t="s">
        <v>3927</v>
      </c>
      <c r="G2010" s="206" t="s">
        <v>312</v>
      </c>
      <c r="H2010" s="207">
        <v>40</v>
      </c>
      <c r="I2010" s="208"/>
      <c r="J2010" s="209">
        <f t="shared" si="310"/>
        <v>0</v>
      </c>
      <c r="K2010" s="205" t="s">
        <v>22</v>
      </c>
      <c r="L2010" s="60"/>
      <c r="M2010" s="210" t="s">
        <v>22</v>
      </c>
      <c r="N2010" s="211" t="s">
        <v>49</v>
      </c>
      <c r="O2010" s="41"/>
      <c r="P2010" s="212">
        <f t="shared" si="311"/>
        <v>0</v>
      </c>
      <c r="Q2010" s="212">
        <v>0</v>
      </c>
      <c r="R2010" s="212">
        <f t="shared" si="312"/>
        <v>0</v>
      </c>
      <c r="S2010" s="212">
        <v>0</v>
      </c>
      <c r="T2010" s="213">
        <f t="shared" si="313"/>
        <v>0</v>
      </c>
      <c r="AR2010" s="23" t="s">
        <v>591</v>
      </c>
      <c r="AT2010" s="23" t="s">
        <v>185</v>
      </c>
      <c r="AU2010" s="23" t="s">
        <v>86</v>
      </c>
      <c r="AY2010" s="23" t="s">
        <v>183</v>
      </c>
      <c r="BE2010" s="214">
        <f t="shared" si="314"/>
        <v>0</v>
      </c>
      <c r="BF2010" s="214">
        <f t="shared" si="315"/>
        <v>0</v>
      </c>
      <c r="BG2010" s="214">
        <f t="shared" si="316"/>
        <v>0</v>
      </c>
      <c r="BH2010" s="214">
        <f t="shared" si="317"/>
        <v>0</v>
      </c>
      <c r="BI2010" s="214">
        <f t="shared" si="318"/>
        <v>0</v>
      </c>
      <c r="BJ2010" s="23" t="s">
        <v>24</v>
      </c>
      <c r="BK2010" s="214">
        <f t="shared" si="319"/>
        <v>0</v>
      </c>
      <c r="BL2010" s="23" t="s">
        <v>591</v>
      </c>
      <c r="BM2010" s="23" t="s">
        <v>3928</v>
      </c>
    </row>
    <row r="2011" spans="2:65" s="1" customFormat="1" ht="22.5" customHeight="1">
      <c r="B2011" s="40"/>
      <c r="C2011" s="203" t="s">
        <v>3929</v>
      </c>
      <c r="D2011" s="203" t="s">
        <v>185</v>
      </c>
      <c r="E2011" s="204" t="s">
        <v>3930</v>
      </c>
      <c r="F2011" s="205" t="s">
        <v>3931</v>
      </c>
      <c r="G2011" s="206" t="s">
        <v>246</v>
      </c>
      <c r="H2011" s="207">
        <v>10</v>
      </c>
      <c r="I2011" s="208"/>
      <c r="J2011" s="209">
        <f t="shared" si="310"/>
        <v>0</v>
      </c>
      <c r="K2011" s="205" t="s">
        <v>22</v>
      </c>
      <c r="L2011" s="60"/>
      <c r="M2011" s="210" t="s">
        <v>22</v>
      </c>
      <c r="N2011" s="211" t="s">
        <v>49</v>
      </c>
      <c r="O2011" s="41"/>
      <c r="P2011" s="212">
        <f t="shared" si="311"/>
        <v>0</v>
      </c>
      <c r="Q2011" s="212">
        <v>0</v>
      </c>
      <c r="R2011" s="212">
        <f t="shared" si="312"/>
        <v>0</v>
      </c>
      <c r="S2011" s="212">
        <v>0</v>
      </c>
      <c r="T2011" s="213">
        <f t="shared" si="313"/>
        <v>0</v>
      </c>
      <c r="AR2011" s="23" t="s">
        <v>591</v>
      </c>
      <c r="AT2011" s="23" t="s">
        <v>185</v>
      </c>
      <c r="AU2011" s="23" t="s">
        <v>86</v>
      </c>
      <c r="AY2011" s="23" t="s">
        <v>183</v>
      </c>
      <c r="BE2011" s="214">
        <f t="shared" si="314"/>
        <v>0</v>
      </c>
      <c r="BF2011" s="214">
        <f t="shared" si="315"/>
        <v>0</v>
      </c>
      <c r="BG2011" s="214">
        <f t="shared" si="316"/>
        <v>0</v>
      </c>
      <c r="BH2011" s="214">
        <f t="shared" si="317"/>
        <v>0</v>
      </c>
      <c r="BI2011" s="214">
        <f t="shared" si="318"/>
        <v>0</v>
      </c>
      <c r="BJ2011" s="23" t="s">
        <v>24</v>
      </c>
      <c r="BK2011" s="214">
        <f t="shared" si="319"/>
        <v>0</v>
      </c>
      <c r="BL2011" s="23" t="s">
        <v>591</v>
      </c>
      <c r="BM2011" s="23" t="s">
        <v>3932</v>
      </c>
    </row>
    <row r="2012" spans="2:65" s="1" customFormat="1" ht="22.5" customHeight="1">
      <c r="B2012" s="40"/>
      <c r="C2012" s="203" t="s">
        <v>2588</v>
      </c>
      <c r="D2012" s="203" t="s">
        <v>185</v>
      </c>
      <c r="E2012" s="204" t="s">
        <v>3933</v>
      </c>
      <c r="F2012" s="205" t="s">
        <v>3934</v>
      </c>
      <c r="G2012" s="206" t="s">
        <v>312</v>
      </c>
      <c r="H2012" s="207">
        <v>30</v>
      </c>
      <c r="I2012" s="208"/>
      <c r="J2012" s="209">
        <f t="shared" si="310"/>
        <v>0</v>
      </c>
      <c r="K2012" s="205" t="s">
        <v>22</v>
      </c>
      <c r="L2012" s="60"/>
      <c r="M2012" s="210" t="s">
        <v>22</v>
      </c>
      <c r="N2012" s="211" t="s">
        <v>49</v>
      </c>
      <c r="O2012" s="41"/>
      <c r="P2012" s="212">
        <f t="shared" si="311"/>
        <v>0</v>
      </c>
      <c r="Q2012" s="212">
        <v>0</v>
      </c>
      <c r="R2012" s="212">
        <f t="shared" si="312"/>
        <v>0</v>
      </c>
      <c r="S2012" s="212">
        <v>0</v>
      </c>
      <c r="T2012" s="213">
        <f t="shared" si="313"/>
        <v>0</v>
      </c>
      <c r="AR2012" s="23" t="s">
        <v>591</v>
      </c>
      <c r="AT2012" s="23" t="s">
        <v>185</v>
      </c>
      <c r="AU2012" s="23" t="s">
        <v>86</v>
      </c>
      <c r="AY2012" s="23" t="s">
        <v>183</v>
      </c>
      <c r="BE2012" s="214">
        <f t="shared" si="314"/>
        <v>0</v>
      </c>
      <c r="BF2012" s="214">
        <f t="shared" si="315"/>
        <v>0</v>
      </c>
      <c r="BG2012" s="214">
        <f t="shared" si="316"/>
        <v>0</v>
      </c>
      <c r="BH2012" s="214">
        <f t="shared" si="317"/>
        <v>0</v>
      </c>
      <c r="BI2012" s="214">
        <f t="shared" si="318"/>
        <v>0</v>
      </c>
      <c r="BJ2012" s="23" t="s">
        <v>24</v>
      </c>
      <c r="BK2012" s="214">
        <f t="shared" si="319"/>
        <v>0</v>
      </c>
      <c r="BL2012" s="23" t="s">
        <v>591</v>
      </c>
      <c r="BM2012" s="23" t="s">
        <v>3935</v>
      </c>
    </row>
    <row r="2013" spans="2:65" s="1" customFormat="1" ht="22.5" customHeight="1">
      <c r="B2013" s="40"/>
      <c r="C2013" s="203" t="s">
        <v>3936</v>
      </c>
      <c r="D2013" s="203" t="s">
        <v>185</v>
      </c>
      <c r="E2013" s="204" t="s">
        <v>3937</v>
      </c>
      <c r="F2013" s="205" t="s">
        <v>3938</v>
      </c>
      <c r="G2013" s="206" t="s">
        <v>246</v>
      </c>
      <c r="H2013" s="207">
        <v>2</v>
      </c>
      <c r="I2013" s="208"/>
      <c r="J2013" s="209">
        <f t="shared" si="310"/>
        <v>0</v>
      </c>
      <c r="K2013" s="205" t="s">
        <v>22</v>
      </c>
      <c r="L2013" s="60"/>
      <c r="M2013" s="210" t="s">
        <v>22</v>
      </c>
      <c r="N2013" s="211" t="s">
        <v>49</v>
      </c>
      <c r="O2013" s="41"/>
      <c r="P2013" s="212">
        <f t="shared" si="311"/>
        <v>0</v>
      </c>
      <c r="Q2013" s="212">
        <v>0</v>
      </c>
      <c r="R2013" s="212">
        <f t="shared" si="312"/>
        <v>0</v>
      </c>
      <c r="S2013" s="212">
        <v>0</v>
      </c>
      <c r="T2013" s="213">
        <f t="shared" si="313"/>
        <v>0</v>
      </c>
      <c r="AR2013" s="23" t="s">
        <v>591</v>
      </c>
      <c r="AT2013" s="23" t="s">
        <v>185</v>
      </c>
      <c r="AU2013" s="23" t="s">
        <v>86</v>
      </c>
      <c r="AY2013" s="23" t="s">
        <v>183</v>
      </c>
      <c r="BE2013" s="214">
        <f t="shared" si="314"/>
        <v>0</v>
      </c>
      <c r="BF2013" s="214">
        <f t="shared" si="315"/>
        <v>0</v>
      </c>
      <c r="BG2013" s="214">
        <f t="shared" si="316"/>
        <v>0</v>
      </c>
      <c r="BH2013" s="214">
        <f t="shared" si="317"/>
        <v>0</v>
      </c>
      <c r="BI2013" s="214">
        <f t="shared" si="318"/>
        <v>0</v>
      </c>
      <c r="BJ2013" s="23" t="s">
        <v>24</v>
      </c>
      <c r="BK2013" s="214">
        <f t="shared" si="319"/>
        <v>0</v>
      </c>
      <c r="BL2013" s="23" t="s">
        <v>591</v>
      </c>
      <c r="BM2013" s="23" t="s">
        <v>3939</v>
      </c>
    </row>
    <row r="2014" spans="2:65" s="1" customFormat="1" ht="22.5" customHeight="1">
      <c r="B2014" s="40"/>
      <c r="C2014" s="203" t="s">
        <v>2660</v>
      </c>
      <c r="D2014" s="203" t="s">
        <v>185</v>
      </c>
      <c r="E2014" s="204" t="s">
        <v>3940</v>
      </c>
      <c r="F2014" s="205" t="s">
        <v>3941</v>
      </c>
      <c r="G2014" s="206" t="s">
        <v>246</v>
      </c>
      <c r="H2014" s="207">
        <v>2</v>
      </c>
      <c r="I2014" s="208"/>
      <c r="J2014" s="209">
        <f t="shared" si="310"/>
        <v>0</v>
      </c>
      <c r="K2014" s="205" t="s">
        <v>22</v>
      </c>
      <c r="L2014" s="60"/>
      <c r="M2014" s="210" t="s">
        <v>22</v>
      </c>
      <c r="N2014" s="211" t="s">
        <v>49</v>
      </c>
      <c r="O2014" s="41"/>
      <c r="P2014" s="212">
        <f t="shared" si="311"/>
        <v>0</v>
      </c>
      <c r="Q2014" s="212">
        <v>0</v>
      </c>
      <c r="R2014" s="212">
        <f t="shared" si="312"/>
        <v>0</v>
      </c>
      <c r="S2014" s="212">
        <v>0</v>
      </c>
      <c r="T2014" s="213">
        <f t="shared" si="313"/>
        <v>0</v>
      </c>
      <c r="AR2014" s="23" t="s">
        <v>591</v>
      </c>
      <c r="AT2014" s="23" t="s">
        <v>185</v>
      </c>
      <c r="AU2014" s="23" t="s">
        <v>86</v>
      </c>
      <c r="AY2014" s="23" t="s">
        <v>183</v>
      </c>
      <c r="BE2014" s="214">
        <f t="shared" si="314"/>
        <v>0</v>
      </c>
      <c r="BF2014" s="214">
        <f t="shared" si="315"/>
        <v>0</v>
      </c>
      <c r="BG2014" s="214">
        <f t="shared" si="316"/>
        <v>0</v>
      </c>
      <c r="BH2014" s="214">
        <f t="shared" si="317"/>
        <v>0</v>
      </c>
      <c r="BI2014" s="214">
        <f t="shared" si="318"/>
        <v>0</v>
      </c>
      <c r="BJ2014" s="23" t="s">
        <v>24</v>
      </c>
      <c r="BK2014" s="214">
        <f t="shared" si="319"/>
        <v>0</v>
      </c>
      <c r="BL2014" s="23" t="s">
        <v>591</v>
      </c>
      <c r="BM2014" s="23" t="s">
        <v>3942</v>
      </c>
    </row>
    <row r="2015" spans="2:65" s="1" customFormat="1" ht="22.5" customHeight="1">
      <c r="B2015" s="40"/>
      <c r="C2015" s="203" t="s">
        <v>2680</v>
      </c>
      <c r="D2015" s="203" t="s">
        <v>185</v>
      </c>
      <c r="E2015" s="204" t="s">
        <v>3943</v>
      </c>
      <c r="F2015" s="205" t="s">
        <v>3944</v>
      </c>
      <c r="G2015" s="206" t="s">
        <v>246</v>
      </c>
      <c r="H2015" s="207">
        <v>2</v>
      </c>
      <c r="I2015" s="208"/>
      <c r="J2015" s="209">
        <f t="shared" si="310"/>
        <v>0</v>
      </c>
      <c r="K2015" s="205" t="s">
        <v>22</v>
      </c>
      <c r="L2015" s="60"/>
      <c r="M2015" s="210" t="s">
        <v>22</v>
      </c>
      <c r="N2015" s="211" t="s">
        <v>49</v>
      </c>
      <c r="O2015" s="41"/>
      <c r="P2015" s="212">
        <f t="shared" si="311"/>
        <v>0</v>
      </c>
      <c r="Q2015" s="212">
        <v>0</v>
      </c>
      <c r="R2015" s="212">
        <f t="shared" si="312"/>
        <v>0</v>
      </c>
      <c r="S2015" s="212">
        <v>0</v>
      </c>
      <c r="T2015" s="213">
        <f t="shared" si="313"/>
        <v>0</v>
      </c>
      <c r="AR2015" s="23" t="s">
        <v>591</v>
      </c>
      <c r="AT2015" s="23" t="s">
        <v>185</v>
      </c>
      <c r="AU2015" s="23" t="s">
        <v>86</v>
      </c>
      <c r="AY2015" s="23" t="s">
        <v>183</v>
      </c>
      <c r="BE2015" s="214">
        <f t="shared" si="314"/>
        <v>0</v>
      </c>
      <c r="BF2015" s="214">
        <f t="shared" si="315"/>
        <v>0</v>
      </c>
      <c r="BG2015" s="214">
        <f t="shared" si="316"/>
        <v>0</v>
      </c>
      <c r="BH2015" s="214">
        <f t="shared" si="317"/>
        <v>0</v>
      </c>
      <c r="BI2015" s="214">
        <f t="shared" si="318"/>
        <v>0</v>
      </c>
      <c r="BJ2015" s="23" t="s">
        <v>24</v>
      </c>
      <c r="BK2015" s="214">
        <f t="shared" si="319"/>
        <v>0</v>
      </c>
      <c r="BL2015" s="23" t="s">
        <v>591</v>
      </c>
      <c r="BM2015" s="23" t="s">
        <v>3945</v>
      </c>
    </row>
    <row r="2016" spans="2:65" s="1" customFormat="1" ht="22.5" customHeight="1">
      <c r="B2016" s="40"/>
      <c r="C2016" s="203" t="s">
        <v>3946</v>
      </c>
      <c r="D2016" s="203" t="s">
        <v>185</v>
      </c>
      <c r="E2016" s="204" t="s">
        <v>3947</v>
      </c>
      <c r="F2016" s="205" t="s">
        <v>3948</v>
      </c>
      <c r="G2016" s="206" t="s">
        <v>312</v>
      </c>
      <c r="H2016" s="207">
        <v>293</v>
      </c>
      <c r="I2016" s="208"/>
      <c r="J2016" s="209">
        <f t="shared" si="310"/>
        <v>0</v>
      </c>
      <c r="K2016" s="205" t="s">
        <v>22</v>
      </c>
      <c r="L2016" s="60"/>
      <c r="M2016" s="210" t="s">
        <v>22</v>
      </c>
      <c r="N2016" s="211" t="s">
        <v>49</v>
      </c>
      <c r="O2016" s="41"/>
      <c r="P2016" s="212">
        <f t="shared" si="311"/>
        <v>0</v>
      </c>
      <c r="Q2016" s="212">
        <v>0</v>
      </c>
      <c r="R2016" s="212">
        <f t="shared" si="312"/>
        <v>0</v>
      </c>
      <c r="S2016" s="212">
        <v>0</v>
      </c>
      <c r="T2016" s="213">
        <f t="shared" si="313"/>
        <v>0</v>
      </c>
      <c r="AR2016" s="23" t="s">
        <v>591</v>
      </c>
      <c r="AT2016" s="23" t="s">
        <v>185</v>
      </c>
      <c r="AU2016" s="23" t="s">
        <v>86</v>
      </c>
      <c r="AY2016" s="23" t="s">
        <v>183</v>
      </c>
      <c r="BE2016" s="214">
        <f t="shared" si="314"/>
        <v>0</v>
      </c>
      <c r="BF2016" s="214">
        <f t="shared" si="315"/>
        <v>0</v>
      </c>
      <c r="BG2016" s="214">
        <f t="shared" si="316"/>
        <v>0</v>
      </c>
      <c r="BH2016" s="214">
        <f t="shared" si="317"/>
        <v>0</v>
      </c>
      <c r="BI2016" s="214">
        <f t="shared" si="318"/>
        <v>0</v>
      </c>
      <c r="BJ2016" s="23" t="s">
        <v>24</v>
      </c>
      <c r="BK2016" s="214">
        <f t="shared" si="319"/>
        <v>0</v>
      </c>
      <c r="BL2016" s="23" t="s">
        <v>591</v>
      </c>
      <c r="BM2016" s="23" t="s">
        <v>3949</v>
      </c>
    </row>
    <row r="2017" spans="2:65" s="1" customFormat="1" ht="22.5" customHeight="1">
      <c r="B2017" s="40"/>
      <c r="C2017" s="203" t="s">
        <v>3950</v>
      </c>
      <c r="D2017" s="203" t="s">
        <v>185</v>
      </c>
      <c r="E2017" s="204" t="s">
        <v>3951</v>
      </c>
      <c r="F2017" s="205" t="s">
        <v>3952</v>
      </c>
      <c r="G2017" s="206" t="s">
        <v>312</v>
      </c>
      <c r="H2017" s="207">
        <v>203</v>
      </c>
      <c r="I2017" s="208"/>
      <c r="J2017" s="209">
        <f t="shared" si="310"/>
        <v>0</v>
      </c>
      <c r="K2017" s="205" t="s">
        <v>22</v>
      </c>
      <c r="L2017" s="60"/>
      <c r="M2017" s="210" t="s">
        <v>22</v>
      </c>
      <c r="N2017" s="211" t="s">
        <v>49</v>
      </c>
      <c r="O2017" s="41"/>
      <c r="P2017" s="212">
        <f t="shared" si="311"/>
        <v>0</v>
      </c>
      <c r="Q2017" s="212">
        <v>0</v>
      </c>
      <c r="R2017" s="212">
        <f t="shared" si="312"/>
        <v>0</v>
      </c>
      <c r="S2017" s="212">
        <v>0</v>
      </c>
      <c r="T2017" s="213">
        <f t="shared" si="313"/>
        <v>0</v>
      </c>
      <c r="AR2017" s="23" t="s">
        <v>591</v>
      </c>
      <c r="AT2017" s="23" t="s">
        <v>185</v>
      </c>
      <c r="AU2017" s="23" t="s">
        <v>86</v>
      </c>
      <c r="AY2017" s="23" t="s">
        <v>183</v>
      </c>
      <c r="BE2017" s="214">
        <f t="shared" si="314"/>
        <v>0</v>
      </c>
      <c r="BF2017" s="214">
        <f t="shared" si="315"/>
        <v>0</v>
      </c>
      <c r="BG2017" s="214">
        <f t="shared" si="316"/>
        <v>0</v>
      </c>
      <c r="BH2017" s="214">
        <f t="shared" si="317"/>
        <v>0</v>
      </c>
      <c r="BI2017" s="214">
        <f t="shared" si="318"/>
        <v>0</v>
      </c>
      <c r="BJ2017" s="23" t="s">
        <v>24</v>
      </c>
      <c r="BK2017" s="214">
        <f t="shared" si="319"/>
        <v>0</v>
      </c>
      <c r="BL2017" s="23" t="s">
        <v>591</v>
      </c>
      <c r="BM2017" s="23" t="s">
        <v>3953</v>
      </c>
    </row>
    <row r="2018" spans="2:65" s="1" customFormat="1" ht="22.5" customHeight="1">
      <c r="B2018" s="40"/>
      <c r="C2018" s="203" t="s">
        <v>3954</v>
      </c>
      <c r="D2018" s="203" t="s">
        <v>185</v>
      </c>
      <c r="E2018" s="204" t="s">
        <v>3955</v>
      </c>
      <c r="F2018" s="205" t="s">
        <v>3956</v>
      </c>
      <c r="G2018" s="206" t="s">
        <v>312</v>
      </c>
      <c r="H2018" s="207">
        <v>50</v>
      </c>
      <c r="I2018" s="208"/>
      <c r="J2018" s="209">
        <f t="shared" si="310"/>
        <v>0</v>
      </c>
      <c r="K2018" s="205" t="s">
        <v>22</v>
      </c>
      <c r="L2018" s="60"/>
      <c r="M2018" s="210" t="s">
        <v>22</v>
      </c>
      <c r="N2018" s="211" t="s">
        <v>49</v>
      </c>
      <c r="O2018" s="41"/>
      <c r="P2018" s="212">
        <f t="shared" si="311"/>
        <v>0</v>
      </c>
      <c r="Q2018" s="212">
        <v>0</v>
      </c>
      <c r="R2018" s="212">
        <f t="shared" si="312"/>
        <v>0</v>
      </c>
      <c r="S2018" s="212">
        <v>0</v>
      </c>
      <c r="T2018" s="213">
        <f t="shared" si="313"/>
        <v>0</v>
      </c>
      <c r="AR2018" s="23" t="s">
        <v>591</v>
      </c>
      <c r="AT2018" s="23" t="s">
        <v>185</v>
      </c>
      <c r="AU2018" s="23" t="s">
        <v>86</v>
      </c>
      <c r="AY2018" s="23" t="s">
        <v>183</v>
      </c>
      <c r="BE2018" s="214">
        <f t="shared" si="314"/>
        <v>0</v>
      </c>
      <c r="BF2018" s="214">
        <f t="shared" si="315"/>
        <v>0</v>
      </c>
      <c r="BG2018" s="214">
        <f t="shared" si="316"/>
        <v>0</v>
      </c>
      <c r="BH2018" s="214">
        <f t="shared" si="317"/>
        <v>0</v>
      </c>
      <c r="BI2018" s="214">
        <f t="shared" si="318"/>
        <v>0</v>
      </c>
      <c r="BJ2018" s="23" t="s">
        <v>24</v>
      </c>
      <c r="BK2018" s="214">
        <f t="shared" si="319"/>
        <v>0</v>
      </c>
      <c r="BL2018" s="23" t="s">
        <v>591</v>
      </c>
      <c r="BM2018" s="23" t="s">
        <v>3957</v>
      </c>
    </row>
    <row r="2019" spans="2:65" s="1" customFormat="1" ht="22.5" customHeight="1">
      <c r="B2019" s="40"/>
      <c r="C2019" s="203" t="s">
        <v>3958</v>
      </c>
      <c r="D2019" s="203" t="s">
        <v>185</v>
      </c>
      <c r="E2019" s="204" t="s">
        <v>3959</v>
      </c>
      <c r="F2019" s="205" t="s">
        <v>3960</v>
      </c>
      <c r="G2019" s="206" t="s">
        <v>246</v>
      </c>
      <c r="H2019" s="207">
        <v>30</v>
      </c>
      <c r="I2019" s="208"/>
      <c r="J2019" s="209">
        <f t="shared" si="310"/>
        <v>0</v>
      </c>
      <c r="K2019" s="205" t="s">
        <v>22</v>
      </c>
      <c r="L2019" s="60"/>
      <c r="M2019" s="210" t="s">
        <v>22</v>
      </c>
      <c r="N2019" s="211" t="s">
        <v>49</v>
      </c>
      <c r="O2019" s="41"/>
      <c r="P2019" s="212">
        <f t="shared" si="311"/>
        <v>0</v>
      </c>
      <c r="Q2019" s="212">
        <v>0</v>
      </c>
      <c r="R2019" s="212">
        <f t="shared" si="312"/>
        <v>0</v>
      </c>
      <c r="S2019" s="212">
        <v>0</v>
      </c>
      <c r="T2019" s="213">
        <f t="shared" si="313"/>
        <v>0</v>
      </c>
      <c r="AR2019" s="23" t="s">
        <v>591</v>
      </c>
      <c r="AT2019" s="23" t="s">
        <v>185</v>
      </c>
      <c r="AU2019" s="23" t="s">
        <v>86</v>
      </c>
      <c r="AY2019" s="23" t="s">
        <v>183</v>
      </c>
      <c r="BE2019" s="214">
        <f t="shared" si="314"/>
        <v>0</v>
      </c>
      <c r="BF2019" s="214">
        <f t="shared" si="315"/>
        <v>0</v>
      </c>
      <c r="BG2019" s="214">
        <f t="shared" si="316"/>
        <v>0</v>
      </c>
      <c r="BH2019" s="214">
        <f t="shared" si="317"/>
        <v>0</v>
      </c>
      <c r="BI2019" s="214">
        <f t="shared" si="318"/>
        <v>0</v>
      </c>
      <c r="BJ2019" s="23" t="s">
        <v>24</v>
      </c>
      <c r="BK2019" s="214">
        <f t="shared" si="319"/>
        <v>0</v>
      </c>
      <c r="BL2019" s="23" t="s">
        <v>591</v>
      </c>
      <c r="BM2019" s="23" t="s">
        <v>3961</v>
      </c>
    </row>
    <row r="2020" spans="2:65" s="1" customFormat="1" ht="22.5" customHeight="1">
      <c r="B2020" s="40"/>
      <c r="C2020" s="203" t="s">
        <v>3962</v>
      </c>
      <c r="D2020" s="203" t="s">
        <v>185</v>
      </c>
      <c r="E2020" s="204" t="s">
        <v>3963</v>
      </c>
      <c r="F2020" s="205" t="s">
        <v>3964</v>
      </c>
      <c r="G2020" s="206" t="s">
        <v>246</v>
      </c>
      <c r="H2020" s="207">
        <v>12</v>
      </c>
      <c r="I2020" s="208"/>
      <c r="J2020" s="209">
        <f t="shared" si="310"/>
        <v>0</v>
      </c>
      <c r="K2020" s="205" t="s">
        <v>22</v>
      </c>
      <c r="L2020" s="60"/>
      <c r="M2020" s="210" t="s">
        <v>22</v>
      </c>
      <c r="N2020" s="211" t="s">
        <v>49</v>
      </c>
      <c r="O2020" s="41"/>
      <c r="P2020" s="212">
        <f t="shared" si="311"/>
        <v>0</v>
      </c>
      <c r="Q2020" s="212">
        <v>0</v>
      </c>
      <c r="R2020" s="212">
        <f t="shared" si="312"/>
        <v>0</v>
      </c>
      <c r="S2020" s="212">
        <v>0</v>
      </c>
      <c r="T2020" s="213">
        <f t="shared" si="313"/>
        <v>0</v>
      </c>
      <c r="AR2020" s="23" t="s">
        <v>591</v>
      </c>
      <c r="AT2020" s="23" t="s">
        <v>185</v>
      </c>
      <c r="AU2020" s="23" t="s">
        <v>86</v>
      </c>
      <c r="AY2020" s="23" t="s">
        <v>183</v>
      </c>
      <c r="BE2020" s="214">
        <f t="shared" si="314"/>
        <v>0</v>
      </c>
      <c r="BF2020" s="214">
        <f t="shared" si="315"/>
        <v>0</v>
      </c>
      <c r="BG2020" s="214">
        <f t="shared" si="316"/>
        <v>0</v>
      </c>
      <c r="BH2020" s="214">
        <f t="shared" si="317"/>
        <v>0</v>
      </c>
      <c r="BI2020" s="214">
        <f t="shared" si="318"/>
        <v>0</v>
      </c>
      <c r="BJ2020" s="23" t="s">
        <v>24</v>
      </c>
      <c r="BK2020" s="214">
        <f t="shared" si="319"/>
        <v>0</v>
      </c>
      <c r="BL2020" s="23" t="s">
        <v>591</v>
      </c>
      <c r="BM2020" s="23" t="s">
        <v>3965</v>
      </c>
    </row>
    <row r="2021" spans="2:65" s="1" customFormat="1" ht="22.5" customHeight="1">
      <c r="B2021" s="40"/>
      <c r="C2021" s="203" t="s">
        <v>3966</v>
      </c>
      <c r="D2021" s="203" t="s">
        <v>185</v>
      </c>
      <c r="E2021" s="204" t="s">
        <v>3967</v>
      </c>
      <c r="F2021" s="205" t="s">
        <v>3968</v>
      </c>
      <c r="G2021" s="206" t="s">
        <v>246</v>
      </c>
      <c r="H2021" s="207">
        <v>4</v>
      </c>
      <c r="I2021" s="208"/>
      <c r="J2021" s="209">
        <f t="shared" si="310"/>
        <v>0</v>
      </c>
      <c r="K2021" s="205" t="s">
        <v>22</v>
      </c>
      <c r="L2021" s="60"/>
      <c r="M2021" s="210" t="s">
        <v>22</v>
      </c>
      <c r="N2021" s="211" t="s">
        <v>49</v>
      </c>
      <c r="O2021" s="41"/>
      <c r="P2021" s="212">
        <f t="shared" si="311"/>
        <v>0</v>
      </c>
      <c r="Q2021" s="212">
        <v>0</v>
      </c>
      <c r="R2021" s="212">
        <f t="shared" si="312"/>
        <v>0</v>
      </c>
      <c r="S2021" s="212">
        <v>0</v>
      </c>
      <c r="T2021" s="213">
        <f t="shared" si="313"/>
        <v>0</v>
      </c>
      <c r="AR2021" s="23" t="s">
        <v>591</v>
      </c>
      <c r="AT2021" s="23" t="s">
        <v>185</v>
      </c>
      <c r="AU2021" s="23" t="s">
        <v>86</v>
      </c>
      <c r="AY2021" s="23" t="s">
        <v>183</v>
      </c>
      <c r="BE2021" s="214">
        <f t="shared" si="314"/>
        <v>0</v>
      </c>
      <c r="BF2021" s="214">
        <f t="shared" si="315"/>
        <v>0</v>
      </c>
      <c r="BG2021" s="214">
        <f t="shared" si="316"/>
        <v>0</v>
      </c>
      <c r="BH2021" s="214">
        <f t="shared" si="317"/>
        <v>0</v>
      </c>
      <c r="BI2021" s="214">
        <f t="shared" si="318"/>
        <v>0</v>
      </c>
      <c r="BJ2021" s="23" t="s">
        <v>24</v>
      </c>
      <c r="BK2021" s="214">
        <f t="shared" si="319"/>
        <v>0</v>
      </c>
      <c r="BL2021" s="23" t="s">
        <v>591</v>
      </c>
      <c r="BM2021" s="23" t="s">
        <v>3969</v>
      </c>
    </row>
    <row r="2022" spans="2:65" s="1" customFormat="1" ht="22.5" customHeight="1">
      <c r="B2022" s="40"/>
      <c r="C2022" s="203" t="s">
        <v>3970</v>
      </c>
      <c r="D2022" s="203" t="s">
        <v>185</v>
      </c>
      <c r="E2022" s="204" t="s">
        <v>3971</v>
      </c>
      <c r="F2022" s="205" t="s">
        <v>3972</v>
      </c>
      <c r="G2022" s="206" t="s">
        <v>246</v>
      </c>
      <c r="H2022" s="207">
        <v>30</v>
      </c>
      <c r="I2022" s="208"/>
      <c r="J2022" s="209">
        <f t="shared" si="310"/>
        <v>0</v>
      </c>
      <c r="K2022" s="205" t="s">
        <v>22</v>
      </c>
      <c r="L2022" s="60"/>
      <c r="M2022" s="210" t="s">
        <v>22</v>
      </c>
      <c r="N2022" s="211" t="s">
        <v>49</v>
      </c>
      <c r="O2022" s="41"/>
      <c r="P2022" s="212">
        <f t="shared" si="311"/>
        <v>0</v>
      </c>
      <c r="Q2022" s="212">
        <v>0</v>
      </c>
      <c r="R2022" s="212">
        <f t="shared" si="312"/>
        <v>0</v>
      </c>
      <c r="S2022" s="212">
        <v>0</v>
      </c>
      <c r="T2022" s="213">
        <f t="shared" si="313"/>
        <v>0</v>
      </c>
      <c r="AR2022" s="23" t="s">
        <v>591</v>
      </c>
      <c r="AT2022" s="23" t="s">
        <v>185</v>
      </c>
      <c r="AU2022" s="23" t="s">
        <v>86</v>
      </c>
      <c r="AY2022" s="23" t="s">
        <v>183</v>
      </c>
      <c r="BE2022" s="214">
        <f t="shared" si="314"/>
        <v>0</v>
      </c>
      <c r="BF2022" s="214">
        <f t="shared" si="315"/>
        <v>0</v>
      </c>
      <c r="BG2022" s="214">
        <f t="shared" si="316"/>
        <v>0</v>
      </c>
      <c r="BH2022" s="214">
        <f t="shared" si="317"/>
        <v>0</v>
      </c>
      <c r="BI2022" s="214">
        <f t="shared" si="318"/>
        <v>0</v>
      </c>
      <c r="BJ2022" s="23" t="s">
        <v>24</v>
      </c>
      <c r="BK2022" s="214">
        <f t="shared" si="319"/>
        <v>0</v>
      </c>
      <c r="BL2022" s="23" t="s">
        <v>591</v>
      </c>
      <c r="BM2022" s="23" t="s">
        <v>3973</v>
      </c>
    </row>
    <row r="2023" spans="2:65" s="1" customFormat="1" ht="22.5" customHeight="1">
      <c r="B2023" s="40"/>
      <c r="C2023" s="203" t="s">
        <v>3974</v>
      </c>
      <c r="D2023" s="203" t="s">
        <v>185</v>
      </c>
      <c r="E2023" s="204" t="s">
        <v>3975</v>
      </c>
      <c r="F2023" s="205" t="s">
        <v>3976</v>
      </c>
      <c r="G2023" s="206" t="s">
        <v>246</v>
      </c>
      <c r="H2023" s="207">
        <v>1</v>
      </c>
      <c r="I2023" s="208"/>
      <c r="J2023" s="209">
        <f t="shared" si="310"/>
        <v>0</v>
      </c>
      <c r="K2023" s="205" t="s">
        <v>22</v>
      </c>
      <c r="L2023" s="60"/>
      <c r="M2023" s="210" t="s">
        <v>22</v>
      </c>
      <c r="N2023" s="211" t="s">
        <v>49</v>
      </c>
      <c r="O2023" s="41"/>
      <c r="P2023" s="212">
        <f t="shared" si="311"/>
        <v>0</v>
      </c>
      <c r="Q2023" s="212">
        <v>0</v>
      </c>
      <c r="R2023" s="212">
        <f t="shared" si="312"/>
        <v>0</v>
      </c>
      <c r="S2023" s="212">
        <v>0</v>
      </c>
      <c r="T2023" s="213">
        <f t="shared" si="313"/>
        <v>0</v>
      </c>
      <c r="AR2023" s="23" t="s">
        <v>591</v>
      </c>
      <c r="AT2023" s="23" t="s">
        <v>185</v>
      </c>
      <c r="AU2023" s="23" t="s">
        <v>86</v>
      </c>
      <c r="AY2023" s="23" t="s">
        <v>183</v>
      </c>
      <c r="BE2023" s="214">
        <f t="shared" si="314"/>
        <v>0</v>
      </c>
      <c r="BF2023" s="214">
        <f t="shared" si="315"/>
        <v>0</v>
      </c>
      <c r="BG2023" s="214">
        <f t="shared" si="316"/>
        <v>0</v>
      </c>
      <c r="BH2023" s="214">
        <f t="shared" si="317"/>
        <v>0</v>
      </c>
      <c r="BI2023" s="214">
        <f t="shared" si="318"/>
        <v>0</v>
      </c>
      <c r="BJ2023" s="23" t="s">
        <v>24</v>
      </c>
      <c r="BK2023" s="214">
        <f t="shared" si="319"/>
        <v>0</v>
      </c>
      <c r="BL2023" s="23" t="s">
        <v>591</v>
      </c>
      <c r="BM2023" s="23" t="s">
        <v>3977</v>
      </c>
    </row>
    <row r="2024" spans="2:65" s="1" customFormat="1" ht="22.5" customHeight="1">
      <c r="B2024" s="40"/>
      <c r="C2024" s="203" t="s">
        <v>3978</v>
      </c>
      <c r="D2024" s="203" t="s">
        <v>185</v>
      </c>
      <c r="E2024" s="204" t="s">
        <v>3979</v>
      </c>
      <c r="F2024" s="205" t="s">
        <v>3980</v>
      </c>
      <c r="G2024" s="206" t="s">
        <v>312</v>
      </c>
      <c r="H2024" s="207">
        <v>10</v>
      </c>
      <c r="I2024" s="208"/>
      <c r="J2024" s="209">
        <f t="shared" si="310"/>
        <v>0</v>
      </c>
      <c r="K2024" s="205" t="s">
        <v>22</v>
      </c>
      <c r="L2024" s="60"/>
      <c r="M2024" s="210" t="s">
        <v>22</v>
      </c>
      <c r="N2024" s="211" t="s">
        <v>49</v>
      </c>
      <c r="O2024" s="41"/>
      <c r="P2024" s="212">
        <f t="shared" si="311"/>
        <v>0</v>
      </c>
      <c r="Q2024" s="212">
        <v>0</v>
      </c>
      <c r="R2024" s="212">
        <f t="shared" si="312"/>
        <v>0</v>
      </c>
      <c r="S2024" s="212">
        <v>0</v>
      </c>
      <c r="T2024" s="213">
        <f t="shared" si="313"/>
        <v>0</v>
      </c>
      <c r="AR2024" s="23" t="s">
        <v>591</v>
      </c>
      <c r="AT2024" s="23" t="s">
        <v>185</v>
      </c>
      <c r="AU2024" s="23" t="s">
        <v>86</v>
      </c>
      <c r="AY2024" s="23" t="s">
        <v>183</v>
      </c>
      <c r="BE2024" s="214">
        <f t="shared" si="314"/>
        <v>0</v>
      </c>
      <c r="BF2024" s="214">
        <f t="shared" si="315"/>
        <v>0</v>
      </c>
      <c r="BG2024" s="214">
        <f t="shared" si="316"/>
        <v>0</v>
      </c>
      <c r="BH2024" s="214">
        <f t="shared" si="317"/>
        <v>0</v>
      </c>
      <c r="BI2024" s="214">
        <f t="shared" si="318"/>
        <v>0</v>
      </c>
      <c r="BJ2024" s="23" t="s">
        <v>24</v>
      </c>
      <c r="BK2024" s="214">
        <f t="shared" si="319"/>
        <v>0</v>
      </c>
      <c r="BL2024" s="23" t="s">
        <v>591</v>
      </c>
      <c r="BM2024" s="23" t="s">
        <v>3981</v>
      </c>
    </row>
    <row r="2025" spans="2:65" s="1" customFormat="1" ht="22.5" customHeight="1">
      <c r="B2025" s="40"/>
      <c r="C2025" s="203" t="s">
        <v>3982</v>
      </c>
      <c r="D2025" s="203" t="s">
        <v>185</v>
      </c>
      <c r="E2025" s="204" t="s">
        <v>3983</v>
      </c>
      <c r="F2025" s="205" t="s">
        <v>3984</v>
      </c>
      <c r="G2025" s="206" t="s">
        <v>246</v>
      </c>
      <c r="H2025" s="207">
        <v>4</v>
      </c>
      <c r="I2025" s="208"/>
      <c r="J2025" s="209">
        <f aca="true" t="shared" si="320" ref="J2025:J2056">ROUND(I2025*H2025,2)</f>
        <v>0</v>
      </c>
      <c r="K2025" s="205" t="s">
        <v>22</v>
      </c>
      <c r="L2025" s="60"/>
      <c r="M2025" s="210" t="s">
        <v>22</v>
      </c>
      <c r="N2025" s="211" t="s">
        <v>49</v>
      </c>
      <c r="O2025" s="41"/>
      <c r="P2025" s="212">
        <f aca="true" t="shared" si="321" ref="P2025:P2056">O2025*H2025</f>
        <v>0</v>
      </c>
      <c r="Q2025" s="212">
        <v>0</v>
      </c>
      <c r="R2025" s="212">
        <f aca="true" t="shared" si="322" ref="R2025:R2056">Q2025*H2025</f>
        <v>0</v>
      </c>
      <c r="S2025" s="212">
        <v>0</v>
      </c>
      <c r="T2025" s="213">
        <f aca="true" t="shared" si="323" ref="T2025:T2056">S2025*H2025</f>
        <v>0</v>
      </c>
      <c r="AR2025" s="23" t="s">
        <v>591</v>
      </c>
      <c r="AT2025" s="23" t="s">
        <v>185</v>
      </c>
      <c r="AU2025" s="23" t="s">
        <v>86</v>
      </c>
      <c r="AY2025" s="23" t="s">
        <v>183</v>
      </c>
      <c r="BE2025" s="214">
        <f t="shared" si="314"/>
        <v>0</v>
      </c>
      <c r="BF2025" s="214">
        <f t="shared" si="315"/>
        <v>0</v>
      </c>
      <c r="BG2025" s="214">
        <f t="shared" si="316"/>
        <v>0</v>
      </c>
      <c r="BH2025" s="214">
        <f t="shared" si="317"/>
        <v>0</v>
      </c>
      <c r="BI2025" s="214">
        <f t="shared" si="318"/>
        <v>0</v>
      </c>
      <c r="BJ2025" s="23" t="s">
        <v>24</v>
      </c>
      <c r="BK2025" s="214">
        <f t="shared" si="319"/>
        <v>0</v>
      </c>
      <c r="BL2025" s="23" t="s">
        <v>591</v>
      </c>
      <c r="BM2025" s="23" t="s">
        <v>3985</v>
      </c>
    </row>
    <row r="2026" spans="2:65" s="1" customFormat="1" ht="22.5" customHeight="1">
      <c r="B2026" s="40"/>
      <c r="C2026" s="203" t="s">
        <v>3986</v>
      </c>
      <c r="D2026" s="203" t="s">
        <v>185</v>
      </c>
      <c r="E2026" s="204" t="s">
        <v>3987</v>
      </c>
      <c r="F2026" s="205" t="s">
        <v>3988</v>
      </c>
      <c r="G2026" s="206" t="s">
        <v>246</v>
      </c>
      <c r="H2026" s="207">
        <v>2</v>
      </c>
      <c r="I2026" s="208"/>
      <c r="J2026" s="209">
        <f t="shared" si="320"/>
        <v>0</v>
      </c>
      <c r="K2026" s="205" t="s">
        <v>22</v>
      </c>
      <c r="L2026" s="60"/>
      <c r="M2026" s="210" t="s">
        <v>22</v>
      </c>
      <c r="N2026" s="211" t="s">
        <v>49</v>
      </c>
      <c r="O2026" s="41"/>
      <c r="P2026" s="212">
        <f t="shared" si="321"/>
        <v>0</v>
      </c>
      <c r="Q2026" s="212">
        <v>0</v>
      </c>
      <c r="R2026" s="212">
        <f t="shared" si="322"/>
        <v>0</v>
      </c>
      <c r="S2026" s="212">
        <v>0</v>
      </c>
      <c r="T2026" s="213">
        <f t="shared" si="323"/>
        <v>0</v>
      </c>
      <c r="AR2026" s="23" t="s">
        <v>591</v>
      </c>
      <c r="AT2026" s="23" t="s">
        <v>185</v>
      </c>
      <c r="AU2026" s="23" t="s">
        <v>86</v>
      </c>
      <c r="AY2026" s="23" t="s">
        <v>183</v>
      </c>
      <c r="BE2026" s="214">
        <f t="shared" si="314"/>
        <v>0</v>
      </c>
      <c r="BF2026" s="214">
        <f t="shared" si="315"/>
        <v>0</v>
      </c>
      <c r="BG2026" s="214">
        <f t="shared" si="316"/>
        <v>0</v>
      </c>
      <c r="BH2026" s="214">
        <f t="shared" si="317"/>
        <v>0</v>
      </c>
      <c r="BI2026" s="214">
        <f t="shared" si="318"/>
        <v>0</v>
      </c>
      <c r="BJ2026" s="23" t="s">
        <v>24</v>
      </c>
      <c r="BK2026" s="214">
        <f t="shared" si="319"/>
        <v>0</v>
      </c>
      <c r="BL2026" s="23" t="s">
        <v>591</v>
      </c>
      <c r="BM2026" s="23" t="s">
        <v>3989</v>
      </c>
    </row>
    <row r="2027" spans="2:65" s="1" customFormat="1" ht="22.5" customHeight="1">
      <c r="B2027" s="40"/>
      <c r="C2027" s="203" t="s">
        <v>3990</v>
      </c>
      <c r="D2027" s="203" t="s">
        <v>185</v>
      </c>
      <c r="E2027" s="204" t="s">
        <v>3991</v>
      </c>
      <c r="F2027" s="205" t="s">
        <v>3992</v>
      </c>
      <c r="G2027" s="206" t="s">
        <v>246</v>
      </c>
      <c r="H2027" s="207">
        <v>1</v>
      </c>
      <c r="I2027" s="208"/>
      <c r="J2027" s="209">
        <f t="shared" si="320"/>
        <v>0</v>
      </c>
      <c r="K2027" s="205" t="s">
        <v>22</v>
      </c>
      <c r="L2027" s="60"/>
      <c r="M2027" s="210" t="s">
        <v>22</v>
      </c>
      <c r="N2027" s="211" t="s">
        <v>49</v>
      </c>
      <c r="O2027" s="41"/>
      <c r="P2027" s="212">
        <f t="shared" si="321"/>
        <v>0</v>
      </c>
      <c r="Q2027" s="212">
        <v>0</v>
      </c>
      <c r="R2027" s="212">
        <f t="shared" si="322"/>
        <v>0</v>
      </c>
      <c r="S2027" s="212">
        <v>0</v>
      </c>
      <c r="T2027" s="213">
        <f t="shared" si="323"/>
        <v>0</v>
      </c>
      <c r="AR2027" s="23" t="s">
        <v>591</v>
      </c>
      <c r="AT2027" s="23" t="s">
        <v>185</v>
      </c>
      <c r="AU2027" s="23" t="s">
        <v>86</v>
      </c>
      <c r="AY2027" s="23" t="s">
        <v>183</v>
      </c>
      <c r="BE2027" s="214">
        <f t="shared" si="314"/>
        <v>0</v>
      </c>
      <c r="BF2027" s="214">
        <f t="shared" si="315"/>
        <v>0</v>
      </c>
      <c r="BG2027" s="214">
        <f t="shared" si="316"/>
        <v>0</v>
      </c>
      <c r="BH2027" s="214">
        <f t="shared" si="317"/>
        <v>0</v>
      </c>
      <c r="BI2027" s="214">
        <f t="shared" si="318"/>
        <v>0</v>
      </c>
      <c r="BJ2027" s="23" t="s">
        <v>24</v>
      </c>
      <c r="BK2027" s="214">
        <f t="shared" si="319"/>
        <v>0</v>
      </c>
      <c r="BL2027" s="23" t="s">
        <v>591</v>
      </c>
      <c r="BM2027" s="23" t="s">
        <v>3993</v>
      </c>
    </row>
    <row r="2028" spans="2:65" s="1" customFormat="1" ht="22.5" customHeight="1">
      <c r="B2028" s="40"/>
      <c r="C2028" s="203" t="s">
        <v>3994</v>
      </c>
      <c r="D2028" s="203" t="s">
        <v>185</v>
      </c>
      <c r="E2028" s="204" t="s">
        <v>3995</v>
      </c>
      <c r="F2028" s="205" t="s">
        <v>3996</v>
      </c>
      <c r="G2028" s="206" t="s">
        <v>246</v>
      </c>
      <c r="H2028" s="207">
        <v>1</v>
      </c>
      <c r="I2028" s="208"/>
      <c r="J2028" s="209">
        <f t="shared" si="320"/>
        <v>0</v>
      </c>
      <c r="K2028" s="205" t="s">
        <v>22</v>
      </c>
      <c r="L2028" s="60"/>
      <c r="M2028" s="210" t="s">
        <v>22</v>
      </c>
      <c r="N2028" s="211" t="s">
        <v>49</v>
      </c>
      <c r="O2028" s="41"/>
      <c r="P2028" s="212">
        <f t="shared" si="321"/>
        <v>0</v>
      </c>
      <c r="Q2028" s="212">
        <v>0</v>
      </c>
      <c r="R2028" s="212">
        <f t="shared" si="322"/>
        <v>0</v>
      </c>
      <c r="S2028" s="212">
        <v>0</v>
      </c>
      <c r="T2028" s="213">
        <f t="shared" si="323"/>
        <v>0</v>
      </c>
      <c r="AR2028" s="23" t="s">
        <v>591</v>
      </c>
      <c r="AT2028" s="23" t="s">
        <v>185</v>
      </c>
      <c r="AU2028" s="23" t="s">
        <v>86</v>
      </c>
      <c r="AY2028" s="23" t="s">
        <v>183</v>
      </c>
      <c r="BE2028" s="214">
        <f t="shared" si="314"/>
        <v>0</v>
      </c>
      <c r="BF2028" s="214">
        <f t="shared" si="315"/>
        <v>0</v>
      </c>
      <c r="BG2028" s="214">
        <f t="shared" si="316"/>
        <v>0</v>
      </c>
      <c r="BH2028" s="214">
        <f t="shared" si="317"/>
        <v>0</v>
      </c>
      <c r="BI2028" s="214">
        <f t="shared" si="318"/>
        <v>0</v>
      </c>
      <c r="BJ2028" s="23" t="s">
        <v>24</v>
      </c>
      <c r="BK2028" s="214">
        <f t="shared" si="319"/>
        <v>0</v>
      </c>
      <c r="BL2028" s="23" t="s">
        <v>591</v>
      </c>
      <c r="BM2028" s="23" t="s">
        <v>3997</v>
      </c>
    </row>
    <row r="2029" spans="2:63" s="11" customFormat="1" ht="29.85" customHeight="1">
      <c r="B2029" s="186"/>
      <c r="C2029" s="187"/>
      <c r="D2029" s="200" t="s">
        <v>77</v>
      </c>
      <c r="E2029" s="201" t="s">
        <v>3998</v>
      </c>
      <c r="F2029" s="201" t="s">
        <v>3999</v>
      </c>
      <c r="G2029" s="187"/>
      <c r="H2029" s="187"/>
      <c r="I2029" s="190"/>
      <c r="J2029" s="202">
        <f>BK2029</f>
        <v>0</v>
      </c>
      <c r="K2029" s="187"/>
      <c r="L2029" s="192"/>
      <c r="M2029" s="193"/>
      <c r="N2029" s="194"/>
      <c r="O2029" s="194"/>
      <c r="P2029" s="195">
        <f>P2030</f>
        <v>0</v>
      </c>
      <c r="Q2029" s="194"/>
      <c r="R2029" s="195">
        <f>R2030</f>
        <v>0</v>
      </c>
      <c r="S2029" s="194"/>
      <c r="T2029" s="196">
        <f>T2030</f>
        <v>0</v>
      </c>
      <c r="AR2029" s="197" t="s">
        <v>201</v>
      </c>
      <c r="AT2029" s="198" t="s">
        <v>77</v>
      </c>
      <c r="AU2029" s="198" t="s">
        <v>24</v>
      </c>
      <c r="AY2029" s="197" t="s">
        <v>183</v>
      </c>
      <c r="BK2029" s="199">
        <f>BK2030</f>
        <v>0</v>
      </c>
    </row>
    <row r="2030" spans="2:65" s="1" customFormat="1" ht="22.5" customHeight="1">
      <c r="B2030" s="40"/>
      <c r="C2030" s="203" t="s">
        <v>4000</v>
      </c>
      <c r="D2030" s="203" t="s">
        <v>185</v>
      </c>
      <c r="E2030" s="204" t="s">
        <v>4001</v>
      </c>
      <c r="F2030" s="205" t="s">
        <v>4002</v>
      </c>
      <c r="G2030" s="206" t="s">
        <v>4003</v>
      </c>
      <c r="H2030" s="207">
        <v>8</v>
      </c>
      <c r="I2030" s="208"/>
      <c r="J2030" s="209">
        <f>ROUND(I2030*H2030,2)</f>
        <v>0</v>
      </c>
      <c r="K2030" s="205" t="s">
        <v>22</v>
      </c>
      <c r="L2030" s="60"/>
      <c r="M2030" s="210" t="s">
        <v>22</v>
      </c>
      <c r="N2030" s="211" t="s">
        <v>49</v>
      </c>
      <c r="O2030" s="41"/>
      <c r="P2030" s="212">
        <f>O2030*H2030</f>
        <v>0</v>
      </c>
      <c r="Q2030" s="212">
        <v>0</v>
      </c>
      <c r="R2030" s="212">
        <f>Q2030*H2030</f>
        <v>0</v>
      </c>
      <c r="S2030" s="212">
        <v>0</v>
      </c>
      <c r="T2030" s="213">
        <f>S2030*H2030</f>
        <v>0</v>
      </c>
      <c r="AR2030" s="23" t="s">
        <v>591</v>
      </c>
      <c r="AT2030" s="23" t="s">
        <v>185</v>
      </c>
      <c r="AU2030" s="23" t="s">
        <v>86</v>
      </c>
      <c r="AY2030" s="23" t="s">
        <v>183</v>
      </c>
      <c r="BE2030" s="214">
        <f>IF(N2030="základní",J2030,0)</f>
        <v>0</v>
      </c>
      <c r="BF2030" s="214">
        <f>IF(N2030="snížená",J2030,0)</f>
        <v>0</v>
      </c>
      <c r="BG2030" s="214">
        <f>IF(N2030="zákl. přenesená",J2030,0)</f>
        <v>0</v>
      </c>
      <c r="BH2030" s="214">
        <f>IF(N2030="sníž. přenesená",J2030,0)</f>
        <v>0</v>
      </c>
      <c r="BI2030" s="214">
        <f>IF(N2030="nulová",J2030,0)</f>
        <v>0</v>
      </c>
      <c r="BJ2030" s="23" t="s">
        <v>24</v>
      </c>
      <c r="BK2030" s="214">
        <f>ROUND(I2030*H2030,2)</f>
        <v>0</v>
      </c>
      <c r="BL2030" s="23" t="s">
        <v>591</v>
      </c>
      <c r="BM2030" s="23" t="s">
        <v>4004</v>
      </c>
    </row>
    <row r="2031" spans="2:63" s="11" customFormat="1" ht="29.85" customHeight="1">
      <c r="B2031" s="186"/>
      <c r="C2031" s="187"/>
      <c r="D2031" s="200" t="s">
        <v>77</v>
      </c>
      <c r="E2031" s="201" t="s">
        <v>4005</v>
      </c>
      <c r="F2031" s="201" t="s">
        <v>4006</v>
      </c>
      <c r="G2031" s="187"/>
      <c r="H2031" s="187"/>
      <c r="I2031" s="190"/>
      <c r="J2031" s="202">
        <f>BK2031</f>
        <v>0</v>
      </c>
      <c r="K2031" s="187"/>
      <c r="L2031" s="192"/>
      <c r="M2031" s="193"/>
      <c r="N2031" s="194"/>
      <c r="O2031" s="194"/>
      <c r="P2031" s="195">
        <f>SUM(P2032:P2042)</f>
        <v>0</v>
      </c>
      <c r="Q2031" s="194"/>
      <c r="R2031" s="195">
        <f>SUM(R2032:R2042)</f>
        <v>0</v>
      </c>
      <c r="S2031" s="194"/>
      <c r="T2031" s="196">
        <f>SUM(T2032:T2042)</f>
        <v>0</v>
      </c>
      <c r="AR2031" s="197" t="s">
        <v>201</v>
      </c>
      <c r="AT2031" s="198" t="s">
        <v>77</v>
      </c>
      <c r="AU2031" s="198" t="s">
        <v>24</v>
      </c>
      <c r="AY2031" s="197" t="s">
        <v>183</v>
      </c>
      <c r="BK2031" s="199">
        <f>SUM(BK2032:BK2042)</f>
        <v>0</v>
      </c>
    </row>
    <row r="2032" spans="2:65" s="1" customFormat="1" ht="22.5" customHeight="1">
      <c r="B2032" s="40"/>
      <c r="C2032" s="203" t="s">
        <v>4007</v>
      </c>
      <c r="D2032" s="203" t="s">
        <v>185</v>
      </c>
      <c r="E2032" s="204" t="s">
        <v>4008</v>
      </c>
      <c r="F2032" s="205" t="s">
        <v>4009</v>
      </c>
      <c r="G2032" s="206" t="s">
        <v>246</v>
      </c>
      <c r="H2032" s="207">
        <v>1</v>
      </c>
      <c r="I2032" s="208"/>
      <c r="J2032" s="209">
        <f aca="true" t="shared" si="324" ref="J2032:J2042">ROUND(I2032*H2032,2)</f>
        <v>0</v>
      </c>
      <c r="K2032" s="205" t="s">
        <v>22</v>
      </c>
      <c r="L2032" s="60"/>
      <c r="M2032" s="210" t="s">
        <v>22</v>
      </c>
      <c r="N2032" s="211" t="s">
        <v>49</v>
      </c>
      <c r="O2032" s="41"/>
      <c r="P2032" s="212">
        <f aca="true" t="shared" si="325" ref="P2032:P2042">O2032*H2032</f>
        <v>0</v>
      </c>
      <c r="Q2032" s="212">
        <v>0</v>
      </c>
      <c r="R2032" s="212">
        <f aca="true" t="shared" si="326" ref="R2032:R2042">Q2032*H2032</f>
        <v>0</v>
      </c>
      <c r="S2032" s="212">
        <v>0</v>
      </c>
      <c r="T2032" s="213">
        <f aca="true" t="shared" si="327" ref="T2032:T2042">S2032*H2032</f>
        <v>0</v>
      </c>
      <c r="AR2032" s="23" t="s">
        <v>591</v>
      </c>
      <c r="AT2032" s="23" t="s">
        <v>185</v>
      </c>
      <c r="AU2032" s="23" t="s">
        <v>86</v>
      </c>
      <c r="AY2032" s="23" t="s">
        <v>183</v>
      </c>
      <c r="BE2032" s="214">
        <f aca="true" t="shared" si="328" ref="BE2032:BE2042">IF(N2032="základní",J2032,0)</f>
        <v>0</v>
      </c>
      <c r="BF2032" s="214">
        <f aca="true" t="shared" si="329" ref="BF2032:BF2042">IF(N2032="snížená",J2032,0)</f>
        <v>0</v>
      </c>
      <c r="BG2032" s="214">
        <f aca="true" t="shared" si="330" ref="BG2032:BG2042">IF(N2032="zákl. přenesená",J2032,0)</f>
        <v>0</v>
      </c>
      <c r="BH2032" s="214">
        <f aca="true" t="shared" si="331" ref="BH2032:BH2042">IF(N2032="sníž. přenesená",J2032,0)</f>
        <v>0</v>
      </c>
      <c r="BI2032" s="214">
        <f aca="true" t="shared" si="332" ref="BI2032:BI2042">IF(N2032="nulová",J2032,0)</f>
        <v>0</v>
      </c>
      <c r="BJ2032" s="23" t="s">
        <v>24</v>
      </c>
      <c r="BK2032" s="214">
        <f aca="true" t="shared" si="333" ref="BK2032:BK2042">ROUND(I2032*H2032,2)</f>
        <v>0</v>
      </c>
      <c r="BL2032" s="23" t="s">
        <v>591</v>
      </c>
      <c r="BM2032" s="23" t="s">
        <v>4010</v>
      </c>
    </row>
    <row r="2033" spans="2:65" s="1" customFormat="1" ht="22.5" customHeight="1">
      <c r="B2033" s="40"/>
      <c r="C2033" s="203" t="s">
        <v>4011</v>
      </c>
      <c r="D2033" s="203" t="s">
        <v>185</v>
      </c>
      <c r="E2033" s="204" t="s">
        <v>4012</v>
      </c>
      <c r="F2033" s="205" t="s">
        <v>4013</v>
      </c>
      <c r="G2033" s="206" t="s">
        <v>246</v>
      </c>
      <c r="H2033" s="207">
        <v>1</v>
      </c>
      <c r="I2033" s="208"/>
      <c r="J2033" s="209">
        <f t="shared" si="324"/>
        <v>0</v>
      </c>
      <c r="K2033" s="205" t="s">
        <v>22</v>
      </c>
      <c r="L2033" s="60"/>
      <c r="M2033" s="210" t="s">
        <v>22</v>
      </c>
      <c r="N2033" s="211" t="s">
        <v>49</v>
      </c>
      <c r="O2033" s="41"/>
      <c r="P2033" s="212">
        <f t="shared" si="325"/>
        <v>0</v>
      </c>
      <c r="Q2033" s="212">
        <v>0</v>
      </c>
      <c r="R2033" s="212">
        <f t="shared" si="326"/>
        <v>0</v>
      </c>
      <c r="S2033" s="212">
        <v>0</v>
      </c>
      <c r="T2033" s="213">
        <f t="shared" si="327"/>
        <v>0</v>
      </c>
      <c r="AR2033" s="23" t="s">
        <v>591</v>
      </c>
      <c r="AT2033" s="23" t="s">
        <v>185</v>
      </c>
      <c r="AU2033" s="23" t="s">
        <v>86</v>
      </c>
      <c r="AY2033" s="23" t="s">
        <v>183</v>
      </c>
      <c r="BE2033" s="214">
        <f t="shared" si="328"/>
        <v>0</v>
      </c>
      <c r="BF2033" s="214">
        <f t="shared" si="329"/>
        <v>0</v>
      </c>
      <c r="BG2033" s="214">
        <f t="shared" si="330"/>
        <v>0</v>
      </c>
      <c r="BH2033" s="214">
        <f t="shared" si="331"/>
        <v>0</v>
      </c>
      <c r="BI2033" s="214">
        <f t="shared" si="332"/>
        <v>0</v>
      </c>
      <c r="BJ2033" s="23" t="s">
        <v>24</v>
      </c>
      <c r="BK2033" s="214">
        <f t="shared" si="333"/>
        <v>0</v>
      </c>
      <c r="BL2033" s="23" t="s">
        <v>591</v>
      </c>
      <c r="BM2033" s="23" t="s">
        <v>4014</v>
      </c>
    </row>
    <row r="2034" spans="2:65" s="1" customFormat="1" ht="22.5" customHeight="1">
      <c r="B2034" s="40"/>
      <c r="C2034" s="203" t="s">
        <v>4015</v>
      </c>
      <c r="D2034" s="203" t="s">
        <v>185</v>
      </c>
      <c r="E2034" s="204" t="s">
        <v>4016</v>
      </c>
      <c r="F2034" s="205" t="s">
        <v>4017</v>
      </c>
      <c r="G2034" s="206" t="s">
        <v>246</v>
      </c>
      <c r="H2034" s="207">
        <v>1</v>
      </c>
      <c r="I2034" s="208"/>
      <c r="J2034" s="209">
        <f t="shared" si="324"/>
        <v>0</v>
      </c>
      <c r="K2034" s="205" t="s">
        <v>22</v>
      </c>
      <c r="L2034" s="60"/>
      <c r="M2034" s="210" t="s">
        <v>22</v>
      </c>
      <c r="N2034" s="211" t="s">
        <v>49</v>
      </c>
      <c r="O2034" s="41"/>
      <c r="P2034" s="212">
        <f t="shared" si="325"/>
        <v>0</v>
      </c>
      <c r="Q2034" s="212">
        <v>0</v>
      </c>
      <c r="R2034" s="212">
        <f t="shared" si="326"/>
        <v>0</v>
      </c>
      <c r="S2034" s="212">
        <v>0</v>
      </c>
      <c r="T2034" s="213">
        <f t="shared" si="327"/>
        <v>0</v>
      </c>
      <c r="AR2034" s="23" t="s">
        <v>591</v>
      </c>
      <c r="AT2034" s="23" t="s">
        <v>185</v>
      </c>
      <c r="AU2034" s="23" t="s">
        <v>86</v>
      </c>
      <c r="AY2034" s="23" t="s">
        <v>183</v>
      </c>
      <c r="BE2034" s="214">
        <f t="shared" si="328"/>
        <v>0</v>
      </c>
      <c r="BF2034" s="214">
        <f t="shared" si="329"/>
        <v>0</v>
      </c>
      <c r="BG2034" s="214">
        <f t="shared" si="330"/>
        <v>0</v>
      </c>
      <c r="BH2034" s="214">
        <f t="shared" si="331"/>
        <v>0</v>
      </c>
      <c r="BI2034" s="214">
        <f t="shared" si="332"/>
        <v>0</v>
      </c>
      <c r="BJ2034" s="23" t="s">
        <v>24</v>
      </c>
      <c r="BK2034" s="214">
        <f t="shared" si="333"/>
        <v>0</v>
      </c>
      <c r="BL2034" s="23" t="s">
        <v>591</v>
      </c>
      <c r="BM2034" s="23" t="s">
        <v>4018</v>
      </c>
    </row>
    <row r="2035" spans="2:65" s="1" customFormat="1" ht="22.5" customHeight="1">
      <c r="B2035" s="40"/>
      <c r="C2035" s="203" t="s">
        <v>4019</v>
      </c>
      <c r="D2035" s="203" t="s">
        <v>185</v>
      </c>
      <c r="E2035" s="204" t="s">
        <v>4020</v>
      </c>
      <c r="F2035" s="205" t="s">
        <v>4021</v>
      </c>
      <c r="G2035" s="206" t="s">
        <v>246</v>
      </c>
      <c r="H2035" s="207">
        <v>1</v>
      </c>
      <c r="I2035" s="208"/>
      <c r="J2035" s="209">
        <f t="shared" si="324"/>
        <v>0</v>
      </c>
      <c r="K2035" s="205" t="s">
        <v>22</v>
      </c>
      <c r="L2035" s="60"/>
      <c r="M2035" s="210" t="s">
        <v>22</v>
      </c>
      <c r="N2035" s="211" t="s">
        <v>49</v>
      </c>
      <c r="O2035" s="41"/>
      <c r="P2035" s="212">
        <f t="shared" si="325"/>
        <v>0</v>
      </c>
      <c r="Q2035" s="212">
        <v>0</v>
      </c>
      <c r="R2035" s="212">
        <f t="shared" si="326"/>
        <v>0</v>
      </c>
      <c r="S2035" s="212">
        <v>0</v>
      </c>
      <c r="T2035" s="213">
        <f t="shared" si="327"/>
        <v>0</v>
      </c>
      <c r="AR2035" s="23" t="s">
        <v>591</v>
      </c>
      <c r="AT2035" s="23" t="s">
        <v>185</v>
      </c>
      <c r="AU2035" s="23" t="s">
        <v>86</v>
      </c>
      <c r="AY2035" s="23" t="s">
        <v>183</v>
      </c>
      <c r="BE2035" s="214">
        <f t="shared" si="328"/>
        <v>0</v>
      </c>
      <c r="BF2035" s="214">
        <f t="shared" si="329"/>
        <v>0</v>
      </c>
      <c r="BG2035" s="214">
        <f t="shared" si="330"/>
        <v>0</v>
      </c>
      <c r="BH2035" s="214">
        <f t="shared" si="331"/>
        <v>0</v>
      </c>
      <c r="BI2035" s="214">
        <f t="shared" si="332"/>
        <v>0</v>
      </c>
      <c r="BJ2035" s="23" t="s">
        <v>24</v>
      </c>
      <c r="BK2035" s="214">
        <f t="shared" si="333"/>
        <v>0</v>
      </c>
      <c r="BL2035" s="23" t="s">
        <v>591</v>
      </c>
      <c r="BM2035" s="23" t="s">
        <v>4022</v>
      </c>
    </row>
    <row r="2036" spans="2:65" s="1" customFormat="1" ht="22.5" customHeight="1">
      <c r="B2036" s="40"/>
      <c r="C2036" s="203" t="s">
        <v>4023</v>
      </c>
      <c r="D2036" s="203" t="s">
        <v>185</v>
      </c>
      <c r="E2036" s="204" t="s">
        <v>4024</v>
      </c>
      <c r="F2036" s="205" t="s">
        <v>4025</v>
      </c>
      <c r="G2036" s="206" t="s">
        <v>246</v>
      </c>
      <c r="H2036" s="207">
        <v>1</v>
      </c>
      <c r="I2036" s="208"/>
      <c r="J2036" s="209">
        <f t="shared" si="324"/>
        <v>0</v>
      </c>
      <c r="K2036" s="205" t="s">
        <v>22</v>
      </c>
      <c r="L2036" s="60"/>
      <c r="M2036" s="210" t="s">
        <v>22</v>
      </c>
      <c r="N2036" s="211" t="s">
        <v>49</v>
      </c>
      <c r="O2036" s="41"/>
      <c r="P2036" s="212">
        <f t="shared" si="325"/>
        <v>0</v>
      </c>
      <c r="Q2036" s="212">
        <v>0</v>
      </c>
      <c r="R2036" s="212">
        <f t="shared" si="326"/>
        <v>0</v>
      </c>
      <c r="S2036" s="212">
        <v>0</v>
      </c>
      <c r="T2036" s="213">
        <f t="shared" si="327"/>
        <v>0</v>
      </c>
      <c r="AR2036" s="23" t="s">
        <v>591</v>
      </c>
      <c r="AT2036" s="23" t="s">
        <v>185</v>
      </c>
      <c r="AU2036" s="23" t="s">
        <v>86</v>
      </c>
      <c r="AY2036" s="23" t="s">
        <v>183</v>
      </c>
      <c r="BE2036" s="214">
        <f t="shared" si="328"/>
        <v>0</v>
      </c>
      <c r="BF2036" s="214">
        <f t="shared" si="329"/>
        <v>0</v>
      </c>
      <c r="BG2036" s="214">
        <f t="shared" si="330"/>
        <v>0</v>
      </c>
      <c r="BH2036" s="214">
        <f t="shared" si="331"/>
        <v>0</v>
      </c>
      <c r="BI2036" s="214">
        <f t="shared" si="332"/>
        <v>0</v>
      </c>
      <c r="BJ2036" s="23" t="s">
        <v>24</v>
      </c>
      <c r="BK2036" s="214">
        <f t="shared" si="333"/>
        <v>0</v>
      </c>
      <c r="BL2036" s="23" t="s">
        <v>591</v>
      </c>
      <c r="BM2036" s="23" t="s">
        <v>4026</v>
      </c>
    </row>
    <row r="2037" spans="2:65" s="1" customFormat="1" ht="22.5" customHeight="1">
      <c r="B2037" s="40"/>
      <c r="C2037" s="203" t="s">
        <v>4027</v>
      </c>
      <c r="D2037" s="203" t="s">
        <v>185</v>
      </c>
      <c r="E2037" s="204" t="s">
        <v>4028</v>
      </c>
      <c r="F2037" s="205" t="s">
        <v>4029</v>
      </c>
      <c r="G2037" s="206" t="s">
        <v>246</v>
      </c>
      <c r="H2037" s="207">
        <v>1</v>
      </c>
      <c r="I2037" s="208"/>
      <c r="J2037" s="209">
        <f t="shared" si="324"/>
        <v>0</v>
      </c>
      <c r="K2037" s="205" t="s">
        <v>22</v>
      </c>
      <c r="L2037" s="60"/>
      <c r="M2037" s="210" t="s">
        <v>22</v>
      </c>
      <c r="N2037" s="211" t="s">
        <v>49</v>
      </c>
      <c r="O2037" s="41"/>
      <c r="P2037" s="212">
        <f t="shared" si="325"/>
        <v>0</v>
      </c>
      <c r="Q2037" s="212">
        <v>0</v>
      </c>
      <c r="R2037" s="212">
        <f t="shared" si="326"/>
        <v>0</v>
      </c>
      <c r="S2037" s="212">
        <v>0</v>
      </c>
      <c r="T2037" s="213">
        <f t="shared" si="327"/>
        <v>0</v>
      </c>
      <c r="AR2037" s="23" t="s">
        <v>591</v>
      </c>
      <c r="AT2037" s="23" t="s">
        <v>185</v>
      </c>
      <c r="AU2037" s="23" t="s">
        <v>86</v>
      </c>
      <c r="AY2037" s="23" t="s">
        <v>183</v>
      </c>
      <c r="BE2037" s="214">
        <f t="shared" si="328"/>
        <v>0</v>
      </c>
      <c r="BF2037" s="214">
        <f t="shared" si="329"/>
        <v>0</v>
      </c>
      <c r="BG2037" s="214">
        <f t="shared" si="330"/>
        <v>0</v>
      </c>
      <c r="BH2037" s="214">
        <f t="shared" si="331"/>
        <v>0</v>
      </c>
      <c r="BI2037" s="214">
        <f t="shared" si="332"/>
        <v>0</v>
      </c>
      <c r="BJ2037" s="23" t="s">
        <v>24</v>
      </c>
      <c r="BK2037" s="214">
        <f t="shared" si="333"/>
        <v>0</v>
      </c>
      <c r="BL2037" s="23" t="s">
        <v>591</v>
      </c>
      <c r="BM2037" s="23" t="s">
        <v>4030</v>
      </c>
    </row>
    <row r="2038" spans="2:65" s="1" customFormat="1" ht="22.5" customHeight="1">
      <c r="B2038" s="40"/>
      <c r="C2038" s="203" t="s">
        <v>4031</v>
      </c>
      <c r="D2038" s="203" t="s">
        <v>185</v>
      </c>
      <c r="E2038" s="204" t="s">
        <v>4032</v>
      </c>
      <c r="F2038" s="205" t="s">
        <v>4033</v>
      </c>
      <c r="G2038" s="206" t="s">
        <v>246</v>
      </c>
      <c r="H2038" s="207">
        <v>2</v>
      </c>
      <c r="I2038" s="208"/>
      <c r="J2038" s="209">
        <f t="shared" si="324"/>
        <v>0</v>
      </c>
      <c r="K2038" s="205" t="s">
        <v>22</v>
      </c>
      <c r="L2038" s="60"/>
      <c r="M2038" s="210" t="s">
        <v>22</v>
      </c>
      <c r="N2038" s="211" t="s">
        <v>49</v>
      </c>
      <c r="O2038" s="41"/>
      <c r="P2038" s="212">
        <f t="shared" si="325"/>
        <v>0</v>
      </c>
      <c r="Q2038" s="212">
        <v>0</v>
      </c>
      <c r="R2038" s="212">
        <f t="shared" si="326"/>
        <v>0</v>
      </c>
      <c r="S2038" s="212">
        <v>0</v>
      </c>
      <c r="T2038" s="213">
        <f t="shared" si="327"/>
        <v>0</v>
      </c>
      <c r="AR2038" s="23" t="s">
        <v>591</v>
      </c>
      <c r="AT2038" s="23" t="s">
        <v>185</v>
      </c>
      <c r="AU2038" s="23" t="s">
        <v>86</v>
      </c>
      <c r="AY2038" s="23" t="s">
        <v>183</v>
      </c>
      <c r="BE2038" s="214">
        <f t="shared" si="328"/>
        <v>0</v>
      </c>
      <c r="BF2038" s="214">
        <f t="shared" si="329"/>
        <v>0</v>
      </c>
      <c r="BG2038" s="214">
        <f t="shared" si="330"/>
        <v>0</v>
      </c>
      <c r="BH2038" s="214">
        <f t="shared" si="331"/>
        <v>0</v>
      </c>
      <c r="BI2038" s="214">
        <f t="shared" si="332"/>
        <v>0</v>
      </c>
      <c r="BJ2038" s="23" t="s">
        <v>24</v>
      </c>
      <c r="BK2038" s="214">
        <f t="shared" si="333"/>
        <v>0</v>
      </c>
      <c r="BL2038" s="23" t="s">
        <v>591</v>
      </c>
      <c r="BM2038" s="23" t="s">
        <v>4034</v>
      </c>
    </row>
    <row r="2039" spans="2:65" s="1" customFormat="1" ht="22.5" customHeight="1">
      <c r="B2039" s="40"/>
      <c r="C2039" s="203" t="s">
        <v>4035</v>
      </c>
      <c r="D2039" s="203" t="s">
        <v>185</v>
      </c>
      <c r="E2039" s="204" t="s">
        <v>4036</v>
      </c>
      <c r="F2039" s="205" t="s">
        <v>4037</v>
      </c>
      <c r="G2039" s="206" t="s">
        <v>246</v>
      </c>
      <c r="H2039" s="207">
        <v>1</v>
      </c>
      <c r="I2039" s="208"/>
      <c r="J2039" s="209">
        <f t="shared" si="324"/>
        <v>0</v>
      </c>
      <c r="K2039" s="205" t="s">
        <v>22</v>
      </c>
      <c r="L2039" s="60"/>
      <c r="M2039" s="210" t="s">
        <v>22</v>
      </c>
      <c r="N2039" s="211" t="s">
        <v>49</v>
      </c>
      <c r="O2039" s="41"/>
      <c r="P2039" s="212">
        <f t="shared" si="325"/>
        <v>0</v>
      </c>
      <c r="Q2039" s="212">
        <v>0</v>
      </c>
      <c r="R2039" s="212">
        <f t="shared" si="326"/>
        <v>0</v>
      </c>
      <c r="S2039" s="212">
        <v>0</v>
      </c>
      <c r="T2039" s="213">
        <f t="shared" si="327"/>
        <v>0</v>
      </c>
      <c r="AR2039" s="23" t="s">
        <v>591</v>
      </c>
      <c r="AT2039" s="23" t="s">
        <v>185</v>
      </c>
      <c r="AU2039" s="23" t="s">
        <v>86</v>
      </c>
      <c r="AY2039" s="23" t="s">
        <v>183</v>
      </c>
      <c r="BE2039" s="214">
        <f t="shared" si="328"/>
        <v>0</v>
      </c>
      <c r="BF2039" s="214">
        <f t="shared" si="329"/>
        <v>0</v>
      </c>
      <c r="BG2039" s="214">
        <f t="shared" si="330"/>
        <v>0</v>
      </c>
      <c r="BH2039" s="214">
        <f t="shared" si="331"/>
        <v>0</v>
      </c>
      <c r="BI2039" s="214">
        <f t="shared" si="332"/>
        <v>0</v>
      </c>
      <c r="BJ2039" s="23" t="s">
        <v>24</v>
      </c>
      <c r="BK2039" s="214">
        <f t="shared" si="333"/>
        <v>0</v>
      </c>
      <c r="BL2039" s="23" t="s">
        <v>591</v>
      </c>
      <c r="BM2039" s="23" t="s">
        <v>4038</v>
      </c>
    </row>
    <row r="2040" spans="2:65" s="1" customFormat="1" ht="22.5" customHeight="1">
      <c r="B2040" s="40"/>
      <c r="C2040" s="203" t="s">
        <v>4039</v>
      </c>
      <c r="D2040" s="203" t="s">
        <v>185</v>
      </c>
      <c r="E2040" s="204" t="s">
        <v>4040</v>
      </c>
      <c r="F2040" s="205" t="s">
        <v>4041</v>
      </c>
      <c r="G2040" s="206" t="s">
        <v>246</v>
      </c>
      <c r="H2040" s="207">
        <v>1</v>
      </c>
      <c r="I2040" s="208"/>
      <c r="J2040" s="209">
        <f t="shared" si="324"/>
        <v>0</v>
      </c>
      <c r="K2040" s="205" t="s">
        <v>22</v>
      </c>
      <c r="L2040" s="60"/>
      <c r="M2040" s="210" t="s">
        <v>22</v>
      </c>
      <c r="N2040" s="211" t="s">
        <v>49</v>
      </c>
      <c r="O2040" s="41"/>
      <c r="P2040" s="212">
        <f t="shared" si="325"/>
        <v>0</v>
      </c>
      <c r="Q2040" s="212">
        <v>0</v>
      </c>
      <c r="R2040" s="212">
        <f t="shared" si="326"/>
        <v>0</v>
      </c>
      <c r="S2040" s="212">
        <v>0</v>
      </c>
      <c r="T2040" s="213">
        <f t="shared" si="327"/>
        <v>0</v>
      </c>
      <c r="AR2040" s="23" t="s">
        <v>591</v>
      </c>
      <c r="AT2040" s="23" t="s">
        <v>185</v>
      </c>
      <c r="AU2040" s="23" t="s">
        <v>86</v>
      </c>
      <c r="AY2040" s="23" t="s">
        <v>183</v>
      </c>
      <c r="BE2040" s="214">
        <f t="shared" si="328"/>
        <v>0</v>
      </c>
      <c r="BF2040" s="214">
        <f t="shared" si="329"/>
        <v>0</v>
      </c>
      <c r="BG2040" s="214">
        <f t="shared" si="330"/>
        <v>0</v>
      </c>
      <c r="BH2040" s="214">
        <f t="shared" si="331"/>
        <v>0</v>
      </c>
      <c r="BI2040" s="214">
        <f t="shared" si="332"/>
        <v>0</v>
      </c>
      <c r="BJ2040" s="23" t="s">
        <v>24</v>
      </c>
      <c r="BK2040" s="214">
        <f t="shared" si="333"/>
        <v>0</v>
      </c>
      <c r="BL2040" s="23" t="s">
        <v>591</v>
      </c>
      <c r="BM2040" s="23" t="s">
        <v>4042</v>
      </c>
    </row>
    <row r="2041" spans="2:65" s="1" customFormat="1" ht="22.5" customHeight="1">
      <c r="B2041" s="40"/>
      <c r="C2041" s="203" t="s">
        <v>4043</v>
      </c>
      <c r="D2041" s="203" t="s">
        <v>185</v>
      </c>
      <c r="E2041" s="204" t="s">
        <v>4044</v>
      </c>
      <c r="F2041" s="205" t="s">
        <v>4045</v>
      </c>
      <c r="G2041" s="206" t="s">
        <v>246</v>
      </c>
      <c r="H2041" s="207">
        <v>1</v>
      </c>
      <c r="I2041" s="208"/>
      <c r="J2041" s="209">
        <f t="shared" si="324"/>
        <v>0</v>
      </c>
      <c r="K2041" s="205" t="s">
        <v>22</v>
      </c>
      <c r="L2041" s="60"/>
      <c r="M2041" s="210" t="s">
        <v>22</v>
      </c>
      <c r="N2041" s="211" t="s">
        <v>49</v>
      </c>
      <c r="O2041" s="41"/>
      <c r="P2041" s="212">
        <f t="shared" si="325"/>
        <v>0</v>
      </c>
      <c r="Q2041" s="212">
        <v>0</v>
      </c>
      <c r="R2041" s="212">
        <f t="shared" si="326"/>
        <v>0</v>
      </c>
      <c r="S2041" s="212">
        <v>0</v>
      </c>
      <c r="T2041" s="213">
        <f t="shared" si="327"/>
        <v>0</v>
      </c>
      <c r="AR2041" s="23" t="s">
        <v>591</v>
      </c>
      <c r="AT2041" s="23" t="s">
        <v>185</v>
      </c>
      <c r="AU2041" s="23" t="s">
        <v>86</v>
      </c>
      <c r="AY2041" s="23" t="s">
        <v>183</v>
      </c>
      <c r="BE2041" s="214">
        <f t="shared" si="328"/>
        <v>0</v>
      </c>
      <c r="BF2041" s="214">
        <f t="shared" si="329"/>
        <v>0</v>
      </c>
      <c r="BG2041" s="214">
        <f t="shared" si="330"/>
        <v>0</v>
      </c>
      <c r="BH2041" s="214">
        <f t="shared" si="331"/>
        <v>0</v>
      </c>
      <c r="BI2041" s="214">
        <f t="shared" si="332"/>
        <v>0</v>
      </c>
      <c r="BJ2041" s="23" t="s">
        <v>24</v>
      </c>
      <c r="BK2041" s="214">
        <f t="shared" si="333"/>
        <v>0</v>
      </c>
      <c r="BL2041" s="23" t="s">
        <v>591</v>
      </c>
      <c r="BM2041" s="23" t="s">
        <v>4046</v>
      </c>
    </row>
    <row r="2042" spans="2:65" s="1" customFormat="1" ht="22.5" customHeight="1">
      <c r="B2042" s="40"/>
      <c r="C2042" s="203" t="s">
        <v>4047</v>
      </c>
      <c r="D2042" s="203" t="s">
        <v>185</v>
      </c>
      <c r="E2042" s="204" t="s">
        <v>4048</v>
      </c>
      <c r="F2042" s="205" t="s">
        <v>4049</v>
      </c>
      <c r="G2042" s="206" t="s">
        <v>246</v>
      </c>
      <c r="H2042" s="207">
        <v>1</v>
      </c>
      <c r="I2042" s="208"/>
      <c r="J2042" s="209">
        <f t="shared" si="324"/>
        <v>0</v>
      </c>
      <c r="K2042" s="205" t="s">
        <v>22</v>
      </c>
      <c r="L2042" s="60"/>
      <c r="M2042" s="210" t="s">
        <v>22</v>
      </c>
      <c r="N2042" s="211" t="s">
        <v>49</v>
      </c>
      <c r="O2042" s="41"/>
      <c r="P2042" s="212">
        <f t="shared" si="325"/>
        <v>0</v>
      </c>
      <c r="Q2042" s="212">
        <v>0</v>
      </c>
      <c r="R2042" s="212">
        <f t="shared" si="326"/>
        <v>0</v>
      </c>
      <c r="S2042" s="212">
        <v>0</v>
      </c>
      <c r="T2042" s="213">
        <f t="shared" si="327"/>
        <v>0</v>
      </c>
      <c r="AR2042" s="23" t="s">
        <v>591</v>
      </c>
      <c r="AT2042" s="23" t="s">
        <v>185</v>
      </c>
      <c r="AU2042" s="23" t="s">
        <v>86</v>
      </c>
      <c r="AY2042" s="23" t="s">
        <v>183</v>
      </c>
      <c r="BE2042" s="214">
        <f t="shared" si="328"/>
        <v>0</v>
      </c>
      <c r="BF2042" s="214">
        <f t="shared" si="329"/>
        <v>0</v>
      </c>
      <c r="BG2042" s="214">
        <f t="shared" si="330"/>
        <v>0</v>
      </c>
      <c r="BH2042" s="214">
        <f t="shared" si="331"/>
        <v>0</v>
      </c>
      <c r="BI2042" s="214">
        <f t="shared" si="332"/>
        <v>0</v>
      </c>
      <c r="BJ2042" s="23" t="s">
        <v>24</v>
      </c>
      <c r="BK2042" s="214">
        <f t="shared" si="333"/>
        <v>0</v>
      </c>
      <c r="BL2042" s="23" t="s">
        <v>591</v>
      </c>
      <c r="BM2042" s="23" t="s">
        <v>4050</v>
      </c>
    </row>
    <row r="2043" spans="2:63" s="11" customFormat="1" ht="29.85" customHeight="1">
      <c r="B2043" s="186"/>
      <c r="C2043" s="187"/>
      <c r="D2043" s="200" t="s">
        <v>77</v>
      </c>
      <c r="E2043" s="201" t="s">
        <v>4051</v>
      </c>
      <c r="F2043" s="201" t="s">
        <v>4052</v>
      </c>
      <c r="G2043" s="187"/>
      <c r="H2043" s="187"/>
      <c r="I2043" s="190"/>
      <c r="J2043" s="202">
        <f>BK2043</f>
        <v>0</v>
      </c>
      <c r="K2043" s="187"/>
      <c r="L2043" s="192"/>
      <c r="M2043" s="193"/>
      <c r="N2043" s="194"/>
      <c r="O2043" s="194"/>
      <c r="P2043" s="195">
        <f>P2044</f>
        <v>0</v>
      </c>
      <c r="Q2043" s="194"/>
      <c r="R2043" s="195">
        <f>R2044</f>
        <v>0</v>
      </c>
      <c r="S2043" s="194"/>
      <c r="T2043" s="196">
        <f>T2044</f>
        <v>0</v>
      </c>
      <c r="AR2043" s="197" t="s">
        <v>201</v>
      </c>
      <c r="AT2043" s="198" t="s">
        <v>77</v>
      </c>
      <c r="AU2043" s="198" t="s">
        <v>24</v>
      </c>
      <c r="AY2043" s="197" t="s">
        <v>183</v>
      </c>
      <c r="BK2043" s="199">
        <f>BK2044</f>
        <v>0</v>
      </c>
    </row>
    <row r="2044" spans="2:65" s="1" customFormat="1" ht="388.5" customHeight="1">
      <c r="B2044" s="40"/>
      <c r="C2044" s="203" t="s">
        <v>4053</v>
      </c>
      <c r="D2044" s="203" t="s">
        <v>185</v>
      </c>
      <c r="E2044" s="204" t="s">
        <v>4054</v>
      </c>
      <c r="F2044" s="205" t="s">
        <v>4055</v>
      </c>
      <c r="G2044" s="206" t="s">
        <v>3032</v>
      </c>
      <c r="H2044" s="207">
        <v>1</v>
      </c>
      <c r="I2044" s="208"/>
      <c r="J2044" s="209">
        <f>ROUND(I2044*H2044,2)</f>
        <v>0</v>
      </c>
      <c r="K2044" s="205" t="s">
        <v>22</v>
      </c>
      <c r="L2044" s="60"/>
      <c r="M2044" s="210" t="s">
        <v>22</v>
      </c>
      <c r="N2044" s="211" t="s">
        <v>49</v>
      </c>
      <c r="O2044" s="41"/>
      <c r="P2044" s="212">
        <f>O2044*H2044</f>
        <v>0</v>
      </c>
      <c r="Q2044" s="212">
        <v>0</v>
      </c>
      <c r="R2044" s="212">
        <f>Q2044*H2044</f>
        <v>0</v>
      </c>
      <c r="S2044" s="212">
        <v>0</v>
      </c>
      <c r="T2044" s="213">
        <f>S2044*H2044</f>
        <v>0</v>
      </c>
      <c r="AR2044" s="23" t="s">
        <v>591</v>
      </c>
      <c r="AT2044" s="23" t="s">
        <v>185</v>
      </c>
      <c r="AU2044" s="23" t="s">
        <v>86</v>
      </c>
      <c r="AY2044" s="23" t="s">
        <v>183</v>
      </c>
      <c r="BE2044" s="214">
        <f>IF(N2044="základní",J2044,0)</f>
        <v>0</v>
      </c>
      <c r="BF2044" s="214">
        <f>IF(N2044="snížená",J2044,0)</f>
        <v>0</v>
      </c>
      <c r="BG2044" s="214">
        <f>IF(N2044="zákl. přenesená",J2044,0)</f>
        <v>0</v>
      </c>
      <c r="BH2044" s="214">
        <f>IF(N2044="sníž. přenesená",J2044,0)</f>
        <v>0</v>
      </c>
      <c r="BI2044" s="214">
        <f>IF(N2044="nulová",J2044,0)</f>
        <v>0</v>
      </c>
      <c r="BJ2044" s="23" t="s">
        <v>24</v>
      </c>
      <c r="BK2044" s="214">
        <f>ROUND(I2044*H2044,2)</f>
        <v>0</v>
      </c>
      <c r="BL2044" s="23" t="s">
        <v>591</v>
      </c>
      <c r="BM2044" s="23" t="s">
        <v>4056</v>
      </c>
    </row>
    <row r="2045" spans="2:63" s="11" customFormat="1" ht="29.85" customHeight="1">
      <c r="B2045" s="186"/>
      <c r="C2045" s="187"/>
      <c r="D2045" s="200" t="s">
        <v>77</v>
      </c>
      <c r="E2045" s="201" t="s">
        <v>4057</v>
      </c>
      <c r="F2045" s="201" t="s">
        <v>4058</v>
      </c>
      <c r="G2045" s="187"/>
      <c r="H2045" s="187"/>
      <c r="I2045" s="190"/>
      <c r="J2045" s="202">
        <f>BK2045</f>
        <v>0</v>
      </c>
      <c r="K2045" s="187"/>
      <c r="L2045" s="192"/>
      <c r="M2045" s="193"/>
      <c r="N2045" s="194"/>
      <c r="O2045" s="194"/>
      <c r="P2045" s="195">
        <f>SUM(P2046:P2049)</f>
        <v>0</v>
      </c>
      <c r="Q2045" s="194"/>
      <c r="R2045" s="195">
        <f>SUM(R2046:R2049)</f>
        <v>0</v>
      </c>
      <c r="S2045" s="194"/>
      <c r="T2045" s="196">
        <f>SUM(T2046:T2049)</f>
        <v>0</v>
      </c>
      <c r="AR2045" s="197" t="s">
        <v>201</v>
      </c>
      <c r="AT2045" s="198" t="s">
        <v>77</v>
      </c>
      <c r="AU2045" s="198" t="s">
        <v>24</v>
      </c>
      <c r="AY2045" s="197" t="s">
        <v>183</v>
      </c>
      <c r="BK2045" s="199">
        <f>SUM(BK2046:BK2049)</f>
        <v>0</v>
      </c>
    </row>
    <row r="2046" spans="2:65" s="1" customFormat="1" ht="22.5" customHeight="1">
      <c r="B2046" s="40"/>
      <c r="C2046" s="203" t="s">
        <v>4059</v>
      </c>
      <c r="D2046" s="203" t="s">
        <v>185</v>
      </c>
      <c r="E2046" s="204" t="s">
        <v>4060</v>
      </c>
      <c r="F2046" s="205" t="s">
        <v>1474</v>
      </c>
      <c r="G2046" s="206" t="s">
        <v>3032</v>
      </c>
      <c r="H2046" s="207">
        <v>1</v>
      </c>
      <c r="I2046" s="208"/>
      <c r="J2046" s="209">
        <f>ROUND(I2046*H2046,2)</f>
        <v>0</v>
      </c>
      <c r="K2046" s="205" t="s">
        <v>22</v>
      </c>
      <c r="L2046" s="60"/>
      <c r="M2046" s="210" t="s">
        <v>22</v>
      </c>
      <c r="N2046" s="211" t="s">
        <v>49</v>
      </c>
      <c r="O2046" s="41"/>
      <c r="P2046" s="212">
        <f>O2046*H2046</f>
        <v>0</v>
      </c>
      <c r="Q2046" s="212">
        <v>0</v>
      </c>
      <c r="R2046" s="212">
        <f>Q2046*H2046</f>
        <v>0</v>
      </c>
      <c r="S2046" s="212">
        <v>0</v>
      </c>
      <c r="T2046" s="213">
        <f>S2046*H2046</f>
        <v>0</v>
      </c>
      <c r="AR2046" s="23" t="s">
        <v>591</v>
      </c>
      <c r="AT2046" s="23" t="s">
        <v>185</v>
      </c>
      <c r="AU2046" s="23" t="s">
        <v>86</v>
      </c>
      <c r="AY2046" s="23" t="s">
        <v>183</v>
      </c>
      <c r="BE2046" s="214">
        <f>IF(N2046="základní",J2046,0)</f>
        <v>0</v>
      </c>
      <c r="BF2046" s="214">
        <f>IF(N2046="snížená",J2046,0)</f>
        <v>0</v>
      </c>
      <c r="BG2046" s="214">
        <f>IF(N2046="zákl. přenesená",J2046,0)</f>
        <v>0</v>
      </c>
      <c r="BH2046" s="214">
        <f>IF(N2046="sníž. přenesená",J2046,0)</f>
        <v>0</v>
      </c>
      <c r="BI2046" s="214">
        <f>IF(N2046="nulová",J2046,0)</f>
        <v>0</v>
      </c>
      <c r="BJ2046" s="23" t="s">
        <v>24</v>
      </c>
      <c r="BK2046" s="214">
        <f>ROUND(I2046*H2046,2)</f>
        <v>0</v>
      </c>
      <c r="BL2046" s="23" t="s">
        <v>591</v>
      </c>
      <c r="BM2046" s="23" t="s">
        <v>4061</v>
      </c>
    </row>
    <row r="2047" spans="2:65" s="1" customFormat="1" ht="22.5" customHeight="1">
      <c r="B2047" s="40"/>
      <c r="C2047" s="203" t="s">
        <v>4062</v>
      </c>
      <c r="D2047" s="203" t="s">
        <v>185</v>
      </c>
      <c r="E2047" s="204" t="s">
        <v>4063</v>
      </c>
      <c r="F2047" s="205" t="s">
        <v>4064</v>
      </c>
      <c r="G2047" s="206" t="s">
        <v>3032</v>
      </c>
      <c r="H2047" s="207">
        <v>1</v>
      </c>
      <c r="I2047" s="208"/>
      <c r="J2047" s="209">
        <f>ROUND(I2047*H2047,2)</f>
        <v>0</v>
      </c>
      <c r="K2047" s="205" t="s">
        <v>22</v>
      </c>
      <c r="L2047" s="60"/>
      <c r="M2047" s="210" t="s">
        <v>22</v>
      </c>
      <c r="N2047" s="211" t="s">
        <v>49</v>
      </c>
      <c r="O2047" s="41"/>
      <c r="P2047" s="212">
        <f>O2047*H2047</f>
        <v>0</v>
      </c>
      <c r="Q2047" s="212">
        <v>0</v>
      </c>
      <c r="R2047" s="212">
        <f>Q2047*H2047</f>
        <v>0</v>
      </c>
      <c r="S2047" s="212">
        <v>0</v>
      </c>
      <c r="T2047" s="213">
        <f>S2047*H2047</f>
        <v>0</v>
      </c>
      <c r="AR2047" s="23" t="s">
        <v>591</v>
      </c>
      <c r="AT2047" s="23" t="s">
        <v>185</v>
      </c>
      <c r="AU2047" s="23" t="s">
        <v>86</v>
      </c>
      <c r="AY2047" s="23" t="s">
        <v>183</v>
      </c>
      <c r="BE2047" s="214">
        <f>IF(N2047="základní",J2047,0)</f>
        <v>0</v>
      </c>
      <c r="BF2047" s="214">
        <f>IF(N2047="snížená",J2047,0)</f>
        <v>0</v>
      </c>
      <c r="BG2047" s="214">
        <f>IF(N2047="zákl. přenesená",J2047,0)</f>
        <v>0</v>
      </c>
      <c r="BH2047" s="214">
        <f>IF(N2047="sníž. přenesená",J2047,0)</f>
        <v>0</v>
      </c>
      <c r="BI2047" s="214">
        <f>IF(N2047="nulová",J2047,0)</f>
        <v>0</v>
      </c>
      <c r="BJ2047" s="23" t="s">
        <v>24</v>
      </c>
      <c r="BK2047" s="214">
        <f>ROUND(I2047*H2047,2)</f>
        <v>0</v>
      </c>
      <c r="BL2047" s="23" t="s">
        <v>591</v>
      </c>
      <c r="BM2047" s="23" t="s">
        <v>4065</v>
      </c>
    </row>
    <row r="2048" spans="2:65" s="1" customFormat="1" ht="22.5" customHeight="1">
      <c r="B2048" s="40"/>
      <c r="C2048" s="203" t="s">
        <v>4066</v>
      </c>
      <c r="D2048" s="203" t="s">
        <v>185</v>
      </c>
      <c r="E2048" s="204" t="s">
        <v>4067</v>
      </c>
      <c r="F2048" s="205" t="s">
        <v>4068</v>
      </c>
      <c r="G2048" s="206" t="s">
        <v>915</v>
      </c>
      <c r="H2048" s="207">
        <v>5</v>
      </c>
      <c r="I2048" s="208"/>
      <c r="J2048" s="209">
        <f>ROUND(I2048*H2048,2)</f>
        <v>0</v>
      </c>
      <c r="K2048" s="205" t="s">
        <v>22</v>
      </c>
      <c r="L2048" s="60"/>
      <c r="M2048" s="210" t="s">
        <v>22</v>
      </c>
      <c r="N2048" s="211" t="s">
        <v>49</v>
      </c>
      <c r="O2048" s="41"/>
      <c r="P2048" s="212">
        <f>O2048*H2048</f>
        <v>0</v>
      </c>
      <c r="Q2048" s="212">
        <v>0</v>
      </c>
      <c r="R2048" s="212">
        <f>Q2048*H2048</f>
        <v>0</v>
      </c>
      <c r="S2048" s="212">
        <v>0</v>
      </c>
      <c r="T2048" s="213">
        <f>S2048*H2048</f>
        <v>0</v>
      </c>
      <c r="AR2048" s="23" t="s">
        <v>591</v>
      </c>
      <c r="AT2048" s="23" t="s">
        <v>185</v>
      </c>
      <c r="AU2048" s="23" t="s">
        <v>86</v>
      </c>
      <c r="AY2048" s="23" t="s">
        <v>183</v>
      </c>
      <c r="BE2048" s="214">
        <f>IF(N2048="základní",J2048,0)</f>
        <v>0</v>
      </c>
      <c r="BF2048" s="214">
        <f>IF(N2048="snížená",J2048,0)</f>
        <v>0</v>
      </c>
      <c r="BG2048" s="214">
        <f>IF(N2048="zákl. přenesená",J2048,0)</f>
        <v>0</v>
      </c>
      <c r="BH2048" s="214">
        <f>IF(N2048="sníž. přenesená",J2048,0)</f>
        <v>0</v>
      </c>
      <c r="BI2048" s="214">
        <f>IF(N2048="nulová",J2048,0)</f>
        <v>0</v>
      </c>
      <c r="BJ2048" s="23" t="s">
        <v>24</v>
      </c>
      <c r="BK2048" s="214">
        <f>ROUND(I2048*H2048,2)</f>
        <v>0</v>
      </c>
      <c r="BL2048" s="23" t="s">
        <v>591</v>
      </c>
      <c r="BM2048" s="23" t="s">
        <v>4069</v>
      </c>
    </row>
    <row r="2049" spans="2:65" s="1" customFormat="1" ht="22.5" customHeight="1">
      <c r="B2049" s="40"/>
      <c r="C2049" s="203" t="s">
        <v>4070</v>
      </c>
      <c r="D2049" s="203" t="s">
        <v>185</v>
      </c>
      <c r="E2049" s="204" t="s">
        <v>4071</v>
      </c>
      <c r="F2049" s="205" t="s">
        <v>4072</v>
      </c>
      <c r="G2049" s="206" t="s">
        <v>915</v>
      </c>
      <c r="H2049" s="207">
        <v>36</v>
      </c>
      <c r="I2049" s="208"/>
      <c r="J2049" s="209">
        <f>ROUND(I2049*H2049,2)</f>
        <v>0</v>
      </c>
      <c r="K2049" s="205" t="s">
        <v>22</v>
      </c>
      <c r="L2049" s="60"/>
      <c r="M2049" s="210" t="s">
        <v>22</v>
      </c>
      <c r="N2049" s="258" t="s">
        <v>49</v>
      </c>
      <c r="O2049" s="259"/>
      <c r="P2049" s="260">
        <f>O2049*H2049</f>
        <v>0</v>
      </c>
      <c r="Q2049" s="260">
        <v>0</v>
      </c>
      <c r="R2049" s="260">
        <f>Q2049*H2049</f>
        <v>0</v>
      </c>
      <c r="S2049" s="260">
        <v>0</v>
      </c>
      <c r="T2049" s="261">
        <f>S2049*H2049</f>
        <v>0</v>
      </c>
      <c r="AR2049" s="23" t="s">
        <v>591</v>
      </c>
      <c r="AT2049" s="23" t="s">
        <v>185</v>
      </c>
      <c r="AU2049" s="23" t="s">
        <v>86</v>
      </c>
      <c r="AY2049" s="23" t="s">
        <v>183</v>
      </c>
      <c r="BE2049" s="214">
        <f>IF(N2049="základní",J2049,0)</f>
        <v>0</v>
      </c>
      <c r="BF2049" s="214">
        <f>IF(N2049="snížená",J2049,0)</f>
        <v>0</v>
      </c>
      <c r="BG2049" s="214">
        <f>IF(N2049="zákl. přenesená",J2049,0)</f>
        <v>0</v>
      </c>
      <c r="BH2049" s="214">
        <f>IF(N2049="sníž. přenesená",J2049,0)</f>
        <v>0</v>
      </c>
      <c r="BI2049" s="214">
        <f>IF(N2049="nulová",J2049,0)</f>
        <v>0</v>
      </c>
      <c r="BJ2049" s="23" t="s">
        <v>24</v>
      </c>
      <c r="BK2049" s="214">
        <f>ROUND(I2049*H2049,2)</f>
        <v>0</v>
      </c>
      <c r="BL2049" s="23" t="s">
        <v>591</v>
      </c>
      <c r="BM2049" s="23" t="s">
        <v>4073</v>
      </c>
    </row>
    <row r="2050" spans="2:12" s="1" customFormat="1" ht="6.95" customHeight="1">
      <c r="B2050" s="55"/>
      <c r="C2050" s="56"/>
      <c r="D2050" s="56"/>
      <c r="E2050" s="56"/>
      <c r="F2050" s="56"/>
      <c r="G2050" s="56"/>
      <c r="H2050" s="56"/>
      <c r="I2050" s="147"/>
      <c r="J2050" s="56"/>
      <c r="K2050" s="56"/>
      <c r="L2050" s="60"/>
    </row>
  </sheetData>
  <sheetProtection password="CC35" sheet="1" objects="1" scenarios="1" formatCells="0" formatColumns="0" formatRows="0" sort="0" autoFilter="0"/>
  <autoFilter ref="C138:K2049"/>
  <mergeCells count="12">
    <mergeCell ref="G1:H1"/>
    <mergeCell ref="L2:V2"/>
    <mergeCell ref="E49:H49"/>
    <mergeCell ref="E51:H51"/>
    <mergeCell ref="E127:H127"/>
    <mergeCell ref="E129:H129"/>
    <mergeCell ref="E131:H131"/>
    <mergeCell ref="E7:H7"/>
    <mergeCell ref="E9:H9"/>
    <mergeCell ref="E11:H11"/>
    <mergeCell ref="E26:H26"/>
    <mergeCell ref="E47:H47"/>
  </mergeCells>
  <hyperlinks>
    <hyperlink ref="F1:G1" location="C2" display="1) Krycí list soupisu"/>
    <hyperlink ref="G1:H1" location="C58" display="2) Rekapitulace"/>
    <hyperlink ref="J1" location="C13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20"/>
      <c r="C1" s="120"/>
      <c r="D1" s="121" t="s">
        <v>1</v>
      </c>
      <c r="E1" s="120"/>
      <c r="F1" s="122" t="s">
        <v>95</v>
      </c>
      <c r="G1" s="391" t="s">
        <v>96</v>
      </c>
      <c r="H1" s="391"/>
      <c r="I1" s="123"/>
      <c r="J1" s="122" t="s">
        <v>97</v>
      </c>
      <c r="K1" s="121" t="s">
        <v>98</v>
      </c>
      <c r="L1" s="122" t="s">
        <v>99</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3"/>
      <c r="M2" s="383"/>
      <c r="N2" s="383"/>
      <c r="O2" s="383"/>
      <c r="P2" s="383"/>
      <c r="Q2" s="383"/>
      <c r="R2" s="383"/>
      <c r="S2" s="383"/>
      <c r="T2" s="383"/>
      <c r="U2" s="383"/>
      <c r="V2" s="383"/>
      <c r="AT2" s="23" t="s">
        <v>94</v>
      </c>
    </row>
    <row r="3" spans="2:46" ht="6.95" customHeight="1">
      <c r="B3" s="24"/>
      <c r="C3" s="25"/>
      <c r="D3" s="25"/>
      <c r="E3" s="25"/>
      <c r="F3" s="25"/>
      <c r="G3" s="25"/>
      <c r="H3" s="25"/>
      <c r="I3" s="124"/>
      <c r="J3" s="25"/>
      <c r="K3" s="26"/>
      <c r="AT3" s="23" t="s">
        <v>86</v>
      </c>
    </row>
    <row r="4" spans="2:46" ht="36.95" customHeight="1">
      <c r="B4" s="27"/>
      <c r="C4" s="28"/>
      <c r="D4" s="29" t="s">
        <v>100</v>
      </c>
      <c r="E4" s="28"/>
      <c r="F4" s="28"/>
      <c r="G4" s="28"/>
      <c r="H4" s="28"/>
      <c r="I4" s="125"/>
      <c r="J4" s="28"/>
      <c r="K4" s="30"/>
      <c r="M4" s="31" t="s">
        <v>12</v>
      </c>
      <c r="AT4" s="23" t="s">
        <v>6</v>
      </c>
    </row>
    <row r="5" spans="2:11" ht="6.95" customHeight="1">
      <c r="B5" s="27"/>
      <c r="C5" s="28"/>
      <c r="D5" s="28"/>
      <c r="E5" s="28"/>
      <c r="F5" s="28"/>
      <c r="G5" s="28"/>
      <c r="H5" s="28"/>
      <c r="I5" s="125"/>
      <c r="J5" s="28"/>
      <c r="K5" s="30"/>
    </row>
    <row r="6" spans="2:11" ht="13.5">
      <c r="B6" s="27"/>
      <c r="C6" s="28"/>
      <c r="D6" s="36" t="s">
        <v>18</v>
      </c>
      <c r="E6" s="28"/>
      <c r="F6" s="28"/>
      <c r="G6" s="28"/>
      <c r="H6" s="28"/>
      <c r="I6" s="125"/>
      <c r="J6" s="28"/>
      <c r="K6" s="30"/>
    </row>
    <row r="7" spans="2:11" ht="22.5" customHeight="1">
      <c r="B7" s="27"/>
      <c r="C7" s="28"/>
      <c r="D7" s="28"/>
      <c r="E7" s="384" t="str">
        <f>'Rekapitulace stavby'!K6</f>
        <v>Rekonstrukce objektu Mládežníků 228, Rokycany 2.etapa - změna využití</v>
      </c>
      <c r="F7" s="385"/>
      <c r="G7" s="385"/>
      <c r="H7" s="385"/>
      <c r="I7" s="125"/>
      <c r="J7" s="28"/>
      <c r="K7" s="30"/>
    </row>
    <row r="8" spans="2:11" ht="13.5">
      <c r="B8" s="27"/>
      <c r="C8" s="28"/>
      <c r="D8" s="36" t="s">
        <v>101</v>
      </c>
      <c r="E8" s="28"/>
      <c r="F8" s="28"/>
      <c r="G8" s="28"/>
      <c r="H8" s="28"/>
      <c r="I8" s="125"/>
      <c r="J8" s="28"/>
      <c r="K8" s="30"/>
    </row>
    <row r="9" spans="2:11" s="1" customFormat="1" ht="22.5" customHeight="1">
      <c r="B9" s="40"/>
      <c r="C9" s="41"/>
      <c r="D9" s="41"/>
      <c r="E9" s="384" t="s">
        <v>102</v>
      </c>
      <c r="F9" s="386"/>
      <c r="G9" s="386"/>
      <c r="H9" s="386"/>
      <c r="I9" s="126"/>
      <c r="J9" s="41"/>
      <c r="K9" s="44"/>
    </row>
    <row r="10" spans="2:11" s="1" customFormat="1" ht="13.5">
      <c r="B10" s="40"/>
      <c r="C10" s="41"/>
      <c r="D10" s="36" t="s">
        <v>103</v>
      </c>
      <c r="E10" s="41"/>
      <c r="F10" s="41"/>
      <c r="G10" s="41"/>
      <c r="H10" s="41"/>
      <c r="I10" s="126"/>
      <c r="J10" s="41"/>
      <c r="K10" s="44"/>
    </row>
    <row r="11" spans="2:11" s="1" customFormat="1" ht="36.95" customHeight="1">
      <c r="B11" s="40"/>
      <c r="C11" s="41"/>
      <c r="D11" s="41"/>
      <c r="E11" s="387" t="s">
        <v>4074</v>
      </c>
      <c r="F11" s="386"/>
      <c r="G11" s="386"/>
      <c r="H11" s="386"/>
      <c r="I11" s="126"/>
      <c r="J11" s="41"/>
      <c r="K11" s="44"/>
    </row>
    <row r="12" spans="2:11" s="1" customFormat="1" ht="13.5">
      <c r="B12" s="40"/>
      <c r="C12" s="41"/>
      <c r="D12" s="41"/>
      <c r="E12" s="41"/>
      <c r="F12" s="41"/>
      <c r="G12" s="41"/>
      <c r="H12" s="41"/>
      <c r="I12" s="126"/>
      <c r="J12" s="41"/>
      <c r="K12" s="44"/>
    </row>
    <row r="13" spans="2:11" s="1" customFormat="1" ht="14.45" customHeight="1">
      <c r="B13" s="40"/>
      <c r="C13" s="41"/>
      <c r="D13" s="36" t="s">
        <v>21</v>
      </c>
      <c r="E13" s="41"/>
      <c r="F13" s="34" t="s">
        <v>22</v>
      </c>
      <c r="G13" s="41"/>
      <c r="H13" s="41"/>
      <c r="I13" s="127" t="s">
        <v>23</v>
      </c>
      <c r="J13" s="34" t="s">
        <v>22</v>
      </c>
      <c r="K13" s="44"/>
    </row>
    <row r="14" spans="2:11" s="1" customFormat="1" ht="14.45" customHeight="1">
      <c r="B14" s="40"/>
      <c r="C14" s="41"/>
      <c r="D14" s="36" t="s">
        <v>25</v>
      </c>
      <c r="E14" s="41"/>
      <c r="F14" s="34" t="s">
        <v>26</v>
      </c>
      <c r="G14" s="41"/>
      <c r="H14" s="41"/>
      <c r="I14" s="127" t="s">
        <v>27</v>
      </c>
      <c r="J14" s="128" t="str">
        <f>'Rekapitulace stavby'!AN8</f>
        <v>2.3.2016</v>
      </c>
      <c r="K14" s="44"/>
    </row>
    <row r="15" spans="2:11" s="1" customFormat="1" ht="10.9" customHeight="1">
      <c r="B15" s="40"/>
      <c r="C15" s="41"/>
      <c r="D15" s="41"/>
      <c r="E15" s="41"/>
      <c r="F15" s="41"/>
      <c r="G15" s="41"/>
      <c r="H15" s="41"/>
      <c r="I15" s="126"/>
      <c r="J15" s="41"/>
      <c r="K15" s="44"/>
    </row>
    <row r="16" spans="2:11" s="1" customFormat="1" ht="14.45" customHeight="1">
      <c r="B16" s="40"/>
      <c r="C16" s="41"/>
      <c r="D16" s="36" t="s">
        <v>31</v>
      </c>
      <c r="E16" s="41"/>
      <c r="F16" s="41"/>
      <c r="G16" s="41"/>
      <c r="H16" s="41"/>
      <c r="I16" s="127" t="s">
        <v>32</v>
      </c>
      <c r="J16" s="34" t="s">
        <v>22</v>
      </c>
      <c r="K16" s="44"/>
    </row>
    <row r="17" spans="2:11" s="1" customFormat="1" ht="18" customHeight="1">
      <c r="B17" s="40"/>
      <c r="C17" s="41"/>
      <c r="D17" s="41"/>
      <c r="E17" s="34" t="s">
        <v>33</v>
      </c>
      <c r="F17" s="41"/>
      <c r="G17" s="41"/>
      <c r="H17" s="41"/>
      <c r="I17" s="127" t="s">
        <v>34</v>
      </c>
      <c r="J17" s="34" t="s">
        <v>22</v>
      </c>
      <c r="K17" s="44"/>
    </row>
    <row r="18" spans="2:11" s="1" customFormat="1" ht="6.95" customHeight="1">
      <c r="B18" s="40"/>
      <c r="C18" s="41"/>
      <c r="D18" s="41"/>
      <c r="E18" s="41"/>
      <c r="F18" s="41"/>
      <c r="G18" s="41"/>
      <c r="H18" s="41"/>
      <c r="I18" s="126"/>
      <c r="J18" s="41"/>
      <c r="K18" s="44"/>
    </row>
    <row r="19" spans="2:11" s="1" customFormat="1" ht="14.45" customHeight="1">
      <c r="B19" s="40"/>
      <c r="C19" s="41"/>
      <c r="D19" s="36" t="s">
        <v>35</v>
      </c>
      <c r="E19" s="41"/>
      <c r="F19" s="41"/>
      <c r="G19" s="41"/>
      <c r="H19" s="41"/>
      <c r="I19" s="127" t="s">
        <v>32</v>
      </c>
      <c r="J19" s="34" t="str">
        <f>IF('Rekapitulace stavby'!AN13="Vyplň údaj","",IF('Rekapitulace stavby'!AN13="","",'Rekapitulace stavby'!AN13))</f>
        <v/>
      </c>
      <c r="K19" s="44"/>
    </row>
    <row r="20" spans="2:11" s="1" customFormat="1" ht="18" customHeight="1">
      <c r="B20" s="40"/>
      <c r="C20" s="41"/>
      <c r="D20" s="41"/>
      <c r="E20" s="34" t="str">
        <f>IF('Rekapitulace stavby'!E14="Vyplň údaj","",IF('Rekapitulace stavby'!E14="","",'Rekapitulace stavby'!E14))</f>
        <v/>
      </c>
      <c r="F20" s="41"/>
      <c r="G20" s="41"/>
      <c r="H20" s="41"/>
      <c r="I20" s="127" t="s">
        <v>34</v>
      </c>
      <c r="J20" s="34" t="str">
        <f>IF('Rekapitulace stavby'!AN14="Vyplň údaj","",IF('Rekapitulace stavby'!AN14="","",'Rekapitulace stavby'!AN14))</f>
        <v/>
      </c>
      <c r="K20" s="44"/>
    </row>
    <row r="21" spans="2:11" s="1" customFormat="1" ht="6.95" customHeight="1">
      <c r="B21" s="40"/>
      <c r="C21" s="41"/>
      <c r="D21" s="41"/>
      <c r="E21" s="41"/>
      <c r="F21" s="41"/>
      <c r="G21" s="41"/>
      <c r="H21" s="41"/>
      <c r="I21" s="126"/>
      <c r="J21" s="41"/>
      <c r="K21" s="44"/>
    </row>
    <row r="22" spans="2:11" s="1" customFormat="1" ht="14.45" customHeight="1">
      <c r="B22" s="40"/>
      <c r="C22" s="41"/>
      <c r="D22" s="36" t="s">
        <v>37</v>
      </c>
      <c r="E22" s="41"/>
      <c r="F22" s="41"/>
      <c r="G22" s="41"/>
      <c r="H22" s="41"/>
      <c r="I22" s="127" t="s">
        <v>32</v>
      </c>
      <c r="J22" s="34" t="s">
        <v>38</v>
      </c>
      <c r="K22" s="44"/>
    </row>
    <row r="23" spans="2:11" s="1" customFormat="1" ht="18" customHeight="1">
      <c r="B23" s="40"/>
      <c r="C23" s="41"/>
      <c r="D23" s="41"/>
      <c r="E23" s="34" t="s">
        <v>39</v>
      </c>
      <c r="F23" s="41"/>
      <c r="G23" s="41"/>
      <c r="H23" s="41"/>
      <c r="I23" s="127" t="s">
        <v>34</v>
      </c>
      <c r="J23" s="34" t="s">
        <v>40</v>
      </c>
      <c r="K23" s="44"/>
    </row>
    <row r="24" spans="2:11" s="1" customFormat="1" ht="6.95" customHeight="1">
      <c r="B24" s="40"/>
      <c r="C24" s="41"/>
      <c r="D24" s="41"/>
      <c r="E24" s="41"/>
      <c r="F24" s="41"/>
      <c r="G24" s="41"/>
      <c r="H24" s="41"/>
      <c r="I24" s="126"/>
      <c r="J24" s="41"/>
      <c r="K24" s="44"/>
    </row>
    <row r="25" spans="2:11" s="1" customFormat="1" ht="14.45" customHeight="1">
      <c r="B25" s="40"/>
      <c r="C25" s="41"/>
      <c r="D25" s="36" t="s">
        <v>42</v>
      </c>
      <c r="E25" s="41"/>
      <c r="F25" s="41"/>
      <c r="G25" s="41"/>
      <c r="H25" s="41"/>
      <c r="I25" s="126"/>
      <c r="J25" s="41"/>
      <c r="K25" s="44"/>
    </row>
    <row r="26" spans="2:11" s="7" customFormat="1" ht="22.5" customHeight="1">
      <c r="B26" s="129"/>
      <c r="C26" s="130"/>
      <c r="D26" s="130"/>
      <c r="E26" s="349" t="s">
        <v>22</v>
      </c>
      <c r="F26" s="349"/>
      <c r="G26" s="349"/>
      <c r="H26" s="349"/>
      <c r="I26" s="131"/>
      <c r="J26" s="130"/>
      <c r="K26" s="132"/>
    </row>
    <row r="27" spans="2:11" s="1" customFormat="1" ht="6.95" customHeight="1">
      <c r="B27" s="40"/>
      <c r="C27" s="41"/>
      <c r="D27" s="41"/>
      <c r="E27" s="41"/>
      <c r="F27" s="41"/>
      <c r="G27" s="41"/>
      <c r="H27" s="41"/>
      <c r="I27" s="126"/>
      <c r="J27" s="41"/>
      <c r="K27" s="44"/>
    </row>
    <row r="28" spans="2:11" s="1" customFormat="1" ht="6.95" customHeight="1">
      <c r="B28" s="40"/>
      <c r="C28" s="41"/>
      <c r="D28" s="84"/>
      <c r="E28" s="84"/>
      <c r="F28" s="84"/>
      <c r="G28" s="84"/>
      <c r="H28" s="84"/>
      <c r="I28" s="133"/>
      <c r="J28" s="84"/>
      <c r="K28" s="134"/>
    </row>
    <row r="29" spans="2:11" s="1" customFormat="1" ht="25.35" customHeight="1">
      <c r="B29" s="40"/>
      <c r="C29" s="41"/>
      <c r="D29" s="135" t="s">
        <v>44</v>
      </c>
      <c r="E29" s="41"/>
      <c r="F29" s="41"/>
      <c r="G29" s="41"/>
      <c r="H29" s="41"/>
      <c r="I29" s="126"/>
      <c r="J29" s="136">
        <f>ROUND(J83,2)</f>
        <v>0</v>
      </c>
      <c r="K29" s="44"/>
    </row>
    <row r="30" spans="2:11" s="1" customFormat="1" ht="6.95" customHeight="1">
      <c r="B30" s="40"/>
      <c r="C30" s="41"/>
      <c r="D30" s="84"/>
      <c r="E30" s="84"/>
      <c r="F30" s="84"/>
      <c r="G30" s="84"/>
      <c r="H30" s="84"/>
      <c r="I30" s="133"/>
      <c r="J30" s="84"/>
      <c r="K30" s="134"/>
    </row>
    <row r="31" spans="2:11" s="1" customFormat="1" ht="14.45" customHeight="1">
      <c r="B31" s="40"/>
      <c r="C31" s="41"/>
      <c r="D31" s="41"/>
      <c r="E31" s="41"/>
      <c r="F31" s="45" t="s">
        <v>46</v>
      </c>
      <c r="G31" s="41"/>
      <c r="H31" s="41"/>
      <c r="I31" s="137" t="s">
        <v>45</v>
      </c>
      <c r="J31" s="45" t="s">
        <v>47</v>
      </c>
      <c r="K31" s="44"/>
    </row>
    <row r="32" spans="2:11" s="1" customFormat="1" ht="14.45" customHeight="1">
      <c r="B32" s="40"/>
      <c r="C32" s="41"/>
      <c r="D32" s="48" t="s">
        <v>48</v>
      </c>
      <c r="E32" s="48" t="s">
        <v>49</v>
      </c>
      <c r="F32" s="138">
        <f>ROUND(SUM(BE83:BE88),2)</f>
        <v>0</v>
      </c>
      <c r="G32" s="41"/>
      <c r="H32" s="41"/>
      <c r="I32" s="139">
        <v>0.21</v>
      </c>
      <c r="J32" s="138">
        <f>ROUND(ROUND((SUM(BE83:BE88)),2)*I32,2)</f>
        <v>0</v>
      </c>
      <c r="K32" s="44"/>
    </row>
    <row r="33" spans="2:11" s="1" customFormat="1" ht="14.45" customHeight="1">
      <c r="B33" s="40"/>
      <c r="C33" s="41"/>
      <c r="D33" s="41"/>
      <c r="E33" s="48" t="s">
        <v>50</v>
      </c>
      <c r="F33" s="138">
        <f>ROUND(SUM(BF83:BF88),2)</f>
        <v>0</v>
      </c>
      <c r="G33" s="41"/>
      <c r="H33" s="41"/>
      <c r="I33" s="139">
        <v>0.15</v>
      </c>
      <c r="J33" s="138">
        <f>ROUND(ROUND((SUM(BF83:BF88)),2)*I33,2)</f>
        <v>0</v>
      </c>
      <c r="K33" s="44"/>
    </row>
    <row r="34" spans="2:11" s="1" customFormat="1" ht="14.45" customHeight="1" hidden="1">
      <c r="B34" s="40"/>
      <c r="C34" s="41"/>
      <c r="D34" s="41"/>
      <c r="E34" s="48" t="s">
        <v>51</v>
      </c>
      <c r="F34" s="138">
        <f>ROUND(SUM(BG83:BG88),2)</f>
        <v>0</v>
      </c>
      <c r="G34" s="41"/>
      <c r="H34" s="41"/>
      <c r="I34" s="139">
        <v>0.21</v>
      </c>
      <c r="J34" s="138">
        <v>0</v>
      </c>
      <c r="K34" s="44"/>
    </row>
    <row r="35" spans="2:11" s="1" customFormat="1" ht="14.45" customHeight="1" hidden="1">
      <c r="B35" s="40"/>
      <c r="C35" s="41"/>
      <c r="D35" s="41"/>
      <c r="E35" s="48" t="s">
        <v>52</v>
      </c>
      <c r="F35" s="138">
        <f>ROUND(SUM(BH83:BH88),2)</f>
        <v>0</v>
      </c>
      <c r="G35" s="41"/>
      <c r="H35" s="41"/>
      <c r="I35" s="139">
        <v>0.15</v>
      </c>
      <c r="J35" s="138">
        <v>0</v>
      </c>
      <c r="K35" s="44"/>
    </row>
    <row r="36" spans="2:11" s="1" customFormat="1" ht="14.45" customHeight="1" hidden="1">
      <c r="B36" s="40"/>
      <c r="C36" s="41"/>
      <c r="D36" s="41"/>
      <c r="E36" s="48" t="s">
        <v>53</v>
      </c>
      <c r="F36" s="138">
        <f>ROUND(SUM(BI83:BI88),2)</f>
        <v>0</v>
      </c>
      <c r="G36" s="41"/>
      <c r="H36" s="41"/>
      <c r="I36" s="139">
        <v>0</v>
      </c>
      <c r="J36" s="138">
        <v>0</v>
      </c>
      <c r="K36" s="44"/>
    </row>
    <row r="37" spans="2:11" s="1" customFormat="1" ht="6.95" customHeight="1">
      <c r="B37" s="40"/>
      <c r="C37" s="41"/>
      <c r="D37" s="41"/>
      <c r="E37" s="41"/>
      <c r="F37" s="41"/>
      <c r="G37" s="41"/>
      <c r="H37" s="41"/>
      <c r="I37" s="126"/>
      <c r="J37" s="41"/>
      <c r="K37" s="44"/>
    </row>
    <row r="38" spans="2:11" s="1" customFormat="1" ht="25.35" customHeight="1">
      <c r="B38" s="40"/>
      <c r="C38" s="140"/>
      <c r="D38" s="141" t="s">
        <v>54</v>
      </c>
      <c r="E38" s="78"/>
      <c r="F38" s="78"/>
      <c r="G38" s="142" t="s">
        <v>55</v>
      </c>
      <c r="H38" s="143" t="s">
        <v>56</v>
      </c>
      <c r="I38" s="144"/>
      <c r="J38" s="145">
        <f>SUM(J29:J36)</f>
        <v>0</v>
      </c>
      <c r="K38" s="146"/>
    </row>
    <row r="39" spans="2:11" s="1" customFormat="1" ht="14.45" customHeight="1">
      <c r="B39" s="55"/>
      <c r="C39" s="56"/>
      <c r="D39" s="56"/>
      <c r="E39" s="56"/>
      <c r="F39" s="56"/>
      <c r="G39" s="56"/>
      <c r="H39" s="56"/>
      <c r="I39" s="147"/>
      <c r="J39" s="56"/>
      <c r="K39" s="57"/>
    </row>
    <row r="43" spans="2:11" s="1" customFormat="1" ht="6.95" customHeight="1">
      <c r="B43" s="148"/>
      <c r="C43" s="149"/>
      <c r="D43" s="149"/>
      <c r="E43" s="149"/>
      <c r="F43" s="149"/>
      <c r="G43" s="149"/>
      <c r="H43" s="149"/>
      <c r="I43" s="150"/>
      <c r="J43" s="149"/>
      <c r="K43" s="151"/>
    </row>
    <row r="44" spans="2:11" s="1" customFormat="1" ht="36.95" customHeight="1">
      <c r="B44" s="40"/>
      <c r="C44" s="29" t="s">
        <v>105</v>
      </c>
      <c r="D44" s="41"/>
      <c r="E44" s="41"/>
      <c r="F44" s="41"/>
      <c r="G44" s="41"/>
      <c r="H44" s="41"/>
      <c r="I44" s="126"/>
      <c r="J44" s="41"/>
      <c r="K44" s="44"/>
    </row>
    <row r="45" spans="2:11" s="1" customFormat="1" ht="6.95" customHeight="1">
      <c r="B45" s="40"/>
      <c r="C45" s="41"/>
      <c r="D45" s="41"/>
      <c r="E45" s="41"/>
      <c r="F45" s="41"/>
      <c r="G45" s="41"/>
      <c r="H45" s="41"/>
      <c r="I45" s="126"/>
      <c r="J45" s="41"/>
      <c r="K45" s="44"/>
    </row>
    <row r="46" spans="2:11" s="1" customFormat="1" ht="14.45" customHeight="1">
      <c r="B46" s="40"/>
      <c r="C46" s="36" t="s">
        <v>18</v>
      </c>
      <c r="D46" s="41"/>
      <c r="E46" s="41"/>
      <c r="F46" s="41"/>
      <c r="G46" s="41"/>
      <c r="H46" s="41"/>
      <c r="I46" s="126"/>
      <c r="J46" s="41"/>
      <c r="K46" s="44"/>
    </row>
    <row r="47" spans="2:11" s="1" customFormat="1" ht="22.5" customHeight="1">
      <c r="B47" s="40"/>
      <c r="C47" s="41"/>
      <c r="D47" s="41"/>
      <c r="E47" s="384" t="str">
        <f>E7</f>
        <v>Rekonstrukce objektu Mládežníků 228, Rokycany 2.etapa - změna využití</v>
      </c>
      <c r="F47" s="385"/>
      <c r="G47" s="385"/>
      <c r="H47" s="385"/>
      <c r="I47" s="126"/>
      <c r="J47" s="41"/>
      <c r="K47" s="44"/>
    </row>
    <row r="48" spans="2:11" ht="13.5">
      <c r="B48" s="27"/>
      <c r="C48" s="36" t="s">
        <v>101</v>
      </c>
      <c r="D48" s="28"/>
      <c r="E48" s="28"/>
      <c r="F48" s="28"/>
      <c r="G48" s="28"/>
      <c r="H48" s="28"/>
      <c r="I48" s="125"/>
      <c r="J48" s="28"/>
      <c r="K48" s="30"/>
    </row>
    <row r="49" spans="2:11" s="1" customFormat="1" ht="22.5" customHeight="1">
      <c r="B49" s="40"/>
      <c r="C49" s="41"/>
      <c r="D49" s="41"/>
      <c r="E49" s="384" t="s">
        <v>102</v>
      </c>
      <c r="F49" s="386"/>
      <c r="G49" s="386"/>
      <c r="H49" s="386"/>
      <c r="I49" s="126"/>
      <c r="J49" s="41"/>
      <c r="K49" s="44"/>
    </row>
    <row r="50" spans="2:11" s="1" customFormat="1" ht="14.45" customHeight="1">
      <c r="B50" s="40"/>
      <c r="C50" s="36" t="s">
        <v>103</v>
      </c>
      <c r="D50" s="41"/>
      <c r="E50" s="41"/>
      <c r="F50" s="41"/>
      <c r="G50" s="41"/>
      <c r="H50" s="41"/>
      <c r="I50" s="126"/>
      <c r="J50" s="41"/>
      <c r="K50" s="44"/>
    </row>
    <row r="51" spans="2:11" s="1" customFormat="1" ht="23.25" customHeight="1">
      <c r="B51" s="40"/>
      <c r="C51" s="41"/>
      <c r="D51" s="41"/>
      <c r="E51" s="387" t="str">
        <f>E11</f>
        <v>02 - Vedlejší a ostatní náklady</v>
      </c>
      <c r="F51" s="386"/>
      <c r="G51" s="386"/>
      <c r="H51" s="386"/>
      <c r="I51" s="126"/>
      <c r="J51" s="41"/>
      <c r="K51" s="44"/>
    </row>
    <row r="52" spans="2:11" s="1" customFormat="1" ht="6.95" customHeight="1">
      <c r="B52" s="40"/>
      <c r="C52" s="41"/>
      <c r="D52" s="41"/>
      <c r="E52" s="41"/>
      <c r="F52" s="41"/>
      <c r="G52" s="41"/>
      <c r="H52" s="41"/>
      <c r="I52" s="126"/>
      <c r="J52" s="41"/>
      <c r="K52" s="44"/>
    </row>
    <row r="53" spans="2:11" s="1" customFormat="1" ht="18" customHeight="1">
      <c r="B53" s="40"/>
      <c r="C53" s="36" t="s">
        <v>25</v>
      </c>
      <c r="D53" s="41"/>
      <c r="E53" s="41"/>
      <c r="F53" s="34" t="str">
        <f>F14</f>
        <v>Mládežníků 228, Rokycany</v>
      </c>
      <c r="G53" s="41"/>
      <c r="H53" s="41"/>
      <c r="I53" s="127" t="s">
        <v>27</v>
      </c>
      <c r="J53" s="128" t="str">
        <f>IF(J14="","",J14)</f>
        <v>2.3.2016</v>
      </c>
      <c r="K53" s="44"/>
    </row>
    <row r="54" spans="2:11" s="1" customFormat="1" ht="6.95" customHeight="1">
      <c r="B54" s="40"/>
      <c r="C54" s="41"/>
      <c r="D54" s="41"/>
      <c r="E54" s="41"/>
      <c r="F54" s="41"/>
      <c r="G54" s="41"/>
      <c r="H54" s="41"/>
      <c r="I54" s="126"/>
      <c r="J54" s="41"/>
      <c r="K54" s="44"/>
    </row>
    <row r="55" spans="2:11" s="1" customFormat="1" ht="13.5">
      <c r="B55" s="40"/>
      <c r="C55" s="36" t="s">
        <v>31</v>
      </c>
      <c r="D55" s="41"/>
      <c r="E55" s="41"/>
      <c r="F55" s="34" t="str">
        <f>E17</f>
        <v>ZPČ muzeum v Plzni, Kopeckého Sady 2,Plzeň</v>
      </c>
      <c r="G55" s="41"/>
      <c r="H55" s="41"/>
      <c r="I55" s="127" t="s">
        <v>37</v>
      </c>
      <c r="J55" s="34" t="str">
        <f>E23</f>
        <v>Luboš Beneda, Čižická 279, 332 09 Štěnovice</v>
      </c>
      <c r="K55" s="44"/>
    </row>
    <row r="56" spans="2:11" s="1" customFormat="1" ht="14.45" customHeight="1">
      <c r="B56" s="40"/>
      <c r="C56" s="36" t="s">
        <v>35</v>
      </c>
      <c r="D56" s="41"/>
      <c r="E56" s="41"/>
      <c r="F56" s="34" t="str">
        <f>IF(E20="","",E20)</f>
        <v/>
      </c>
      <c r="G56" s="41"/>
      <c r="H56" s="41"/>
      <c r="I56" s="126"/>
      <c r="J56" s="41"/>
      <c r="K56" s="44"/>
    </row>
    <row r="57" spans="2:11" s="1" customFormat="1" ht="10.35" customHeight="1">
      <c r="B57" s="40"/>
      <c r="C57" s="41"/>
      <c r="D57" s="41"/>
      <c r="E57" s="41"/>
      <c r="F57" s="41"/>
      <c r="G57" s="41"/>
      <c r="H57" s="41"/>
      <c r="I57" s="126"/>
      <c r="J57" s="41"/>
      <c r="K57" s="44"/>
    </row>
    <row r="58" spans="2:11" s="1" customFormat="1" ht="29.25" customHeight="1">
      <c r="B58" s="40"/>
      <c r="C58" s="152" t="s">
        <v>106</v>
      </c>
      <c r="D58" s="140"/>
      <c r="E58" s="140"/>
      <c r="F58" s="140"/>
      <c r="G58" s="140"/>
      <c r="H58" s="140"/>
      <c r="I58" s="153"/>
      <c r="J58" s="154" t="s">
        <v>107</v>
      </c>
      <c r="K58" s="155"/>
    </row>
    <row r="59" spans="2:11" s="1" customFormat="1" ht="10.35" customHeight="1">
      <c r="B59" s="40"/>
      <c r="C59" s="41"/>
      <c r="D59" s="41"/>
      <c r="E59" s="41"/>
      <c r="F59" s="41"/>
      <c r="G59" s="41"/>
      <c r="H59" s="41"/>
      <c r="I59" s="126"/>
      <c r="J59" s="41"/>
      <c r="K59" s="44"/>
    </row>
    <row r="60" spans="2:47" s="1" customFormat="1" ht="29.25" customHeight="1">
      <c r="B60" s="40"/>
      <c r="C60" s="156" t="s">
        <v>108</v>
      </c>
      <c r="D60" s="41"/>
      <c r="E60" s="41"/>
      <c r="F60" s="41"/>
      <c r="G60" s="41"/>
      <c r="H60" s="41"/>
      <c r="I60" s="126"/>
      <c r="J60" s="136">
        <f>J83</f>
        <v>0</v>
      </c>
      <c r="K60" s="44"/>
      <c r="AU60" s="23" t="s">
        <v>109</v>
      </c>
    </row>
    <row r="61" spans="2:11" s="8" customFormat="1" ht="24.95" customHeight="1">
      <c r="B61" s="157"/>
      <c r="C61" s="158"/>
      <c r="D61" s="159" t="s">
        <v>4075</v>
      </c>
      <c r="E61" s="160"/>
      <c r="F61" s="160"/>
      <c r="G61" s="160"/>
      <c r="H61" s="160"/>
      <c r="I61" s="161"/>
      <c r="J61" s="162">
        <f>J84</f>
        <v>0</v>
      </c>
      <c r="K61" s="163"/>
    </row>
    <row r="62" spans="2:11" s="1" customFormat="1" ht="21.75" customHeight="1">
      <c r="B62" s="40"/>
      <c r="C62" s="41"/>
      <c r="D62" s="41"/>
      <c r="E62" s="41"/>
      <c r="F62" s="41"/>
      <c r="G62" s="41"/>
      <c r="H62" s="41"/>
      <c r="I62" s="126"/>
      <c r="J62" s="41"/>
      <c r="K62" s="44"/>
    </row>
    <row r="63" spans="2:11" s="1" customFormat="1" ht="6.95" customHeight="1">
      <c r="B63" s="55"/>
      <c r="C63" s="56"/>
      <c r="D63" s="56"/>
      <c r="E63" s="56"/>
      <c r="F63" s="56"/>
      <c r="G63" s="56"/>
      <c r="H63" s="56"/>
      <c r="I63" s="147"/>
      <c r="J63" s="56"/>
      <c r="K63" s="57"/>
    </row>
    <row r="67" spans="2:12" s="1" customFormat="1" ht="6.95" customHeight="1">
      <c r="B67" s="58"/>
      <c r="C67" s="59"/>
      <c r="D67" s="59"/>
      <c r="E67" s="59"/>
      <c r="F67" s="59"/>
      <c r="G67" s="59"/>
      <c r="H67" s="59"/>
      <c r="I67" s="150"/>
      <c r="J67" s="59"/>
      <c r="K67" s="59"/>
      <c r="L67" s="60"/>
    </row>
    <row r="68" spans="2:12" s="1" customFormat="1" ht="36.95" customHeight="1">
      <c r="B68" s="40"/>
      <c r="C68" s="61" t="s">
        <v>167</v>
      </c>
      <c r="D68" s="62"/>
      <c r="E68" s="62"/>
      <c r="F68" s="62"/>
      <c r="G68" s="62"/>
      <c r="H68" s="62"/>
      <c r="I68" s="171"/>
      <c r="J68" s="62"/>
      <c r="K68" s="62"/>
      <c r="L68" s="60"/>
    </row>
    <row r="69" spans="2:12" s="1" customFormat="1" ht="6.95" customHeight="1">
      <c r="B69" s="40"/>
      <c r="C69" s="62"/>
      <c r="D69" s="62"/>
      <c r="E69" s="62"/>
      <c r="F69" s="62"/>
      <c r="G69" s="62"/>
      <c r="H69" s="62"/>
      <c r="I69" s="171"/>
      <c r="J69" s="62"/>
      <c r="K69" s="62"/>
      <c r="L69" s="60"/>
    </row>
    <row r="70" spans="2:12" s="1" customFormat="1" ht="14.45" customHeight="1">
      <c r="B70" s="40"/>
      <c r="C70" s="64" t="s">
        <v>18</v>
      </c>
      <c r="D70" s="62"/>
      <c r="E70" s="62"/>
      <c r="F70" s="62"/>
      <c r="G70" s="62"/>
      <c r="H70" s="62"/>
      <c r="I70" s="171"/>
      <c r="J70" s="62"/>
      <c r="K70" s="62"/>
      <c r="L70" s="60"/>
    </row>
    <row r="71" spans="2:12" s="1" customFormat="1" ht="22.5" customHeight="1">
      <c r="B71" s="40"/>
      <c r="C71" s="62"/>
      <c r="D71" s="62"/>
      <c r="E71" s="388" t="str">
        <f>E7</f>
        <v>Rekonstrukce objektu Mládežníků 228, Rokycany 2.etapa - změna využití</v>
      </c>
      <c r="F71" s="389"/>
      <c r="G71" s="389"/>
      <c r="H71" s="389"/>
      <c r="I71" s="171"/>
      <c r="J71" s="62"/>
      <c r="K71" s="62"/>
      <c r="L71" s="60"/>
    </row>
    <row r="72" spans="2:12" ht="13.5">
      <c r="B72" s="27"/>
      <c r="C72" s="64" t="s">
        <v>101</v>
      </c>
      <c r="D72" s="172"/>
      <c r="E72" s="172"/>
      <c r="F72" s="172"/>
      <c r="G72" s="172"/>
      <c r="H72" s="172"/>
      <c r="J72" s="172"/>
      <c r="K72" s="172"/>
      <c r="L72" s="173"/>
    </row>
    <row r="73" spans="2:12" s="1" customFormat="1" ht="22.5" customHeight="1">
      <c r="B73" s="40"/>
      <c r="C73" s="62"/>
      <c r="D73" s="62"/>
      <c r="E73" s="388" t="s">
        <v>102</v>
      </c>
      <c r="F73" s="390"/>
      <c r="G73" s="390"/>
      <c r="H73" s="390"/>
      <c r="I73" s="171"/>
      <c r="J73" s="62"/>
      <c r="K73" s="62"/>
      <c r="L73" s="60"/>
    </row>
    <row r="74" spans="2:12" s="1" customFormat="1" ht="14.45" customHeight="1">
      <c r="B74" s="40"/>
      <c r="C74" s="64" t="s">
        <v>103</v>
      </c>
      <c r="D74" s="62"/>
      <c r="E74" s="62"/>
      <c r="F74" s="62"/>
      <c r="G74" s="62"/>
      <c r="H74" s="62"/>
      <c r="I74" s="171"/>
      <c r="J74" s="62"/>
      <c r="K74" s="62"/>
      <c r="L74" s="60"/>
    </row>
    <row r="75" spans="2:12" s="1" customFormat="1" ht="23.25" customHeight="1">
      <c r="B75" s="40"/>
      <c r="C75" s="62"/>
      <c r="D75" s="62"/>
      <c r="E75" s="360" t="str">
        <f>E11</f>
        <v>02 - Vedlejší a ostatní náklady</v>
      </c>
      <c r="F75" s="390"/>
      <c r="G75" s="390"/>
      <c r="H75" s="390"/>
      <c r="I75" s="171"/>
      <c r="J75" s="62"/>
      <c r="K75" s="62"/>
      <c r="L75" s="60"/>
    </row>
    <row r="76" spans="2:12" s="1" customFormat="1" ht="6.95" customHeight="1">
      <c r="B76" s="40"/>
      <c r="C76" s="62"/>
      <c r="D76" s="62"/>
      <c r="E76" s="62"/>
      <c r="F76" s="62"/>
      <c r="G76" s="62"/>
      <c r="H76" s="62"/>
      <c r="I76" s="171"/>
      <c r="J76" s="62"/>
      <c r="K76" s="62"/>
      <c r="L76" s="60"/>
    </row>
    <row r="77" spans="2:12" s="1" customFormat="1" ht="18" customHeight="1">
      <c r="B77" s="40"/>
      <c r="C77" s="64" t="s">
        <v>25</v>
      </c>
      <c r="D77" s="62"/>
      <c r="E77" s="62"/>
      <c r="F77" s="174" t="str">
        <f>F14</f>
        <v>Mládežníků 228, Rokycany</v>
      </c>
      <c r="G77" s="62"/>
      <c r="H77" s="62"/>
      <c r="I77" s="175" t="s">
        <v>27</v>
      </c>
      <c r="J77" s="72" t="str">
        <f>IF(J14="","",J14)</f>
        <v>2.3.2016</v>
      </c>
      <c r="K77" s="62"/>
      <c r="L77" s="60"/>
    </row>
    <row r="78" spans="2:12" s="1" customFormat="1" ht="6.95" customHeight="1">
      <c r="B78" s="40"/>
      <c r="C78" s="62"/>
      <c r="D78" s="62"/>
      <c r="E78" s="62"/>
      <c r="F78" s="62"/>
      <c r="G78" s="62"/>
      <c r="H78" s="62"/>
      <c r="I78" s="171"/>
      <c r="J78" s="62"/>
      <c r="K78" s="62"/>
      <c r="L78" s="60"/>
    </row>
    <row r="79" spans="2:12" s="1" customFormat="1" ht="13.5">
      <c r="B79" s="40"/>
      <c r="C79" s="64" t="s">
        <v>31</v>
      </c>
      <c r="D79" s="62"/>
      <c r="E79" s="62"/>
      <c r="F79" s="174" t="str">
        <f>E17</f>
        <v>ZPČ muzeum v Plzni, Kopeckého Sady 2,Plzeň</v>
      </c>
      <c r="G79" s="62"/>
      <c r="H79" s="62"/>
      <c r="I79" s="175" t="s">
        <v>37</v>
      </c>
      <c r="J79" s="174" t="str">
        <f>E23</f>
        <v>Luboš Beneda, Čižická 279, 332 09 Štěnovice</v>
      </c>
      <c r="K79" s="62"/>
      <c r="L79" s="60"/>
    </row>
    <row r="80" spans="2:12" s="1" customFormat="1" ht="14.45" customHeight="1">
      <c r="B80" s="40"/>
      <c r="C80" s="64" t="s">
        <v>35</v>
      </c>
      <c r="D80" s="62"/>
      <c r="E80" s="62"/>
      <c r="F80" s="174" t="str">
        <f>IF(E20="","",E20)</f>
        <v/>
      </c>
      <c r="G80" s="62"/>
      <c r="H80" s="62"/>
      <c r="I80" s="171"/>
      <c r="J80" s="62"/>
      <c r="K80" s="62"/>
      <c r="L80" s="60"/>
    </row>
    <row r="81" spans="2:12" s="1" customFormat="1" ht="10.35" customHeight="1">
      <c r="B81" s="40"/>
      <c r="C81" s="62"/>
      <c r="D81" s="62"/>
      <c r="E81" s="62"/>
      <c r="F81" s="62"/>
      <c r="G81" s="62"/>
      <c r="H81" s="62"/>
      <c r="I81" s="171"/>
      <c r="J81" s="62"/>
      <c r="K81" s="62"/>
      <c r="L81" s="60"/>
    </row>
    <row r="82" spans="2:20" s="10" customFormat="1" ht="29.25" customHeight="1">
      <c r="B82" s="176"/>
      <c r="C82" s="177" t="s">
        <v>168</v>
      </c>
      <c r="D82" s="178" t="s">
        <v>63</v>
      </c>
      <c r="E82" s="178" t="s">
        <v>59</v>
      </c>
      <c r="F82" s="178" t="s">
        <v>169</v>
      </c>
      <c r="G82" s="178" t="s">
        <v>170</v>
      </c>
      <c r="H82" s="178" t="s">
        <v>171</v>
      </c>
      <c r="I82" s="179" t="s">
        <v>172</v>
      </c>
      <c r="J82" s="178" t="s">
        <v>107</v>
      </c>
      <c r="K82" s="180" t="s">
        <v>173</v>
      </c>
      <c r="L82" s="181"/>
      <c r="M82" s="80" t="s">
        <v>174</v>
      </c>
      <c r="N82" s="81" t="s">
        <v>48</v>
      </c>
      <c r="O82" s="81" t="s">
        <v>175</v>
      </c>
      <c r="P82" s="81" t="s">
        <v>176</v>
      </c>
      <c r="Q82" s="81" t="s">
        <v>177</v>
      </c>
      <c r="R82" s="81" t="s">
        <v>178</v>
      </c>
      <c r="S82" s="81" t="s">
        <v>179</v>
      </c>
      <c r="T82" s="82" t="s">
        <v>180</v>
      </c>
    </row>
    <row r="83" spans="2:63" s="1" customFormat="1" ht="29.25" customHeight="1">
      <c r="B83" s="40"/>
      <c r="C83" s="86" t="s">
        <v>108</v>
      </c>
      <c r="D83" s="62"/>
      <c r="E83" s="62"/>
      <c r="F83" s="62"/>
      <c r="G83" s="62"/>
      <c r="H83" s="62"/>
      <c r="I83" s="171"/>
      <c r="J83" s="182">
        <f>BK83</f>
        <v>0</v>
      </c>
      <c r="K83" s="62"/>
      <c r="L83" s="60"/>
      <c r="M83" s="83"/>
      <c r="N83" s="84"/>
      <c r="O83" s="84"/>
      <c r="P83" s="183">
        <f>P84</f>
        <v>0</v>
      </c>
      <c r="Q83" s="84"/>
      <c r="R83" s="183">
        <f>R84</f>
        <v>0</v>
      </c>
      <c r="S83" s="84"/>
      <c r="T83" s="184">
        <f>T84</f>
        <v>0</v>
      </c>
      <c r="AT83" s="23" t="s">
        <v>77</v>
      </c>
      <c r="AU83" s="23" t="s">
        <v>109</v>
      </c>
      <c r="BK83" s="185">
        <f>BK84</f>
        <v>0</v>
      </c>
    </row>
    <row r="84" spans="2:63" s="11" customFormat="1" ht="37.35" customHeight="1">
      <c r="B84" s="186"/>
      <c r="C84" s="187"/>
      <c r="D84" s="200" t="s">
        <v>77</v>
      </c>
      <c r="E84" s="262" t="s">
        <v>4076</v>
      </c>
      <c r="F84" s="262" t="s">
        <v>4077</v>
      </c>
      <c r="G84" s="187"/>
      <c r="H84" s="187"/>
      <c r="I84" s="190"/>
      <c r="J84" s="263">
        <f>BK84</f>
        <v>0</v>
      </c>
      <c r="K84" s="187"/>
      <c r="L84" s="192"/>
      <c r="M84" s="193"/>
      <c r="N84" s="194"/>
      <c r="O84" s="194"/>
      <c r="P84" s="195">
        <f>SUM(P85:P88)</f>
        <v>0</v>
      </c>
      <c r="Q84" s="194"/>
      <c r="R84" s="195">
        <f>SUM(R85:R88)</f>
        <v>0</v>
      </c>
      <c r="S84" s="194"/>
      <c r="T84" s="196">
        <f>SUM(T85:T88)</f>
        <v>0</v>
      </c>
      <c r="AR84" s="197" t="s">
        <v>211</v>
      </c>
      <c r="AT84" s="198" t="s">
        <v>77</v>
      </c>
      <c r="AU84" s="198" t="s">
        <v>78</v>
      </c>
      <c r="AY84" s="197" t="s">
        <v>183</v>
      </c>
      <c r="BK84" s="199">
        <f>SUM(BK85:BK88)</f>
        <v>0</v>
      </c>
    </row>
    <row r="85" spans="2:65" s="1" customFormat="1" ht="57" customHeight="1">
      <c r="B85" s="40"/>
      <c r="C85" s="203" t="s">
        <v>24</v>
      </c>
      <c r="D85" s="203" t="s">
        <v>185</v>
      </c>
      <c r="E85" s="204" t="s">
        <v>4078</v>
      </c>
      <c r="F85" s="205" t="s">
        <v>4079</v>
      </c>
      <c r="G85" s="206" t="s">
        <v>4080</v>
      </c>
      <c r="H85" s="207">
        <v>1</v>
      </c>
      <c r="I85" s="208"/>
      <c r="J85" s="209">
        <f>ROUND(I85*H85,2)</f>
        <v>0</v>
      </c>
      <c r="K85" s="205" t="s">
        <v>189</v>
      </c>
      <c r="L85" s="60"/>
      <c r="M85" s="210" t="s">
        <v>22</v>
      </c>
      <c r="N85" s="211" t="s">
        <v>49</v>
      </c>
      <c r="O85" s="41"/>
      <c r="P85" s="212">
        <f>O85*H85</f>
        <v>0</v>
      </c>
      <c r="Q85" s="212">
        <v>0</v>
      </c>
      <c r="R85" s="212">
        <f>Q85*H85</f>
        <v>0</v>
      </c>
      <c r="S85" s="212">
        <v>0</v>
      </c>
      <c r="T85" s="213">
        <f>S85*H85</f>
        <v>0</v>
      </c>
      <c r="AR85" s="23" t="s">
        <v>4081</v>
      </c>
      <c r="AT85" s="23" t="s">
        <v>185</v>
      </c>
      <c r="AU85" s="23" t="s">
        <v>24</v>
      </c>
      <c r="AY85" s="23" t="s">
        <v>183</v>
      </c>
      <c r="BE85" s="214">
        <f>IF(N85="základní",J85,0)</f>
        <v>0</v>
      </c>
      <c r="BF85" s="214">
        <f>IF(N85="snížená",J85,0)</f>
        <v>0</v>
      </c>
      <c r="BG85" s="214">
        <f>IF(N85="zákl. přenesená",J85,0)</f>
        <v>0</v>
      </c>
      <c r="BH85" s="214">
        <f>IF(N85="sníž. přenesená",J85,0)</f>
        <v>0</v>
      </c>
      <c r="BI85" s="214">
        <f>IF(N85="nulová",J85,0)</f>
        <v>0</v>
      </c>
      <c r="BJ85" s="23" t="s">
        <v>24</v>
      </c>
      <c r="BK85" s="214">
        <f>ROUND(I85*H85,2)</f>
        <v>0</v>
      </c>
      <c r="BL85" s="23" t="s">
        <v>4081</v>
      </c>
      <c r="BM85" s="23" t="s">
        <v>4082</v>
      </c>
    </row>
    <row r="86" spans="2:65" s="1" customFormat="1" ht="44.25" customHeight="1">
      <c r="B86" s="40"/>
      <c r="C86" s="203" t="s">
        <v>86</v>
      </c>
      <c r="D86" s="203" t="s">
        <v>185</v>
      </c>
      <c r="E86" s="204" t="s">
        <v>4083</v>
      </c>
      <c r="F86" s="205" t="s">
        <v>4084</v>
      </c>
      <c r="G86" s="206" t="s">
        <v>4080</v>
      </c>
      <c r="H86" s="207">
        <v>1</v>
      </c>
      <c r="I86" s="208"/>
      <c r="J86" s="209">
        <f>ROUND(I86*H86,2)</f>
        <v>0</v>
      </c>
      <c r="K86" s="205" t="s">
        <v>189</v>
      </c>
      <c r="L86" s="60"/>
      <c r="M86" s="210" t="s">
        <v>22</v>
      </c>
      <c r="N86" s="211" t="s">
        <v>49</v>
      </c>
      <c r="O86" s="41"/>
      <c r="P86" s="212">
        <f>O86*H86</f>
        <v>0</v>
      </c>
      <c r="Q86" s="212">
        <v>0</v>
      </c>
      <c r="R86" s="212">
        <f>Q86*H86</f>
        <v>0</v>
      </c>
      <c r="S86" s="212">
        <v>0</v>
      </c>
      <c r="T86" s="213">
        <f>S86*H86</f>
        <v>0</v>
      </c>
      <c r="AR86" s="23" t="s">
        <v>4081</v>
      </c>
      <c r="AT86" s="23" t="s">
        <v>185</v>
      </c>
      <c r="AU86" s="23" t="s">
        <v>24</v>
      </c>
      <c r="AY86" s="23" t="s">
        <v>183</v>
      </c>
      <c r="BE86" s="214">
        <f>IF(N86="základní",J86,0)</f>
        <v>0</v>
      </c>
      <c r="BF86" s="214">
        <f>IF(N86="snížená",J86,0)</f>
        <v>0</v>
      </c>
      <c r="BG86" s="214">
        <f>IF(N86="zákl. přenesená",J86,0)</f>
        <v>0</v>
      </c>
      <c r="BH86" s="214">
        <f>IF(N86="sníž. přenesená",J86,0)</f>
        <v>0</v>
      </c>
      <c r="BI86" s="214">
        <f>IF(N86="nulová",J86,0)</f>
        <v>0</v>
      </c>
      <c r="BJ86" s="23" t="s">
        <v>24</v>
      </c>
      <c r="BK86" s="214">
        <f>ROUND(I86*H86,2)</f>
        <v>0</v>
      </c>
      <c r="BL86" s="23" t="s">
        <v>4081</v>
      </c>
      <c r="BM86" s="23" t="s">
        <v>4085</v>
      </c>
    </row>
    <row r="87" spans="2:65" s="1" customFormat="1" ht="22.5" customHeight="1">
      <c r="B87" s="40"/>
      <c r="C87" s="203" t="s">
        <v>201</v>
      </c>
      <c r="D87" s="203" t="s">
        <v>185</v>
      </c>
      <c r="E87" s="204" t="s">
        <v>4086</v>
      </c>
      <c r="F87" s="205" t="s">
        <v>4087</v>
      </c>
      <c r="G87" s="206" t="s">
        <v>4080</v>
      </c>
      <c r="H87" s="207">
        <v>1</v>
      </c>
      <c r="I87" s="208"/>
      <c r="J87" s="209">
        <f>ROUND(I87*H87,2)</f>
        <v>0</v>
      </c>
      <c r="K87" s="205" t="s">
        <v>22</v>
      </c>
      <c r="L87" s="60"/>
      <c r="M87" s="210" t="s">
        <v>22</v>
      </c>
      <c r="N87" s="211" t="s">
        <v>49</v>
      </c>
      <c r="O87" s="41"/>
      <c r="P87" s="212">
        <f>O87*H87</f>
        <v>0</v>
      </c>
      <c r="Q87" s="212">
        <v>0</v>
      </c>
      <c r="R87" s="212">
        <f>Q87*H87</f>
        <v>0</v>
      </c>
      <c r="S87" s="212">
        <v>0</v>
      </c>
      <c r="T87" s="213">
        <f>S87*H87</f>
        <v>0</v>
      </c>
      <c r="AR87" s="23" t="s">
        <v>4081</v>
      </c>
      <c r="AT87" s="23" t="s">
        <v>185</v>
      </c>
      <c r="AU87" s="23" t="s">
        <v>24</v>
      </c>
      <c r="AY87" s="23" t="s">
        <v>183</v>
      </c>
      <c r="BE87" s="214">
        <f>IF(N87="základní",J87,0)</f>
        <v>0</v>
      </c>
      <c r="BF87" s="214">
        <f>IF(N87="snížená",J87,0)</f>
        <v>0</v>
      </c>
      <c r="BG87" s="214">
        <f>IF(N87="zákl. přenesená",J87,0)</f>
        <v>0</v>
      </c>
      <c r="BH87" s="214">
        <f>IF(N87="sníž. přenesená",J87,0)</f>
        <v>0</v>
      </c>
      <c r="BI87" s="214">
        <f>IF(N87="nulová",J87,0)</f>
        <v>0</v>
      </c>
      <c r="BJ87" s="23" t="s">
        <v>24</v>
      </c>
      <c r="BK87" s="214">
        <f>ROUND(I87*H87,2)</f>
        <v>0</v>
      </c>
      <c r="BL87" s="23" t="s">
        <v>4081</v>
      </c>
      <c r="BM87" s="23" t="s">
        <v>4088</v>
      </c>
    </row>
    <row r="88" spans="2:65" s="1" customFormat="1" ht="31.5" customHeight="1">
      <c r="B88" s="40"/>
      <c r="C88" s="203" t="s">
        <v>190</v>
      </c>
      <c r="D88" s="203" t="s">
        <v>185</v>
      </c>
      <c r="E88" s="204" t="s">
        <v>4089</v>
      </c>
      <c r="F88" s="205" t="s">
        <v>4090</v>
      </c>
      <c r="G88" s="206" t="s">
        <v>4080</v>
      </c>
      <c r="H88" s="207">
        <v>1</v>
      </c>
      <c r="I88" s="208"/>
      <c r="J88" s="209">
        <f>ROUND(I88*H88,2)</f>
        <v>0</v>
      </c>
      <c r="K88" s="205" t="s">
        <v>22</v>
      </c>
      <c r="L88" s="60"/>
      <c r="M88" s="210" t="s">
        <v>22</v>
      </c>
      <c r="N88" s="258" t="s">
        <v>49</v>
      </c>
      <c r="O88" s="259"/>
      <c r="P88" s="260">
        <f>O88*H88</f>
        <v>0</v>
      </c>
      <c r="Q88" s="260">
        <v>0</v>
      </c>
      <c r="R88" s="260">
        <f>Q88*H88</f>
        <v>0</v>
      </c>
      <c r="S88" s="260">
        <v>0</v>
      </c>
      <c r="T88" s="261">
        <f>S88*H88</f>
        <v>0</v>
      </c>
      <c r="AR88" s="23" t="s">
        <v>4081</v>
      </c>
      <c r="AT88" s="23" t="s">
        <v>185</v>
      </c>
      <c r="AU88" s="23" t="s">
        <v>24</v>
      </c>
      <c r="AY88" s="23" t="s">
        <v>183</v>
      </c>
      <c r="BE88" s="214">
        <f>IF(N88="základní",J88,0)</f>
        <v>0</v>
      </c>
      <c r="BF88" s="214">
        <f>IF(N88="snížená",J88,0)</f>
        <v>0</v>
      </c>
      <c r="BG88" s="214">
        <f>IF(N88="zákl. přenesená",J88,0)</f>
        <v>0</v>
      </c>
      <c r="BH88" s="214">
        <f>IF(N88="sníž. přenesená",J88,0)</f>
        <v>0</v>
      </c>
      <c r="BI88" s="214">
        <f>IF(N88="nulová",J88,0)</f>
        <v>0</v>
      </c>
      <c r="BJ88" s="23" t="s">
        <v>24</v>
      </c>
      <c r="BK88" s="214">
        <f>ROUND(I88*H88,2)</f>
        <v>0</v>
      </c>
      <c r="BL88" s="23" t="s">
        <v>4081</v>
      </c>
      <c r="BM88" s="23" t="s">
        <v>4091</v>
      </c>
    </row>
    <row r="89" spans="2:12" s="1" customFormat="1" ht="6.95" customHeight="1">
      <c r="B89" s="55"/>
      <c r="C89" s="56"/>
      <c r="D89" s="56"/>
      <c r="E89" s="56"/>
      <c r="F89" s="56"/>
      <c r="G89" s="56"/>
      <c r="H89" s="56"/>
      <c r="I89" s="147"/>
      <c r="J89" s="56"/>
      <c r="K89" s="56"/>
      <c r="L89" s="60"/>
    </row>
  </sheetData>
  <sheetProtection password="CC35" sheet="1" objects="1" scenarios="1" formatCells="0" formatColumns="0" formatRows="0" sort="0" autoFilter="0"/>
  <autoFilter ref="C82:K88"/>
  <mergeCells count="12">
    <mergeCell ref="G1:H1"/>
    <mergeCell ref="L2:V2"/>
    <mergeCell ref="E49:H49"/>
    <mergeCell ref="E51:H51"/>
    <mergeCell ref="E71:H71"/>
    <mergeCell ref="E73:H73"/>
    <mergeCell ref="E75:H75"/>
    <mergeCell ref="E7:H7"/>
    <mergeCell ref="E9:H9"/>
    <mergeCell ref="E11:H11"/>
    <mergeCell ref="E26:H26"/>
    <mergeCell ref="E47:H47"/>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64" customWidth="1"/>
    <col min="2" max="2" width="1.66796875" style="264" customWidth="1"/>
    <col min="3" max="4" width="5" style="264" customWidth="1"/>
    <col min="5" max="5" width="11.66015625" style="264" customWidth="1"/>
    <col min="6" max="6" width="9.16015625" style="264" customWidth="1"/>
    <col min="7" max="7" width="5" style="264" customWidth="1"/>
    <col min="8" max="8" width="77.83203125" style="264" customWidth="1"/>
    <col min="9" max="10" width="20" style="264" customWidth="1"/>
    <col min="11" max="11" width="1.66796875" style="264" customWidth="1"/>
  </cols>
  <sheetData>
    <row r="1" ht="37.5" customHeight="1"/>
    <row r="2" spans="2:11" ht="7.5" customHeight="1">
      <c r="B2" s="265"/>
      <c r="C2" s="266"/>
      <c r="D2" s="266"/>
      <c r="E2" s="266"/>
      <c r="F2" s="266"/>
      <c r="G2" s="266"/>
      <c r="H2" s="266"/>
      <c r="I2" s="266"/>
      <c r="J2" s="266"/>
      <c r="K2" s="267"/>
    </row>
    <row r="3" spans="2:11" s="14" customFormat="1" ht="45" customHeight="1">
      <c r="B3" s="268"/>
      <c r="C3" s="395" t="s">
        <v>4092</v>
      </c>
      <c r="D3" s="395"/>
      <c r="E3" s="395"/>
      <c r="F3" s="395"/>
      <c r="G3" s="395"/>
      <c r="H3" s="395"/>
      <c r="I3" s="395"/>
      <c r="J3" s="395"/>
      <c r="K3" s="269"/>
    </row>
    <row r="4" spans="2:11" ht="25.5" customHeight="1">
      <c r="B4" s="270"/>
      <c r="C4" s="399" t="s">
        <v>4093</v>
      </c>
      <c r="D4" s="399"/>
      <c r="E4" s="399"/>
      <c r="F4" s="399"/>
      <c r="G4" s="399"/>
      <c r="H4" s="399"/>
      <c r="I4" s="399"/>
      <c r="J4" s="399"/>
      <c r="K4" s="271"/>
    </row>
    <row r="5" spans="2:11" ht="5.25" customHeight="1">
      <c r="B5" s="270"/>
      <c r="C5" s="272"/>
      <c r="D5" s="272"/>
      <c r="E5" s="272"/>
      <c r="F5" s="272"/>
      <c r="G5" s="272"/>
      <c r="H5" s="272"/>
      <c r="I5" s="272"/>
      <c r="J5" s="272"/>
      <c r="K5" s="271"/>
    </row>
    <row r="6" spans="2:11" ht="15" customHeight="1">
      <c r="B6" s="270"/>
      <c r="C6" s="398" t="s">
        <v>4094</v>
      </c>
      <c r="D6" s="398"/>
      <c r="E6" s="398"/>
      <c r="F6" s="398"/>
      <c r="G6" s="398"/>
      <c r="H6" s="398"/>
      <c r="I6" s="398"/>
      <c r="J6" s="398"/>
      <c r="K6" s="271"/>
    </row>
    <row r="7" spans="2:11" ht="15" customHeight="1">
      <c r="B7" s="274"/>
      <c r="C7" s="398" t="s">
        <v>4095</v>
      </c>
      <c r="D7" s="398"/>
      <c r="E7" s="398"/>
      <c r="F7" s="398"/>
      <c r="G7" s="398"/>
      <c r="H7" s="398"/>
      <c r="I7" s="398"/>
      <c r="J7" s="398"/>
      <c r="K7" s="271"/>
    </row>
    <row r="8" spans="2:11" ht="12.75" customHeight="1">
      <c r="B8" s="274"/>
      <c r="C8" s="273"/>
      <c r="D8" s="273"/>
      <c r="E8" s="273"/>
      <c r="F8" s="273"/>
      <c r="G8" s="273"/>
      <c r="H8" s="273"/>
      <c r="I8" s="273"/>
      <c r="J8" s="273"/>
      <c r="K8" s="271"/>
    </row>
    <row r="9" spans="2:11" ht="15" customHeight="1">
      <c r="B9" s="274"/>
      <c r="C9" s="398" t="s">
        <v>4096</v>
      </c>
      <c r="D9" s="398"/>
      <c r="E9" s="398"/>
      <c r="F9" s="398"/>
      <c r="G9" s="398"/>
      <c r="H9" s="398"/>
      <c r="I9" s="398"/>
      <c r="J9" s="398"/>
      <c r="K9" s="271"/>
    </row>
    <row r="10" spans="2:11" ht="15" customHeight="1">
      <c r="B10" s="274"/>
      <c r="C10" s="273"/>
      <c r="D10" s="398" t="s">
        <v>4097</v>
      </c>
      <c r="E10" s="398"/>
      <c r="F10" s="398"/>
      <c r="G10" s="398"/>
      <c r="H10" s="398"/>
      <c r="I10" s="398"/>
      <c r="J10" s="398"/>
      <c r="K10" s="271"/>
    </row>
    <row r="11" spans="2:11" ht="15" customHeight="1">
      <c r="B11" s="274"/>
      <c r="C11" s="275"/>
      <c r="D11" s="398" t="s">
        <v>4098</v>
      </c>
      <c r="E11" s="398"/>
      <c r="F11" s="398"/>
      <c r="G11" s="398"/>
      <c r="H11" s="398"/>
      <c r="I11" s="398"/>
      <c r="J11" s="398"/>
      <c r="K11" s="271"/>
    </row>
    <row r="12" spans="2:11" ht="12.75" customHeight="1">
      <c r="B12" s="274"/>
      <c r="C12" s="275"/>
      <c r="D12" s="275"/>
      <c r="E12" s="275"/>
      <c r="F12" s="275"/>
      <c r="G12" s="275"/>
      <c r="H12" s="275"/>
      <c r="I12" s="275"/>
      <c r="J12" s="275"/>
      <c r="K12" s="271"/>
    </row>
    <row r="13" spans="2:11" ht="15" customHeight="1">
      <c r="B13" s="274"/>
      <c r="C13" s="275"/>
      <c r="D13" s="398" t="s">
        <v>4099</v>
      </c>
      <c r="E13" s="398"/>
      <c r="F13" s="398"/>
      <c r="G13" s="398"/>
      <c r="H13" s="398"/>
      <c r="I13" s="398"/>
      <c r="J13" s="398"/>
      <c r="K13" s="271"/>
    </row>
    <row r="14" spans="2:11" ht="15" customHeight="1">
      <c r="B14" s="274"/>
      <c r="C14" s="275"/>
      <c r="D14" s="398" t="s">
        <v>4100</v>
      </c>
      <c r="E14" s="398"/>
      <c r="F14" s="398"/>
      <c r="G14" s="398"/>
      <c r="H14" s="398"/>
      <c r="I14" s="398"/>
      <c r="J14" s="398"/>
      <c r="K14" s="271"/>
    </row>
    <row r="15" spans="2:11" ht="15" customHeight="1">
      <c r="B15" s="274"/>
      <c r="C15" s="275"/>
      <c r="D15" s="398" t="s">
        <v>4101</v>
      </c>
      <c r="E15" s="398"/>
      <c r="F15" s="398"/>
      <c r="G15" s="398"/>
      <c r="H15" s="398"/>
      <c r="I15" s="398"/>
      <c r="J15" s="398"/>
      <c r="K15" s="271"/>
    </row>
    <row r="16" spans="2:11" ht="15" customHeight="1">
      <c r="B16" s="274"/>
      <c r="C16" s="275"/>
      <c r="D16" s="275"/>
      <c r="E16" s="276" t="s">
        <v>84</v>
      </c>
      <c r="F16" s="398" t="s">
        <v>4102</v>
      </c>
      <c r="G16" s="398"/>
      <c r="H16" s="398"/>
      <c r="I16" s="398"/>
      <c r="J16" s="398"/>
      <c r="K16" s="271"/>
    </row>
    <row r="17" spans="2:11" ht="15" customHeight="1">
      <c r="B17" s="274"/>
      <c r="C17" s="275"/>
      <c r="D17" s="275"/>
      <c r="E17" s="276" t="s">
        <v>4103</v>
      </c>
      <c r="F17" s="398" t="s">
        <v>4104</v>
      </c>
      <c r="G17" s="398"/>
      <c r="H17" s="398"/>
      <c r="I17" s="398"/>
      <c r="J17" s="398"/>
      <c r="K17" s="271"/>
    </row>
    <row r="18" spans="2:11" ht="15" customHeight="1">
      <c r="B18" s="274"/>
      <c r="C18" s="275"/>
      <c r="D18" s="275"/>
      <c r="E18" s="276" t="s">
        <v>4105</v>
      </c>
      <c r="F18" s="398" t="s">
        <v>4106</v>
      </c>
      <c r="G18" s="398"/>
      <c r="H18" s="398"/>
      <c r="I18" s="398"/>
      <c r="J18" s="398"/>
      <c r="K18" s="271"/>
    </row>
    <row r="19" spans="2:11" ht="15" customHeight="1">
      <c r="B19" s="274"/>
      <c r="C19" s="275"/>
      <c r="D19" s="275"/>
      <c r="E19" s="276" t="s">
        <v>4107</v>
      </c>
      <c r="F19" s="398" t="s">
        <v>93</v>
      </c>
      <c r="G19" s="398"/>
      <c r="H19" s="398"/>
      <c r="I19" s="398"/>
      <c r="J19" s="398"/>
      <c r="K19" s="271"/>
    </row>
    <row r="20" spans="2:11" ht="15" customHeight="1">
      <c r="B20" s="274"/>
      <c r="C20" s="275"/>
      <c r="D20" s="275"/>
      <c r="E20" s="276" t="s">
        <v>4108</v>
      </c>
      <c r="F20" s="398" t="s">
        <v>4109</v>
      </c>
      <c r="G20" s="398"/>
      <c r="H20" s="398"/>
      <c r="I20" s="398"/>
      <c r="J20" s="398"/>
      <c r="K20" s="271"/>
    </row>
    <row r="21" spans="2:11" ht="15" customHeight="1">
      <c r="B21" s="274"/>
      <c r="C21" s="275"/>
      <c r="D21" s="275"/>
      <c r="E21" s="276" t="s">
        <v>90</v>
      </c>
      <c r="F21" s="398" t="s">
        <v>4110</v>
      </c>
      <c r="G21" s="398"/>
      <c r="H21" s="398"/>
      <c r="I21" s="398"/>
      <c r="J21" s="398"/>
      <c r="K21" s="271"/>
    </row>
    <row r="22" spans="2:11" ht="12.75" customHeight="1">
      <c r="B22" s="274"/>
      <c r="C22" s="275"/>
      <c r="D22" s="275"/>
      <c r="E22" s="275"/>
      <c r="F22" s="275"/>
      <c r="G22" s="275"/>
      <c r="H22" s="275"/>
      <c r="I22" s="275"/>
      <c r="J22" s="275"/>
      <c r="K22" s="271"/>
    </row>
    <row r="23" spans="2:11" ht="15" customHeight="1">
      <c r="B23" s="274"/>
      <c r="C23" s="398" t="s">
        <v>4111</v>
      </c>
      <c r="D23" s="398"/>
      <c r="E23" s="398"/>
      <c r="F23" s="398"/>
      <c r="G23" s="398"/>
      <c r="H23" s="398"/>
      <c r="I23" s="398"/>
      <c r="J23" s="398"/>
      <c r="K23" s="271"/>
    </row>
    <row r="24" spans="2:11" ht="15" customHeight="1">
      <c r="B24" s="274"/>
      <c r="C24" s="398" t="s">
        <v>4112</v>
      </c>
      <c r="D24" s="398"/>
      <c r="E24" s="398"/>
      <c r="F24" s="398"/>
      <c r="G24" s="398"/>
      <c r="H24" s="398"/>
      <c r="I24" s="398"/>
      <c r="J24" s="398"/>
      <c r="K24" s="271"/>
    </row>
    <row r="25" spans="2:11" ht="15" customHeight="1">
      <c r="B25" s="274"/>
      <c r="C25" s="273"/>
      <c r="D25" s="398" t="s">
        <v>4113</v>
      </c>
      <c r="E25" s="398"/>
      <c r="F25" s="398"/>
      <c r="G25" s="398"/>
      <c r="H25" s="398"/>
      <c r="I25" s="398"/>
      <c r="J25" s="398"/>
      <c r="K25" s="271"/>
    </row>
    <row r="26" spans="2:11" ht="15" customHeight="1">
      <c r="B26" s="274"/>
      <c r="C26" s="275"/>
      <c r="D26" s="398" t="s">
        <v>4114</v>
      </c>
      <c r="E26" s="398"/>
      <c r="F26" s="398"/>
      <c r="G26" s="398"/>
      <c r="H26" s="398"/>
      <c r="I26" s="398"/>
      <c r="J26" s="398"/>
      <c r="K26" s="271"/>
    </row>
    <row r="27" spans="2:11" ht="12.75" customHeight="1">
      <c r="B27" s="274"/>
      <c r="C27" s="275"/>
      <c r="D27" s="275"/>
      <c r="E27" s="275"/>
      <c r="F27" s="275"/>
      <c r="G27" s="275"/>
      <c r="H27" s="275"/>
      <c r="I27" s="275"/>
      <c r="J27" s="275"/>
      <c r="K27" s="271"/>
    </row>
    <row r="28" spans="2:11" ht="15" customHeight="1">
      <c r="B28" s="274"/>
      <c r="C28" s="275"/>
      <c r="D28" s="398" t="s">
        <v>4115</v>
      </c>
      <c r="E28" s="398"/>
      <c r="F28" s="398"/>
      <c r="G28" s="398"/>
      <c r="H28" s="398"/>
      <c r="I28" s="398"/>
      <c r="J28" s="398"/>
      <c r="K28" s="271"/>
    </row>
    <row r="29" spans="2:11" ht="15" customHeight="1">
      <c r="B29" s="274"/>
      <c r="C29" s="275"/>
      <c r="D29" s="398" t="s">
        <v>4116</v>
      </c>
      <c r="E29" s="398"/>
      <c r="F29" s="398"/>
      <c r="G29" s="398"/>
      <c r="H29" s="398"/>
      <c r="I29" s="398"/>
      <c r="J29" s="398"/>
      <c r="K29" s="271"/>
    </row>
    <row r="30" spans="2:11" ht="12.75" customHeight="1">
      <c r="B30" s="274"/>
      <c r="C30" s="275"/>
      <c r="D30" s="275"/>
      <c r="E30" s="275"/>
      <c r="F30" s="275"/>
      <c r="G30" s="275"/>
      <c r="H30" s="275"/>
      <c r="I30" s="275"/>
      <c r="J30" s="275"/>
      <c r="K30" s="271"/>
    </row>
    <row r="31" spans="2:11" ht="15" customHeight="1">
      <c r="B31" s="274"/>
      <c r="C31" s="275"/>
      <c r="D31" s="398" t="s">
        <v>4117</v>
      </c>
      <c r="E31" s="398"/>
      <c r="F31" s="398"/>
      <c r="G31" s="398"/>
      <c r="H31" s="398"/>
      <c r="I31" s="398"/>
      <c r="J31" s="398"/>
      <c r="K31" s="271"/>
    </row>
    <row r="32" spans="2:11" ht="15" customHeight="1">
      <c r="B32" s="274"/>
      <c r="C32" s="275"/>
      <c r="D32" s="398" t="s">
        <v>4118</v>
      </c>
      <c r="E32" s="398"/>
      <c r="F32" s="398"/>
      <c r="G32" s="398"/>
      <c r="H32" s="398"/>
      <c r="I32" s="398"/>
      <c r="J32" s="398"/>
      <c r="K32" s="271"/>
    </row>
    <row r="33" spans="2:11" ht="15" customHeight="1">
      <c r="B33" s="274"/>
      <c r="C33" s="275"/>
      <c r="D33" s="398" t="s">
        <v>4119</v>
      </c>
      <c r="E33" s="398"/>
      <c r="F33" s="398"/>
      <c r="G33" s="398"/>
      <c r="H33" s="398"/>
      <c r="I33" s="398"/>
      <c r="J33" s="398"/>
      <c r="K33" s="271"/>
    </row>
    <row r="34" spans="2:11" ht="15" customHeight="1">
      <c r="B34" s="274"/>
      <c r="C34" s="275"/>
      <c r="D34" s="273"/>
      <c r="E34" s="277" t="s">
        <v>168</v>
      </c>
      <c r="F34" s="273"/>
      <c r="G34" s="398" t="s">
        <v>4120</v>
      </c>
      <c r="H34" s="398"/>
      <c r="I34" s="398"/>
      <c r="J34" s="398"/>
      <c r="K34" s="271"/>
    </row>
    <row r="35" spans="2:11" ht="30.75" customHeight="1">
      <c r="B35" s="274"/>
      <c r="C35" s="275"/>
      <c r="D35" s="273"/>
      <c r="E35" s="277" t="s">
        <v>4121</v>
      </c>
      <c r="F35" s="273"/>
      <c r="G35" s="398" t="s">
        <v>4122</v>
      </c>
      <c r="H35" s="398"/>
      <c r="I35" s="398"/>
      <c r="J35" s="398"/>
      <c r="K35" s="271"/>
    </row>
    <row r="36" spans="2:11" ht="15" customHeight="1">
      <c r="B36" s="274"/>
      <c r="C36" s="275"/>
      <c r="D36" s="273"/>
      <c r="E36" s="277" t="s">
        <v>59</v>
      </c>
      <c r="F36" s="273"/>
      <c r="G36" s="398" t="s">
        <v>4123</v>
      </c>
      <c r="H36" s="398"/>
      <c r="I36" s="398"/>
      <c r="J36" s="398"/>
      <c r="K36" s="271"/>
    </row>
    <row r="37" spans="2:11" ht="15" customHeight="1">
      <c r="B37" s="274"/>
      <c r="C37" s="275"/>
      <c r="D37" s="273"/>
      <c r="E37" s="277" t="s">
        <v>169</v>
      </c>
      <c r="F37" s="273"/>
      <c r="G37" s="398" t="s">
        <v>4124</v>
      </c>
      <c r="H37" s="398"/>
      <c r="I37" s="398"/>
      <c r="J37" s="398"/>
      <c r="K37" s="271"/>
    </row>
    <row r="38" spans="2:11" ht="15" customHeight="1">
      <c r="B38" s="274"/>
      <c r="C38" s="275"/>
      <c r="D38" s="273"/>
      <c r="E38" s="277" t="s">
        <v>170</v>
      </c>
      <c r="F38" s="273"/>
      <c r="G38" s="398" t="s">
        <v>4125</v>
      </c>
      <c r="H38" s="398"/>
      <c r="I38" s="398"/>
      <c r="J38" s="398"/>
      <c r="K38" s="271"/>
    </row>
    <row r="39" spans="2:11" ht="15" customHeight="1">
      <c r="B39" s="274"/>
      <c r="C39" s="275"/>
      <c r="D39" s="273"/>
      <c r="E39" s="277" t="s">
        <v>171</v>
      </c>
      <c r="F39" s="273"/>
      <c r="G39" s="398" t="s">
        <v>4126</v>
      </c>
      <c r="H39" s="398"/>
      <c r="I39" s="398"/>
      <c r="J39" s="398"/>
      <c r="K39" s="271"/>
    </row>
    <row r="40" spans="2:11" ht="15" customHeight="1">
      <c r="B40" s="274"/>
      <c r="C40" s="275"/>
      <c r="D40" s="273"/>
      <c r="E40" s="277" t="s">
        <v>4127</v>
      </c>
      <c r="F40" s="273"/>
      <c r="G40" s="398" t="s">
        <v>4128</v>
      </c>
      <c r="H40" s="398"/>
      <c r="I40" s="398"/>
      <c r="J40" s="398"/>
      <c r="K40" s="271"/>
    </row>
    <row r="41" spans="2:11" ht="15" customHeight="1">
      <c r="B41" s="274"/>
      <c r="C41" s="275"/>
      <c r="D41" s="273"/>
      <c r="E41" s="277"/>
      <c r="F41" s="273"/>
      <c r="G41" s="398" t="s">
        <v>4129</v>
      </c>
      <c r="H41" s="398"/>
      <c r="I41" s="398"/>
      <c r="J41" s="398"/>
      <c r="K41" s="271"/>
    </row>
    <row r="42" spans="2:11" ht="15" customHeight="1">
      <c r="B42" s="274"/>
      <c r="C42" s="275"/>
      <c r="D42" s="273"/>
      <c r="E42" s="277" t="s">
        <v>4130</v>
      </c>
      <c r="F42" s="273"/>
      <c r="G42" s="398" t="s">
        <v>4131</v>
      </c>
      <c r="H42" s="398"/>
      <c r="I42" s="398"/>
      <c r="J42" s="398"/>
      <c r="K42" s="271"/>
    </row>
    <row r="43" spans="2:11" ht="15" customHeight="1">
      <c r="B43" s="274"/>
      <c r="C43" s="275"/>
      <c r="D43" s="273"/>
      <c r="E43" s="277" t="s">
        <v>173</v>
      </c>
      <c r="F43" s="273"/>
      <c r="G43" s="398" t="s">
        <v>4132</v>
      </c>
      <c r="H43" s="398"/>
      <c r="I43" s="398"/>
      <c r="J43" s="398"/>
      <c r="K43" s="271"/>
    </row>
    <row r="44" spans="2:11" ht="12.75" customHeight="1">
      <c r="B44" s="274"/>
      <c r="C44" s="275"/>
      <c r="D44" s="273"/>
      <c r="E44" s="273"/>
      <c r="F44" s="273"/>
      <c r="G44" s="273"/>
      <c r="H44" s="273"/>
      <c r="I44" s="273"/>
      <c r="J44" s="273"/>
      <c r="K44" s="271"/>
    </row>
    <row r="45" spans="2:11" ht="15" customHeight="1">
      <c r="B45" s="274"/>
      <c r="C45" s="275"/>
      <c r="D45" s="398" t="s">
        <v>4133</v>
      </c>
      <c r="E45" s="398"/>
      <c r="F45" s="398"/>
      <c r="G45" s="398"/>
      <c r="H45" s="398"/>
      <c r="I45" s="398"/>
      <c r="J45" s="398"/>
      <c r="K45" s="271"/>
    </row>
    <row r="46" spans="2:11" ht="15" customHeight="1">
      <c r="B46" s="274"/>
      <c r="C46" s="275"/>
      <c r="D46" s="275"/>
      <c r="E46" s="398" t="s">
        <v>4134</v>
      </c>
      <c r="F46" s="398"/>
      <c r="G46" s="398"/>
      <c r="H46" s="398"/>
      <c r="I46" s="398"/>
      <c r="J46" s="398"/>
      <c r="K46" s="271"/>
    </row>
    <row r="47" spans="2:11" ht="15" customHeight="1">
      <c r="B47" s="274"/>
      <c r="C47" s="275"/>
      <c r="D47" s="275"/>
      <c r="E47" s="398" t="s">
        <v>4135</v>
      </c>
      <c r="F47" s="398"/>
      <c r="G47" s="398"/>
      <c r="H47" s="398"/>
      <c r="I47" s="398"/>
      <c r="J47" s="398"/>
      <c r="K47" s="271"/>
    </row>
    <row r="48" spans="2:11" ht="15" customHeight="1">
      <c r="B48" s="274"/>
      <c r="C48" s="275"/>
      <c r="D48" s="275"/>
      <c r="E48" s="398" t="s">
        <v>4136</v>
      </c>
      <c r="F48" s="398"/>
      <c r="G48" s="398"/>
      <c r="H48" s="398"/>
      <c r="I48" s="398"/>
      <c r="J48" s="398"/>
      <c r="K48" s="271"/>
    </row>
    <row r="49" spans="2:11" ht="15" customHeight="1">
      <c r="B49" s="274"/>
      <c r="C49" s="275"/>
      <c r="D49" s="398" t="s">
        <v>4137</v>
      </c>
      <c r="E49" s="398"/>
      <c r="F49" s="398"/>
      <c r="G49" s="398"/>
      <c r="H49" s="398"/>
      <c r="I49" s="398"/>
      <c r="J49" s="398"/>
      <c r="K49" s="271"/>
    </row>
    <row r="50" spans="2:11" ht="25.5" customHeight="1">
      <c r="B50" s="270"/>
      <c r="C50" s="399" t="s">
        <v>4138</v>
      </c>
      <c r="D50" s="399"/>
      <c r="E50" s="399"/>
      <c r="F50" s="399"/>
      <c r="G50" s="399"/>
      <c r="H50" s="399"/>
      <c r="I50" s="399"/>
      <c r="J50" s="399"/>
      <c r="K50" s="271"/>
    </row>
    <row r="51" spans="2:11" ht="5.25" customHeight="1">
      <c r="B51" s="270"/>
      <c r="C51" s="272"/>
      <c r="D51" s="272"/>
      <c r="E51" s="272"/>
      <c r="F51" s="272"/>
      <c r="G51" s="272"/>
      <c r="H51" s="272"/>
      <c r="I51" s="272"/>
      <c r="J51" s="272"/>
      <c r="K51" s="271"/>
    </row>
    <row r="52" spans="2:11" ht="15" customHeight="1">
      <c r="B52" s="270"/>
      <c r="C52" s="398" t="s">
        <v>4139</v>
      </c>
      <c r="D52" s="398"/>
      <c r="E52" s="398"/>
      <c r="F52" s="398"/>
      <c r="G52" s="398"/>
      <c r="H52" s="398"/>
      <c r="I52" s="398"/>
      <c r="J52" s="398"/>
      <c r="K52" s="271"/>
    </row>
    <row r="53" spans="2:11" ht="15" customHeight="1">
      <c r="B53" s="270"/>
      <c r="C53" s="398" t="s">
        <v>4140</v>
      </c>
      <c r="D53" s="398"/>
      <c r="E53" s="398"/>
      <c r="F53" s="398"/>
      <c r="G53" s="398"/>
      <c r="H53" s="398"/>
      <c r="I53" s="398"/>
      <c r="J53" s="398"/>
      <c r="K53" s="271"/>
    </row>
    <row r="54" spans="2:11" ht="12.75" customHeight="1">
      <c r="B54" s="270"/>
      <c r="C54" s="273"/>
      <c r="D54" s="273"/>
      <c r="E54" s="273"/>
      <c r="F54" s="273"/>
      <c r="G54" s="273"/>
      <c r="H54" s="273"/>
      <c r="I54" s="273"/>
      <c r="J54" s="273"/>
      <c r="K54" s="271"/>
    </row>
    <row r="55" spans="2:11" ht="15" customHeight="1">
      <c r="B55" s="270"/>
      <c r="C55" s="398" t="s">
        <v>4141</v>
      </c>
      <c r="D55" s="398"/>
      <c r="E55" s="398"/>
      <c r="F55" s="398"/>
      <c r="G55" s="398"/>
      <c r="H55" s="398"/>
      <c r="I55" s="398"/>
      <c r="J55" s="398"/>
      <c r="K55" s="271"/>
    </row>
    <row r="56" spans="2:11" ht="15" customHeight="1">
      <c r="B56" s="270"/>
      <c r="C56" s="275"/>
      <c r="D56" s="398" t="s">
        <v>4142</v>
      </c>
      <c r="E56" s="398"/>
      <c r="F56" s="398"/>
      <c r="G56" s="398"/>
      <c r="H56" s="398"/>
      <c r="I56" s="398"/>
      <c r="J56" s="398"/>
      <c r="K56" s="271"/>
    </row>
    <row r="57" spans="2:11" ht="15" customHeight="1">
      <c r="B57" s="270"/>
      <c r="C57" s="275"/>
      <c r="D57" s="398" t="s">
        <v>4143</v>
      </c>
      <c r="E57" s="398"/>
      <c r="F57" s="398"/>
      <c r="G57" s="398"/>
      <c r="H57" s="398"/>
      <c r="I57" s="398"/>
      <c r="J57" s="398"/>
      <c r="K57" s="271"/>
    </row>
    <row r="58" spans="2:11" ht="15" customHeight="1">
      <c r="B58" s="270"/>
      <c r="C58" s="275"/>
      <c r="D58" s="398" t="s">
        <v>4144</v>
      </c>
      <c r="E58" s="398"/>
      <c r="F58" s="398"/>
      <c r="G58" s="398"/>
      <c r="H58" s="398"/>
      <c r="I58" s="398"/>
      <c r="J58" s="398"/>
      <c r="K58" s="271"/>
    </row>
    <row r="59" spans="2:11" ht="15" customHeight="1">
      <c r="B59" s="270"/>
      <c r="C59" s="275"/>
      <c r="D59" s="398" t="s">
        <v>4145</v>
      </c>
      <c r="E59" s="398"/>
      <c r="F59" s="398"/>
      <c r="G59" s="398"/>
      <c r="H59" s="398"/>
      <c r="I59" s="398"/>
      <c r="J59" s="398"/>
      <c r="K59" s="271"/>
    </row>
    <row r="60" spans="2:11" ht="15" customHeight="1">
      <c r="B60" s="270"/>
      <c r="C60" s="275"/>
      <c r="D60" s="397" t="s">
        <v>4146</v>
      </c>
      <c r="E60" s="397"/>
      <c r="F60" s="397"/>
      <c r="G60" s="397"/>
      <c r="H60" s="397"/>
      <c r="I60" s="397"/>
      <c r="J60" s="397"/>
      <c r="K60" s="271"/>
    </row>
    <row r="61" spans="2:11" ht="15" customHeight="1">
      <c r="B61" s="270"/>
      <c r="C61" s="275"/>
      <c r="D61" s="398" t="s">
        <v>4147</v>
      </c>
      <c r="E61" s="398"/>
      <c r="F61" s="398"/>
      <c r="G61" s="398"/>
      <c r="H61" s="398"/>
      <c r="I61" s="398"/>
      <c r="J61" s="398"/>
      <c r="K61" s="271"/>
    </row>
    <row r="62" spans="2:11" ht="12.75" customHeight="1">
      <c r="B62" s="270"/>
      <c r="C62" s="275"/>
      <c r="D62" s="275"/>
      <c r="E62" s="278"/>
      <c r="F62" s="275"/>
      <c r="G62" s="275"/>
      <c r="H62" s="275"/>
      <c r="I62" s="275"/>
      <c r="J62" s="275"/>
      <c r="K62" s="271"/>
    </row>
    <row r="63" spans="2:11" ht="15" customHeight="1">
      <c r="B63" s="270"/>
      <c r="C63" s="275"/>
      <c r="D63" s="398" t="s">
        <v>4148</v>
      </c>
      <c r="E63" s="398"/>
      <c r="F63" s="398"/>
      <c r="G63" s="398"/>
      <c r="H63" s="398"/>
      <c r="I63" s="398"/>
      <c r="J63" s="398"/>
      <c r="K63" s="271"/>
    </row>
    <row r="64" spans="2:11" ht="15" customHeight="1">
      <c r="B64" s="270"/>
      <c r="C64" s="275"/>
      <c r="D64" s="397" t="s">
        <v>4149</v>
      </c>
      <c r="E64" s="397"/>
      <c r="F64" s="397"/>
      <c r="G64" s="397"/>
      <c r="H64" s="397"/>
      <c r="I64" s="397"/>
      <c r="J64" s="397"/>
      <c r="K64" s="271"/>
    </row>
    <row r="65" spans="2:11" ht="15" customHeight="1">
      <c r="B65" s="270"/>
      <c r="C65" s="275"/>
      <c r="D65" s="398" t="s">
        <v>4150</v>
      </c>
      <c r="E65" s="398"/>
      <c r="F65" s="398"/>
      <c r="G65" s="398"/>
      <c r="H65" s="398"/>
      <c r="I65" s="398"/>
      <c r="J65" s="398"/>
      <c r="K65" s="271"/>
    </row>
    <row r="66" spans="2:11" ht="15" customHeight="1">
      <c r="B66" s="270"/>
      <c r="C66" s="275"/>
      <c r="D66" s="398" t="s">
        <v>4151</v>
      </c>
      <c r="E66" s="398"/>
      <c r="F66" s="398"/>
      <c r="G66" s="398"/>
      <c r="H66" s="398"/>
      <c r="I66" s="398"/>
      <c r="J66" s="398"/>
      <c r="K66" s="271"/>
    </row>
    <row r="67" spans="2:11" ht="15" customHeight="1">
      <c r="B67" s="270"/>
      <c r="C67" s="275"/>
      <c r="D67" s="398" t="s">
        <v>4152</v>
      </c>
      <c r="E67" s="398"/>
      <c r="F67" s="398"/>
      <c r="G67" s="398"/>
      <c r="H67" s="398"/>
      <c r="I67" s="398"/>
      <c r="J67" s="398"/>
      <c r="K67" s="271"/>
    </row>
    <row r="68" spans="2:11" ht="15" customHeight="1">
      <c r="B68" s="270"/>
      <c r="C68" s="275"/>
      <c r="D68" s="398" t="s">
        <v>4153</v>
      </c>
      <c r="E68" s="398"/>
      <c r="F68" s="398"/>
      <c r="G68" s="398"/>
      <c r="H68" s="398"/>
      <c r="I68" s="398"/>
      <c r="J68" s="398"/>
      <c r="K68" s="271"/>
    </row>
    <row r="69" spans="2:11" ht="12.75" customHeight="1">
      <c r="B69" s="279"/>
      <c r="C69" s="280"/>
      <c r="D69" s="280"/>
      <c r="E69" s="280"/>
      <c r="F69" s="280"/>
      <c r="G69" s="280"/>
      <c r="H69" s="280"/>
      <c r="I69" s="280"/>
      <c r="J69" s="280"/>
      <c r="K69" s="281"/>
    </row>
    <row r="70" spans="2:11" ht="18.75" customHeight="1">
      <c r="B70" s="282"/>
      <c r="C70" s="282"/>
      <c r="D70" s="282"/>
      <c r="E70" s="282"/>
      <c r="F70" s="282"/>
      <c r="G70" s="282"/>
      <c r="H70" s="282"/>
      <c r="I70" s="282"/>
      <c r="J70" s="282"/>
      <c r="K70" s="283"/>
    </row>
    <row r="71" spans="2:11" ht="18.75" customHeight="1">
      <c r="B71" s="283"/>
      <c r="C71" s="283"/>
      <c r="D71" s="283"/>
      <c r="E71" s="283"/>
      <c r="F71" s="283"/>
      <c r="G71" s="283"/>
      <c r="H71" s="283"/>
      <c r="I71" s="283"/>
      <c r="J71" s="283"/>
      <c r="K71" s="283"/>
    </row>
    <row r="72" spans="2:11" ht="7.5" customHeight="1">
      <c r="B72" s="284"/>
      <c r="C72" s="285"/>
      <c r="D72" s="285"/>
      <c r="E72" s="285"/>
      <c r="F72" s="285"/>
      <c r="G72" s="285"/>
      <c r="H72" s="285"/>
      <c r="I72" s="285"/>
      <c r="J72" s="285"/>
      <c r="K72" s="286"/>
    </row>
    <row r="73" spans="2:11" ht="45" customHeight="1">
      <c r="B73" s="287"/>
      <c r="C73" s="396" t="s">
        <v>99</v>
      </c>
      <c r="D73" s="396"/>
      <c r="E73" s="396"/>
      <c r="F73" s="396"/>
      <c r="G73" s="396"/>
      <c r="H73" s="396"/>
      <c r="I73" s="396"/>
      <c r="J73" s="396"/>
      <c r="K73" s="288"/>
    </row>
    <row r="74" spans="2:11" ht="17.25" customHeight="1">
      <c r="B74" s="287"/>
      <c r="C74" s="289" t="s">
        <v>4154</v>
      </c>
      <c r="D74" s="289"/>
      <c r="E74" s="289"/>
      <c r="F74" s="289" t="s">
        <v>4155</v>
      </c>
      <c r="G74" s="290"/>
      <c r="H74" s="289" t="s">
        <v>169</v>
      </c>
      <c r="I74" s="289" t="s">
        <v>63</v>
      </c>
      <c r="J74" s="289" t="s">
        <v>4156</v>
      </c>
      <c r="K74" s="288"/>
    </row>
    <row r="75" spans="2:11" ht="17.25" customHeight="1">
      <c r="B75" s="287"/>
      <c r="C75" s="291" t="s">
        <v>4157</v>
      </c>
      <c r="D75" s="291"/>
      <c r="E75" s="291"/>
      <c r="F75" s="292" t="s">
        <v>4158</v>
      </c>
      <c r="G75" s="293"/>
      <c r="H75" s="291"/>
      <c r="I75" s="291"/>
      <c r="J75" s="291" t="s">
        <v>4159</v>
      </c>
      <c r="K75" s="288"/>
    </row>
    <row r="76" spans="2:11" ht="5.25" customHeight="1">
      <c r="B76" s="287"/>
      <c r="C76" s="294"/>
      <c r="D76" s="294"/>
      <c r="E76" s="294"/>
      <c r="F76" s="294"/>
      <c r="G76" s="295"/>
      <c r="H76" s="294"/>
      <c r="I76" s="294"/>
      <c r="J76" s="294"/>
      <c r="K76" s="288"/>
    </row>
    <row r="77" spans="2:11" ht="15" customHeight="1">
      <c r="B77" s="287"/>
      <c r="C77" s="277" t="s">
        <v>59</v>
      </c>
      <c r="D77" s="294"/>
      <c r="E77" s="294"/>
      <c r="F77" s="296" t="s">
        <v>4160</v>
      </c>
      <c r="G77" s="295"/>
      <c r="H77" s="277" t="s">
        <v>4161</v>
      </c>
      <c r="I77" s="277" t="s">
        <v>4162</v>
      </c>
      <c r="J77" s="277">
        <v>20</v>
      </c>
      <c r="K77" s="288"/>
    </row>
    <row r="78" spans="2:11" ht="15" customHeight="1">
      <c r="B78" s="287"/>
      <c r="C78" s="277" t="s">
        <v>4163</v>
      </c>
      <c r="D78" s="277"/>
      <c r="E78" s="277"/>
      <c r="F78" s="296" t="s">
        <v>4160</v>
      </c>
      <c r="G78" s="295"/>
      <c r="H78" s="277" t="s">
        <v>4164</v>
      </c>
      <c r="I78" s="277" t="s">
        <v>4162</v>
      </c>
      <c r="J78" s="277">
        <v>120</v>
      </c>
      <c r="K78" s="288"/>
    </row>
    <row r="79" spans="2:11" ht="15" customHeight="1">
      <c r="B79" s="297"/>
      <c r="C79" s="277" t="s">
        <v>4165</v>
      </c>
      <c r="D79" s="277"/>
      <c r="E79" s="277"/>
      <c r="F79" s="296" t="s">
        <v>4166</v>
      </c>
      <c r="G79" s="295"/>
      <c r="H79" s="277" t="s">
        <v>4167</v>
      </c>
      <c r="I79" s="277" t="s">
        <v>4162</v>
      </c>
      <c r="J79" s="277">
        <v>50</v>
      </c>
      <c r="K79" s="288"/>
    </row>
    <row r="80" spans="2:11" ht="15" customHeight="1">
      <c r="B80" s="297"/>
      <c r="C80" s="277" t="s">
        <v>4168</v>
      </c>
      <c r="D80" s="277"/>
      <c r="E80" s="277"/>
      <c r="F80" s="296" t="s">
        <v>4160</v>
      </c>
      <c r="G80" s="295"/>
      <c r="H80" s="277" t="s">
        <v>4169</v>
      </c>
      <c r="I80" s="277" t="s">
        <v>4170</v>
      </c>
      <c r="J80" s="277"/>
      <c r="K80" s="288"/>
    </row>
    <row r="81" spans="2:11" ht="15" customHeight="1">
      <c r="B81" s="297"/>
      <c r="C81" s="298" t="s">
        <v>4171</v>
      </c>
      <c r="D81" s="298"/>
      <c r="E81" s="298"/>
      <c r="F81" s="299" t="s">
        <v>4166</v>
      </c>
      <c r="G81" s="298"/>
      <c r="H81" s="298" t="s">
        <v>4172</v>
      </c>
      <c r="I81" s="298" t="s">
        <v>4162</v>
      </c>
      <c r="J81" s="298">
        <v>15</v>
      </c>
      <c r="K81" s="288"/>
    </row>
    <row r="82" spans="2:11" ht="15" customHeight="1">
      <c r="B82" s="297"/>
      <c r="C82" s="298" t="s">
        <v>4173</v>
      </c>
      <c r="D82" s="298"/>
      <c r="E82" s="298"/>
      <c r="F82" s="299" t="s">
        <v>4166</v>
      </c>
      <c r="G82" s="298"/>
      <c r="H82" s="298" t="s">
        <v>4174</v>
      </c>
      <c r="I82" s="298" t="s">
        <v>4162</v>
      </c>
      <c r="J82" s="298">
        <v>15</v>
      </c>
      <c r="K82" s="288"/>
    </row>
    <row r="83" spans="2:11" ht="15" customHeight="1">
      <c r="B83" s="297"/>
      <c r="C83" s="298" t="s">
        <v>4175</v>
      </c>
      <c r="D83" s="298"/>
      <c r="E83" s="298"/>
      <c r="F83" s="299" t="s">
        <v>4166</v>
      </c>
      <c r="G83" s="298"/>
      <c r="H83" s="298" t="s">
        <v>4176</v>
      </c>
      <c r="I83" s="298" t="s">
        <v>4162</v>
      </c>
      <c r="J83" s="298">
        <v>20</v>
      </c>
      <c r="K83" s="288"/>
    </row>
    <row r="84" spans="2:11" ht="15" customHeight="1">
      <c r="B84" s="297"/>
      <c r="C84" s="298" t="s">
        <v>4177</v>
      </c>
      <c r="D84" s="298"/>
      <c r="E84" s="298"/>
      <c r="F84" s="299" t="s">
        <v>4166</v>
      </c>
      <c r="G84" s="298"/>
      <c r="H84" s="298" t="s">
        <v>4178</v>
      </c>
      <c r="I84" s="298" t="s">
        <v>4162</v>
      </c>
      <c r="J84" s="298">
        <v>20</v>
      </c>
      <c r="K84" s="288"/>
    </row>
    <row r="85" spans="2:11" ht="15" customHeight="1">
      <c r="B85" s="297"/>
      <c r="C85" s="277" t="s">
        <v>4179</v>
      </c>
      <c r="D85" s="277"/>
      <c r="E85" s="277"/>
      <c r="F85" s="296" t="s">
        <v>4166</v>
      </c>
      <c r="G85" s="295"/>
      <c r="H85" s="277" t="s">
        <v>4180</v>
      </c>
      <c r="I85" s="277" t="s">
        <v>4162</v>
      </c>
      <c r="J85" s="277">
        <v>50</v>
      </c>
      <c r="K85" s="288"/>
    </row>
    <row r="86" spans="2:11" ht="15" customHeight="1">
      <c r="B86" s="297"/>
      <c r="C86" s="277" t="s">
        <v>4181</v>
      </c>
      <c r="D86" s="277"/>
      <c r="E86" s="277"/>
      <c r="F86" s="296" t="s">
        <v>4166</v>
      </c>
      <c r="G86" s="295"/>
      <c r="H86" s="277" t="s">
        <v>4182</v>
      </c>
      <c r="I86" s="277" t="s">
        <v>4162</v>
      </c>
      <c r="J86" s="277">
        <v>20</v>
      </c>
      <c r="K86" s="288"/>
    </row>
    <row r="87" spans="2:11" ht="15" customHeight="1">
      <c r="B87" s="297"/>
      <c r="C87" s="277" t="s">
        <v>4183</v>
      </c>
      <c r="D87" s="277"/>
      <c r="E87" s="277"/>
      <c r="F87" s="296" t="s">
        <v>4166</v>
      </c>
      <c r="G87" s="295"/>
      <c r="H87" s="277" t="s">
        <v>4184</v>
      </c>
      <c r="I87" s="277" t="s">
        <v>4162</v>
      </c>
      <c r="J87" s="277">
        <v>20</v>
      </c>
      <c r="K87" s="288"/>
    </row>
    <row r="88" spans="2:11" ht="15" customHeight="1">
      <c r="B88" s="297"/>
      <c r="C88" s="277" t="s">
        <v>4185</v>
      </c>
      <c r="D88" s="277"/>
      <c r="E88" s="277"/>
      <c r="F88" s="296" t="s">
        <v>4166</v>
      </c>
      <c r="G88" s="295"/>
      <c r="H88" s="277" t="s">
        <v>4186</v>
      </c>
      <c r="I88" s="277" t="s">
        <v>4162</v>
      </c>
      <c r="J88" s="277">
        <v>50</v>
      </c>
      <c r="K88" s="288"/>
    </row>
    <row r="89" spans="2:11" ht="15" customHeight="1">
      <c r="B89" s="297"/>
      <c r="C89" s="277" t="s">
        <v>4187</v>
      </c>
      <c r="D89" s="277"/>
      <c r="E89" s="277"/>
      <c r="F89" s="296" t="s">
        <v>4166</v>
      </c>
      <c r="G89" s="295"/>
      <c r="H89" s="277" t="s">
        <v>4187</v>
      </c>
      <c r="I89" s="277" t="s">
        <v>4162</v>
      </c>
      <c r="J89" s="277">
        <v>50</v>
      </c>
      <c r="K89" s="288"/>
    </row>
    <row r="90" spans="2:11" ht="15" customHeight="1">
      <c r="B90" s="297"/>
      <c r="C90" s="277" t="s">
        <v>174</v>
      </c>
      <c r="D90" s="277"/>
      <c r="E90" s="277"/>
      <c r="F90" s="296" t="s">
        <v>4166</v>
      </c>
      <c r="G90" s="295"/>
      <c r="H90" s="277" t="s">
        <v>4188</v>
      </c>
      <c r="I90" s="277" t="s">
        <v>4162</v>
      </c>
      <c r="J90" s="277">
        <v>255</v>
      </c>
      <c r="K90" s="288"/>
    </row>
    <row r="91" spans="2:11" ht="15" customHeight="1">
      <c r="B91" s="297"/>
      <c r="C91" s="277" t="s">
        <v>4189</v>
      </c>
      <c r="D91" s="277"/>
      <c r="E91" s="277"/>
      <c r="F91" s="296" t="s">
        <v>4160</v>
      </c>
      <c r="G91" s="295"/>
      <c r="H91" s="277" t="s">
        <v>4190</v>
      </c>
      <c r="I91" s="277" t="s">
        <v>4191</v>
      </c>
      <c r="J91" s="277"/>
      <c r="K91" s="288"/>
    </row>
    <row r="92" spans="2:11" ht="15" customHeight="1">
      <c r="B92" s="297"/>
      <c r="C92" s="277" t="s">
        <v>4192</v>
      </c>
      <c r="D92" s="277"/>
      <c r="E92" s="277"/>
      <c r="F92" s="296" t="s">
        <v>4160</v>
      </c>
      <c r="G92" s="295"/>
      <c r="H92" s="277" t="s">
        <v>4193</v>
      </c>
      <c r="I92" s="277" t="s">
        <v>4194</v>
      </c>
      <c r="J92" s="277"/>
      <c r="K92" s="288"/>
    </row>
    <row r="93" spans="2:11" ht="15" customHeight="1">
      <c r="B93" s="297"/>
      <c r="C93" s="277" t="s">
        <v>4195</v>
      </c>
      <c r="D93" s="277"/>
      <c r="E93" s="277"/>
      <c r="F93" s="296" t="s">
        <v>4160</v>
      </c>
      <c r="G93" s="295"/>
      <c r="H93" s="277" t="s">
        <v>4195</v>
      </c>
      <c r="I93" s="277" t="s">
        <v>4194</v>
      </c>
      <c r="J93" s="277"/>
      <c r="K93" s="288"/>
    </row>
    <row r="94" spans="2:11" ht="15" customHeight="1">
      <c r="B94" s="297"/>
      <c r="C94" s="277" t="s">
        <v>44</v>
      </c>
      <c r="D94" s="277"/>
      <c r="E94" s="277"/>
      <c r="F94" s="296" t="s">
        <v>4160</v>
      </c>
      <c r="G94" s="295"/>
      <c r="H94" s="277" t="s">
        <v>4196</v>
      </c>
      <c r="I94" s="277" t="s">
        <v>4194</v>
      </c>
      <c r="J94" s="277"/>
      <c r="K94" s="288"/>
    </row>
    <row r="95" spans="2:11" ht="15" customHeight="1">
      <c r="B95" s="297"/>
      <c r="C95" s="277" t="s">
        <v>54</v>
      </c>
      <c r="D95" s="277"/>
      <c r="E95" s="277"/>
      <c r="F95" s="296" t="s">
        <v>4160</v>
      </c>
      <c r="G95" s="295"/>
      <c r="H95" s="277" t="s">
        <v>4197</v>
      </c>
      <c r="I95" s="277" t="s">
        <v>4194</v>
      </c>
      <c r="J95" s="277"/>
      <c r="K95" s="288"/>
    </row>
    <row r="96" spans="2:11" ht="15" customHeight="1">
      <c r="B96" s="300"/>
      <c r="C96" s="301"/>
      <c r="D96" s="301"/>
      <c r="E96" s="301"/>
      <c r="F96" s="301"/>
      <c r="G96" s="301"/>
      <c r="H96" s="301"/>
      <c r="I96" s="301"/>
      <c r="J96" s="301"/>
      <c r="K96" s="302"/>
    </row>
    <row r="97" spans="2:11" ht="18.75" customHeight="1">
      <c r="B97" s="303"/>
      <c r="C97" s="304"/>
      <c r="D97" s="304"/>
      <c r="E97" s="304"/>
      <c r="F97" s="304"/>
      <c r="G97" s="304"/>
      <c r="H97" s="304"/>
      <c r="I97" s="304"/>
      <c r="J97" s="304"/>
      <c r="K97" s="303"/>
    </row>
    <row r="98" spans="2:11" ht="18.75" customHeight="1">
      <c r="B98" s="283"/>
      <c r="C98" s="283"/>
      <c r="D98" s="283"/>
      <c r="E98" s="283"/>
      <c r="F98" s="283"/>
      <c r="G98" s="283"/>
      <c r="H98" s="283"/>
      <c r="I98" s="283"/>
      <c r="J98" s="283"/>
      <c r="K98" s="283"/>
    </row>
    <row r="99" spans="2:11" ht="7.5" customHeight="1">
      <c r="B99" s="284"/>
      <c r="C99" s="285"/>
      <c r="D99" s="285"/>
      <c r="E99" s="285"/>
      <c r="F99" s="285"/>
      <c r="G99" s="285"/>
      <c r="H99" s="285"/>
      <c r="I99" s="285"/>
      <c r="J99" s="285"/>
      <c r="K99" s="286"/>
    </row>
    <row r="100" spans="2:11" ht="45" customHeight="1">
      <c r="B100" s="287"/>
      <c r="C100" s="396" t="s">
        <v>4198</v>
      </c>
      <c r="D100" s="396"/>
      <c r="E100" s="396"/>
      <c r="F100" s="396"/>
      <c r="G100" s="396"/>
      <c r="H100" s="396"/>
      <c r="I100" s="396"/>
      <c r="J100" s="396"/>
      <c r="K100" s="288"/>
    </row>
    <row r="101" spans="2:11" ht="17.25" customHeight="1">
      <c r="B101" s="287"/>
      <c r="C101" s="289" t="s">
        <v>4154</v>
      </c>
      <c r="D101" s="289"/>
      <c r="E101" s="289"/>
      <c r="F101" s="289" t="s">
        <v>4155</v>
      </c>
      <c r="G101" s="290"/>
      <c r="H101" s="289" t="s">
        <v>169</v>
      </c>
      <c r="I101" s="289" t="s">
        <v>63</v>
      </c>
      <c r="J101" s="289" t="s">
        <v>4156</v>
      </c>
      <c r="K101" s="288"/>
    </row>
    <row r="102" spans="2:11" ht="17.25" customHeight="1">
      <c r="B102" s="287"/>
      <c r="C102" s="291" t="s">
        <v>4157</v>
      </c>
      <c r="D102" s="291"/>
      <c r="E102" s="291"/>
      <c r="F102" s="292" t="s">
        <v>4158</v>
      </c>
      <c r="G102" s="293"/>
      <c r="H102" s="291"/>
      <c r="I102" s="291"/>
      <c r="J102" s="291" t="s">
        <v>4159</v>
      </c>
      <c r="K102" s="288"/>
    </row>
    <row r="103" spans="2:11" ht="5.25" customHeight="1">
      <c r="B103" s="287"/>
      <c r="C103" s="289"/>
      <c r="D103" s="289"/>
      <c r="E103" s="289"/>
      <c r="F103" s="289"/>
      <c r="G103" s="305"/>
      <c r="H103" s="289"/>
      <c r="I103" s="289"/>
      <c r="J103" s="289"/>
      <c r="K103" s="288"/>
    </row>
    <row r="104" spans="2:11" ht="15" customHeight="1">
      <c r="B104" s="287"/>
      <c r="C104" s="277" t="s">
        <v>59</v>
      </c>
      <c r="D104" s="294"/>
      <c r="E104" s="294"/>
      <c r="F104" s="296" t="s">
        <v>4160</v>
      </c>
      <c r="G104" s="305"/>
      <c r="H104" s="277" t="s">
        <v>4199</v>
      </c>
      <c r="I104" s="277" t="s">
        <v>4162</v>
      </c>
      <c r="J104" s="277">
        <v>20</v>
      </c>
      <c r="K104" s="288"/>
    </row>
    <row r="105" spans="2:11" ht="15" customHeight="1">
      <c r="B105" s="287"/>
      <c r="C105" s="277" t="s">
        <v>4163</v>
      </c>
      <c r="D105" s="277"/>
      <c r="E105" s="277"/>
      <c r="F105" s="296" t="s">
        <v>4160</v>
      </c>
      <c r="G105" s="277"/>
      <c r="H105" s="277" t="s">
        <v>4199</v>
      </c>
      <c r="I105" s="277" t="s">
        <v>4162</v>
      </c>
      <c r="J105" s="277">
        <v>120</v>
      </c>
      <c r="K105" s="288"/>
    </row>
    <row r="106" spans="2:11" ht="15" customHeight="1">
      <c r="B106" s="297"/>
      <c r="C106" s="277" t="s">
        <v>4165</v>
      </c>
      <c r="D106" s="277"/>
      <c r="E106" s="277"/>
      <c r="F106" s="296" t="s">
        <v>4166</v>
      </c>
      <c r="G106" s="277"/>
      <c r="H106" s="277" t="s">
        <v>4199</v>
      </c>
      <c r="I106" s="277" t="s">
        <v>4162</v>
      </c>
      <c r="J106" s="277">
        <v>50</v>
      </c>
      <c r="K106" s="288"/>
    </row>
    <row r="107" spans="2:11" ht="15" customHeight="1">
      <c r="B107" s="297"/>
      <c r="C107" s="277" t="s">
        <v>4168</v>
      </c>
      <c r="D107" s="277"/>
      <c r="E107" s="277"/>
      <c r="F107" s="296" t="s">
        <v>4160</v>
      </c>
      <c r="G107" s="277"/>
      <c r="H107" s="277" t="s">
        <v>4199</v>
      </c>
      <c r="I107" s="277" t="s">
        <v>4170</v>
      </c>
      <c r="J107" s="277"/>
      <c r="K107" s="288"/>
    </row>
    <row r="108" spans="2:11" ht="15" customHeight="1">
      <c r="B108" s="297"/>
      <c r="C108" s="277" t="s">
        <v>4179</v>
      </c>
      <c r="D108" s="277"/>
      <c r="E108" s="277"/>
      <c r="F108" s="296" t="s">
        <v>4166</v>
      </c>
      <c r="G108" s="277"/>
      <c r="H108" s="277" t="s">
        <v>4199</v>
      </c>
      <c r="I108" s="277" t="s">
        <v>4162</v>
      </c>
      <c r="J108" s="277">
        <v>50</v>
      </c>
      <c r="K108" s="288"/>
    </row>
    <row r="109" spans="2:11" ht="15" customHeight="1">
      <c r="B109" s="297"/>
      <c r="C109" s="277" t="s">
        <v>4187</v>
      </c>
      <c r="D109" s="277"/>
      <c r="E109" s="277"/>
      <c r="F109" s="296" t="s">
        <v>4166</v>
      </c>
      <c r="G109" s="277"/>
      <c r="H109" s="277" t="s">
        <v>4199</v>
      </c>
      <c r="I109" s="277" t="s">
        <v>4162</v>
      </c>
      <c r="J109" s="277">
        <v>50</v>
      </c>
      <c r="K109" s="288"/>
    </row>
    <row r="110" spans="2:11" ht="15" customHeight="1">
      <c r="B110" s="297"/>
      <c r="C110" s="277" t="s">
        <v>4185</v>
      </c>
      <c r="D110" s="277"/>
      <c r="E110" s="277"/>
      <c r="F110" s="296" t="s">
        <v>4166</v>
      </c>
      <c r="G110" s="277"/>
      <c r="H110" s="277" t="s">
        <v>4199</v>
      </c>
      <c r="I110" s="277" t="s">
        <v>4162</v>
      </c>
      <c r="J110" s="277">
        <v>50</v>
      </c>
      <c r="K110" s="288"/>
    </row>
    <row r="111" spans="2:11" ht="15" customHeight="1">
      <c r="B111" s="297"/>
      <c r="C111" s="277" t="s">
        <v>59</v>
      </c>
      <c r="D111" s="277"/>
      <c r="E111" s="277"/>
      <c r="F111" s="296" t="s">
        <v>4160</v>
      </c>
      <c r="G111" s="277"/>
      <c r="H111" s="277" t="s">
        <v>4200</v>
      </c>
      <c r="I111" s="277" t="s">
        <v>4162</v>
      </c>
      <c r="J111" s="277">
        <v>20</v>
      </c>
      <c r="K111" s="288"/>
    </row>
    <row r="112" spans="2:11" ht="15" customHeight="1">
      <c r="B112" s="297"/>
      <c r="C112" s="277" t="s">
        <v>4201</v>
      </c>
      <c r="D112" s="277"/>
      <c r="E112" s="277"/>
      <c r="F112" s="296" t="s">
        <v>4160</v>
      </c>
      <c r="G112" s="277"/>
      <c r="H112" s="277" t="s">
        <v>4202</v>
      </c>
      <c r="I112" s="277" t="s">
        <v>4162</v>
      </c>
      <c r="J112" s="277">
        <v>120</v>
      </c>
      <c r="K112" s="288"/>
    </row>
    <row r="113" spans="2:11" ht="15" customHeight="1">
      <c r="B113" s="297"/>
      <c r="C113" s="277" t="s">
        <v>44</v>
      </c>
      <c r="D113" s="277"/>
      <c r="E113" s="277"/>
      <c r="F113" s="296" t="s">
        <v>4160</v>
      </c>
      <c r="G113" s="277"/>
      <c r="H113" s="277" t="s">
        <v>4203</v>
      </c>
      <c r="I113" s="277" t="s">
        <v>4194</v>
      </c>
      <c r="J113" s="277"/>
      <c r="K113" s="288"/>
    </row>
    <row r="114" spans="2:11" ht="15" customHeight="1">
      <c r="B114" s="297"/>
      <c r="C114" s="277" t="s">
        <v>54</v>
      </c>
      <c r="D114" s="277"/>
      <c r="E114" s="277"/>
      <c r="F114" s="296" t="s">
        <v>4160</v>
      </c>
      <c r="G114" s="277"/>
      <c r="H114" s="277" t="s">
        <v>4204</v>
      </c>
      <c r="I114" s="277" t="s">
        <v>4194</v>
      </c>
      <c r="J114" s="277"/>
      <c r="K114" s="288"/>
    </row>
    <row r="115" spans="2:11" ht="15" customHeight="1">
      <c r="B115" s="297"/>
      <c r="C115" s="277" t="s">
        <v>63</v>
      </c>
      <c r="D115" s="277"/>
      <c r="E115" s="277"/>
      <c r="F115" s="296" t="s">
        <v>4160</v>
      </c>
      <c r="G115" s="277"/>
      <c r="H115" s="277" t="s">
        <v>4205</v>
      </c>
      <c r="I115" s="277" t="s">
        <v>4206</v>
      </c>
      <c r="J115" s="277"/>
      <c r="K115" s="288"/>
    </row>
    <row r="116" spans="2:11" ht="15" customHeight="1">
      <c r="B116" s="300"/>
      <c r="C116" s="306"/>
      <c r="D116" s="306"/>
      <c r="E116" s="306"/>
      <c r="F116" s="306"/>
      <c r="G116" s="306"/>
      <c r="H116" s="306"/>
      <c r="I116" s="306"/>
      <c r="J116" s="306"/>
      <c r="K116" s="302"/>
    </row>
    <row r="117" spans="2:11" ht="18.75" customHeight="1">
      <c r="B117" s="307"/>
      <c r="C117" s="273"/>
      <c r="D117" s="273"/>
      <c r="E117" s="273"/>
      <c r="F117" s="308"/>
      <c r="G117" s="273"/>
      <c r="H117" s="273"/>
      <c r="I117" s="273"/>
      <c r="J117" s="273"/>
      <c r="K117" s="307"/>
    </row>
    <row r="118" spans="2:11" ht="18.75" customHeight="1">
      <c r="B118" s="283"/>
      <c r="C118" s="283"/>
      <c r="D118" s="283"/>
      <c r="E118" s="283"/>
      <c r="F118" s="283"/>
      <c r="G118" s="283"/>
      <c r="H118" s="283"/>
      <c r="I118" s="283"/>
      <c r="J118" s="283"/>
      <c r="K118" s="283"/>
    </row>
    <row r="119" spans="2:11" ht="7.5" customHeight="1">
      <c r="B119" s="309"/>
      <c r="C119" s="310"/>
      <c r="D119" s="310"/>
      <c r="E119" s="310"/>
      <c r="F119" s="310"/>
      <c r="G119" s="310"/>
      <c r="H119" s="310"/>
      <c r="I119" s="310"/>
      <c r="J119" s="310"/>
      <c r="K119" s="311"/>
    </row>
    <row r="120" spans="2:11" ht="45" customHeight="1">
      <c r="B120" s="312"/>
      <c r="C120" s="395" t="s">
        <v>4207</v>
      </c>
      <c r="D120" s="395"/>
      <c r="E120" s="395"/>
      <c r="F120" s="395"/>
      <c r="G120" s="395"/>
      <c r="H120" s="395"/>
      <c r="I120" s="395"/>
      <c r="J120" s="395"/>
      <c r="K120" s="313"/>
    </row>
    <row r="121" spans="2:11" ht="17.25" customHeight="1">
      <c r="B121" s="314"/>
      <c r="C121" s="289" t="s">
        <v>4154</v>
      </c>
      <c r="D121" s="289"/>
      <c r="E121" s="289"/>
      <c r="F121" s="289" t="s">
        <v>4155</v>
      </c>
      <c r="G121" s="290"/>
      <c r="H121" s="289" t="s">
        <v>169</v>
      </c>
      <c r="I121" s="289" t="s">
        <v>63</v>
      </c>
      <c r="J121" s="289" t="s">
        <v>4156</v>
      </c>
      <c r="K121" s="315"/>
    </row>
    <row r="122" spans="2:11" ht="17.25" customHeight="1">
      <c r="B122" s="314"/>
      <c r="C122" s="291" t="s">
        <v>4157</v>
      </c>
      <c r="D122" s="291"/>
      <c r="E122" s="291"/>
      <c r="F122" s="292" t="s">
        <v>4158</v>
      </c>
      <c r="G122" s="293"/>
      <c r="H122" s="291"/>
      <c r="I122" s="291"/>
      <c r="J122" s="291" t="s">
        <v>4159</v>
      </c>
      <c r="K122" s="315"/>
    </row>
    <row r="123" spans="2:11" ht="5.25" customHeight="1">
      <c r="B123" s="316"/>
      <c r="C123" s="294"/>
      <c r="D123" s="294"/>
      <c r="E123" s="294"/>
      <c r="F123" s="294"/>
      <c r="G123" s="277"/>
      <c r="H123" s="294"/>
      <c r="I123" s="294"/>
      <c r="J123" s="294"/>
      <c r="K123" s="317"/>
    </row>
    <row r="124" spans="2:11" ht="15" customHeight="1">
      <c r="B124" s="316"/>
      <c r="C124" s="277" t="s">
        <v>4163</v>
      </c>
      <c r="D124" s="294"/>
      <c r="E124" s="294"/>
      <c r="F124" s="296" t="s">
        <v>4160</v>
      </c>
      <c r="G124" s="277"/>
      <c r="H124" s="277" t="s">
        <v>4199</v>
      </c>
      <c r="I124" s="277" t="s">
        <v>4162</v>
      </c>
      <c r="J124" s="277">
        <v>120</v>
      </c>
      <c r="K124" s="318"/>
    </row>
    <row r="125" spans="2:11" ht="15" customHeight="1">
      <c r="B125" s="316"/>
      <c r="C125" s="277" t="s">
        <v>4208</v>
      </c>
      <c r="D125" s="277"/>
      <c r="E125" s="277"/>
      <c r="F125" s="296" t="s">
        <v>4160</v>
      </c>
      <c r="G125" s="277"/>
      <c r="H125" s="277" t="s">
        <v>4209</v>
      </c>
      <c r="I125" s="277" t="s">
        <v>4162</v>
      </c>
      <c r="J125" s="277" t="s">
        <v>4210</v>
      </c>
      <c r="K125" s="318"/>
    </row>
    <row r="126" spans="2:11" ht="15" customHeight="1">
      <c r="B126" s="316"/>
      <c r="C126" s="277" t="s">
        <v>90</v>
      </c>
      <c r="D126" s="277"/>
      <c r="E126" s="277"/>
      <c r="F126" s="296" t="s">
        <v>4160</v>
      </c>
      <c r="G126" s="277"/>
      <c r="H126" s="277" t="s">
        <v>4211</v>
      </c>
      <c r="I126" s="277" t="s">
        <v>4162</v>
      </c>
      <c r="J126" s="277" t="s">
        <v>4210</v>
      </c>
      <c r="K126" s="318"/>
    </row>
    <row r="127" spans="2:11" ht="15" customHeight="1">
      <c r="B127" s="316"/>
      <c r="C127" s="277" t="s">
        <v>4171</v>
      </c>
      <c r="D127" s="277"/>
      <c r="E127" s="277"/>
      <c r="F127" s="296" t="s">
        <v>4166</v>
      </c>
      <c r="G127" s="277"/>
      <c r="H127" s="277" t="s">
        <v>4172</v>
      </c>
      <c r="I127" s="277" t="s">
        <v>4162</v>
      </c>
      <c r="J127" s="277">
        <v>15</v>
      </c>
      <c r="K127" s="318"/>
    </row>
    <row r="128" spans="2:11" ht="15" customHeight="1">
      <c r="B128" s="316"/>
      <c r="C128" s="298" t="s">
        <v>4173</v>
      </c>
      <c r="D128" s="298"/>
      <c r="E128" s="298"/>
      <c r="F128" s="299" t="s">
        <v>4166</v>
      </c>
      <c r="G128" s="298"/>
      <c r="H128" s="298" t="s">
        <v>4174</v>
      </c>
      <c r="I128" s="298" t="s">
        <v>4162</v>
      </c>
      <c r="J128" s="298">
        <v>15</v>
      </c>
      <c r="K128" s="318"/>
    </row>
    <row r="129" spans="2:11" ht="15" customHeight="1">
      <c r="B129" s="316"/>
      <c r="C129" s="298" t="s">
        <v>4175</v>
      </c>
      <c r="D129" s="298"/>
      <c r="E129" s="298"/>
      <c r="F129" s="299" t="s">
        <v>4166</v>
      </c>
      <c r="G129" s="298"/>
      <c r="H129" s="298" t="s">
        <v>4176</v>
      </c>
      <c r="I129" s="298" t="s">
        <v>4162</v>
      </c>
      <c r="J129" s="298">
        <v>20</v>
      </c>
      <c r="K129" s="318"/>
    </row>
    <row r="130" spans="2:11" ht="15" customHeight="1">
      <c r="B130" s="316"/>
      <c r="C130" s="298" t="s">
        <v>4177</v>
      </c>
      <c r="D130" s="298"/>
      <c r="E130" s="298"/>
      <c r="F130" s="299" t="s">
        <v>4166</v>
      </c>
      <c r="G130" s="298"/>
      <c r="H130" s="298" t="s">
        <v>4178</v>
      </c>
      <c r="I130" s="298" t="s">
        <v>4162</v>
      </c>
      <c r="J130" s="298">
        <v>20</v>
      </c>
      <c r="K130" s="318"/>
    </row>
    <row r="131" spans="2:11" ht="15" customHeight="1">
      <c r="B131" s="316"/>
      <c r="C131" s="277" t="s">
        <v>4165</v>
      </c>
      <c r="D131" s="277"/>
      <c r="E131" s="277"/>
      <c r="F131" s="296" t="s">
        <v>4166</v>
      </c>
      <c r="G131" s="277"/>
      <c r="H131" s="277" t="s">
        <v>4199</v>
      </c>
      <c r="I131" s="277" t="s">
        <v>4162</v>
      </c>
      <c r="J131" s="277">
        <v>50</v>
      </c>
      <c r="K131" s="318"/>
    </row>
    <row r="132" spans="2:11" ht="15" customHeight="1">
      <c r="B132" s="316"/>
      <c r="C132" s="277" t="s">
        <v>4179</v>
      </c>
      <c r="D132" s="277"/>
      <c r="E132" s="277"/>
      <c r="F132" s="296" t="s">
        <v>4166</v>
      </c>
      <c r="G132" s="277"/>
      <c r="H132" s="277" t="s">
        <v>4199</v>
      </c>
      <c r="I132" s="277" t="s">
        <v>4162</v>
      </c>
      <c r="J132" s="277">
        <v>50</v>
      </c>
      <c r="K132" s="318"/>
    </row>
    <row r="133" spans="2:11" ht="15" customHeight="1">
      <c r="B133" s="316"/>
      <c r="C133" s="277" t="s">
        <v>4185</v>
      </c>
      <c r="D133" s="277"/>
      <c r="E133" s="277"/>
      <c r="F133" s="296" t="s">
        <v>4166</v>
      </c>
      <c r="G133" s="277"/>
      <c r="H133" s="277" t="s">
        <v>4199</v>
      </c>
      <c r="I133" s="277" t="s">
        <v>4162</v>
      </c>
      <c r="J133" s="277">
        <v>50</v>
      </c>
      <c r="K133" s="318"/>
    </row>
    <row r="134" spans="2:11" ht="15" customHeight="1">
      <c r="B134" s="316"/>
      <c r="C134" s="277" t="s">
        <v>4187</v>
      </c>
      <c r="D134" s="277"/>
      <c r="E134" s="277"/>
      <c r="F134" s="296" t="s">
        <v>4166</v>
      </c>
      <c r="G134" s="277"/>
      <c r="H134" s="277" t="s">
        <v>4199</v>
      </c>
      <c r="I134" s="277" t="s">
        <v>4162</v>
      </c>
      <c r="J134" s="277">
        <v>50</v>
      </c>
      <c r="K134" s="318"/>
    </row>
    <row r="135" spans="2:11" ht="15" customHeight="1">
      <c r="B135" s="316"/>
      <c r="C135" s="277" t="s">
        <v>174</v>
      </c>
      <c r="D135" s="277"/>
      <c r="E135" s="277"/>
      <c r="F135" s="296" t="s">
        <v>4166</v>
      </c>
      <c r="G135" s="277"/>
      <c r="H135" s="277" t="s">
        <v>4212</v>
      </c>
      <c r="I135" s="277" t="s">
        <v>4162</v>
      </c>
      <c r="J135" s="277">
        <v>255</v>
      </c>
      <c r="K135" s="318"/>
    </row>
    <row r="136" spans="2:11" ht="15" customHeight="1">
      <c r="B136" s="316"/>
      <c r="C136" s="277" t="s">
        <v>4189</v>
      </c>
      <c r="D136" s="277"/>
      <c r="E136" s="277"/>
      <c r="F136" s="296" t="s">
        <v>4160</v>
      </c>
      <c r="G136" s="277"/>
      <c r="H136" s="277" t="s">
        <v>4213</v>
      </c>
      <c r="I136" s="277" t="s">
        <v>4191</v>
      </c>
      <c r="J136" s="277"/>
      <c r="K136" s="318"/>
    </row>
    <row r="137" spans="2:11" ht="15" customHeight="1">
      <c r="B137" s="316"/>
      <c r="C137" s="277" t="s">
        <v>4192</v>
      </c>
      <c r="D137" s="277"/>
      <c r="E137" s="277"/>
      <c r="F137" s="296" t="s">
        <v>4160</v>
      </c>
      <c r="G137" s="277"/>
      <c r="H137" s="277" t="s">
        <v>4214</v>
      </c>
      <c r="I137" s="277" t="s">
        <v>4194</v>
      </c>
      <c r="J137" s="277"/>
      <c r="K137" s="318"/>
    </row>
    <row r="138" spans="2:11" ht="15" customHeight="1">
      <c r="B138" s="316"/>
      <c r="C138" s="277" t="s">
        <v>4195</v>
      </c>
      <c r="D138" s="277"/>
      <c r="E138" s="277"/>
      <c r="F138" s="296" t="s">
        <v>4160</v>
      </c>
      <c r="G138" s="277"/>
      <c r="H138" s="277" t="s">
        <v>4195</v>
      </c>
      <c r="I138" s="277" t="s">
        <v>4194</v>
      </c>
      <c r="J138" s="277"/>
      <c r="K138" s="318"/>
    </row>
    <row r="139" spans="2:11" ht="15" customHeight="1">
      <c r="B139" s="316"/>
      <c r="C139" s="277" t="s">
        <v>44</v>
      </c>
      <c r="D139" s="277"/>
      <c r="E139" s="277"/>
      <c r="F139" s="296" t="s">
        <v>4160</v>
      </c>
      <c r="G139" s="277"/>
      <c r="H139" s="277" t="s">
        <v>4215</v>
      </c>
      <c r="I139" s="277" t="s">
        <v>4194</v>
      </c>
      <c r="J139" s="277"/>
      <c r="K139" s="318"/>
    </row>
    <row r="140" spans="2:11" ht="15" customHeight="1">
      <c r="B140" s="316"/>
      <c r="C140" s="277" t="s">
        <v>4216</v>
      </c>
      <c r="D140" s="277"/>
      <c r="E140" s="277"/>
      <c r="F140" s="296" t="s">
        <v>4160</v>
      </c>
      <c r="G140" s="277"/>
      <c r="H140" s="277" t="s">
        <v>4217</v>
      </c>
      <c r="I140" s="277" t="s">
        <v>4194</v>
      </c>
      <c r="J140" s="277"/>
      <c r="K140" s="318"/>
    </row>
    <row r="141" spans="2:11" ht="15" customHeight="1">
      <c r="B141" s="319"/>
      <c r="C141" s="320"/>
      <c r="D141" s="320"/>
      <c r="E141" s="320"/>
      <c r="F141" s="320"/>
      <c r="G141" s="320"/>
      <c r="H141" s="320"/>
      <c r="I141" s="320"/>
      <c r="J141" s="320"/>
      <c r="K141" s="321"/>
    </row>
    <row r="142" spans="2:11" ht="18.75" customHeight="1">
      <c r="B142" s="273"/>
      <c r="C142" s="273"/>
      <c r="D142" s="273"/>
      <c r="E142" s="273"/>
      <c r="F142" s="308"/>
      <c r="G142" s="273"/>
      <c r="H142" s="273"/>
      <c r="I142" s="273"/>
      <c r="J142" s="273"/>
      <c r="K142" s="273"/>
    </row>
    <row r="143" spans="2:11" ht="18.75" customHeight="1">
      <c r="B143" s="283"/>
      <c r="C143" s="283"/>
      <c r="D143" s="283"/>
      <c r="E143" s="283"/>
      <c r="F143" s="283"/>
      <c r="G143" s="283"/>
      <c r="H143" s="283"/>
      <c r="I143" s="283"/>
      <c r="J143" s="283"/>
      <c r="K143" s="283"/>
    </row>
    <row r="144" spans="2:11" ht="7.5" customHeight="1">
      <c r="B144" s="284"/>
      <c r="C144" s="285"/>
      <c r="D144" s="285"/>
      <c r="E144" s="285"/>
      <c r="F144" s="285"/>
      <c r="G144" s="285"/>
      <c r="H144" s="285"/>
      <c r="I144" s="285"/>
      <c r="J144" s="285"/>
      <c r="K144" s="286"/>
    </row>
    <row r="145" spans="2:11" ht="45" customHeight="1">
      <c r="B145" s="287"/>
      <c r="C145" s="396" t="s">
        <v>4218</v>
      </c>
      <c r="D145" s="396"/>
      <c r="E145" s="396"/>
      <c r="F145" s="396"/>
      <c r="G145" s="396"/>
      <c r="H145" s="396"/>
      <c r="I145" s="396"/>
      <c r="J145" s="396"/>
      <c r="K145" s="288"/>
    </row>
    <row r="146" spans="2:11" ht="17.25" customHeight="1">
      <c r="B146" s="287"/>
      <c r="C146" s="289" t="s">
        <v>4154</v>
      </c>
      <c r="D146" s="289"/>
      <c r="E146" s="289"/>
      <c r="F146" s="289" t="s">
        <v>4155</v>
      </c>
      <c r="G146" s="290"/>
      <c r="H146" s="289" t="s">
        <v>169</v>
      </c>
      <c r="I146" s="289" t="s">
        <v>63</v>
      </c>
      <c r="J146" s="289" t="s">
        <v>4156</v>
      </c>
      <c r="K146" s="288"/>
    </row>
    <row r="147" spans="2:11" ht="17.25" customHeight="1">
      <c r="B147" s="287"/>
      <c r="C147" s="291" t="s">
        <v>4157</v>
      </c>
      <c r="D147" s="291"/>
      <c r="E147" s="291"/>
      <c r="F147" s="292" t="s">
        <v>4158</v>
      </c>
      <c r="G147" s="293"/>
      <c r="H147" s="291"/>
      <c r="I147" s="291"/>
      <c r="J147" s="291" t="s">
        <v>4159</v>
      </c>
      <c r="K147" s="288"/>
    </row>
    <row r="148" spans="2:11" ht="5.25" customHeight="1">
      <c r="B148" s="297"/>
      <c r="C148" s="294"/>
      <c r="D148" s="294"/>
      <c r="E148" s="294"/>
      <c r="F148" s="294"/>
      <c r="G148" s="295"/>
      <c r="H148" s="294"/>
      <c r="I148" s="294"/>
      <c r="J148" s="294"/>
      <c r="K148" s="318"/>
    </row>
    <row r="149" spans="2:11" ht="15" customHeight="1">
      <c r="B149" s="297"/>
      <c r="C149" s="322" t="s">
        <v>4163</v>
      </c>
      <c r="D149" s="277"/>
      <c r="E149" s="277"/>
      <c r="F149" s="323" t="s">
        <v>4160</v>
      </c>
      <c r="G149" s="277"/>
      <c r="H149" s="322" t="s">
        <v>4199</v>
      </c>
      <c r="I149" s="322" t="s">
        <v>4162</v>
      </c>
      <c r="J149" s="322">
        <v>120</v>
      </c>
      <c r="K149" s="318"/>
    </row>
    <row r="150" spans="2:11" ht="15" customHeight="1">
      <c r="B150" s="297"/>
      <c r="C150" s="322" t="s">
        <v>4208</v>
      </c>
      <c r="D150" s="277"/>
      <c r="E150" s="277"/>
      <c r="F150" s="323" t="s">
        <v>4160</v>
      </c>
      <c r="G150" s="277"/>
      <c r="H150" s="322" t="s">
        <v>4219</v>
      </c>
      <c r="I150" s="322" t="s">
        <v>4162</v>
      </c>
      <c r="J150" s="322" t="s">
        <v>4210</v>
      </c>
      <c r="K150" s="318"/>
    </row>
    <row r="151" spans="2:11" ht="15" customHeight="1">
      <c r="B151" s="297"/>
      <c r="C151" s="322" t="s">
        <v>90</v>
      </c>
      <c r="D151" s="277"/>
      <c r="E151" s="277"/>
      <c r="F151" s="323" t="s">
        <v>4160</v>
      </c>
      <c r="G151" s="277"/>
      <c r="H151" s="322" t="s">
        <v>4220</v>
      </c>
      <c r="I151" s="322" t="s">
        <v>4162</v>
      </c>
      <c r="J151" s="322" t="s">
        <v>4210</v>
      </c>
      <c r="K151" s="318"/>
    </row>
    <row r="152" spans="2:11" ht="15" customHeight="1">
      <c r="B152" s="297"/>
      <c r="C152" s="322" t="s">
        <v>4165</v>
      </c>
      <c r="D152" s="277"/>
      <c r="E152" s="277"/>
      <c r="F152" s="323" t="s">
        <v>4166</v>
      </c>
      <c r="G152" s="277"/>
      <c r="H152" s="322" t="s">
        <v>4199</v>
      </c>
      <c r="I152" s="322" t="s">
        <v>4162</v>
      </c>
      <c r="J152" s="322">
        <v>50</v>
      </c>
      <c r="K152" s="318"/>
    </row>
    <row r="153" spans="2:11" ht="15" customHeight="1">
      <c r="B153" s="297"/>
      <c r="C153" s="322" t="s">
        <v>4168</v>
      </c>
      <c r="D153" s="277"/>
      <c r="E153" s="277"/>
      <c r="F153" s="323" t="s">
        <v>4160</v>
      </c>
      <c r="G153" s="277"/>
      <c r="H153" s="322" t="s">
        <v>4199</v>
      </c>
      <c r="I153" s="322" t="s">
        <v>4170</v>
      </c>
      <c r="J153" s="322"/>
      <c r="K153" s="318"/>
    </row>
    <row r="154" spans="2:11" ht="15" customHeight="1">
      <c r="B154" s="297"/>
      <c r="C154" s="322" t="s">
        <v>4179</v>
      </c>
      <c r="D154" s="277"/>
      <c r="E154" s="277"/>
      <c r="F154" s="323" t="s">
        <v>4166</v>
      </c>
      <c r="G154" s="277"/>
      <c r="H154" s="322" t="s">
        <v>4199</v>
      </c>
      <c r="I154" s="322" t="s">
        <v>4162</v>
      </c>
      <c r="J154" s="322">
        <v>50</v>
      </c>
      <c r="K154" s="318"/>
    </row>
    <row r="155" spans="2:11" ht="15" customHeight="1">
      <c r="B155" s="297"/>
      <c r="C155" s="322" t="s">
        <v>4187</v>
      </c>
      <c r="D155" s="277"/>
      <c r="E155" s="277"/>
      <c r="F155" s="323" t="s">
        <v>4166</v>
      </c>
      <c r="G155" s="277"/>
      <c r="H155" s="322" t="s">
        <v>4199</v>
      </c>
      <c r="I155" s="322" t="s">
        <v>4162</v>
      </c>
      <c r="J155" s="322">
        <v>50</v>
      </c>
      <c r="K155" s="318"/>
    </row>
    <row r="156" spans="2:11" ht="15" customHeight="1">
      <c r="B156" s="297"/>
      <c r="C156" s="322" t="s">
        <v>4185</v>
      </c>
      <c r="D156" s="277"/>
      <c r="E156" s="277"/>
      <c r="F156" s="323" t="s">
        <v>4166</v>
      </c>
      <c r="G156" s="277"/>
      <c r="H156" s="322" t="s">
        <v>4199</v>
      </c>
      <c r="I156" s="322" t="s">
        <v>4162</v>
      </c>
      <c r="J156" s="322">
        <v>50</v>
      </c>
      <c r="K156" s="318"/>
    </row>
    <row r="157" spans="2:11" ht="15" customHeight="1">
      <c r="B157" s="297"/>
      <c r="C157" s="322" t="s">
        <v>106</v>
      </c>
      <c r="D157" s="277"/>
      <c r="E157" s="277"/>
      <c r="F157" s="323" t="s">
        <v>4160</v>
      </c>
      <c r="G157" s="277"/>
      <c r="H157" s="322" t="s">
        <v>4221</v>
      </c>
      <c r="I157" s="322" t="s">
        <v>4162</v>
      </c>
      <c r="J157" s="322" t="s">
        <v>4222</v>
      </c>
      <c r="K157" s="318"/>
    </row>
    <row r="158" spans="2:11" ht="15" customHeight="1">
      <c r="B158" s="297"/>
      <c r="C158" s="322" t="s">
        <v>4223</v>
      </c>
      <c r="D158" s="277"/>
      <c r="E158" s="277"/>
      <c r="F158" s="323" t="s">
        <v>4160</v>
      </c>
      <c r="G158" s="277"/>
      <c r="H158" s="322" t="s">
        <v>4224</v>
      </c>
      <c r="I158" s="322" t="s">
        <v>4194</v>
      </c>
      <c r="J158" s="322"/>
      <c r="K158" s="318"/>
    </row>
    <row r="159" spans="2:11" ht="15" customHeight="1">
      <c r="B159" s="324"/>
      <c r="C159" s="306"/>
      <c r="D159" s="306"/>
      <c r="E159" s="306"/>
      <c r="F159" s="306"/>
      <c r="G159" s="306"/>
      <c r="H159" s="306"/>
      <c r="I159" s="306"/>
      <c r="J159" s="306"/>
      <c r="K159" s="325"/>
    </row>
    <row r="160" spans="2:11" ht="18.75" customHeight="1">
      <c r="B160" s="273"/>
      <c r="C160" s="277"/>
      <c r="D160" s="277"/>
      <c r="E160" s="277"/>
      <c r="F160" s="296"/>
      <c r="G160" s="277"/>
      <c r="H160" s="277"/>
      <c r="I160" s="277"/>
      <c r="J160" s="277"/>
      <c r="K160" s="273"/>
    </row>
    <row r="161" spans="2:11" ht="18.75" customHeight="1">
      <c r="B161" s="283"/>
      <c r="C161" s="283"/>
      <c r="D161" s="283"/>
      <c r="E161" s="283"/>
      <c r="F161" s="283"/>
      <c r="G161" s="283"/>
      <c r="H161" s="283"/>
      <c r="I161" s="283"/>
      <c r="J161" s="283"/>
      <c r="K161" s="283"/>
    </row>
    <row r="162" spans="2:11" ht="7.5" customHeight="1">
      <c r="B162" s="265"/>
      <c r="C162" s="266"/>
      <c r="D162" s="266"/>
      <c r="E162" s="266"/>
      <c r="F162" s="266"/>
      <c r="G162" s="266"/>
      <c r="H162" s="266"/>
      <c r="I162" s="266"/>
      <c r="J162" s="266"/>
      <c r="K162" s="267"/>
    </row>
    <row r="163" spans="2:11" ht="45" customHeight="1">
      <c r="B163" s="268"/>
      <c r="C163" s="395" t="s">
        <v>4225</v>
      </c>
      <c r="D163" s="395"/>
      <c r="E163" s="395"/>
      <c r="F163" s="395"/>
      <c r="G163" s="395"/>
      <c r="H163" s="395"/>
      <c r="I163" s="395"/>
      <c r="J163" s="395"/>
      <c r="K163" s="269"/>
    </row>
    <row r="164" spans="2:11" ht="17.25" customHeight="1">
      <c r="B164" s="268"/>
      <c r="C164" s="289" t="s">
        <v>4154</v>
      </c>
      <c r="D164" s="289"/>
      <c r="E164" s="289"/>
      <c r="F164" s="289" t="s">
        <v>4155</v>
      </c>
      <c r="G164" s="326"/>
      <c r="H164" s="327" t="s">
        <v>169</v>
      </c>
      <c r="I164" s="327" t="s">
        <v>63</v>
      </c>
      <c r="J164" s="289" t="s">
        <v>4156</v>
      </c>
      <c r="K164" s="269"/>
    </row>
    <row r="165" spans="2:11" ht="17.25" customHeight="1">
      <c r="B165" s="270"/>
      <c r="C165" s="291" t="s">
        <v>4157</v>
      </c>
      <c r="D165" s="291"/>
      <c r="E165" s="291"/>
      <c r="F165" s="292" t="s">
        <v>4158</v>
      </c>
      <c r="G165" s="328"/>
      <c r="H165" s="329"/>
      <c r="I165" s="329"/>
      <c r="J165" s="291" t="s">
        <v>4159</v>
      </c>
      <c r="K165" s="271"/>
    </row>
    <row r="166" spans="2:11" ht="5.25" customHeight="1">
      <c r="B166" s="297"/>
      <c r="C166" s="294"/>
      <c r="D166" s="294"/>
      <c r="E166" s="294"/>
      <c r="F166" s="294"/>
      <c r="G166" s="295"/>
      <c r="H166" s="294"/>
      <c r="I166" s="294"/>
      <c r="J166" s="294"/>
      <c r="K166" s="318"/>
    </row>
    <row r="167" spans="2:11" ht="15" customHeight="1">
      <c r="B167" s="297"/>
      <c r="C167" s="277" t="s">
        <v>4163</v>
      </c>
      <c r="D167" s="277"/>
      <c r="E167" s="277"/>
      <c r="F167" s="296" t="s">
        <v>4160</v>
      </c>
      <c r="G167" s="277"/>
      <c r="H167" s="277" t="s">
        <v>4199</v>
      </c>
      <c r="I167" s="277" t="s">
        <v>4162</v>
      </c>
      <c r="J167" s="277">
        <v>120</v>
      </c>
      <c r="K167" s="318"/>
    </row>
    <row r="168" spans="2:11" ht="15" customHeight="1">
      <c r="B168" s="297"/>
      <c r="C168" s="277" t="s">
        <v>4208</v>
      </c>
      <c r="D168" s="277"/>
      <c r="E168" s="277"/>
      <c r="F168" s="296" t="s">
        <v>4160</v>
      </c>
      <c r="G168" s="277"/>
      <c r="H168" s="277" t="s">
        <v>4209</v>
      </c>
      <c r="I168" s="277" t="s">
        <v>4162</v>
      </c>
      <c r="J168" s="277" t="s">
        <v>4210</v>
      </c>
      <c r="K168" s="318"/>
    </row>
    <row r="169" spans="2:11" ht="15" customHeight="1">
      <c r="B169" s="297"/>
      <c r="C169" s="277" t="s">
        <v>90</v>
      </c>
      <c r="D169" s="277"/>
      <c r="E169" s="277"/>
      <c r="F169" s="296" t="s">
        <v>4160</v>
      </c>
      <c r="G169" s="277"/>
      <c r="H169" s="277" t="s">
        <v>4226</v>
      </c>
      <c r="I169" s="277" t="s">
        <v>4162</v>
      </c>
      <c r="J169" s="277" t="s">
        <v>4210</v>
      </c>
      <c r="K169" s="318"/>
    </row>
    <row r="170" spans="2:11" ht="15" customHeight="1">
      <c r="B170" s="297"/>
      <c r="C170" s="277" t="s">
        <v>4165</v>
      </c>
      <c r="D170" s="277"/>
      <c r="E170" s="277"/>
      <c r="F170" s="296" t="s">
        <v>4166</v>
      </c>
      <c r="G170" s="277"/>
      <c r="H170" s="277" t="s">
        <v>4226</v>
      </c>
      <c r="I170" s="277" t="s">
        <v>4162</v>
      </c>
      <c r="J170" s="277">
        <v>50</v>
      </c>
      <c r="K170" s="318"/>
    </row>
    <row r="171" spans="2:11" ht="15" customHeight="1">
      <c r="B171" s="297"/>
      <c r="C171" s="277" t="s">
        <v>4168</v>
      </c>
      <c r="D171" s="277"/>
      <c r="E171" s="277"/>
      <c r="F171" s="296" t="s">
        <v>4160</v>
      </c>
      <c r="G171" s="277"/>
      <c r="H171" s="277" t="s">
        <v>4226</v>
      </c>
      <c r="I171" s="277" t="s">
        <v>4170</v>
      </c>
      <c r="J171" s="277"/>
      <c r="K171" s="318"/>
    </row>
    <row r="172" spans="2:11" ht="15" customHeight="1">
      <c r="B172" s="297"/>
      <c r="C172" s="277" t="s">
        <v>4179</v>
      </c>
      <c r="D172" s="277"/>
      <c r="E172" s="277"/>
      <c r="F172" s="296" t="s">
        <v>4166</v>
      </c>
      <c r="G172" s="277"/>
      <c r="H172" s="277" t="s">
        <v>4226</v>
      </c>
      <c r="I172" s="277" t="s">
        <v>4162</v>
      </c>
      <c r="J172" s="277">
        <v>50</v>
      </c>
      <c r="K172" s="318"/>
    </row>
    <row r="173" spans="2:11" ht="15" customHeight="1">
      <c r="B173" s="297"/>
      <c r="C173" s="277" t="s">
        <v>4187</v>
      </c>
      <c r="D173" s="277"/>
      <c r="E173" s="277"/>
      <c r="F173" s="296" t="s">
        <v>4166</v>
      </c>
      <c r="G173" s="277"/>
      <c r="H173" s="277" t="s">
        <v>4226</v>
      </c>
      <c r="I173" s="277" t="s">
        <v>4162</v>
      </c>
      <c r="J173" s="277">
        <v>50</v>
      </c>
      <c r="K173" s="318"/>
    </row>
    <row r="174" spans="2:11" ht="15" customHeight="1">
      <c r="B174" s="297"/>
      <c r="C174" s="277" t="s">
        <v>4185</v>
      </c>
      <c r="D174" s="277"/>
      <c r="E174" s="277"/>
      <c r="F174" s="296" t="s">
        <v>4166</v>
      </c>
      <c r="G174" s="277"/>
      <c r="H174" s="277" t="s">
        <v>4226</v>
      </c>
      <c r="I174" s="277" t="s">
        <v>4162</v>
      </c>
      <c r="J174" s="277">
        <v>50</v>
      </c>
      <c r="K174" s="318"/>
    </row>
    <row r="175" spans="2:11" ht="15" customHeight="1">
      <c r="B175" s="297"/>
      <c r="C175" s="277" t="s">
        <v>168</v>
      </c>
      <c r="D175" s="277"/>
      <c r="E175" s="277"/>
      <c r="F175" s="296" t="s">
        <v>4160</v>
      </c>
      <c r="G175" s="277"/>
      <c r="H175" s="277" t="s">
        <v>4227</v>
      </c>
      <c r="I175" s="277" t="s">
        <v>4228</v>
      </c>
      <c r="J175" s="277"/>
      <c r="K175" s="318"/>
    </row>
    <row r="176" spans="2:11" ht="15" customHeight="1">
      <c r="B176" s="297"/>
      <c r="C176" s="277" t="s">
        <v>63</v>
      </c>
      <c r="D176" s="277"/>
      <c r="E176" s="277"/>
      <c r="F176" s="296" t="s">
        <v>4160</v>
      </c>
      <c r="G176" s="277"/>
      <c r="H176" s="277" t="s">
        <v>4229</v>
      </c>
      <c r="I176" s="277" t="s">
        <v>4230</v>
      </c>
      <c r="J176" s="277">
        <v>1</v>
      </c>
      <c r="K176" s="318"/>
    </row>
    <row r="177" spans="2:11" ht="15" customHeight="1">
      <c r="B177" s="297"/>
      <c r="C177" s="277" t="s">
        <v>59</v>
      </c>
      <c r="D177" s="277"/>
      <c r="E177" s="277"/>
      <c r="F177" s="296" t="s">
        <v>4160</v>
      </c>
      <c r="G177" s="277"/>
      <c r="H177" s="277" t="s">
        <v>4231</v>
      </c>
      <c r="I177" s="277" t="s">
        <v>4162</v>
      </c>
      <c r="J177" s="277">
        <v>20</v>
      </c>
      <c r="K177" s="318"/>
    </row>
    <row r="178" spans="2:11" ht="15" customHeight="1">
      <c r="B178" s="297"/>
      <c r="C178" s="277" t="s">
        <v>169</v>
      </c>
      <c r="D178" s="277"/>
      <c r="E178" s="277"/>
      <c r="F178" s="296" t="s">
        <v>4160</v>
      </c>
      <c r="G178" s="277"/>
      <c r="H178" s="277" t="s">
        <v>4232</v>
      </c>
      <c r="I178" s="277" t="s">
        <v>4162</v>
      </c>
      <c r="J178" s="277">
        <v>255</v>
      </c>
      <c r="K178" s="318"/>
    </row>
    <row r="179" spans="2:11" ht="15" customHeight="1">
      <c r="B179" s="297"/>
      <c r="C179" s="277" t="s">
        <v>170</v>
      </c>
      <c r="D179" s="277"/>
      <c r="E179" s="277"/>
      <c r="F179" s="296" t="s">
        <v>4160</v>
      </c>
      <c r="G179" s="277"/>
      <c r="H179" s="277" t="s">
        <v>4125</v>
      </c>
      <c r="I179" s="277" t="s">
        <v>4162</v>
      </c>
      <c r="J179" s="277">
        <v>10</v>
      </c>
      <c r="K179" s="318"/>
    </row>
    <row r="180" spans="2:11" ht="15" customHeight="1">
      <c r="B180" s="297"/>
      <c r="C180" s="277" t="s">
        <v>171</v>
      </c>
      <c r="D180" s="277"/>
      <c r="E180" s="277"/>
      <c r="F180" s="296" t="s">
        <v>4160</v>
      </c>
      <c r="G180" s="277"/>
      <c r="H180" s="277" t="s">
        <v>4233</v>
      </c>
      <c r="I180" s="277" t="s">
        <v>4194</v>
      </c>
      <c r="J180" s="277"/>
      <c r="K180" s="318"/>
    </row>
    <row r="181" spans="2:11" ht="15" customHeight="1">
      <c r="B181" s="297"/>
      <c r="C181" s="277" t="s">
        <v>4234</v>
      </c>
      <c r="D181" s="277"/>
      <c r="E181" s="277"/>
      <c r="F181" s="296" t="s">
        <v>4160</v>
      </c>
      <c r="G181" s="277"/>
      <c r="H181" s="277" t="s">
        <v>4235</v>
      </c>
      <c r="I181" s="277" t="s">
        <v>4194</v>
      </c>
      <c r="J181" s="277"/>
      <c r="K181" s="318"/>
    </row>
    <row r="182" spans="2:11" ht="15" customHeight="1">
      <c r="B182" s="297"/>
      <c r="C182" s="277" t="s">
        <v>4223</v>
      </c>
      <c r="D182" s="277"/>
      <c r="E182" s="277"/>
      <c r="F182" s="296" t="s">
        <v>4160</v>
      </c>
      <c r="G182" s="277"/>
      <c r="H182" s="277" t="s">
        <v>4236</v>
      </c>
      <c r="I182" s="277" t="s">
        <v>4194</v>
      </c>
      <c r="J182" s="277"/>
      <c r="K182" s="318"/>
    </row>
    <row r="183" spans="2:11" ht="15" customHeight="1">
      <c r="B183" s="297"/>
      <c r="C183" s="277" t="s">
        <v>173</v>
      </c>
      <c r="D183" s="277"/>
      <c r="E183" s="277"/>
      <c r="F183" s="296" t="s">
        <v>4166</v>
      </c>
      <c r="G183" s="277"/>
      <c r="H183" s="277" t="s">
        <v>4237</v>
      </c>
      <c r="I183" s="277" t="s">
        <v>4162</v>
      </c>
      <c r="J183" s="277">
        <v>50</v>
      </c>
      <c r="K183" s="318"/>
    </row>
    <row r="184" spans="2:11" ht="15" customHeight="1">
      <c r="B184" s="297"/>
      <c r="C184" s="277" t="s">
        <v>4238</v>
      </c>
      <c r="D184" s="277"/>
      <c r="E184" s="277"/>
      <c r="F184" s="296" t="s">
        <v>4166</v>
      </c>
      <c r="G184" s="277"/>
      <c r="H184" s="277" t="s">
        <v>4239</v>
      </c>
      <c r="I184" s="277" t="s">
        <v>4240</v>
      </c>
      <c r="J184" s="277"/>
      <c r="K184" s="318"/>
    </row>
    <row r="185" spans="2:11" ht="15" customHeight="1">
      <c r="B185" s="297"/>
      <c r="C185" s="277" t="s">
        <v>4241</v>
      </c>
      <c r="D185" s="277"/>
      <c r="E185" s="277"/>
      <c r="F185" s="296" t="s">
        <v>4166</v>
      </c>
      <c r="G185" s="277"/>
      <c r="H185" s="277" t="s">
        <v>4242</v>
      </c>
      <c r="I185" s="277" t="s">
        <v>4240</v>
      </c>
      <c r="J185" s="277"/>
      <c r="K185" s="318"/>
    </row>
    <row r="186" spans="2:11" ht="15" customHeight="1">
      <c r="B186" s="297"/>
      <c r="C186" s="277" t="s">
        <v>4243</v>
      </c>
      <c r="D186" s="277"/>
      <c r="E186" s="277"/>
      <c r="F186" s="296" t="s">
        <v>4166</v>
      </c>
      <c r="G186" s="277"/>
      <c r="H186" s="277" t="s">
        <v>4244</v>
      </c>
      <c r="I186" s="277" t="s">
        <v>4240</v>
      </c>
      <c r="J186" s="277"/>
      <c r="K186" s="318"/>
    </row>
    <row r="187" spans="2:11" ht="15" customHeight="1">
      <c r="B187" s="297"/>
      <c r="C187" s="330" t="s">
        <v>4245</v>
      </c>
      <c r="D187" s="277"/>
      <c r="E187" s="277"/>
      <c r="F187" s="296" t="s">
        <v>4166</v>
      </c>
      <c r="G187" s="277"/>
      <c r="H187" s="277" t="s">
        <v>4246</v>
      </c>
      <c r="I187" s="277" t="s">
        <v>4247</v>
      </c>
      <c r="J187" s="331" t="s">
        <v>4248</v>
      </c>
      <c r="K187" s="318"/>
    </row>
    <row r="188" spans="2:11" ht="15" customHeight="1">
      <c r="B188" s="297"/>
      <c r="C188" s="282" t="s">
        <v>48</v>
      </c>
      <c r="D188" s="277"/>
      <c r="E188" s="277"/>
      <c r="F188" s="296" t="s">
        <v>4160</v>
      </c>
      <c r="G188" s="277"/>
      <c r="H188" s="273" t="s">
        <v>4249</v>
      </c>
      <c r="I188" s="277" t="s">
        <v>4250</v>
      </c>
      <c r="J188" s="277"/>
      <c r="K188" s="318"/>
    </row>
    <row r="189" spans="2:11" ht="15" customHeight="1">
      <c r="B189" s="297"/>
      <c r="C189" s="282" t="s">
        <v>4251</v>
      </c>
      <c r="D189" s="277"/>
      <c r="E189" s="277"/>
      <c r="F189" s="296" t="s">
        <v>4160</v>
      </c>
      <c r="G189" s="277"/>
      <c r="H189" s="277" t="s">
        <v>4252</v>
      </c>
      <c r="I189" s="277" t="s">
        <v>4194</v>
      </c>
      <c r="J189" s="277"/>
      <c r="K189" s="318"/>
    </row>
    <row r="190" spans="2:11" ht="15" customHeight="1">
      <c r="B190" s="297"/>
      <c r="C190" s="282" t="s">
        <v>4253</v>
      </c>
      <c r="D190" s="277"/>
      <c r="E190" s="277"/>
      <c r="F190" s="296" t="s">
        <v>4160</v>
      </c>
      <c r="G190" s="277"/>
      <c r="H190" s="277" t="s">
        <v>4254</v>
      </c>
      <c r="I190" s="277" t="s">
        <v>4194</v>
      </c>
      <c r="J190" s="277"/>
      <c r="K190" s="318"/>
    </row>
    <row r="191" spans="2:11" ht="15" customHeight="1">
      <c r="B191" s="297"/>
      <c r="C191" s="282" t="s">
        <v>4255</v>
      </c>
      <c r="D191" s="277"/>
      <c r="E191" s="277"/>
      <c r="F191" s="296" t="s">
        <v>4166</v>
      </c>
      <c r="G191" s="277"/>
      <c r="H191" s="277" t="s">
        <v>4256</v>
      </c>
      <c r="I191" s="277" t="s">
        <v>4194</v>
      </c>
      <c r="J191" s="277"/>
      <c r="K191" s="318"/>
    </row>
    <row r="192" spans="2:11" ht="15" customHeight="1">
      <c r="B192" s="324"/>
      <c r="C192" s="332"/>
      <c r="D192" s="306"/>
      <c r="E192" s="306"/>
      <c r="F192" s="306"/>
      <c r="G192" s="306"/>
      <c r="H192" s="306"/>
      <c r="I192" s="306"/>
      <c r="J192" s="306"/>
      <c r="K192" s="325"/>
    </row>
    <row r="193" spans="2:11" ht="18.75" customHeight="1">
      <c r="B193" s="273"/>
      <c r="C193" s="277"/>
      <c r="D193" s="277"/>
      <c r="E193" s="277"/>
      <c r="F193" s="296"/>
      <c r="G193" s="277"/>
      <c r="H193" s="277"/>
      <c r="I193" s="277"/>
      <c r="J193" s="277"/>
      <c r="K193" s="273"/>
    </row>
    <row r="194" spans="2:11" ht="18.75" customHeight="1">
      <c r="B194" s="273"/>
      <c r="C194" s="277"/>
      <c r="D194" s="277"/>
      <c r="E194" s="277"/>
      <c r="F194" s="296"/>
      <c r="G194" s="277"/>
      <c r="H194" s="277"/>
      <c r="I194" s="277"/>
      <c r="J194" s="277"/>
      <c r="K194" s="273"/>
    </row>
    <row r="195" spans="2:11" ht="18.75" customHeight="1">
      <c r="B195" s="283"/>
      <c r="C195" s="283"/>
      <c r="D195" s="283"/>
      <c r="E195" s="283"/>
      <c r="F195" s="283"/>
      <c r="G195" s="283"/>
      <c r="H195" s="283"/>
      <c r="I195" s="283"/>
      <c r="J195" s="283"/>
      <c r="K195" s="283"/>
    </row>
    <row r="196" spans="2:11" ht="13.5">
      <c r="B196" s="265"/>
      <c r="C196" s="266"/>
      <c r="D196" s="266"/>
      <c r="E196" s="266"/>
      <c r="F196" s="266"/>
      <c r="G196" s="266"/>
      <c r="H196" s="266"/>
      <c r="I196" s="266"/>
      <c r="J196" s="266"/>
      <c r="K196" s="267"/>
    </row>
    <row r="197" spans="2:11" ht="21">
      <c r="B197" s="268"/>
      <c r="C197" s="395" t="s">
        <v>4257</v>
      </c>
      <c r="D197" s="395"/>
      <c r="E197" s="395"/>
      <c r="F197" s="395"/>
      <c r="G197" s="395"/>
      <c r="H197" s="395"/>
      <c r="I197" s="395"/>
      <c r="J197" s="395"/>
      <c r="K197" s="269"/>
    </row>
    <row r="198" spans="2:11" ht="25.5" customHeight="1">
      <c r="B198" s="268"/>
      <c r="C198" s="333" t="s">
        <v>4258</v>
      </c>
      <c r="D198" s="333"/>
      <c r="E198" s="333"/>
      <c r="F198" s="333" t="s">
        <v>4259</v>
      </c>
      <c r="G198" s="334"/>
      <c r="H198" s="394" t="s">
        <v>4260</v>
      </c>
      <c r="I198" s="394"/>
      <c r="J198" s="394"/>
      <c r="K198" s="269"/>
    </row>
    <row r="199" spans="2:11" ht="5.25" customHeight="1">
      <c r="B199" s="297"/>
      <c r="C199" s="294"/>
      <c r="D199" s="294"/>
      <c r="E199" s="294"/>
      <c r="F199" s="294"/>
      <c r="G199" s="277"/>
      <c r="H199" s="294"/>
      <c r="I199" s="294"/>
      <c r="J199" s="294"/>
      <c r="K199" s="318"/>
    </row>
    <row r="200" spans="2:11" ht="15" customHeight="1">
      <c r="B200" s="297"/>
      <c r="C200" s="277" t="s">
        <v>4250</v>
      </c>
      <c r="D200" s="277"/>
      <c r="E200" s="277"/>
      <c r="F200" s="296" t="s">
        <v>49</v>
      </c>
      <c r="G200" s="277"/>
      <c r="H200" s="392" t="s">
        <v>4261</v>
      </c>
      <c r="I200" s="392"/>
      <c r="J200" s="392"/>
      <c r="K200" s="318"/>
    </row>
    <row r="201" spans="2:11" ht="15" customHeight="1">
      <c r="B201" s="297"/>
      <c r="C201" s="303"/>
      <c r="D201" s="277"/>
      <c r="E201" s="277"/>
      <c r="F201" s="296" t="s">
        <v>50</v>
      </c>
      <c r="G201" s="277"/>
      <c r="H201" s="392" t="s">
        <v>4262</v>
      </c>
      <c r="I201" s="392"/>
      <c r="J201" s="392"/>
      <c r="K201" s="318"/>
    </row>
    <row r="202" spans="2:11" ht="15" customHeight="1">
      <c r="B202" s="297"/>
      <c r="C202" s="303"/>
      <c r="D202" s="277"/>
      <c r="E202" s="277"/>
      <c r="F202" s="296" t="s">
        <v>53</v>
      </c>
      <c r="G202" s="277"/>
      <c r="H202" s="392" t="s">
        <v>4263</v>
      </c>
      <c r="I202" s="392"/>
      <c r="J202" s="392"/>
      <c r="K202" s="318"/>
    </row>
    <row r="203" spans="2:11" ht="15" customHeight="1">
      <c r="B203" s="297"/>
      <c r="C203" s="277"/>
      <c r="D203" s="277"/>
      <c r="E203" s="277"/>
      <c r="F203" s="296" t="s">
        <v>51</v>
      </c>
      <c r="G203" s="277"/>
      <c r="H203" s="392" t="s">
        <v>4264</v>
      </c>
      <c r="I203" s="392"/>
      <c r="J203" s="392"/>
      <c r="K203" s="318"/>
    </row>
    <row r="204" spans="2:11" ht="15" customHeight="1">
      <c r="B204" s="297"/>
      <c r="C204" s="277"/>
      <c r="D204" s="277"/>
      <c r="E204" s="277"/>
      <c r="F204" s="296" t="s">
        <v>52</v>
      </c>
      <c r="G204" s="277"/>
      <c r="H204" s="392" t="s">
        <v>4265</v>
      </c>
      <c r="I204" s="392"/>
      <c r="J204" s="392"/>
      <c r="K204" s="318"/>
    </row>
    <row r="205" spans="2:11" ht="15" customHeight="1">
      <c r="B205" s="297"/>
      <c r="C205" s="277"/>
      <c r="D205" s="277"/>
      <c r="E205" s="277"/>
      <c r="F205" s="296"/>
      <c r="G205" s="277"/>
      <c r="H205" s="277"/>
      <c r="I205" s="277"/>
      <c r="J205" s="277"/>
      <c r="K205" s="318"/>
    </row>
    <row r="206" spans="2:11" ht="15" customHeight="1">
      <c r="B206" s="297"/>
      <c r="C206" s="277" t="s">
        <v>4206</v>
      </c>
      <c r="D206" s="277"/>
      <c r="E206" s="277"/>
      <c r="F206" s="296" t="s">
        <v>84</v>
      </c>
      <c r="G206" s="277"/>
      <c r="H206" s="392" t="s">
        <v>89</v>
      </c>
      <c r="I206" s="392"/>
      <c r="J206" s="392"/>
      <c r="K206" s="318"/>
    </row>
    <row r="207" spans="2:11" ht="15" customHeight="1">
      <c r="B207" s="297"/>
      <c r="C207" s="303"/>
      <c r="D207" s="277"/>
      <c r="E207" s="277"/>
      <c r="F207" s="296" t="s">
        <v>4105</v>
      </c>
      <c r="G207" s="277"/>
      <c r="H207" s="392" t="s">
        <v>4106</v>
      </c>
      <c r="I207" s="392"/>
      <c r="J207" s="392"/>
      <c r="K207" s="318"/>
    </row>
    <row r="208" spans="2:11" ht="15" customHeight="1">
      <c r="B208" s="297"/>
      <c r="C208" s="277"/>
      <c r="D208" s="277"/>
      <c r="E208" s="277"/>
      <c r="F208" s="296" t="s">
        <v>4103</v>
      </c>
      <c r="G208" s="277"/>
      <c r="H208" s="392" t="s">
        <v>4266</v>
      </c>
      <c r="I208" s="392"/>
      <c r="J208" s="392"/>
      <c r="K208" s="318"/>
    </row>
    <row r="209" spans="2:11" ht="15" customHeight="1">
      <c r="B209" s="335"/>
      <c r="C209" s="303"/>
      <c r="D209" s="303"/>
      <c r="E209" s="303"/>
      <c r="F209" s="296" t="s">
        <v>4107</v>
      </c>
      <c r="G209" s="282"/>
      <c r="H209" s="393" t="s">
        <v>93</v>
      </c>
      <c r="I209" s="393"/>
      <c r="J209" s="393"/>
      <c r="K209" s="336"/>
    </row>
    <row r="210" spans="2:11" ht="15" customHeight="1">
      <c r="B210" s="335"/>
      <c r="C210" s="303"/>
      <c r="D210" s="303"/>
      <c r="E210" s="303"/>
      <c r="F210" s="296" t="s">
        <v>4108</v>
      </c>
      <c r="G210" s="282"/>
      <c r="H210" s="393" t="s">
        <v>4267</v>
      </c>
      <c r="I210" s="393"/>
      <c r="J210" s="393"/>
      <c r="K210" s="336"/>
    </row>
    <row r="211" spans="2:11" ht="15" customHeight="1">
      <c r="B211" s="335"/>
      <c r="C211" s="303"/>
      <c r="D211" s="303"/>
      <c r="E211" s="303"/>
      <c r="F211" s="337"/>
      <c r="G211" s="282"/>
      <c r="H211" s="338"/>
      <c r="I211" s="338"/>
      <c r="J211" s="338"/>
      <c r="K211" s="336"/>
    </row>
    <row r="212" spans="2:11" ht="15" customHeight="1">
      <c r="B212" s="335"/>
      <c r="C212" s="277" t="s">
        <v>4230</v>
      </c>
      <c r="D212" s="303"/>
      <c r="E212" s="303"/>
      <c r="F212" s="296">
        <v>1</v>
      </c>
      <c r="G212" s="282"/>
      <c r="H212" s="393" t="s">
        <v>4268</v>
      </c>
      <c r="I212" s="393"/>
      <c r="J212" s="393"/>
      <c r="K212" s="336"/>
    </row>
    <row r="213" spans="2:11" ht="15" customHeight="1">
      <c r="B213" s="335"/>
      <c r="C213" s="303"/>
      <c r="D213" s="303"/>
      <c r="E213" s="303"/>
      <c r="F213" s="296">
        <v>2</v>
      </c>
      <c r="G213" s="282"/>
      <c r="H213" s="393" t="s">
        <v>4269</v>
      </c>
      <c r="I213" s="393"/>
      <c r="J213" s="393"/>
      <c r="K213" s="336"/>
    </row>
    <row r="214" spans="2:11" ht="15" customHeight="1">
      <c r="B214" s="335"/>
      <c r="C214" s="303"/>
      <c r="D214" s="303"/>
      <c r="E214" s="303"/>
      <c r="F214" s="296">
        <v>3</v>
      </c>
      <c r="G214" s="282"/>
      <c r="H214" s="393" t="s">
        <v>4270</v>
      </c>
      <c r="I214" s="393"/>
      <c r="J214" s="393"/>
      <c r="K214" s="336"/>
    </row>
    <row r="215" spans="2:11" ht="15" customHeight="1">
      <c r="B215" s="335"/>
      <c r="C215" s="303"/>
      <c r="D215" s="303"/>
      <c r="E215" s="303"/>
      <c r="F215" s="296">
        <v>4</v>
      </c>
      <c r="G215" s="282"/>
      <c r="H215" s="393" t="s">
        <v>4271</v>
      </c>
      <c r="I215" s="393"/>
      <c r="J215" s="393"/>
      <c r="K215" s="336"/>
    </row>
    <row r="216" spans="2:11" ht="12.75" customHeight="1">
      <c r="B216" s="339"/>
      <c r="C216" s="340"/>
      <c r="D216" s="340"/>
      <c r="E216" s="340"/>
      <c r="F216" s="340"/>
      <c r="G216" s="340"/>
      <c r="H216" s="340"/>
      <c r="I216" s="340"/>
      <c r="J216" s="340"/>
      <c r="K216" s="341"/>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Martina-PC\Martina</dc:creator>
  <cp:keywords/>
  <dc:description/>
  <cp:lastModifiedBy>Martina</cp:lastModifiedBy>
  <dcterms:created xsi:type="dcterms:W3CDTF">2017-04-21T06:50:20Z</dcterms:created>
  <dcterms:modified xsi:type="dcterms:W3CDTF">2017-04-21T06:50:30Z</dcterms:modified>
  <cp:category/>
  <cp:version/>
  <cp:contentType/>
  <cp:contentStatus/>
</cp:coreProperties>
</file>