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dohnal\2-KUPK-akce OIM\Konzervator Plzen\PD-3-Strecha-opravena\"/>
    </mc:Choice>
  </mc:AlternateContent>
  <bookViews>
    <workbookView xWindow="0" yWindow="0" windowWidth="20490" windowHeight="7020"/>
  </bookViews>
  <sheets>
    <sheet name="Rekapitulace stavby" sheetId="1" r:id="rId1"/>
    <sheet name="01 - Stavební objekt" sheetId="2" r:id="rId2"/>
    <sheet name="02 - Vedlejší a ostatní n..." sheetId="3" r:id="rId3"/>
    <sheet name="Pokyny pro vyplnění" sheetId="4" r:id="rId4"/>
  </sheets>
  <definedNames>
    <definedName name="_xlnm._FilterDatabase" localSheetId="1" hidden="1">'01 - Stavební objekt'!$C$94:$K$315</definedName>
    <definedName name="_xlnm._FilterDatabase" localSheetId="2" hidden="1">'02 - Vedlejší a ostatní n...'!$C$76:$K$83</definedName>
    <definedName name="_xlnm.Print_Titles" localSheetId="1">'01 - Stavební objekt'!$94:$94</definedName>
    <definedName name="_xlnm.Print_Titles" localSheetId="2">'02 - Vedlejší a ostatní n...'!$76:$76</definedName>
    <definedName name="_xlnm.Print_Titles" localSheetId="0">'Rekapitulace stavby'!$49:$49</definedName>
    <definedName name="_xlnm.Print_Area" localSheetId="1">'01 - Stavební objekt'!$C$4:$J$36,'01 - Stavební objekt'!$C$42:$J$76,'01 - Stavební objekt'!$C$82:$K$315</definedName>
    <definedName name="_xlnm.Print_Area" localSheetId="2">'02 - Vedlejší a ostatní n...'!$C$4:$J$36,'02 - Vedlejší a ostatní n...'!$C$42:$J$58,'02 - Vedlejší a ostatní n...'!$C$64:$K$83</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62913"/>
</workbook>
</file>

<file path=xl/calcChain.xml><?xml version="1.0" encoding="utf-8"?>
<calcChain xmlns="http://schemas.openxmlformats.org/spreadsheetml/2006/main">
  <c r="AY53" i="1" l="1"/>
  <c r="AX53" i="1"/>
  <c r="BI83" i="3"/>
  <c r="BH83" i="3"/>
  <c r="BG83" i="3"/>
  <c r="BF83" i="3"/>
  <c r="T83" i="3"/>
  <c r="R83" i="3"/>
  <c r="P83" i="3"/>
  <c r="BK83" i="3"/>
  <c r="J83" i="3"/>
  <c r="BE83" i="3" s="1"/>
  <c r="BI82" i="3"/>
  <c r="BH82" i="3"/>
  <c r="BG82" i="3"/>
  <c r="BF82" i="3"/>
  <c r="BE82" i="3"/>
  <c r="T82" i="3"/>
  <c r="R82" i="3"/>
  <c r="P82" i="3"/>
  <c r="BK82" i="3"/>
  <c r="J82" i="3"/>
  <c r="BI81" i="3"/>
  <c r="BH81" i="3"/>
  <c r="BG81" i="3"/>
  <c r="BF81" i="3"/>
  <c r="BE81" i="3"/>
  <c r="T81" i="3"/>
  <c r="R81" i="3"/>
  <c r="P81" i="3"/>
  <c r="BK81" i="3"/>
  <c r="J81" i="3"/>
  <c r="BI80" i="3"/>
  <c r="BH80" i="3"/>
  <c r="BG80" i="3"/>
  <c r="BF80" i="3"/>
  <c r="BE80" i="3"/>
  <c r="T80" i="3"/>
  <c r="R80" i="3"/>
  <c r="P80" i="3"/>
  <c r="BK80" i="3"/>
  <c r="J80" i="3"/>
  <c r="BI79" i="3"/>
  <c r="BH79" i="3"/>
  <c r="BG79" i="3"/>
  <c r="F32" i="3" s="1"/>
  <c r="BB53" i="1" s="1"/>
  <c r="BF79" i="3"/>
  <c r="F31" i="3" s="1"/>
  <c r="BA53" i="1" s="1"/>
  <c r="BE79" i="3"/>
  <c r="T79" i="3"/>
  <c r="T78" i="3" s="1"/>
  <c r="T77" i="3" s="1"/>
  <c r="R79" i="3"/>
  <c r="R78" i="3" s="1"/>
  <c r="R77" i="3" s="1"/>
  <c r="P79" i="3"/>
  <c r="P78" i="3" s="1"/>
  <c r="P77" i="3" s="1"/>
  <c r="AU53" i="1" s="1"/>
  <c r="BK79" i="3"/>
  <c r="J79" i="3"/>
  <c r="J73" i="3"/>
  <c r="F73" i="3"/>
  <c r="F71" i="3"/>
  <c r="E69" i="3"/>
  <c r="J51" i="3"/>
  <c r="F51" i="3"/>
  <c r="F49" i="3"/>
  <c r="E47" i="3"/>
  <c r="J18" i="3"/>
  <c r="E18" i="3"/>
  <c r="F74" i="3" s="1"/>
  <c r="J17" i="3"/>
  <c r="J12" i="3"/>
  <c r="J49" i="3" s="1"/>
  <c r="E7" i="3"/>
  <c r="E67" i="3" s="1"/>
  <c r="AY52" i="1"/>
  <c r="AX52" i="1"/>
  <c r="BI315" i="2"/>
  <c r="BH315" i="2"/>
  <c r="BG315" i="2"/>
  <c r="BF315" i="2"/>
  <c r="T315" i="2"/>
  <c r="T314" i="2" s="1"/>
  <c r="R315" i="2"/>
  <c r="R314" i="2" s="1"/>
  <c r="P315" i="2"/>
  <c r="P314" i="2" s="1"/>
  <c r="BK315" i="2"/>
  <c r="BK314" i="2" s="1"/>
  <c r="J314" i="2" s="1"/>
  <c r="J75" i="2" s="1"/>
  <c r="J315" i="2"/>
  <c r="BE315" i="2" s="1"/>
  <c r="BI313" i="2"/>
  <c r="BH313" i="2"/>
  <c r="BG313" i="2"/>
  <c r="BF313" i="2"/>
  <c r="T313" i="2"/>
  <c r="T312" i="2" s="1"/>
  <c r="R313" i="2"/>
  <c r="R312" i="2" s="1"/>
  <c r="P313" i="2"/>
  <c r="P312" i="2" s="1"/>
  <c r="BK313" i="2"/>
  <c r="BK312" i="2" s="1"/>
  <c r="J312" i="2" s="1"/>
  <c r="J74" i="2" s="1"/>
  <c r="J313" i="2"/>
  <c r="BE313" i="2" s="1"/>
  <c r="BI311" i="2"/>
  <c r="BH311" i="2"/>
  <c r="BG311" i="2"/>
  <c r="BF311" i="2"/>
  <c r="BE311" i="2"/>
  <c r="T311" i="2"/>
  <c r="T310" i="2" s="1"/>
  <c r="R311" i="2"/>
  <c r="R310" i="2" s="1"/>
  <c r="P311" i="2"/>
  <c r="P310" i="2" s="1"/>
  <c r="BK311" i="2"/>
  <c r="BK310" i="2" s="1"/>
  <c r="J310" i="2" s="1"/>
  <c r="J73" i="2" s="1"/>
  <c r="J311" i="2"/>
  <c r="BI309" i="2"/>
  <c r="BH309" i="2"/>
  <c r="BG309" i="2"/>
  <c r="BF309" i="2"/>
  <c r="T309" i="2"/>
  <c r="R309" i="2"/>
  <c r="P309" i="2"/>
  <c r="BK309" i="2"/>
  <c r="J309" i="2"/>
  <c r="BE309" i="2" s="1"/>
  <c r="BI308" i="2"/>
  <c r="BH308" i="2"/>
  <c r="BG308" i="2"/>
  <c r="BF308" i="2"/>
  <c r="T308" i="2"/>
  <c r="R308" i="2"/>
  <c r="R307" i="2" s="1"/>
  <c r="P308" i="2"/>
  <c r="P307" i="2" s="1"/>
  <c r="BK308" i="2"/>
  <c r="BK307" i="2" s="1"/>
  <c r="J307" i="2" s="1"/>
  <c r="J72" i="2" s="1"/>
  <c r="J308" i="2"/>
  <c r="BE308" i="2" s="1"/>
  <c r="BI306" i="2"/>
  <c r="BH306" i="2"/>
  <c r="BG306" i="2"/>
  <c r="BF306" i="2"/>
  <c r="T306" i="2"/>
  <c r="R306" i="2"/>
  <c r="P306" i="2"/>
  <c r="BK306" i="2"/>
  <c r="J306" i="2"/>
  <c r="BE306" i="2" s="1"/>
  <c r="BI305" i="2"/>
  <c r="BH305" i="2"/>
  <c r="BG305" i="2"/>
  <c r="BF305" i="2"/>
  <c r="BE305" i="2"/>
  <c r="T305" i="2"/>
  <c r="R305" i="2"/>
  <c r="P305" i="2"/>
  <c r="BK305" i="2"/>
  <c r="J305" i="2"/>
  <c r="BI304" i="2"/>
  <c r="BH304" i="2"/>
  <c r="BG304" i="2"/>
  <c r="BF304" i="2"/>
  <c r="BE304" i="2"/>
  <c r="T304" i="2"/>
  <c r="R304" i="2"/>
  <c r="P304" i="2"/>
  <c r="BK304" i="2"/>
  <c r="J304" i="2"/>
  <c r="BI303" i="2"/>
  <c r="BH303" i="2"/>
  <c r="BG303" i="2"/>
  <c r="BF303" i="2"/>
  <c r="BE303" i="2"/>
  <c r="T303" i="2"/>
  <c r="R303" i="2"/>
  <c r="P303" i="2"/>
  <c r="BK303" i="2"/>
  <c r="J303" i="2"/>
  <c r="BI302" i="2"/>
  <c r="BH302" i="2"/>
  <c r="BG302" i="2"/>
  <c r="BF302" i="2"/>
  <c r="BE302" i="2"/>
  <c r="T302" i="2"/>
  <c r="T301" i="2" s="1"/>
  <c r="R302" i="2"/>
  <c r="R301" i="2" s="1"/>
  <c r="P302" i="2"/>
  <c r="P301" i="2" s="1"/>
  <c r="BK302" i="2"/>
  <c r="J302" i="2"/>
  <c r="BI300" i="2"/>
  <c r="BH300" i="2"/>
  <c r="BG300" i="2"/>
  <c r="BF300" i="2"/>
  <c r="T300" i="2"/>
  <c r="R300" i="2"/>
  <c r="P300" i="2"/>
  <c r="BK300" i="2"/>
  <c r="J300" i="2"/>
  <c r="BE300" i="2" s="1"/>
  <c r="BI299" i="2"/>
  <c r="BH299" i="2"/>
  <c r="BG299" i="2"/>
  <c r="BF299" i="2"/>
  <c r="T299" i="2"/>
  <c r="R299" i="2"/>
  <c r="P299" i="2"/>
  <c r="BK299" i="2"/>
  <c r="J299" i="2"/>
  <c r="BE299" i="2" s="1"/>
  <c r="BI297" i="2"/>
  <c r="BH297" i="2"/>
  <c r="BG297" i="2"/>
  <c r="BF297" i="2"/>
  <c r="T297" i="2"/>
  <c r="R297" i="2"/>
  <c r="P297" i="2"/>
  <c r="BK297" i="2"/>
  <c r="J297" i="2"/>
  <c r="BE297" i="2" s="1"/>
  <c r="BI296" i="2"/>
  <c r="BH296" i="2"/>
  <c r="BG296" i="2"/>
  <c r="BF296" i="2"/>
  <c r="T296" i="2"/>
  <c r="T295" i="2" s="1"/>
  <c r="R296" i="2"/>
  <c r="R295" i="2" s="1"/>
  <c r="P296" i="2"/>
  <c r="BK296" i="2"/>
  <c r="J296" i="2"/>
  <c r="BE296" i="2" s="1"/>
  <c r="BI294" i="2"/>
  <c r="BH294" i="2"/>
  <c r="BG294" i="2"/>
  <c r="BF294" i="2"/>
  <c r="T294" i="2"/>
  <c r="R294" i="2"/>
  <c r="P294" i="2"/>
  <c r="BK294" i="2"/>
  <c r="J294" i="2"/>
  <c r="BE294" i="2" s="1"/>
  <c r="BI293" i="2"/>
  <c r="BH293" i="2"/>
  <c r="BG293" i="2"/>
  <c r="BF293" i="2"/>
  <c r="T293" i="2"/>
  <c r="R293" i="2"/>
  <c r="P293" i="2"/>
  <c r="BK293" i="2"/>
  <c r="J293" i="2"/>
  <c r="BE293" i="2" s="1"/>
  <c r="BI292" i="2"/>
  <c r="BH292" i="2"/>
  <c r="BG292" i="2"/>
  <c r="BF292" i="2"/>
  <c r="BE292" i="2"/>
  <c r="T292" i="2"/>
  <c r="R292" i="2"/>
  <c r="P292" i="2"/>
  <c r="BK292" i="2"/>
  <c r="J292" i="2"/>
  <c r="BI291" i="2"/>
  <c r="BH291" i="2"/>
  <c r="BG291" i="2"/>
  <c r="BF291" i="2"/>
  <c r="BE291" i="2"/>
  <c r="T291" i="2"/>
  <c r="R291" i="2"/>
  <c r="P291" i="2"/>
  <c r="BK291" i="2"/>
  <c r="J291" i="2"/>
  <c r="BI290" i="2"/>
  <c r="BH290" i="2"/>
  <c r="BG290" i="2"/>
  <c r="BF290" i="2"/>
  <c r="BE290" i="2"/>
  <c r="T290" i="2"/>
  <c r="R290" i="2"/>
  <c r="P290" i="2"/>
  <c r="BK290" i="2"/>
  <c r="J290" i="2"/>
  <c r="BI287" i="2"/>
  <c r="BH287" i="2"/>
  <c r="BG287" i="2"/>
  <c r="BF287" i="2"/>
  <c r="BE287" i="2"/>
  <c r="T287" i="2"/>
  <c r="R287" i="2"/>
  <c r="P287" i="2"/>
  <c r="BK287" i="2"/>
  <c r="J287" i="2"/>
  <c r="BI286" i="2"/>
  <c r="BH286" i="2"/>
  <c r="BG286" i="2"/>
  <c r="BF286" i="2"/>
  <c r="BE286" i="2"/>
  <c r="T286" i="2"/>
  <c r="R286" i="2"/>
  <c r="P286" i="2"/>
  <c r="BK286" i="2"/>
  <c r="J286" i="2"/>
  <c r="BI285" i="2"/>
  <c r="BH285" i="2"/>
  <c r="BG285" i="2"/>
  <c r="BF285" i="2"/>
  <c r="BE285" i="2"/>
  <c r="T285" i="2"/>
  <c r="R285" i="2"/>
  <c r="P285" i="2"/>
  <c r="BK285" i="2"/>
  <c r="J285" i="2"/>
  <c r="BI284" i="2"/>
  <c r="BH284" i="2"/>
  <c r="BG284" i="2"/>
  <c r="BF284" i="2"/>
  <c r="BE284" i="2"/>
  <c r="T284" i="2"/>
  <c r="R284" i="2"/>
  <c r="P284" i="2"/>
  <c r="BK284" i="2"/>
  <c r="J284" i="2"/>
  <c r="BI283" i="2"/>
  <c r="BH283" i="2"/>
  <c r="BG283" i="2"/>
  <c r="BF283" i="2"/>
  <c r="BE283" i="2"/>
  <c r="T283" i="2"/>
  <c r="R283" i="2"/>
  <c r="P283" i="2"/>
  <c r="BK283" i="2"/>
  <c r="J283" i="2"/>
  <c r="BI282" i="2"/>
  <c r="BH282" i="2"/>
  <c r="BG282" i="2"/>
  <c r="BF282" i="2"/>
  <c r="BE282" i="2"/>
  <c r="T282" i="2"/>
  <c r="R282" i="2"/>
  <c r="P282" i="2"/>
  <c r="BK282" i="2"/>
  <c r="J282" i="2"/>
  <c r="BI281" i="2"/>
  <c r="BH281" i="2"/>
  <c r="BG281" i="2"/>
  <c r="BF281" i="2"/>
  <c r="BE281" i="2"/>
  <c r="T281" i="2"/>
  <c r="R281" i="2"/>
  <c r="P281" i="2"/>
  <c r="BK281" i="2"/>
  <c r="J281" i="2"/>
  <c r="BI280" i="2"/>
  <c r="BH280" i="2"/>
  <c r="BG280" i="2"/>
  <c r="BF280" i="2"/>
  <c r="BE280" i="2"/>
  <c r="T280" i="2"/>
  <c r="T279" i="2" s="1"/>
  <c r="R280" i="2"/>
  <c r="P280" i="2"/>
  <c r="BK280" i="2"/>
  <c r="BK279" i="2" s="1"/>
  <c r="J279" i="2" s="1"/>
  <c r="J69" i="2" s="1"/>
  <c r="J280" i="2"/>
  <c r="BI278" i="2"/>
  <c r="BH278" i="2"/>
  <c r="BG278" i="2"/>
  <c r="BF278" i="2"/>
  <c r="T278" i="2"/>
  <c r="R278" i="2"/>
  <c r="P278" i="2"/>
  <c r="BK278" i="2"/>
  <c r="J278" i="2"/>
  <c r="BE278" i="2" s="1"/>
  <c r="BI277" i="2"/>
  <c r="BH277" i="2"/>
  <c r="BG277" i="2"/>
  <c r="BF277" i="2"/>
  <c r="T277" i="2"/>
  <c r="R277" i="2"/>
  <c r="P277" i="2"/>
  <c r="BK277" i="2"/>
  <c r="J277" i="2"/>
  <c r="BE277" i="2" s="1"/>
  <c r="BI275" i="2"/>
  <c r="BH275" i="2"/>
  <c r="BG275" i="2"/>
  <c r="BF275" i="2"/>
  <c r="T275" i="2"/>
  <c r="R275" i="2"/>
  <c r="P275" i="2"/>
  <c r="BK275" i="2"/>
  <c r="J275" i="2"/>
  <c r="BE275" i="2" s="1"/>
  <c r="BI272" i="2"/>
  <c r="BH272" i="2"/>
  <c r="BG272" i="2"/>
  <c r="BF272" i="2"/>
  <c r="T272" i="2"/>
  <c r="R272" i="2"/>
  <c r="P272" i="2"/>
  <c r="BK272" i="2"/>
  <c r="J272" i="2"/>
  <c r="BE272" i="2" s="1"/>
  <c r="BI267" i="2"/>
  <c r="BH267" i="2"/>
  <c r="BG267" i="2"/>
  <c r="BF267" i="2"/>
  <c r="T267" i="2"/>
  <c r="R267" i="2"/>
  <c r="P267" i="2"/>
  <c r="BK267" i="2"/>
  <c r="J267" i="2"/>
  <c r="BE267" i="2" s="1"/>
  <c r="BI266" i="2"/>
  <c r="BH266" i="2"/>
  <c r="BG266" i="2"/>
  <c r="BF266" i="2"/>
  <c r="T266" i="2"/>
  <c r="R266" i="2"/>
  <c r="P266" i="2"/>
  <c r="BK266" i="2"/>
  <c r="J266" i="2"/>
  <c r="BE266" i="2" s="1"/>
  <c r="BI263" i="2"/>
  <c r="BH263" i="2"/>
  <c r="BG263" i="2"/>
  <c r="BF263" i="2"/>
  <c r="T263" i="2"/>
  <c r="R263" i="2"/>
  <c r="P263" i="2"/>
  <c r="BK263" i="2"/>
  <c r="J263" i="2"/>
  <c r="BE263" i="2" s="1"/>
  <c r="BI260" i="2"/>
  <c r="BH260" i="2"/>
  <c r="BG260" i="2"/>
  <c r="BF260" i="2"/>
  <c r="BE260" i="2"/>
  <c r="T260" i="2"/>
  <c r="R260" i="2"/>
  <c r="P260" i="2"/>
  <c r="BK260" i="2"/>
  <c r="J260" i="2"/>
  <c r="BI257" i="2"/>
  <c r="BH257" i="2"/>
  <c r="BG257" i="2"/>
  <c r="BF257" i="2"/>
  <c r="BE257" i="2"/>
  <c r="T257" i="2"/>
  <c r="R257" i="2"/>
  <c r="P257" i="2"/>
  <c r="BK257" i="2"/>
  <c r="J257" i="2"/>
  <c r="BI254" i="2"/>
  <c r="BH254" i="2"/>
  <c r="BG254" i="2"/>
  <c r="BF254" i="2"/>
  <c r="BE254" i="2"/>
  <c r="T254" i="2"/>
  <c r="R254" i="2"/>
  <c r="P254" i="2"/>
  <c r="BK254" i="2"/>
  <c r="J254" i="2"/>
  <c r="BI251" i="2"/>
  <c r="BH251" i="2"/>
  <c r="BG251" i="2"/>
  <c r="BF251" i="2"/>
  <c r="BE251" i="2"/>
  <c r="T251" i="2"/>
  <c r="R251" i="2"/>
  <c r="P251" i="2"/>
  <c r="BK251" i="2"/>
  <c r="J251" i="2"/>
  <c r="BI249" i="2"/>
  <c r="BH249" i="2"/>
  <c r="BG249" i="2"/>
  <c r="BF249" i="2"/>
  <c r="BE249" i="2"/>
  <c r="T249" i="2"/>
  <c r="R249" i="2"/>
  <c r="P249" i="2"/>
  <c r="BK249" i="2"/>
  <c r="J249" i="2"/>
  <c r="BI245" i="2"/>
  <c r="BH245" i="2"/>
  <c r="BG245" i="2"/>
  <c r="BF245" i="2"/>
  <c r="BE245" i="2"/>
  <c r="T245" i="2"/>
  <c r="R245" i="2"/>
  <c r="P245" i="2"/>
  <c r="BK245" i="2"/>
  <c r="J245" i="2"/>
  <c r="BI241" i="2"/>
  <c r="BH241" i="2"/>
  <c r="BG241" i="2"/>
  <c r="BF241" i="2"/>
  <c r="BE241" i="2"/>
  <c r="T241" i="2"/>
  <c r="R241" i="2"/>
  <c r="P241" i="2"/>
  <c r="BK241" i="2"/>
  <c r="J241" i="2"/>
  <c r="BI239" i="2"/>
  <c r="BH239" i="2"/>
  <c r="BG239" i="2"/>
  <c r="BF239" i="2"/>
  <c r="BE239" i="2"/>
  <c r="T239" i="2"/>
  <c r="R239" i="2"/>
  <c r="P239" i="2"/>
  <c r="BK239" i="2"/>
  <c r="J239" i="2"/>
  <c r="BI238" i="2"/>
  <c r="BH238" i="2"/>
  <c r="BG238" i="2"/>
  <c r="BF238" i="2"/>
  <c r="BE238" i="2"/>
  <c r="T238" i="2"/>
  <c r="R238" i="2"/>
  <c r="P238" i="2"/>
  <c r="BK238" i="2"/>
  <c r="J238" i="2"/>
  <c r="BI235" i="2"/>
  <c r="BH235" i="2"/>
  <c r="BG235" i="2"/>
  <c r="BF235" i="2"/>
  <c r="BE235" i="2"/>
  <c r="T235" i="2"/>
  <c r="R235" i="2"/>
  <c r="P235" i="2"/>
  <c r="BK235" i="2"/>
  <c r="J235" i="2"/>
  <c r="BI234" i="2"/>
  <c r="BH234" i="2"/>
  <c r="BG234" i="2"/>
  <c r="BF234" i="2"/>
  <c r="BE234" i="2"/>
  <c r="T234" i="2"/>
  <c r="R234" i="2"/>
  <c r="P234" i="2"/>
  <c r="BK234" i="2"/>
  <c r="J234" i="2"/>
  <c r="BI232" i="2"/>
  <c r="BH232" i="2"/>
  <c r="BG232" i="2"/>
  <c r="BF232" i="2"/>
  <c r="BE232" i="2"/>
  <c r="T232" i="2"/>
  <c r="R232" i="2"/>
  <c r="P232" i="2"/>
  <c r="BK232" i="2"/>
  <c r="J232" i="2"/>
  <c r="BI229" i="2"/>
  <c r="BH229" i="2"/>
  <c r="BG229" i="2"/>
  <c r="BF229" i="2"/>
  <c r="BE229" i="2"/>
  <c r="T229" i="2"/>
  <c r="R229" i="2"/>
  <c r="P229" i="2"/>
  <c r="BK229" i="2"/>
  <c r="J229" i="2"/>
  <c r="BI227" i="2"/>
  <c r="BH227" i="2"/>
  <c r="BG227" i="2"/>
  <c r="BF227" i="2"/>
  <c r="BE227" i="2"/>
  <c r="T227" i="2"/>
  <c r="R227" i="2"/>
  <c r="P227" i="2"/>
  <c r="BK227" i="2"/>
  <c r="BK226" i="2" s="1"/>
  <c r="J226" i="2" s="1"/>
  <c r="J68" i="2" s="1"/>
  <c r="J227" i="2"/>
  <c r="BI225" i="2"/>
  <c r="BH225" i="2"/>
  <c r="BG225" i="2"/>
  <c r="BF225" i="2"/>
  <c r="T225" i="2"/>
  <c r="R225" i="2"/>
  <c r="P225" i="2"/>
  <c r="BK225" i="2"/>
  <c r="J225" i="2"/>
  <c r="BE225" i="2" s="1"/>
  <c r="BI224" i="2"/>
  <c r="BH224" i="2"/>
  <c r="BG224" i="2"/>
  <c r="BF224" i="2"/>
  <c r="T224" i="2"/>
  <c r="R224" i="2"/>
  <c r="P224" i="2"/>
  <c r="BK224" i="2"/>
  <c r="J224" i="2"/>
  <c r="BE224" i="2" s="1"/>
  <c r="BI223" i="2"/>
  <c r="BH223" i="2"/>
  <c r="BG223" i="2"/>
  <c r="BF223" i="2"/>
  <c r="T223" i="2"/>
  <c r="R223" i="2"/>
  <c r="P223" i="2"/>
  <c r="BK223" i="2"/>
  <c r="J223" i="2"/>
  <c r="BE223" i="2" s="1"/>
  <c r="BI222" i="2"/>
  <c r="BH222" i="2"/>
  <c r="BG222" i="2"/>
  <c r="BF222" i="2"/>
  <c r="T222" i="2"/>
  <c r="R222" i="2"/>
  <c r="P222" i="2"/>
  <c r="BK222" i="2"/>
  <c r="BK221" i="2" s="1"/>
  <c r="J221" i="2" s="1"/>
  <c r="J67" i="2" s="1"/>
  <c r="J222" i="2"/>
  <c r="BE222" i="2" s="1"/>
  <c r="BI220" i="2"/>
  <c r="BH220" i="2"/>
  <c r="BG220" i="2"/>
  <c r="BF220" i="2"/>
  <c r="BE220" i="2"/>
  <c r="T220" i="2"/>
  <c r="R220" i="2"/>
  <c r="P220" i="2"/>
  <c r="BK220" i="2"/>
  <c r="J220" i="2"/>
  <c r="BI218" i="2"/>
  <c r="BH218" i="2"/>
  <c r="BG218" i="2"/>
  <c r="BF218" i="2"/>
  <c r="BE218" i="2"/>
  <c r="T218" i="2"/>
  <c r="R218" i="2"/>
  <c r="P218" i="2"/>
  <c r="BK218" i="2"/>
  <c r="J218" i="2"/>
  <c r="BI216" i="2"/>
  <c r="BH216" i="2"/>
  <c r="BG216" i="2"/>
  <c r="BF216" i="2"/>
  <c r="BE216" i="2"/>
  <c r="T216" i="2"/>
  <c r="R216" i="2"/>
  <c r="P216" i="2"/>
  <c r="BK216" i="2"/>
  <c r="J216" i="2"/>
  <c r="BI213" i="2"/>
  <c r="BH213" i="2"/>
  <c r="BG213" i="2"/>
  <c r="BF213" i="2"/>
  <c r="BE213" i="2"/>
  <c r="T213" i="2"/>
  <c r="R213" i="2"/>
  <c r="P213" i="2"/>
  <c r="BK213" i="2"/>
  <c r="J213" i="2"/>
  <c r="BI211" i="2"/>
  <c r="BH211" i="2"/>
  <c r="BG211" i="2"/>
  <c r="BF211" i="2"/>
  <c r="BE211" i="2"/>
  <c r="T211" i="2"/>
  <c r="R211" i="2"/>
  <c r="P211" i="2"/>
  <c r="BK211" i="2"/>
  <c r="J211" i="2"/>
  <c r="BI208" i="2"/>
  <c r="BH208" i="2"/>
  <c r="BG208" i="2"/>
  <c r="BF208" i="2"/>
  <c r="BE208" i="2"/>
  <c r="T208" i="2"/>
  <c r="T207" i="2" s="1"/>
  <c r="R208" i="2"/>
  <c r="P208" i="2"/>
  <c r="P207" i="2" s="1"/>
  <c r="BK208" i="2"/>
  <c r="BK207" i="2" s="1"/>
  <c r="J208" i="2"/>
  <c r="BI205" i="2"/>
  <c r="BH205" i="2"/>
  <c r="BG205" i="2"/>
  <c r="BF205" i="2"/>
  <c r="BE205" i="2"/>
  <c r="T205" i="2"/>
  <c r="T204" i="2" s="1"/>
  <c r="R205" i="2"/>
  <c r="R204" i="2" s="1"/>
  <c r="P205" i="2"/>
  <c r="P204" i="2" s="1"/>
  <c r="BK205" i="2"/>
  <c r="BK204" i="2" s="1"/>
  <c r="J204" i="2" s="1"/>
  <c r="J64" i="2" s="1"/>
  <c r="J205" i="2"/>
  <c r="BI203" i="2"/>
  <c r="BH203" i="2"/>
  <c r="BG203" i="2"/>
  <c r="BF203" i="2"/>
  <c r="T203" i="2"/>
  <c r="R203" i="2"/>
  <c r="P203" i="2"/>
  <c r="BK203" i="2"/>
  <c r="J203" i="2"/>
  <c r="BE203" i="2" s="1"/>
  <c r="BI201" i="2"/>
  <c r="BH201" i="2"/>
  <c r="BG201" i="2"/>
  <c r="BF201" i="2"/>
  <c r="T201" i="2"/>
  <c r="R201" i="2"/>
  <c r="P201" i="2"/>
  <c r="BK201" i="2"/>
  <c r="J201" i="2"/>
  <c r="BE201" i="2" s="1"/>
  <c r="BI200" i="2"/>
  <c r="BH200" i="2"/>
  <c r="BG200" i="2"/>
  <c r="BF200" i="2"/>
  <c r="T200" i="2"/>
  <c r="R200" i="2"/>
  <c r="P200" i="2"/>
  <c r="BK200" i="2"/>
  <c r="J200" i="2"/>
  <c r="BE200" i="2" s="1"/>
  <c r="BI199" i="2"/>
  <c r="BH199" i="2"/>
  <c r="BG199" i="2"/>
  <c r="BF199" i="2"/>
  <c r="T199" i="2"/>
  <c r="R199" i="2"/>
  <c r="R198" i="2" s="1"/>
  <c r="P199" i="2"/>
  <c r="BK199" i="2"/>
  <c r="J199" i="2"/>
  <c r="BE199" i="2" s="1"/>
  <c r="BI195" i="2"/>
  <c r="BH195" i="2"/>
  <c r="BG195" i="2"/>
  <c r="BF195" i="2"/>
  <c r="BE195" i="2"/>
  <c r="T195" i="2"/>
  <c r="R195" i="2"/>
  <c r="P195" i="2"/>
  <c r="BK195" i="2"/>
  <c r="J195" i="2"/>
  <c r="BI194" i="2"/>
  <c r="BH194" i="2"/>
  <c r="BG194" i="2"/>
  <c r="BF194" i="2"/>
  <c r="BE194" i="2"/>
  <c r="T194" i="2"/>
  <c r="R194" i="2"/>
  <c r="P194" i="2"/>
  <c r="BK194" i="2"/>
  <c r="J194" i="2"/>
  <c r="BI189" i="2"/>
  <c r="BH189" i="2"/>
  <c r="BG189" i="2"/>
  <c r="BF189" i="2"/>
  <c r="BE189" i="2"/>
  <c r="T189" i="2"/>
  <c r="R189" i="2"/>
  <c r="P189" i="2"/>
  <c r="BK189" i="2"/>
  <c r="J189" i="2"/>
  <c r="BI187" i="2"/>
  <c r="BH187" i="2"/>
  <c r="BG187" i="2"/>
  <c r="BF187" i="2"/>
  <c r="BE187" i="2"/>
  <c r="T187" i="2"/>
  <c r="R187" i="2"/>
  <c r="P187" i="2"/>
  <c r="BK187" i="2"/>
  <c r="J187" i="2"/>
  <c r="BI185" i="2"/>
  <c r="BH185" i="2"/>
  <c r="BG185" i="2"/>
  <c r="BF185" i="2"/>
  <c r="BE185" i="2"/>
  <c r="T185" i="2"/>
  <c r="R185" i="2"/>
  <c r="P185" i="2"/>
  <c r="BK185" i="2"/>
  <c r="J185" i="2"/>
  <c r="BI182" i="2"/>
  <c r="BH182" i="2"/>
  <c r="BG182" i="2"/>
  <c r="BF182" i="2"/>
  <c r="BE182" i="2"/>
  <c r="T182" i="2"/>
  <c r="R182" i="2"/>
  <c r="P182" i="2"/>
  <c r="BK182" i="2"/>
  <c r="J182" i="2"/>
  <c r="BI180" i="2"/>
  <c r="BH180" i="2"/>
  <c r="BG180" i="2"/>
  <c r="BF180" i="2"/>
  <c r="BE180" i="2"/>
  <c r="T180" i="2"/>
  <c r="R180" i="2"/>
  <c r="P180" i="2"/>
  <c r="BK180" i="2"/>
  <c r="J180" i="2"/>
  <c r="BI177" i="2"/>
  <c r="BH177" i="2"/>
  <c r="BG177" i="2"/>
  <c r="BF177" i="2"/>
  <c r="BE177" i="2"/>
  <c r="T177" i="2"/>
  <c r="R177" i="2"/>
  <c r="P177" i="2"/>
  <c r="BK177" i="2"/>
  <c r="J177" i="2"/>
  <c r="BI174" i="2"/>
  <c r="BH174" i="2"/>
  <c r="BG174" i="2"/>
  <c r="BF174" i="2"/>
  <c r="BE174" i="2"/>
  <c r="T174" i="2"/>
  <c r="R174" i="2"/>
  <c r="P174" i="2"/>
  <c r="BK174" i="2"/>
  <c r="J174" i="2"/>
  <c r="BI171" i="2"/>
  <c r="BH171" i="2"/>
  <c r="BG171" i="2"/>
  <c r="BF171" i="2"/>
  <c r="BE171" i="2"/>
  <c r="T171" i="2"/>
  <c r="R171" i="2"/>
  <c r="P171" i="2"/>
  <c r="BK171" i="2"/>
  <c r="J171" i="2"/>
  <c r="BI169" i="2"/>
  <c r="BH169" i="2"/>
  <c r="BG169" i="2"/>
  <c r="BF169" i="2"/>
  <c r="BE169" i="2"/>
  <c r="T169" i="2"/>
  <c r="R169" i="2"/>
  <c r="P169" i="2"/>
  <c r="BK169" i="2"/>
  <c r="J169" i="2"/>
  <c r="BI168" i="2"/>
  <c r="BH168" i="2"/>
  <c r="BG168" i="2"/>
  <c r="BF168" i="2"/>
  <c r="BE168" i="2"/>
  <c r="T168" i="2"/>
  <c r="R168" i="2"/>
  <c r="P168" i="2"/>
  <c r="BK168" i="2"/>
  <c r="J168" i="2"/>
  <c r="BI167" i="2"/>
  <c r="BH167" i="2"/>
  <c r="BG167" i="2"/>
  <c r="BF167" i="2"/>
  <c r="BE167" i="2"/>
  <c r="T167" i="2"/>
  <c r="R167" i="2"/>
  <c r="P167" i="2"/>
  <c r="BK167" i="2"/>
  <c r="J167" i="2"/>
  <c r="BI165" i="2"/>
  <c r="BH165" i="2"/>
  <c r="BG165" i="2"/>
  <c r="BF165" i="2"/>
  <c r="BE165" i="2"/>
  <c r="T165" i="2"/>
  <c r="R165" i="2"/>
  <c r="P165" i="2"/>
  <c r="BK165" i="2"/>
  <c r="J165" i="2"/>
  <c r="BI162" i="2"/>
  <c r="BH162" i="2"/>
  <c r="BG162" i="2"/>
  <c r="BF162" i="2"/>
  <c r="BE162" i="2"/>
  <c r="T162" i="2"/>
  <c r="R162" i="2"/>
  <c r="P162" i="2"/>
  <c r="BK162" i="2"/>
  <c r="J162" i="2"/>
  <c r="BI161" i="2"/>
  <c r="BH161" i="2"/>
  <c r="BG161" i="2"/>
  <c r="BF161" i="2"/>
  <c r="BE161" i="2"/>
  <c r="T161" i="2"/>
  <c r="R161" i="2"/>
  <c r="P161" i="2"/>
  <c r="BK161" i="2"/>
  <c r="J161" i="2"/>
  <c r="BI160" i="2"/>
  <c r="BH160" i="2"/>
  <c r="BG160" i="2"/>
  <c r="BF160" i="2"/>
  <c r="BE160" i="2"/>
  <c r="T160" i="2"/>
  <c r="R160" i="2"/>
  <c r="P160" i="2"/>
  <c r="BK160" i="2"/>
  <c r="J160" i="2"/>
  <c r="BI159" i="2"/>
  <c r="BH159" i="2"/>
  <c r="BG159" i="2"/>
  <c r="BF159" i="2"/>
  <c r="BE159" i="2"/>
  <c r="T159" i="2"/>
  <c r="R159" i="2"/>
  <c r="P159" i="2"/>
  <c r="BK159" i="2"/>
  <c r="J159" i="2"/>
  <c r="BI158" i="2"/>
  <c r="BH158" i="2"/>
  <c r="BG158" i="2"/>
  <c r="BF158" i="2"/>
  <c r="BE158" i="2"/>
  <c r="T158" i="2"/>
  <c r="R158" i="2"/>
  <c r="P158" i="2"/>
  <c r="BK158" i="2"/>
  <c r="J158" i="2"/>
  <c r="BI157" i="2"/>
  <c r="BH157" i="2"/>
  <c r="BG157" i="2"/>
  <c r="BF157" i="2"/>
  <c r="BE157" i="2"/>
  <c r="T157" i="2"/>
  <c r="R157" i="2"/>
  <c r="P157" i="2"/>
  <c r="BK157" i="2"/>
  <c r="J157" i="2"/>
  <c r="BI155" i="2"/>
  <c r="BH155" i="2"/>
  <c r="BG155" i="2"/>
  <c r="BF155" i="2"/>
  <c r="BE155" i="2"/>
  <c r="T155" i="2"/>
  <c r="R155" i="2"/>
  <c r="P155" i="2"/>
  <c r="BK155" i="2"/>
  <c r="J155" i="2"/>
  <c r="BI153" i="2"/>
  <c r="BH153" i="2"/>
  <c r="BG153" i="2"/>
  <c r="BF153" i="2"/>
  <c r="BE153" i="2"/>
  <c r="T153" i="2"/>
  <c r="R153" i="2"/>
  <c r="P153" i="2"/>
  <c r="BK153" i="2"/>
  <c r="J153" i="2"/>
  <c r="BI151" i="2"/>
  <c r="BH151" i="2"/>
  <c r="BG151" i="2"/>
  <c r="BF151" i="2"/>
  <c r="BE151" i="2"/>
  <c r="T151" i="2"/>
  <c r="R151" i="2"/>
  <c r="P151" i="2"/>
  <c r="BK151" i="2"/>
  <c r="J151" i="2"/>
  <c r="BI148" i="2"/>
  <c r="BH148" i="2"/>
  <c r="BG148" i="2"/>
  <c r="BF148" i="2"/>
  <c r="BE148" i="2"/>
  <c r="T148" i="2"/>
  <c r="R148" i="2"/>
  <c r="P148" i="2"/>
  <c r="BK148" i="2"/>
  <c r="J148" i="2"/>
  <c r="BI147" i="2"/>
  <c r="BH147" i="2"/>
  <c r="BG147" i="2"/>
  <c r="BF147" i="2"/>
  <c r="BE147" i="2"/>
  <c r="T147" i="2"/>
  <c r="R147" i="2"/>
  <c r="P147" i="2"/>
  <c r="BK147" i="2"/>
  <c r="J147" i="2"/>
  <c r="BI146" i="2"/>
  <c r="BH146" i="2"/>
  <c r="BG146" i="2"/>
  <c r="BF146" i="2"/>
  <c r="BE146" i="2"/>
  <c r="T146" i="2"/>
  <c r="R146" i="2"/>
  <c r="P146" i="2"/>
  <c r="BK146" i="2"/>
  <c r="J146" i="2"/>
  <c r="BI143" i="2"/>
  <c r="BH143" i="2"/>
  <c r="BG143" i="2"/>
  <c r="BF143" i="2"/>
  <c r="BE143" i="2"/>
  <c r="T143" i="2"/>
  <c r="R143" i="2"/>
  <c r="P143" i="2"/>
  <c r="BK143" i="2"/>
  <c r="J143" i="2"/>
  <c r="BI142" i="2"/>
  <c r="BH142" i="2"/>
  <c r="BG142" i="2"/>
  <c r="BF142" i="2"/>
  <c r="BE142" i="2"/>
  <c r="T142" i="2"/>
  <c r="R142" i="2"/>
  <c r="P142" i="2"/>
  <c r="BK142" i="2"/>
  <c r="J142" i="2"/>
  <c r="BI141" i="2"/>
  <c r="BH141" i="2"/>
  <c r="BG141" i="2"/>
  <c r="BF141" i="2"/>
  <c r="BE141" i="2"/>
  <c r="T141" i="2"/>
  <c r="R141" i="2"/>
  <c r="P141" i="2"/>
  <c r="BK141" i="2"/>
  <c r="J141" i="2"/>
  <c r="BI140" i="2"/>
  <c r="BH140" i="2"/>
  <c r="BG140" i="2"/>
  <c r="BF140" i="2"/>
  <c r="BE140" i="2"/>
  <c r="T140" i="2"/>
  <c r="T139" i="2" s="1"/>
  <c r="R140" i="2"/>
  <c r="R139" i="2" s="1"/>
  <c r="P140" i="2"/>
  <c r="P139" i="2" s="1"/>
  <c r="BK140" i="2"/>
  <c r="J140" i="2"/>
  <c r="BI137" i="2"/>
  <c r="BH137" i="2"/>
  <c r="BG137" i="2"/>
  <c r="BF137" i="2"/>
  <c r="T137" i="2"/>
  <c r="T136" i="2" s="1"/>
  <c r="R137" i="2"/>
  <c r="R136" i="2" s="1"/>
  <c r="P137" i="2"/>
  <c r="P136" i="2" s="1"/>
  <c r="BK137" i="2"/>
  <c r="BK136" i="2" s="1"/>
  <c r="J136" i="2" s="1"/>
  <c r="J61" i="2" s="1"/>
  <c r="J137" i="2"/>
  <c r="BE137" i="2" s="1"/>
  <c r="BI135" i="2"/>
  <c r="BH135" i="2"/>
  <c r="BG135" i="2"/>
  <c r="BF135" i="2"/>
  <c r="T135" i="2"/>
  <c r="R135" i="2"/>
  <c r="P135" i="2"/>
  <c r="BK135" i="2"/>
  <c r="J135" i="2"/>
  <c r="BE135" i="2" s="1"/>
  <c r="BI134" i="2"/>
  <c r="BH134" i="2"/>
  <c r="BG134" i="2"/>
  <c r="BF134" i="2"/>
  <c r="T134" i="2"/>
  <c r="R134" i="2"/>
  <c r="P134" i="2"/>
  <c r="BK134" i="2"/>
  <c r="J134" i="2"/>
  <c r="BE134" i="2" s="1"/>
  <c r="BI133" i="2"/>
  <c r="BH133" i="2"/>
  <c r="BG133" i="2"/>
  <c r="BF133" i="2"/>
  <c r="T133" i="2"/>
  <c r="R133" i="2"/>
  <c r="P133" i="2"/>
  <c r="BK133" i="2"/>
  <c r="J133" i="2"/>
  <c r="BE133" i="2" s="1"/>
  <c r="BI131" i="2"/>
  <c r="BH131" i="2"/>
  <c r="BG131" i="2"/>
  <c r="BF131" i="2"/>
  <c r="T131" i="2"/>
  <c r="R131" i="2"/>
  <c r="P131" i="2"/>
  <c r="BK131" i="2"/>
  <c r="J131" i="2"/>
  <c r="BE131" i="2" s="1"/>
  <c r="BI130" i="2"/>
  <c r="BH130" i="2"/>
  <c r="BG130" i="2"/>
  <c r="BF130" i="2"/>
  <c r="T130" i="2"/>
  <c r="R130" i="2"/>
  <c r="P130" i="2"/>
  <c r="BK130" i="2"/>
  <c r="J130" i="2"/>
  <c r="BE130" i="2" s="1"/>
  <c r="BI129" i="2"/>
  <c r="BH129" i="2"/>
  <c r="BG129" i="2"/>
  <c r="BF129" i="2"/>
  <c r="T129" i="2"/>
  <c r="R129" i="2"/>
  <c r="P129" i="2"/>
  <c r="BK129" i="2"/>
  <c r="J129" i="2"/>
  <c r="BE129" i="2" s="1"/>
  <c r="BI127" i="2"/>
  <c r="BH127" i="2"/>
  <c r="BG127" i="2"/>
  <c r="BF127" i="2"/>
  <c r="T127" i="2"/>
  <c r="R127" i="2"/>
  <c r="P127" i="2"/>
  <c r="BK127" i="2"/>
  <c r="J127" i="2"/>
  <c r="BE127" i="2" s="1"/>
  <c r="BI125" i="2"/>
  <c r="BH125" i="2"/>
  <c r="BG125" i="2"/>
  <c r="BF125" i="2"/>
  <c r="T125" i="2"/>
  <c r="T124" i="2" s="1"/>
  <c r="R125" i="2"/>
  <c r="R124" i="2" s="1"/>
  <c r="P125" i="2"/>
  <c r="BK125" i="2"/>
  <c r="BK124" i="2" s="1"/>
  <c r="J124" i="2" s="1"/>
  <c r="J60" i="2" s="1"/>
  <c r="J125" i="2"/>
  <c r="BE125" i="2" s="1"/>
  <c r="BI123" i="2"/>
  <c r="BH123" i="2"/>
  <c r="BG123" i="2"/>
  <c r="BF123" i="2"/>
  <c r="T123" i="2"/>
  <c r="R123" i="2"/>
  <c r="P123" i="2"/>
  <c r="BK123" i="2"/>
  <c r="J123" i="2"/>
  <c r="BE123" i="2" s="1"/>
  <c r="BI122" i="2"/>
  <c r="BH122" i="2"/>
  <c r="BG122" i="2"/>
  <c r="BF122" i="2"/>
  <c r="T122" i="2"/>
  <c r="R122" i="2"/>
  <c r="P122" i="2"/>
  <c r="BK122" i="2"/>
  <c r="J122" i="2"/>
  <c r="BE122" i="2" s="1"/>
  <c r="BI121" i="2"/>
  <c r="BH121" i="2"/>
  <c r="BG121" i="2"/>
  <c r="BF121" i="2"/>
  <c r="T121" i="2"/>
  <c r="R121" i="2"/>
  <c r="P121" i="2"/>
  <c r="BK121" i="2"/>
  <c r="J121" i="2"/>
  <c r="BE121" i="2" s="1"/>
  <c r="BI118" i="2"/>
  <c r="BH118" i="2"/>
  <c r="BG118" i="2"/>
  <c r="BF118" i="2"/>
  <c r="T118" i="2"/>
  <c r="R118" i="2"/>
  <c r="P118" i="2"/>
  <c r="BK118" i="2"/>
  <c r="J118" i="2"/>
  <c r="BE118" i="2" s="1"/>
  <c r="BI115" i="2"/>
  <c r="BH115" i="2"/>
  <c r="BG115" i="2"/>
  <c r="BF115" i="2"/>
  <c r="T115" i="2"/>
  <c r="R115" i="2"/>
  <c r="P115" i="2"/>
  <c r="BK115" i="2"/>
  <c r="J115" i="2"/>
  <c r="BE115" i="2" s="1"/>
  <c r="BI112" i="2"/>
  <c r="BH112" i="2"/>
  <c r="BG112" i="2"/>
  <c r="BF112" i="2"/>
  <c r="T112" i="2"/>
  <c r="R112" i="2"/>
  <c r="P112" i="2"/>
  <c r="BK112" i="2"/>
  <c r="J112" i="2"/>
  <c r="BE112" i="2" s="1"/>
  <c r="BI109" i="2"/>
  <c r="BH109" i="2"/>
  <c r="BG109" i="2"/>
  <c r="BF109" i="2"/>
  <c r="T109" i="2"/>
  <c r="R109" i="2"/>
  <c r="P109" i="2"/>
  <c r="BK109" i="2"/>
  <c r="J109" i="2"/>
  <c r="BE109" i="2" s="1"/>
  <c r="BI106" i="2"/>
  <c r="BH106" i="2"/>
  <c r="BG106" i="2"/>
  <c r="BF106" i="2"/>
  <c r="T106" i="2"/>
  <c r="R106" i="2"/>
  <c r="P106" i="2"/>
  <c r="BK106" i="2"/>
  <c r="J106" i="2"/>
  <c r="BE106" i="2" s="1"/>
  <c r="BI105" i="2"/>
  <c r="BH105" i="2"/>
  <c r="BG105" i="2"/>
  <c r="BF105" i="2"/>
  <c r="T105" i="2"/>
  <c r="R105" i="2"/>
  <c r="P105" i="2"/>
  <c r="BK105" i="2"/>
  <c r="BK104" i="2" s="1"/>
  <c r="J104" i="2" s="1"/>
  <c r="J59" i="2" s="1"/>
  <c r="J105" i="2"/>
  <c r="BE105" i="2" s="1"/>
  <c r="BI102" i="2"/>
  <c r="BH102" i="2"/>
  <c r="BG102" i="2"/>
  <c r="BF102" i="2"/>
  <c r="BE102" i="2"/>
  <c r="T102" i="2"/>
  <c r="R102" i="2"/>
  <c r="P102" i="2"/>
  <c r="BK102" i="2"/>
  <c r="J102" i="2"/>
  <c r="BI101" i="2"/>
  <c r="BH101" i="2"/>
  <c r="BG101" i="2"/>
  <c r="BF101" i="2"/>
  <c r="BE101" i="2"/>
  <c r="T101" i="2"/>
  <c r="R101" i="2"/>
  <c r="P101" i="2"/>
  <c r="BK101" i="2"/>
  <c r="J101" i="2"/>
  <c r="BI98" i="2"/>
  <c r="BH98" i="2"/>
  <c r="BG98" i="2"/>
  <c r="F32" i="2" s="1"/>
  <c r="BB52" i="1" s="1"/>
  <c r="BB51" i="1" s="1"/>
  <c r="BF98" i="2"/>
  <c r="BE98" i="2"/>
  <c r="T98" i="2"/>
  <c r="T97" i="2" s="1"/>
  <c r="R98" i="2"/>
  <c r="R97" i="2" s="1"/>
  <c r="P98" i="2"/>
  <c r="P97" i="2" s="1"/>
  <c r="BK98" i="2"/>
  <c r="J98" i="2"/>
  <c r="J91" i="2"/>
  <c r="F91" i="2"/>
  <c r="F89" i="2"/>
  <c r="E87" i="2"/>
  <c r="E85" i="2"/>
  <c r="J51" i="2"/>
  <c r="F51" i="2"/>
  <c r="F49" i="2"/>
  <c r="E47" i="2"/>
  <c r="J18" i="2"/>
  <c r="E18" i="2"/>
  <c r="F52" i="2" s="1"/>
  <c r="J17" i="2"/>
  <c r="J12" i="2"/>
  <c r="J89" i="2" s="1"/>
  <c r="E7" i="2"/>
  <c r="E45" i="2" s="1"/>
  <c r="AS51" i="1"/>
  <c r="L47" i="1"/>
  <c r="AM46" i="1"/>
  <c r="L46" i="1"/>
  <c r="AM44" i="1"/>
  <c r="L44" i="1"/>
  <c r="L42" i="1"/>
  <c r="L41" i="1"/>
  <c r="F33" i="2" l="1"/>
  <c r="BC52" i="1" s="1"/>
  <c r="P104" i="2"/>
  <c r="T198" i="2"/>
  <c r="P221" i="2"/>
  <c r="P206" i="2" s="1"/>
  <c r="P226" i="2"/>
  <c r="P279" i="2"/>
  <c r="BK295" i="2"/>
  <c r="J295" i="2" s="1"/>
  <c r="J70" i="2" s="1"/>
  <c r="F33" i="3"/>
  <c r="BC53" i="1" s="1"/>
  <c r="J30" i="2"/>
  <c r="AV52" i="1" s="1"/>
  <c r="R104" i="2"/>
  <c r="R96" i="2" s="1"/>
  <c r="R95" i="2" s="1"/>
  <c r="P124" i="2"/>
  <c r="BK139" i="2"/>
  <c r="J139" i="2" s="1"/>
  <c r="J62" i="2" s="1"/>
  <c r="BK198" i="2"/>
  <c r="J198" i="2" s="1"/>
  <c r="J63" i="2" s="1"/>
  <c r="R207" i="2"/>
  <c r="R206" i="2" s="1"/>
  <c r="R221" i="2"/>
  <c r="R226" i="2"/>
  <c r="R279" i="2"/>
  <c r="P295" i="2"/>
  <c r="BK301" i="2"/>
  <c r="J301" i="2" s="1"/>
  <c r="J71" i="2" s="1"/>
  <c r="T307" i="2"/>
  <c r="BK78" i="3"/>
  <c r="J78" i="3" s="1"/>
  <c r="J57" i="3" s="1"/>
  <c r="F34" i="3"/>
  <c r="BD53" i="1" s="1"/>
  <c r="BK97" i="2"/>
  <c r="J97" i="2" s="1"/>
  <c r="J58" i="2" s="1"/>
  <c r="F34" i="2"/>
  <c r="BD52" i="1" s="1"/>
  <c r="P96" i="2"/>
  <c r="F31" i="2"/>
  <c r="BA52" i="1" s="1"/>
  <c r="BA51" i="1" s="1"/>
  <c r="T104" i="2"/>
  <c r="T96" i="2" s="1"/>
  <c r="T95" i="2" s="1"/>
  <c r="P198" i="2"/>
  <c r="T206" i="2"/>
  <c r="T221" i="2"/>
  <c r="T226" i="2"/>
  <c r="AW51" i="1"/>
  <c r="AK27" i="1" s="1"/>
  <c r="W27" i="1"/>
  <c r="F30" i="3"/>
  <c r="AZ53" i="1" s="1"/>
  <c r="BK96" i="2"/>
  <c r="W28" i="1"/>
  <c r="AX51" i="1"/>
  <c r="BK206" i="2"/>
  <c r="J206" i="2" s="1"/>
  <c r="J65" i="2" s="1"/>
  <c r="J207" i="2"/>
  <c r="J66" i="2" s="1"/>
  <c r="F92" i="2"/>
  <c r="F30" i="2"/>
  <c r="AZ52" i="1" s="1"/>
  <c r="F52" i="3"/>
  <c r="J71" i="3"/>
  <c r="J30" i="3"/>
  <c r="AV53" i="1" s="1"/>
  <c r="J31" i="2"/>
  <c r="AW52" i="1" s="1"/>
  <c r="AT52" i="1" s="1"/>
  <c r="J49" i="2"/>
  <c r="E45" i="3"/>
  <c r="J31" i="3"/>
  <c r="AW53" i="1" s="1"/>
  <c r="BD51" i="1" l="1"/>
  <c r="W30" i="1" s="1"/>
  <c r="BK77" i="3"/>
  <c r="J77" i="3" s="1"/>
  <c r="BC51" i="1"/>
  <c r="P95" i="2"/>
  <c r="AU52" i="1" s="1"/>
  <c r="AU51" i="1" s="1"/>
  <c r="AZ51" i="1"/>
  <c r="W26" i="1" s="1"/>
  <c r="AV51" i="1"/>
  <c r="J27" i="3"/>
  <c r="J56" i="3"/>
  <c r="J96" i="2"/>
  <c r="J57" i="2" s="1"/>
  <c r="BK95" i="2"/>
  <c r="J95" i="2" s="1"/>
  <c r="AT53" i="1"/>
  <c r="AY51" i="1" l="1"/>
  <c r="W29" i="1"/>
  <c r="J27" i="2"/>
  <c r="J56" i="2"/>
  <c r="AT51" i="1"/>
  <c r="AK26" i="1"/>
  <c r="J36" i="3"/>
  <c r="AG53" i="1"/>
  <c r="AN53" i="1" s="1"/>
  <c r="AG52" i="1" l="1"/>
  <c r="J36" i="2"/>
  <c r="AG51" i="1" l="1"/>
  <c r="AN52" i="1"/>
  <c r="AK23" i="1" l="1"/>
  <c r="AK32" i="1" s="1"/>
  <c r="AN51" i="1"/>
</calcChain>
</file>

<file path=xl/sharedStrings.xml><?xml version="1.0" encoding="utf-8"?>
<sst xmlns="http://schemas.openxmlformats.org/spreadsheetml/2006/main" count="3536" uniqueCount="909">
  <si>
    <t>Export VZ</t>
  </si>
  <si>
    <t>List obsahuje:</t>
  </si>
  <si>
    <t>1) Rekapitulace stavby</t>
  </si>
  <si>
    <t>2) Rekapitulace objektů stavby a soupisů prací</t>
  </si>
  <si>
    <t>3.0</t>
  </si>
  <si>
    <t>ZAMOK</t>
  </si>
  <si>
    <t>False</t>
  </si>
  <si>
    <t>{bb108b4b-cda2-4799-acd7-fa6f89e1083c}</t>
  </si>
  <si>
    <t>0,01</t>
  </si>
  <si>
    <t>21</t>
  </si>
  <si>
    <t>15</t>
  </si>
  <si>
    <t>REKAPITULACE STAVBY</t>
  </si>
  <si>
    <t>v ---  níže se nacházejí doplnkové a pomocné údaje k sestavám  --- v</t>
  </si>
  <si>
    <t>Návod na vyplnění</t>
  </si>
  <si>
    <t>0,001</t>
  </si>
  <si>
    <t>Kód:</t>
  </si>
  <si>
    <t>Be0050052016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</si>
  <si>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</si>
  <si>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</si>
  <si>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Objekt konzervatoře - oprava střechy, Tylova 931/15, Plzeň 3</t>
  </si>
  <si>
    <t>0,1</t>
  </si>
  <si>
    <t>KSO:</t>
  </si>
  <si>
    <t/>
  </si>
  <si>
    <t>CC-CZ:</t>
  </si>
  <si>
    <t>1</t>
  </si>
  <si>
    <t>Místo:</t>
  </si>
  <si>
    <t>Tylova 931/15, Plzeň 3</t>
  </si>
  <si>
    <t>Datum:</t>
  </si>
  <si>
    <t>30.5.2016</t>
  </si>
  <si>
    <t>10</t>
  </si>
  <si>
    <t>100</t>
  </si>
  <si>
    <t>Zadavatel:</t>
  </si>
  <si>
    <t>IČ:</t>
  </si>
  <si>
    <t>Konzervatoř Plzeň, Kopeckého Sady 10, Plzeň</t>
  </si>
  <si>
    <t>DIČ:</t>
  </si>
  <si>
    <t>Uchazeč:</t>
  </si>
  <si>
    <t>Vyplň údaj</t>
  </si>
  <si>
    <t>Projektant:</t>
  </si>
  <si>
    <t>13882589</t>
  </si>
  <si>
    <t>Luboš Beneda,Čižická 279, 33209 Štěnovice</t>
  </si>
  <si>
    <t>CZ5807271008</t>
  </si>
  <si>
    <t>True</t>
  </si>
  <si>
    <t>Poznámka:</t>
  </si>
  <si>
    <t>Soupis prací je sestaven za využití položek cenové soustavy ÚRS. Cenové a technické podmínky položek Cenové soustavy ÚRS,  které nejsou uvedeny v soupisu prací (tzv. úvodní část katalogů) jsou neomezeně dálkově k dispouici na www.cs-urs.cz. Položky soupisu prací, které nemají ve sloupci "Cenová soustava" uveden žádný údaj, nepocházejí z cenové soustavy ÚRS."_x000D_
V případě, že tato zadávací dokumentace obsahuje technické podmínky stanovené prostřednictvím přímého nebo nepřímého odkazu na určitě dodavatele nebo výrobky, nebo patenty na vynálezy, užitné vzory, průmyslové vzory, ochranné známky nebo označení původu zadavateli umožňuje nabídnout rovnocené řešení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</si>
  <si>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</si>
  <si>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</si>
  <si>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</si>
  <si>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</si>
  <si>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</si>
  <si>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</si>
  <si>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</si>
  <si>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</si>
  <si>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</si>
  <si>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</si>
  <si>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</si>
  <si>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</si>
  <si>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</si>
  <si>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</si>
  <si>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</si>
  <si>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</si>
  <si>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</si>
  <si>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</si>
  <si>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</si>
  <si>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</si>
  <si>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</si>
  <si>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</si>
  <si>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</si>
  <si>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</si>
  <si>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</si>
  <si>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</si>
  <si>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</si>
  <si>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</si>
  <si>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</si>
  <si>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</si>
  <si>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</si>
  <si>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</si>
  <si>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</si>
  <si>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</si>
  <si>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</si>
  <si>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</si>
  <si>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</si>
  <si>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</si>
  <si>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</si>
  <si>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</si>
  <si>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objekt</t>
  </si>
  <si>
    <t>STA</t>
  </si>
  <si>
    <t>{d4c4f36b-b757-4a8a-9ba5-eff5bf56b972}</t>
  </si>
  <si>
    <t>2</t>
  </si>
  <si>
    <t>02</t>
  </si>
  <si>
    <t>Vedlejší a ostatní náklady</t>
  </si>
  <si>
    <t>VON</t>
  </si>
  <si>
    <t>{ff87a4aa-3380-42c5-bce8-7368677de8d4}</t>
  </si>
  <si>
    <t>1) Krycí list soupisu</t>
  </si>
  <si>
    <t>2) Rekapitulace</t>
  </si>
  <si>
    <t>3) Soupis prací</t>
  </si>
  <si>
    <t>Zpět na list:</t>
  </si>
  <si>
    <t>Rekapitulace stavby</t>
  </si>
  <si>
    <t>KRYCÍ LIST SOUPISU</t>
  </si>
  <si>
    <t>Objekt:</t>
  </si>
  <si>
    <t>01 - Stavební objekt</t>
  </si>
  <si>
    <t>REKAPITULACE ČLENĚNÍ SOUPISU PRACÍ</t>
  </si>
  <si>
    <t>Kód dílu - Popis</t>
  </si>
  <si>
    <t>Cena celkem [CZK]</t>
  </si>
  <si>
    <t>Náklady soupisu celkem</t>
  </si>
  <si>
    <t>-1</t>
  </si>
  <si>
    <t>HSV - Práce a dodávky HSV</t>
  </si>
  <si>
    <t xml:space="preserve">    3 - Svislé a kompletní konstrukce</t>
  </si>
  <si>
    <t xml:space="preserve">    61 - Úprava povrchů vnitřní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</si>
  <si>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</si>
  <si>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</si>
  <si>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</si>
  <si>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</si>
  <si>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</si>
  <si>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</si>
  <si>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713 - Izolace tepelné</t>
  </si>
  <si>
    <t xml:space="preserve">    721 - Zdravotechnika - vnitřní kanalizace</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</si>
  <si>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</si>
  <si>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</si>
  <si>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</si>
  <si>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</si>
  <si>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</si>
  <si>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</si>
  <si>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 xml:space="preserve">    M21 - Elektroinstalace viz.soupis prací</t>
  </si>
  <si>
    <t xml:space="preserve">    M211 - Hromosvod - viz. soupis prací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</si>
  <si>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</si>
  <si>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</si>
  <si>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</si>
  <si>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</si>
  <si>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</si>
  <si>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</si>
  <si>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</si>
  <si>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</si>
  <si>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</si>
  <si>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</si>
  <si>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</si>
  <si>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</si>
  <si>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</si>
  <si>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</si>
  <si>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</si>
  <si>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</si>
  <si>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</si>
  <si>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</si>
  <si>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</si>
  <si>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</si>
  <si>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310238211</t>
  </si>
  <si>
    <t>Zazdívka otvorů ve zdivu nadzákladovém cihlami pálenými plochy přes 0,25 m2 do 1 m2 na maltu vápenocementovou</t>
  </si>
  <si>
    <t>m3</t>
  </si>
  <si>
    <t>CS ÚRS 2016 01</t>
  </si>
  <si>
    <t>4</t>
  </si>
  <si>
    <t>1614086360</t>
  </si>
  <si>
    <t>VV</t>
  </si>
  <si>
    <t>zazdění oken</t>
  </si>
  <si>
    <t>0,3*0,57*0,86*2</t>
  </si>
  <si>
    <t>314231164</t>
  </si>
  <si>
    <t>Zdivo komínů a ventilací volně stojících z cihel pálených lícových včetně spárování Klinker, pevnosti P 60, na maltu MVC dl. 290 mm (český formát 290x140x65 mm) plných</t>
  </si>
  <si>
    <t>1060866621</t>
  </si>
  <si>
    <t>316381116</t>
  </si>
  <si>
    <t>Komínové krycí desky z betonu tř. C 12/15 až C 16/20 s případnou konstrukční obvodovou výztuží včetně bednění, s potěrem nebo s povrchem vyhlazeným ve spádu k okrajům, s přesahem do 70 mm sešikmeným v podhledu proti zatékání, o tl. přes 80 do 100 mm</t>
  </si>
  <si>
    <t>m2</t>
  </si>
  <si>
    <t>-1153507334</t>
  </si>
  <si>
    <t>37,557*0,6</t>
  </si>
  <si>
    <t>61</t>
  </si>
  <si>
    <t>Úprava povrchů vnitřní</t>
  </si>
  <si>
    <t>612131121</t>
  </si>
  <si>
    <t>Podkladní a spojovací vrstva vnitřních omítaných ploch penetrace akrylát-silikonová nanášená ručně stěn</t>
  </si>
  <si>
    <t>CS ÚRS 2015 01</t>
  </si>
  <si>
    <t>1915142125</t>
  </si>
  <si>
    <t>5</t>
  </si>
  <si>
    <t>613131121</t>
  </si>
  <si>
    <t>Podkladní a spojovací vrstva vnitřních omítaných ploch penetrace akrylát-silikonová nanášená ručně pilířů nebo sloupů</t>
  </si>
  <si>
    <t>168739465</t>
  </si>
  <si>
    <t>komínů</t>
  </si>
  <si>
    <t>219,45</t>
  </si>
  <si>
    <t>6</t>
  </si>
  <si>
    <t>613321141</t>
  </si>
  <si>
    <t>Omítka vápenocementová vnitřních ploch nanášená ručně dvouvrstvá, tloušťky jádrové omítky do 10 mm a tloušťky štuku do 3 mm štuková svislých konstrukcí pilířů nebo sloupů</t>
  </si>
  <si>
    <t>1374481067</t>
  </si>
  <si>
    <t>omítka komínů</t>
  </si>
  <si>
    <t>7</t>
  </si>
  <si>
    <t>612325203</t>
  </si>
  <si>
    <t>Vápenocementová nebo vápenná omítka jednotlivých malých ploch hrubá na stěnách, plochy jednotlivě přes 0,25 do 1 m2</t>
  </si>
  <si>
    <t>kus</t>
  </si>
  <si>
    <t>494026450</t>
  </si>
  <si>
    <t>na zazděná okna obostraně</t>
  </si>
  <si>
    <t>8</t>
  </si>
  <si>
    <t>612325302</t>
  </si>
  <si>
    <t>Vápenocementová nebo vápenná omítka ostění nebo nadpraží štuková</t>
  </si>
  <si>
    <t>-847279046</t>
  </si>
  <si>
    <t>0,3*(1,06+2,02*2)*2</t>
  </si>
  <si>
    <t>0,3*(0,8+1,2*2)</t>
  </si>
  <si>
    <t>9</t>
  </si>
  <si>
    <t>612142001</t>
  </si>
  <si>
    <t>Potažení vnitřních stěn sklovláknitým pletivem vtlačeným do tenkovrstvé hmoty</t>
  </si>
  <si>
    <t>CS ÚRS 2013 01</t>
  </si>
  <si>
    <t>48119431</t>
  </si>
  <si>
    <t>na zazděná okna s přetařením</t>
  </si>
  <si>
    <t>985233131</t>
  </si>
  <si>
    <t>Úprava spár po spárování zdiva kamenného nebo cihelného délky spáry na 1 m2 upravované plochy přes 12 m uhlazením</t>
  </si>
  <si>
    <t>1909290389</t>
  </si>
  <si>
    <t>11</t>
  </si>
  <si>
    <t>629135102</t>
  </si>
  <si>
    <t>Vyrovnávací vrstva z cementové malty pod klempířskými prvky šířky přes 150 do 300 mm</t>
  </si>
  <si>
    <t>m</t>
  </si>
  <si>
    <t>-1889418364</t>
  </si>
  <si>
    <t>12</t>
  </si>
  <si>
    <t>R62-001</t>
  </si>
  <si>
    <t>Případná oprava římsy po demontáži střešní krytiny</t>
  </si>
  <si>
    <t>kpl</t>
  </si>
  <si>
    <t>-1318397484</t>
  </si>
  <si>
    <t>94</t>
  </si>
  <si>
    <t>Lešení a stavební výtahy</t>
  </si>
  <si>
    <t>13</t>
  </si>
  <si>
    <t>941111132</t>
  </si>
  <si>
    <t>Montáž lešení řadového trubkového lehkého pracovního s podlahami s provozním zatížením tř. 3 do 200 kg/m2 šířky tř. W12 přes 1,2 do 1,5 m, výšky přes 10 do 25 m</t>
  </si>
  <si>
    <t>-1328592132</t>
  </si>
  <si>
    <t>15,9*(33,95+51,19+17,86+6,6+3,05*2+13,0+6,64+19,21)</t>
  </si>
  <si>
    <t>14</t>
  </si>
  <si>
    <t>941111232</t>
  </si>
  <si>
    <t>Montáž lešení řadového trubkového lehkého pracovního s podlahami s provozním zatížením tř. 3 do 200 kg/m2 Příplatek za první a každý další den použití lešení k ceně -1132</t>
  </si>
  <si>
    <t>-2126235369</t>
  </si>
  <si>
    <t>2457,345*30 'Přepočtené koeficientem množství</t>
  </si>
  <si>
    <t>941111832</t>
  </si>
  <si>
    <t>Demontáž lešení řadového trubkového lehkého pracovního s podlahami s provozním zatížením tř. 3 do 200 kg/m2 šířky tř. W12 přes 1,2 do 1,5 m, výšky přes 10 do 25 m</t>
  </si>
  <si>
    <t>729529682</t>
  </si>
  <si>
    <t>16</t>
  </si>
  <si>
    <t>944511111</t>
  </si>
  <si>
    <t>Montáž ochranné sítě zavěšené na konstrukci lešení z textilie z umělých vláken</t>
  </si>
  <si>
    <t>-152990773</t>
  </si>
  <si>
    <t>17</t>
  </si>
  <si>
    <t>944511211</t>
  </si>
  <si>
    <t>Montáž ochranné sítě Příplatek za první a každý další den použití sítě k ceně -1111</t>
  </si>
  <si>
    <t>1280408271</t>
  </si>
  <si>
    <t>18</t>
  </si>
  <si>
    <t>944511811</t>
  </si>
  <si>
    <t>Demontáž ochranné sítě zavěšené na konstrukci lešení z textilie z umělých vláken</t>
  </si>
  <si>
    <t>-700765296</t>
  </si>
  <si>
    <t>19</t>
  </si>
  <si>
    <t>949101111</t>
  </si>
  <si>
    <t>Lešení pomocné pracovní pro objekty pozemních staveb pro zatížení do 150 kg/m2, o výšce lešeňové podlahy do 1,9 m</t>
  </si>
  <si>
    <t>CS ÚRS 2014 01</t>
  </si>
  <si>
    <t>-2109528076</t>
  </si>
  <si>
    <t>20</t>
  </si>
  <si>
    <t>94-001</t>
  </si>
  <si>
    <t>Použití jeřábu pro výměnu velkých prvků krokvové konstrukce</t>
  </si>
  <si>
    <t>den</t>
  </si>
  <si>
    <t>-2115190616</t>
  </si>
  <si>
    <t>95</t>
  </si>
  <si>
    <t>Různé dokončovací konstrukce a práce pozemních staveb</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</si>
  <si>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</si>
  <si>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</si>
  <si>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277922698</t>
  </si>
  <si>
    <t>264,76+281,41+208,40</t>
  </si>
  <si>
    <t>96</t>
  </si>
  <si>
    <t>Bourání konstrukcí</t>
  </si>
  <si>
    <t>22</t>
  </si>
  <si>
    <t>721242804</t>
  </si>
  <si>
    <t>Demontáž lapačů střešních splavenin DN 125</t>
  </si>
  <si>
    <t>-849052198</t>
  </si>
  <si>
    <t>23</t>
  </si>
  <si>
    <t>721110802</t>
  </si>
  <si>
    <t>Demontáž potrubí z kameninových trub normálních nebo kyselinovzdorných do DN 100</t>
  </si>
  <si>
    <t>-101911864</t>
  </si>
  <si>
    <t>24</t>
  </si>
  <si>
    <t>721110806</t>
  </si>
  <si>
    <t>Demontáž potrubí z kameninových trub normálních nebo kyselinovzdorných přes 100 do DN 200</t>
  </si>
  <si>
    <t>103481719</t>
  </si>
  <si>
    <t>25</t>
  </si>
  <si>
    <t>762331813</t>
  </si>
  <si>
    <t>Demontáž vázaných konstrukcí krovů sklonu do 60 st. z hranolů, hranolků, fošen, průřezové plochy přes 224 do 288 cm2</t>
  </si>
  <si>
    <t>-528544173</t>
  </si>
  <si>
    <t>jedná se cca o 17,61 m3</t>
  </si>
  <si>
    <t>783</t>
  </si>
  <si>
    <t>26</t>
  </si>
  <si>
    <t>762342812</t>
  </si>
  <si>
    <t>Demontáž bednění a laťování laťování střech sklonu do 60 st. se všemi nadstřešními konstrukcemi, z latí průřezové plochy do 25 cm2 při osové vzdálenosti přes 0,22 do 0,50 m</t>
  </si>
  <si>
    <t>1141603766</t>
  </si>
  <si>
    <t>27</t>
  </si>
  <si>
    <t>762111811</t>
  </si>
  <si>
    <t>Demontáž stěn a příček z hranolků, fošen nebo latí</t>
  </si>
  <si>
    <t>-457082596</t>
  </si>
  <si>
    <t>28</t>
  </si>
  <si>
    <t>762522811</t>
  </si>
  <si>
    <t>Demontáž podlah s polštáři z prken tl. do 32 mm</t>
  </si>
  <si>
    <t>1120813982</t>
  </si>
  <si>
    <t>demontáž lávky</t>
  </si>
  <si>
    <t>0,6*(28,6+7,2+10,3+1,7)</t>
  </si>
  <si>
    <t>29</t>
  </si>
  <si>
    <t>762213811</t>
  </si>
  <si>
    <t>Demontáž schodiště se zábradlím přímočarých nebo křivočarých z prken nebo fošen s podstupnicemi, šířky do 1,00 m</t>
  </si>
  <si>
    <t>-310682460</t>
  </si>
  <si>
    <t>1,02*3</t>
  </si>
  <si>
    <t>30</t>
  </si>
  <si>
    <t>762215811</t>
  </si>
  <si>
    <t>Demontáž schodiště se zábradlím žebříkových, se schodnicemi a zábradlím, šířky do 1,00 m z prken</t>
  </si>
  <si>
    <t>-1263035644</t>
  </si>
  <si>
    <t>0,8*14</t>
  </si>
  <si>
    <t>31</t>
  </si>
  <si>
    <t>963042819</t>
  </si>
  <si>
    <t>Bourání schodišťových stupňů betonových</t>
  </si>
  <si>
    <t>-720004575</t>
  </si>
  <si>
    <t>3*1,075</t>
  </si>
  <si>
    <t>32</t>
  </si>
  <si>
    <t>764001821</t>
  </si>
  <si>
    <t>Demontáž klempířských konstrukcí krytiny ze svitků nebo tabulí do suti</t>
  </si>
  <si>
    <t>636913047</t>
  </si>
  <si>
    <t>33</t>
  </si>
  <si>
    <t>764002821</t>
  </si>
  <si>
    <t>Demontáž klempířských konstrukcí střešního výlezu do suti</t>
  </si>
  <si>
    <t>-375851998</t>
  </si>
  <si>
    <t>34</t>
  </si>
  <si>
    <t>764002851</t>
  </si>
  <si>
    <t>Demontáž klempířských konstrukcí oplechování parapetů do suti</t>
  </si>
  <si>
    <t>-450147342</t>
  </si>
  <si>
    <t>35</t>
  </si>
  <si>
    <t>764001891</t>
  </si>
  <si>
    <t>Demontáž klempířských konstrukcí oplechování úžlabí do suti</t>
  </si>
  <si>
    <t>1540585509</t>
  </si>
  <si>
    <t>36</t>
  </si>
  <si>
    <t>764002812</t>
  </si>
  <si>
    <t>Demontáž klempířských konstrukcí okapového plechu do suti, v krytině skládané</t>
  </si>
  <si>
    <t>-1619716368</t>
  </si>
  <si>
    <t>37</t>
  </si>
  <si>
    <t>764002881</t>
  </si>
  <si>
    <t>Demontáž klempířských konstrukcí lemování střešních prostupů do suti</t>
  </si>
  <si>
    <t>695076217</t>
  </si>
  <si>
    <t>44</t>
  </si>
  <si>
    <t>38</t>
  </si>
  <si>
    <t>764003801</t>
  </si>
  <si>
    <t>Demontáž klempířských konstrukcí lemování trub, konzol, držáků, ventilačních nástavců a ostatních kusových prvků do suti</t>
  </si>
  <si>
    <t>-2097247477</t>
  </si>
  <si>
    <t>21+7+8</t>
  </si>
  <si>
    <t>39</t>
  </si>
  <si>
    <t>764004811</t>
  </si>
  <si>
    <t>Demontáž klempířských konstrukcí žlabu nadřímsového do suti</t>
  </si>
  <si>
    <t>140245524</t>
  </si>
  <si>
    <t>40</t>
  </si>
  <si>
    <t>764002801</t>
  </si>
  <si>
    <t>Demontáž klempířských konstrukcí závětrné lišty do suti</t>
  </si>
  <si>
    <t>115066669</t>
  </si>
  <si>
    <t>41</t>
  </si>
  <si>
    <t>764004861</t>
  </si>
  <si>
    <t>Demontáž klempířských konstrukcí svodu do suti</t>
  </si>
  <si>
    <t>-921210299</t>
  </si>
  <si>
    <t>150,0+21,0</t>
  </si>
  <si>
    <t>42</t>
  </si>
  <si>
    <t>962031132</t>
  </si>
  <si>
    <t>Bourání příček z cihel, tvárnic nebo příčkovek z cihel pálených, plných nebo dutých na maltu vápennou nebo vápenocementovou, tl. do 100 mm</t>
  </si>
  <si>
    <t>-373695846</t>
  </si>
  <si>
    <t>1,06*2,02*2-0,8*2,0*2</t>
  </si>
  <si>
    <t>2,45*3,2-1,1*2,0</t>
  </si>
  <si>
    <t>43</t>
  </si>
  <si>
    <t>962032631</t>
  </si>
  <si>
    <t>Bourání zdiva nadzákladového z cihel nebo tvárnic komínového z cihel pálených, šamotových nebo vápenopískových nad střechou na maltu vápennou nebo vápenocementovou</t>
  </si>
  <si>
    <t>1705858831</t>
  </si>
  <si>
    <t>vybourání narušených cihel komínů - odhad</t>
  </si>
  <si>
    <t>965082923</t>
  </si>
  <si>
    <t>Odstranění násypu pod podlahami nebo ochranného násypu na střechách tl. do 100 mm, plochy přes 2 m2</t>
  </si>
  <si>
    <t>1033625859</t>
  </si>
  <si>
    <t>škvárový vysyp pod lávkou</t>
  </si>
  <si>
    <t>28,68*0,1</t>
  </si>
  <si>
    <t>45</t>
  </si>
  <si>
    <t>965082941</t>
  </si>
  <si>
    <t>Odstranění násypu pod podlahami nebo ochranného násypu na střechách tl. přes 200 mm jakékoliv plochy</t>
  </si>
  <si>
    <t>429691590</t>
  </si>
  <si>
    <t>0,57*(70,92+24,91+142,04+26,89+2,45*3,3)</t>
  </si>
  <si>
    <t>46</t>
  </si>
  <si>
    <t>968062354</t>
  </si>
  <si>
    <t>Vybourání dřevěných rámů oken s křídly, dveřních zárubní, vrat, stěn, ostění nebo obkladů rámů oken s křídly dvojitých, plochy do 1 m2</t>
  </si>
  <si>
    <t>1034735858</t>
  </si>
  <si>
    <t>0,57*0,86*2</t>
  </si>
  <si>
    <t>0,8*1,2</t>
  </si>
  <si>
    <t>47</t>
  </si>
  <si>
    <t>968072455</t>
  </si>
  <si>
    <t>Vybourání kovových rámů oken s křídly, dveřních zárubní, vrat, stěn, ostění nebo obkladů dveřních zárubní, plochy do 2 m2</t>
  </si>
  <si>
    <t>-1584591809</t>
  </si>
  <si>
    <t>0,8*2,0*2</t>
  </si>
  <si>
    <t>48</t>
  </si>
  <si>
    <t>968072456</t>
  </si>
  <si>
    <t>Vybourání kovových rámů oken s křídly, dveřních zárubní, vrat, stěn, ostění nebo obkladů dveřních zárubní, plochy přes 2 m2</t>
  </si>
  <si>
    <t>1983490037</t>
  </si>
  <si>
    <t>1,1*2,0</t>
  </si>
  <si>
    <t>49</t>
  </si>
  <si>
    <t>976047231</t>
  </si>
  <si>
    <t>Vybourání betonových nebo železobetonových dvířek, ventilací, obrub, krycích desek krycích desek, ukončujících horní plochu zdiva, tl. do 100 mm</t>
  </si>
  <si>
    <t>-102670743</t>
  </si>
  <si>
    <t>1,43+3,59+1,1+0,8+1,52+1,11+1,0+1,7*2+2,08</t>
  </si>
  <si>
    <t>0,93+0,63+0,84+0,57+0,43+2,287+0,46+1,09</t>
  </si>
  <si>
    <t>1,6+0,79+0,81+0,3+1,16+0,85+0,49+0,6+1,94</t>
  </si>
  <si>
    <t>0,49+0,82+1,55+1,69+1,2</t>
  </si>
  <si>
    <t>50</t>
  </si>
  <si>
    <t>978023471</t>
  </si>
  <si>
    <t>Vyškrabání cementové malty ze spár zdiva cihelného komínového nad střechou</t>
  </si>
  <si>
    <t>-709660942</t>
  </si>
  <si>
    <t>51</t>
  </si>
  <si>
    <t>978013191</t>
  </si>
  <si>
    <t>Otlučení vápenných nebo vápenocementových omítek vnitřních ploch stěn s vyškrabáním spar, s očištěním zdiva, v rozsahu přes 50 do 100 %</t>
  </si>
  <si>
    <t>-686262492</t>
  </si>
  <si>
    <t>997</t>
  </si>
  <si>
    <t>Přesun sutě</t>
  </si>
  <si>
    <t>52</t>
  </si>
  <si>
    <t>997013117</t>
  </si>
  <si>
    <t>Vnitrostaveništní doprava suti a vybouraných hmot vodorovně do 50 m svisle s použitím mechanizace pro budovy a haly výšky přes 21 do 24 m</t>
  </si>
  <si>
    <t>t</t>
  </si>
  <si>
    <t>-1036992831</t>
  </si>
  <si>
    <t>53</t>
  </si>
  <si>
    <t>997013501</t>
  </si>
  <si>
    <t>Odvoz suti a vybouraných hmot na skládku nebo meziskládku se složením, na vzdálenost do 1 km</t>
  </si>
  <si>
    <t>-1850049917</t>
  </si>
  <si>
    <t>54</t>
  </si>
  <si>
    <t>997013509</t>
  </si>
  <si>
    <t>Odvoz suti a vybouraných hmot na skládku nebo meziskládku se složením, na vzdálenost Příplatek k ceně za každý další i započatý 1 km přes 1 km</t>
  </si>
  <si>
    <t>762308841</t>
  </si>
  <si>
    <t>307,123*14 'Přepočtené koeficientem množství</t>
  </si>
  <si>
    <t>55</t>
  </si>
  <si>
    <t>997013831</t>
  </si>
  <si>
    <t>Poplatek za uložení stavebního odpadu na skládce (skládkovné) směsného</t>
  </si>
  <si>
    <t>2110761667</t>
  </si>
  <si>
    <t>998</t>
  </si>
  <si>
    <t>Přesun hmot</t>
  </si>
  <si>
    <t>56</t>
  </si>
  <si>
    <t>998011003</t>
  </si>
  <si>
    <t>Přesun hmot pro budovy občanské výstavby, bydlení, výrobu a služby s nosnou svislou konstrukcí zděnou z cihel, tvárnic nebo kamene vodorovná dopravní vzdálenost do 100 m pro budovy výšky přes 12 do 24 m</t>
  </si>
  <si>
    <t>-1242209449</t>
  </si>
  <si>
    <t>PSV</t>
  </si>
  <si>
    <t>Práce a dodávky PSV</t>
  </si>
  <si>
    <t>713</t>
  </si>
  <si>
    <t>Izolace tepelné</t>
  </si>
  <si>
    <t>57</t>
  </si>
  <si>
    <t>713111111</t>
  </si>
  <si>
    <t>Montáž tepelné izolace stropů rohožemi, pásy, dílci, deskami, bloky (izolační materiál ve specifikaci) vrchem bez překrytí lepenkou kladenými volně</t>
  </si>
  <si>
    <t>697634163</t>
  </si>
  <si>
    <t>2 vrstvy 2*120 mm</t>
  </si>
  <si>
    <t>(264,76+281,41+208,4)*2</t>
  </si>
  <si>
    <t>58</t>
  </si>
  <si>
    <t>M</t>
  </si>
  <si>
    <t>631667650</t>
  </si>
  <si>
    <t>minerální vata 1200 mm, la = 0,037 W/mK tl.120 mm</t>
  </si>
  <si>
    <t>-731334137</t>
  </si>
  <si>
    <t>1509,14*1,05 'Přepočtené koeficientem množství</t>
  </si>
  <si>
    <t>59</t>
  </si>
  <si>
    <t>713191411r</t>
  </si>
  <si>
    <t>Montáž izolace tepelné rošt z trámců a křížů z expandovaného polystyrenu</t>
  </si>
  <si>
    <t>-1324067780</t>
  </si>
  <si>
    <t>1742,98</t>
  </si>
  <si>
    <t>690*0,5*2</t>
  </si>
  <si>
    <t>60</t>
  </si>
  <si>
    <t>283760851</t>
  </si>
  <si>
    <t>trám z expandovaného polystyrenu 1000 x 100 x v280 mm</t>
  </si>
  <si>
    <t>-406900658</t>
  </si>
  <si>
    <t>1742,98*1,04 'Přepočtené koeficientem množství</t>
  </si>
  <si>
    <t>283760852</t>
  </si>
  <si>
    <t>kříž EPS 280 z expandovaného polystyrenu 500 x 100 (2x) mm</t>
  </si>
  <si>
    <t>130132984</t>
  </si>
  <si>
    <t>690*1,04 'Přepočtené koeficientem množství</t>
  </si>
  <si>
    <t>62</t>
  </si>
  <si>
    <t>998713103</t>
  </si>
  <si>
    <t>Přesun hmot pro izolace tepelné stanovený z hmotnosti přesunovaného materiálu vodorovná dopravní vzdálenost do 50 m v objektech výšky přes 12 m do 24 m</t>
  </si>
  <si>
    <t>-347757630</t>
  </si>
  <si>
    <t>721</t>
  </si>
  <si>
    <t>Zdravotechnika - vnitřní kanalizace</t>
  </si>
  <si>
    <t>63</t>
  </si>
  <si>
    <t>721174024</t>
  </si>
  <si>
    <t>Potrubí z plastových trub HT Systém (polypropylenové PPs) odpadní (svislé) DN 70</t>
  </si>
  <si>
    <t>-1648427593</t>
  </si>
  <si>
    <t>64</t>
  </si>
  <si>
    <t>721174025</t>
  </si>
  <si>
    <t>Potrubí z plastových trub HT Systém (polypropylenové PPs) odpadní (svislé) DN 110</t>
  </si>
  <si>
    <t>-1930676385</t>
  </si>
  <si>
    <t>65</t>
  </si>
  <si>
    <t>721242116</t>
  </si>
  <si>
    <t>Lapače střešních splavenin z polypropylenu (PP) DN 125 (HL 600/2)</t>
  </si>
  <si>
    <t>1351320019</t>
  </si>
  <si>
    <t>66</t>
  </si>
  <si>
    <t>998721103</t>
  </si>
  <si>
    <t>Přesun hmot pro vnitřní kanalizace stanovený z hmotnosti přesunovaného materiálu vodorovná dopravní vzdálenost do 50 m v objektech výšky přes 12 do 24 m</t>
  </si>
  <si>
    <t>-1540469980</t>
  </si>
  <si>
    <t>762</t>
  </si>
  <si>
    <t>Konstrukce tesařské</t>
  </si>
  <si>
    <t>67</t>
  </si>
  <si>
    <t>762083122</t>
  </si>
  <si>
    <t>Impregnace řeziva proti dřevokaznému hmyzu, houbám a plísním máčením třída ohrožení 3 a 4_x000D_
2x impregnace nátěrem poti škůdcům a plísním + 2x finální nátěr odolný proti povětrnostním vlivům, vč. očištění před nátěrem</t>
  </si>
  <si>
    <t>-2091825954</t>
  </si>
  <si>
    <t>1737,8*2 'Přepočtené koeficientem množství</t>
  </si>
  <si>
    <t>68</t>
  </si>
  <si>
    <t>762332133</t>
  </si>
  <si>
    <t>Montáž vázaných konstrukcí krovů střech pultových, sedlových, valbových, stanových čtvercového nebo obdélníkového půdorysu, z řeziva hraněného průřezové plochy přes 224 do 288 cm2</t>
  </si>
  <si>
    <t>1926079214</t>
  </si>
  <si>
    <t>výměna poškozených dř.prvků krovu za nové stejných rozměrů cca</t>
  </si>
  <si>
    <t>69</t>
  </si>
  <si>
    <t>605121210</t>
  </si>
  <si>
    <t>řezivo jehličnaté hranol jakost I-II</t>
  </si>
  <si>
    <t>706531226</t>
  </si>
  <si>
    <t>17,61*1,08 'Přepočtené koeficientem množství</t>
  </si>
  <si>
    <t>70</t>
  </si>
  <si>
    <t>762341210</t>
  </si>
  <si>
    <t>Bednění a laťování montáž bednění střech rovných a šikmých sklonu do 60 st. s vyřezáním otvorů z prken hrubých na sraz tl. do 32 mm</t>
  </si>
  <si>
    <t>-2023393518</t>
  </si>
  <si>
    <t>71</t>
  </si>
  <si>
    <t>605151210</t>
  </si>
  <si>
    <t>Řezivo jehličnaté neopracované, prkna krajinová a krajiny jehličnaté - prkna  boční jakost I.-II.</t>
  </si>
  <si>
    <t>-1382374775</t>
  </si>
  <si>
    <t>1737,8*0,02</t>
  </si>
  <si>
    <t>34,756*1,08 'Přepočtené koeficientem množství</t>
  </si>
  <si>
    <t>72</t>
  </si>
  <si>
    <t>762342314</t>
  </si>
  <si>
    <t>Bednění a laťování montáž laťování střech složitých sklonu do 60 st. při osové vzdálenosti latí přes 150 do 360 mm</t>
  </si>
  <si>
    <t>-329649449</t>
  </si>
  <si>
    <t>73</t>
  </si>
  <si>
    <t>762342441</t>
  </si>
  <si>
    <t>Bednění a laťování montáž lišt trojúhelníkových nebo kontralatí</t>
  </si>
  <si>
    <t>-1820823727</t>
  </si>
  <si>
    <t>1737,8*1,22</t>
  </si>
  <si>
    <t>74</t>
  </si>
  <si>
    <t>605141140</t>
  </si>
  <si>
    <t>Řezivo jehličnaté drobné, neopracované (lišty a latě), (ČSN 49 1503, ČSN 49 2100) jehličnaté - latě střešní latě jakost I - II délka 3 - 5 m latě  impregnované</t>
  </si>
  <si>
    <t>1001639277</t>
  </si>
  <si>
    <t>1737,8*3*0,04*0,05</t>
  </si>
  <si>
    <t>2120,116*0,06*0,04</t>
  </si>
  <si>
    <t>15,515*1,08 'Přepočtené koeficientem množství</t>
  </si>
  <si>
    <t>75</t>
  </si>
  <si>
    <t>762431013</t>
  </si>
  <si>
    <t>Obložení stěn z dřevoštěpkových desek OSB přibíjených na sraz, tloušťky desky 15 mm</t>
  </si>
  <si>
    <t>1442656119</t>
  </si>
  <si>
    <t>0,28*(7,29+0,3*2+28,52+0,3*14+48,46+29,66+7,37)</t>
  </si>
  <si>
    <t>0,28*(22,24+5,0+8,0+2,45+13,4+7,73+20,0+8,6)</t>
  </si>
  <si>
    <t>0,28*(3,6*2+8,3*2+17,86+10,2*4+30,0)</t>
  </si>
  <si>
    <t>76</t>
  </si>
  <si>
    <t>762511244</t>
  </si>
  <si>
    <t>Podlahové konstrukce podkladové z dřevoštěpkových desek OSB jednovrstvých šroubovaných na sraz, tloušťky desky 18 mm</t>
  </si>
  <si>
    <t>-1383394722</t>
  </si>
  <si>
    <t>77</t>
  </si>
  <si>
    <t>762521104r</t>
  </si>
  <si>
    <t>Položení z hrubých prken přilepení prkna na trámec z EPS š.100 mm</t>
  </si>
  <si>
    <t>699834589</t>
  </si>
  <si>
    <t>1742,98*0,1</t>
  </si>
  <si>
    <t>690*0,5*2*0,01</t>
  </si>
  <si>
    <t>78</t>
  </si>
  <si>
    <t>605151110</t>
  </si>
  <si>
    <t>Řezivo jehličnaté neopracované, prkna krajinová a krajiny jehličnaté - prkna 2 - 3 cm boční jakost I.-II.</t>
  </si>
  <si>
    <t>456365892</t>
  </si>
  <si>
    <t>181,198*0,02</t>
  </si>
  <si>
    <t>3,624*1,08 'Přepočtené koeficientem množství</t>
  </si>
  <si>
    <t>79</t>
  </si>
  <si>
    <t>762523108</t>
  </si>
  <si>
    <t>Položení podlah hoblovaných na sraz z fošen</t>
  </si>
  <si>
    <t>1909351487</t>
  </si>
  <si>
    <t>lávka</t>
  </si>
  <si>
    <t>118,80</t>
  </si>
  <si>
    <t>80</t>
  </si>
  <si>
    <t>605110210</t>
  </si>
  <si>
    <t>Řezivo jehličnaté deskové neopracované středové fošny tl. 33-100 mm SM/BO,  3-5 m jakost II</t>
  </si>
  <si>
    <t>-701392527</t>
  </si>
  <si>
    <t>118,80*0,05</t>
  </si>
  <si>
    <t>5,94*1,08 'Přepočtené koeficientem množství</t>
  </si>
  <si>
    <t>81</t>
  </si>
  <si>
    <t>762526130</t>
  </si>
  <si>
    <t>Položení podlah položení polštářů pod podlahy osové vzdálenosti přes 650 do 1000 mm</t>
  </si>
  <si>
    <t>1811293740</t>
  </si>
  <si>
    <t>82</t>
  </si>
  <si>
    <t>605120110</t>
  </si>
  <si>
    <t>Řezivo jehličnaté hraněné, neopracované (hranolky, hranoly) jehličnaté - hranoly nad 120 cm2 hranoly jakost I</t>
  </si>
  <si>
    <t>1970337096</t>
  </si>
  <si>
    <t>83</t>
  </si>
  <si>
    <t>762595001</t>
  </si>
  <si>
    <t>Spojovací prostředky podlah a podkladových konstrukcí hřebíky, vruty</t>
  </si>
  <si>
    <t>-2010720666</t>
  </si>
  <si>
    <t>lávka - fošny+rošt</t>
  </si>
  <si>
    <t>118,8*2</t>
  </si>
  <si>
    <t>osb podlaha</t>
  </si>
  <si>
    <t>754,57</t>
  </si>
  <si>
    <t>84</t>
  </si>
  <si>
    <t>775591197</t>
  </si>
  <si>
    <t xml:space="preserve">Montáž parozábrany se samolepícím proužkem </t>
  </si>
  <si>
    <t>-733550697</t>
  </si>
  <si>
    <t>na stěny na OSB tl. 15 mm po obvodu</t>
  </si>
  <si>
    <t>91,275</t>
  </si>
  <si>
    <t>85</t>
  </si>
  <si>
    <t>283292760</t>
  </si>
  <si>
    <t xml:space="preserve">folie nehořlavá parotěsná </t>
  </si>
  <si>
    <t>-1568955825</t>
  </si>
  <si>
    <t>91,275*1,15 'Přepočtené koeficientem množství</t>
  </si>
  <si>
    <t>86</t>
  </si>
  <si>
    <t>R762-001</t>
  </si>
  <si>
    <t>Kontrola zhlaví trámů, jejich mykologický průzkum vč. jejich chemického ošetření na základě průzkumů</t>
  </si>
  <si>
    <t>512</t>
  </si>
  <si>
    <t>-373283141</t>
  </si>
  <si>
    <t>87</t>
  </si>
  <si>
    <t>998762103</t>
  </si>
  <si>
    <t>Přesun hmot pro konstrukce tesařské stanovený z hmotnosti přesunovaného materiálu vodorovná dopravní vzdálenost do 50 m v objektech výšky přes 12 do 24 m</t>
  </si>
  <si>
    <t>-1150009046</t>
  </si>
  <si>
    <t>764</t>
  </si>
  <si>
    <t>Konstrukce klempířské</t>
  </si>
  <si>
    <t>88</t>
  </si>
  <si>
    <t>764203152</t>
  </si>
  <si>
    <t>Montáž oplechování střešních prvků střešního výlezu střechy s krytinou skládanou nebo plechovou</t>
  </si>
  <si>
    <t>-900069105</t>
  </si>
  <si>
    <t>89</t>
  </si>
  <si>
    <t>553418420</t>
  </si>
  <si>
    <t>vikýř standard hliník lakovaný, 460 x 610 mm ozn. 11</t>
  </si>
  <si>
    <t>-173700668</t>
  </si>
  <si>
    <t>90</t>
  </si>
  <si>
    <t>611241501</t>
  </si>
  <si>
    <t>lemování střešního výlezu 41 x 55</t>
  </si>
  <si>
    <t>-1565345331</t>
  </si>
  <si>
    <t>91</t>
  </si>
  <si>
    <t>764231467</t>
  </si>
  <si>
    <t>Oplechování střešních prvků z měděného plechu úžlabí rš 660 mm_x000D_
spojovat svařováním</t>
  </si>
  <si>
    <t>595427287</t>
  </si>
  <si>
    <t>92</t>
  </si>
  <si>
    <t>764232458</t>
  </si>
  <si>
    <t>Oplechování okapové hrany pro nadstřešní žlab z Cu plechu rš 1000 mm ozn. 2_x000D_
spojovat svařováním</t>
  </si>
  <si>
    <t>-2068320457</t>
  </si>
  <si>
    <t>93</t>
  </si>
  <si>
    <t>764236402</t>
  </si>
  <si>
    <t>Oplechování parapetů z měděného plechu rovných mechanicky kotvených, bez rohů rš 210 mm</t>
  </si>
  <si>
    <t>1659483972</t>
  </si>
  <si>
    <t>764238406r</t>
  </si>
  <si>
    <t>Ukončení střechy mimo hřeben mechanicky kotvené z Cu plechu rš 550 mm ozn. 3_x000D_
spojovat svařováním</t>
  </si>
  <si>
    <t>1132383433</t>
  </si>
  <si>
    <t>764334412</t>
  </si>
  <si>
    <t>Lemování prostupů z měděného plechu bez lišty, střech s krytinou skládanou nebo z plechu_x000D_
spojovat svařováním</t>
  </si>
  <si>
    <t>-484881505</t>
  </si>
  <si>
    <t>764518623</t>
  </si>
  <si>
    <t>Svod z pozinkovaného plechu s upraveným povrchem včetně objímek, kolen a odskoků kruhový, průměru 125 mm_x000D_
spojovat svařováním</t>
  </si>
  <si>
    <t>16253013</t>
  </si>
  <si>
    <t>97</t>
  </si>
  <si>
    <t>764533407</t>
  </si>
  <si>
    <t>Žlab nadokapní (nástřešní) z měděného plechu oblého tvaru, včetně háků, čel a hrdel rš 660 mm_x000D_
spojovat svařováním</t>
  </si>
  <si>
    <t>-1242430073</t>
  </si>
  <si>
    <t>98</t>
  </si>
  <si>
    <t>764538423</t>
  </si>
  <si>
    <t xml:space="preserve">Svod z měděného plechu včetně objímek, kolen a odskoků kruhový, průměru 125 mm_x000D_
spojovat svařováním_x000D_
</t>
  </si>
  <si>
    <t>-1758654255</t>
  </si>
  <si>
    <t>99</t>
  </si>
  <si>
    <t>764558422r</t>
  </si>
  <si>
    <t>Přechodový kus nerez ocel tl. 0,6 mm lakovaná d=125 mm ozn. 7</t>
  </si>
  <si>
    <t>860961290</t>
  </si>
  <si>
    <t>998764103</t>
  </si>
  <si>
    <t>Přesun hmot pro konstrukce klempířské stanovený z hmotnosti přesunovaného materiálu vodorovná dopravní vzdálenost do 50 m v objektech výšky přes 12 do 24 m</t>
  </si>
  <si>
    <t>303870048</t>
  </si>
  <si>
    <t>765</t>
  </si>
  <si>
    <t>Krytina skládaná</t>
  </si>
  <si>
    <t>101</t>
  </si>
  <si>
    <t>765191023</t>
  </si>
  <si>
    <t>Montáž pojistné hydroizolační fólie kladené ve sklonu přes 20 st. s lepenými přesahy na bednění nebo tepelnou izolaci</t>
  </si>
  <si>
    <t>1129096246</t>
  </si>
  <si>
    <t>102</t>
  </si>
  <si>
    <t>283292950</t>
  </si>
  <si>
    <t>difuzní fólie 240g/m2</t>
  </si>
  <si>
    <t>941248399</t>
  </si>
  <si>
    <t>1737,8*1,15 'Přepočtené koeficientem množství</t>
  </si>
  <si>
    <t>103</t>
  </si>
  <si>
    <t>765310012r</t>
  </si>
  <si>
    <t>NOVÁ STŘEŠNÍ KRYTINA - PÁLENÁ DRÁŽKOVÁ TAŠKA SE SNÍŽENOU BOČNÍ DRÁŽKOU S HLAVOVOU DRÁŽKOU_x000D_
TŘÍDA REAKCE NA OHEŇ A1; SOUČINITEL ROVINNOSTI ≤1,5 (EN 1304:2013); MRAZUVZDORNOST - 150 ZMRAZOVACÍCH CYKLŮ_x000D_
(EN 1304:2013); MECHANICKÁ ODOLNOST/ÚNOSNOST VĚTŠÍ NEŽ 1200N (EN 1304:2013); UVOLŇOVÁNÍ NEBEZPEČNÝCH LÁTEK_x000D_
MUSÍ VYHOVOVAT POŽADAVKŮM (EN 1304:2005) - BAREVNÝ ODSTÍN ENGOBA; DÉLKA 502±20,00, ŠÍŘKA 324±20,00</t>
  </si>
  <si>
    <t>-1463983948</t>
  </si>
  <si>
    <t>104</t>
  </si>
  <si>
    <t>998765203</t>
  </si>
  <si>
    <t>Přesun hmot pro krytiny skládané stanovený procentní sazbou z ceny vodorovná dopravní vzdálenost do 50 m v objektech výšky přes 12 do 24 m</t>
  </si>
  <si>
    <t>%</t>
  </si>
  <si>
    <t>1322215529</t>
  </si>
  <si>
    <t>766</t>
  </si>
  <si>
    <t>Konstrukce truhlářské</t>
  </si>
  <si>
    <t>105</t>
  </si>
  <si>
    <t>766694111</t>
  </si>
  <si>
    <t>Montáž ostatních truhlářských konstrukcí parapetních desek dřevěných nebo plastových šířky do 300 mm, délky do 1000 mm</t>
  </si>
  <si>
    <t>-1375038840</t>
  </si>
  <si>
    <t>106</t>
  </si>
  <si>
    <t>607941000</t>
  </si>
  <si>
    <t>deska parapetní bílý plast 0,10 x 1 m</t>
  </si>
  <si>
    <t>910914384</t>
  </si>
  <si>
    <t>107</t>
  </si>
  <si>
    <t>607941210</t>
  </si>
  <si>
    <t>koncovka PVC k parapetním deskám 600 mm</t>
  </si>
  <si>
    <t>-1644035125</t>
  </si>
  <si>
    <t>108</t>
  </si>
  <si>
    <t>R766-001-ozn.12</t>
  </si>
  <si>
    <t>popis okna viz PD - PSV - ozn. č. 12</t>
  </si>
  <si>
    <t>-1876330168</t>
  </si>
  <si>
    <t>109</t>
  </si>
  <si>
    <t>998766103</t>
  </si>
  <si>
    <t>Přesun hmot pro konstrukce truhlářské stanovený z hmotnosti přesunovaného materiálu vodorovná dopravní vzdálenost do 50 m v objektech výšky přes 12 do 24 m</t>
  </si>
  <si>
    <t>1978959850</t>
  </si>
  <si>
    <t>767</t>
  </si>
  <si>
    <t>Konstrukce zámečnické</t>
  </si>
  <si>
    <t>110</t>
  </si>
  <si>
    <t>R767-001-ozn.13</t>
  </si>
  <si>
    <t>D+M Typový hliníkový žebřík, tříramenný, skládací, vysouvací, 5 m dlouhý</t>
  </si>
  <si>
    <t>439874064</t>
  </si>
  <si>
    <t>111</t>
  </si>
  <si>
    <t>998767203</t>
  </si>
  <si>
    <t>Přesun hmot pro zámečnické konstrukce stanovený procentní sazbou z ceny vodorovná dopravní vzdálenost do 50 m v objektech výšky přes 12 do 24 m</t>
  </si>
  <si>
    <t>1572603079</t>
  </si>
  <si>
    <t>Dokončovací práce - nátěry</t>
  </si>
  <si>
    <t>112</t>
  </si>
  <si>
    <t>R783-001</t>
  </si>
  <si>
    <t>Repase anténního stožáru - obrousit,natřít 2xzákl.nátěr,3xkovářská barva - černá</t>
  </si>
  <si>
    <t>-1258017844</t>
  </si>
  <si>
    <t>M21</t>
  </si>
  <si>
    <t>Elektroinstalace viz.soupis prací</t>
  </si>
  <si>
    <t>113</t>
  </si>
  <si>
    <t>M21-001</t>
  </si>
  <si>
    <t>Úprava osvětlení nad vchody, osadit na nový obvodový plášť</t>
  </si>
  <si>
    <t>60456671</t>
  </si>
  <si>
    <t>M211</t>
  </si>
  <si>
    <t>Hromosvod - viz. soupis prací</t>
  </si>
  <si>
    <t>114</t>
  </si>
  <si>
    <t>RM211-001</t>
  </si>
  <si>
    <t>-1880292641</t>
  </si>
  <si>
    <t>02 - Vedlejší a ostatní náklady</t>
  </si>
  <si>
    <t>VRN - Vedlejší rozpočtové náklady</t>
  </si>
  <si>
    <t>VRN</t>
  </si>
  <si>
    <t>Vedlejší rozpočtové náklady</t>
  </si>
  <si>
    <t>011002000</t>
  </si>
  <si>
    <t>Průzkumné práce</t>
  </si>
  <si>
    <t>Kč</t>
  </si>
  <si>
    <t>1024</t>
  </si>
  <si>
    <t>575511061</t>
  </si>
  <si>
    <t>013254000</t>
  </si>
  <si>
    <t>Dokumentace skutečného provedení stavby</t>
  </si>
  <si>
    <t>-1295695422</t>
  </si>
  <si>
    <t>030001000</t>
  </si>
  <si>
    <t xml:space="preserve">Zařízení staveniště ,vč.provozních vlivů související s etapizací stavby probíhající za provozu úřadu_x000D_
_x000D_
_x000D_
_x000D_
_x000D_
</t>
  </si>
  <si>
    <t>1085472946</t>
  </si>
  <si>
    <t>042503000</t>
  </si>
  <si>
    <t>Inženýrská činnost posudky plán BOZP na staveništi_x000D_
- zřízení cedulí BOZP - dle požadavků koordinátora stavby</t>
  </si>
  <si>
    <t>399272153</t>
  </si>
  <si>
    <t>045002000</t>
  </si>
  <si>
    <t>Hlavní tituly průvodních činností a nákladů inženýrská činnost kompletační a koordinační činnost</t>
  </si>
  <si>
    <t>754681169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</si>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</sst>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7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5"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5"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0" fillId="4"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3" borderId="0" xfId="1" applyFont="1" applyFill="1" applyAlignment="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1"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40" fillId="0" borderId="34" xfId="0" applyFont="1" applyBorder="1" applyAlignment="1" applyProtection="1">
      <alignment horizontal="left" wrapText="1"/>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40" fillId="0" borderId="34" xfId="0" applyFont="1" applyBorder="1" applyAlignment="1" applyProtection="1">
      <alignment horizontal="left"/>
      <protection locked="0"/>
    </xf>
    <xf numFmtId="0" fontId="41"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27"/>
      <c r="AS2" s="327"/>
      <c r="AT2" s="327"/>
      <c r="AU2" s="327"/>
      <c r="AV2" s="327"/>
      <c r="AW2" s="327"/>
      <c r="AX2" s="327"/>
      <c r="AY2" s="327"/>
      <c r="AZ2" s="327"/>
      <c r="BA2" s="327"/>
      <c r="BB2" s="327"/>
      <c r="BC2" s="327"/>
      <c r="BD2" s="327"/>
      <c r="BE2" s="327"/>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54" t="s">
        <v>16</v>
      </c>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27"/>
      <c r="AQ5" s="29"/>
      <c r="BE5" s="352" t="s">
        <v>17</v>
      </c>
      <c r="BS5" s="22" t="s">
        <v>8</v>
      </c>
    </row>
    <row r="6" spans="1:74" ht="36.950000000000003" customHeight="1">
      <c r="B6" s="26"/>
      <c r="C6" s="27"/>
      <c r="D6" s="34" t="s">
        <v>18</v>
      </c>
      <c r="E6" s="27"/>
      <c r="F6" s="27"/>
      <c r="G6" s="27"/>
      <c r="H6" s="27"/>
      <c r="I6" s="27"/>
      <c r="J6" s="27"/>
      <c r="K6" s="356" t="s">
        <v>19</v>
      </c>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27"/>
      <c r="AQ6" s="29"/>
      <c r="BE6" s="353"/>
      <c r="BS6" s="22" t="s">
        <v>20</v>
      </c>
    </row>
    <row r="7" spans="1:74" ht="14.45" customHeight="1">
      <c r="B7" s="26"/>
      <c r="C7" s="27"/>
      <c r="D7" s="35" t="s">
        <v>21</v>
      </c>
      <c r="E7" s="27"/>
      <c r="F7" s="27"/>
      <c r="G7" s="27"/>
      <c r="H7" s="27"/>
      <c r="I7" s="27"/>
      <c r="J7" s="27"/>
      <c r="K7" s="33" t="s">
        <v>22</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23</v>
      </c>
      <c r="AL7" s="27"/>
      <c r="AM7" s="27"/>
      <c r="AN7" s="33" t="s">
        <v>22</v>
      </c>
      <c r="AO7" s="27"/>
      <c r="AP7" s="27"/>
      <c r="AQ7" s="29"/>
      <c r="BE7" s="353"/>
      <c r="BS7" s="22" t="s">
        <v>24</v>
      </c>
    </row>
    <row r="8" spans="1:74" ht="14.45" customHeight="1">
      <c r="B8" s="26"/>
      <c r="C8" s="27"/>
      <c r="D8" s="35" t="s">
        <v>25</v>
      </c>
      <c r="E8" s="27"/>
      <c r="F8" s="27"/>
      <c r="G8" s="27"/>
      <c r="H8" s="27"/>
      <c r="I8" s="27"/>
      <c r="J8" s="27"/>
      <c r="K8" s="33" t="s">
        <v>26</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27</v>
      </c>
      <c r="AL8" s="27"/>
      <c r="AM8" s="27"/>
      <c r="AN8" s="36" t="s">
        <v>28</v>
      </c>
      <c r="AO8" s="27"/>
      <c r="AP8" s="27"/>
      <c r="AQ8" s="29"/>
      <c r="BE8" s="353"/>
      <c r="BS8" s="22" t="s">
        <v>29</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53"/>
      <c r="BS9" s="22" t="s">
        <v>30</v>
      </c>
    </row>
    <row r="10" spans="1:74" ht="14.45" customHeight="1">
      <c r="B10" s="26"/>
      <c r="C10" s="27"/>
      <c r="D10" s="35" t="s">
        <v>31</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32</v>
      </c>
      <c r="AL10" s="27"/>
      <c r="AM10" s="27"/>
      <c r="AN10" s="33" t="s">
        <v>22</v>
      </c>
      <c r="AO10" s="27"/>
      <c r="AP10" s="27"/>
      <c r="AQ10" s="29"/>
      <c r="BE10" s="353"/>
      <c r="BS10" s="22" t="s">
        <v>20</v>
      </c>
    </row>
    <row r="11" spans="1:74" ht="18.399999999999999" customHeight="1">
      <c r="B11" s="26"/>
      <c r="C11" s="27"/>
      <c r="D11" s="27"/>
      <c r="E11" s="33" t="s">
        <v>33</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34</v>
      </c>
      <c r="AL11" s="27"/>
      <c r="AM11" s="27"/>
      <c r="AN11" s="33" t="s">
        <v>22</v>
      </c>
      <c r="AO11" s="27"/>
      <c r="AP11" s="27"/>
      <c r="AQ11" s="29"/>
      <c r="BE11" s="353"/>
      <c r="BS11" s="22" t="s">
        <v>20</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53"/>
      <c r="BS12" s="22" t="s">
        <v>20</v>
      </c>
    </row>
    <row r="13" spans="1:74" ht="14.45" customHeight="1">
      <c r="B13" s="26"/>
      <c r="C13" s="27"/>
      <c r="D13" s="35" t="s">
        <v>35</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32</v>
      </c>
      <c r="AL13" s="27"/>
      <c r="AM13" s="27"/>
      <c r="AN13" s="37" t="s">
        <v>36</v>
      </c>
      <c r="AO13" s="27"/>
      <c r="AP13" s="27"/>
      <c r="AQ13" s="29"/>
      <c r="BE13" s="353"/>
      <c r="BS13" s="22" t="s">
        <v>20</v>
      </c>
    </row>
    <row r="14" spans="1:74" ht="15">
      <c r="B14" s="26"/>
      <c r="C14" s="27"/>
      <c r="D14" s="27"/>
      <c r="E14" s="357" t="s">
        <v>36</v>
      </c>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 t="s">
        <v>34</v>
      </c>
      <c r="AL14" s="27"/>
      <c r="AM14" s="27"/>
      <c r="AN14" s="37" t="s">
        <v>36</v>
      </c>
      <c r="AO14" s="27"/>
      <c r="AP14" s="27"/>
      <c r="AQ14" s="29"/>
      <c r="BE14" s="353"/>
      <c r="BS14" s="22" t="s">
        <v>20</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53"/>
      <c r="BS15" s="22" t="s">
        <v>6</v>
      </c>
    </row>
    <row r="16" spans="1:74" ht="14.45" customHeight="1">
      <c r="B16" s="26"/>
      <c r="C16" s="27"/>
      <c r="D16" s="35" t="s">
        <v>37</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32</v>
      </c>
      <c r="AL16" s="27"/>
      <c r="AM16" s="27"/>
      <c r="AN16" s="33" t="s">
        <v>38</v>
      </c>
      <c r="AO16" s="27"/>
      <c r="AP16" s="27"/>
      <c r="AQ16" s="29"/>
      <c r="BE16" s="353"/>
      <c r="BS16" s="22" t="s">
        <v>6</v>
      </c>
    </row>
    <row r="17" spans="2:71" ht="18.399999999999999" customHeight="1">
      <c r="B17" s="26"/>
      <c r="C17" s="27"/>
      <c r="D17" s="27"/>
      <c r="E17" s="33" t="s">
        <v>39</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34</v>
      </c>
      <c r="AL17" s="27"/>
      <c r="AM17" s="27"/>
      <c r="AN17" s="33" t="s">
        <v>40</v>
      </c>
      <c r="AO17" s="27"/>
      <c r="AP17" s="27"/>
      <c r="AQ17" s="29"/>
      <c r="BE17" s="353"/>
      <c r="BS17" s="22" t="s">
        <v>41</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53"/>
      <c r="BS18" s="22" t="s">
        <v>8</v>
      </c>
    </row>
    <row r="19" spans="2:71" ht="14.45" customHeight="1">
      <c r="B19" s="26"/>
      <c r="C19" s="27"/>
      <c r="D19" s="35" t="s">
        <v>42</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53"/>
      <c r="BS19" s="22" t="s">
        <v>8</v>
      </c>
    </row>
    <row r="20" spans="2:71" ht="91.5" customHeight="1">
      <c r="B20" s="26"/>
      <c r="C20" s="27"/>
      <c r="D20" s="27"/>
      <c r="E20" s="359" t="s">
        <v>43</v>
      </c>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27"/>
      <c r="AP20" s="27"/>
      <c r="AQ20" s="29"/>
      <c r="BE20" s="353"/>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53"/>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53"/>
    </row>
    <row r="23" spans="2:71" s="1" customFormat="1" ht="25.9" customHeight="1">
      <c r="B23" s="39"/>
      <c r="C23" s="40"/>
      <c r="D23" s="41" t="s">
        <v>44</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60">
        <f>ROUND(AG51,2)</f>
        <v>0</v>
      </c>
      <c r="AL23" s="361"/>
      <c r="AM23" s="361"/>
      <c r="AN23" s="361"/>
      <c r="AO23" s="361"/>
      <c r="AP23" s="40"/>
      <c r="AQ23" s="43"/>
      <c r="BE23" s="353"/>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53"/>
    </row>
    <row r="25" spans="2:71" s="1" customFormat="1">
      <c r="B25" s="39"/>
      <c r="C25" s="40"/>
      <c r="D25" s="40"/>
      <c r="E25" s="40"/>
      <c r="F25" s="40"/>
      <c r="G25" s="40"/>
      <c r="H25" s="40"/>
      <c r="I25" s="40"/>
      <c r="J25" s="40"/>
      <c r="K25" s="40"/>
      <c r="L25" s="362" t="s">
        <v>45</v>
      </c>
      <c r="M25" s="362"/>
      <c r="N25" s="362"/>
      <c r="O25" s="362"/>
      <c r="P25" s="40"/>
      <c r="Q25" s="40"/>
      <c r="R25" s="40"/>
      <c r="S25" s="40"/>
      <c r="T25" s="40"/>
      <c r="U25" s="40"/>
      <c r="V25" s="40"/>
      <c r="W25" s="362" t="s">
        <v>46</v>
      </c>
      <c r="X25" s="362"/>
      <c r="Y25" s="362"/>
      <c r="Z25" s="362"/>
      <c r="AA25" s="362"/>
      <c r="AB25" s="362"/>
      <c r="AC25" s="362"/>
      <c r="AD25" s="362"/>
      <c r="AE25" s="362"/>
      <c r="AF25" s="40"/>
      <c r="AG25" s="40"/>
      <c r="AH25" s="40"/>
      <c r="AI25" s="40"/>
      <c r="AJ25" s="40"/>
      <c r="AK25" s="362" t="s">
        <v>47</v>
      </c>
      <c r="AL25" s="362"/>
      <c r="AM25" s="362"/>
      <c r="AN25" s="362"/>
      <c r="AO25" s="362"/>
      <c r="AP25" s="40"/>
      <c r="AQ25" s="43"/>
      <c r="BE25" s="353"/>
    </row>
    <row r="26" spans="2:71" s="2" customFormat="1" ht="14.45" customHeight="1">
      <c r="B26" s="45"/>
      <c r="C26" s="46"/>
      <c r="D26" s="47" t="s">
        <v>48</v>
      </c>
      <c r="E26" s="46"/>
      <c r="F26" s="47" t="s">
        <v>49</v>
      </c>
      <c r="G26" s="46"/>
      <c r="H26" s="46"/>
      <c r="I26" s="46"/>
      <c r="J26" s="46"/>
      <c r="K26" s="46"/>
      <c r="L26" s="345">
        <v>0.21</v>
      </c>
      <c r="M26" s="346"/>
      <c r="N26" s="346"/>
      <c r="O26" s="346"/>
      <c r="P26" s="46"/>
      <c r="Q26" s="46"/>
      <c r="R26" s="46"/>
      <c r="S26" s="46"/>
      <c r="T26" s="46"/>
      <c r="U26" s="46"/>
      <c r="V26" s="46"/>
      <c r="W26" s="347">
        <f>ROUND(AZ51,2)</f>
        <v>0</v>
      </c>
      <c r="X26" s="346"/>
      <c r="Y26" s="346"/>
      <c r="Z26" s="346"/>
      <c r="AA26" s="346"/>
      <c r="AB26" s="346"/>
      <c r="AC26" s="346"/>
      <c r="AD26" s="346"/>
      <c r="AE26" s="346"/>
      <c r="AF26" s="46"/>
      <c r="AG26" s="46"/>
      <c r="AH26" s="46"/>
      <c r="AI26" s="46"/>
      <c r="AJ26" s="46"/>
      <c r="AK26" s="347">
        <f>ROUND(AV51,2)</f>
        <v>0</v>
      </c>
      <c r="AL26" s="346"/>
      <c r="AM26" s="346"/>
      <c r="AN26" s="346"/>
      <c r="AO26" s="346"/>
      <c r="AP26" s="46"/>
      <c r="AQ26" s="48"/>
      <c r="BE26" s="353"/>
    </row>
    <row r="27" spans="2:71" s="2" customFormat="1" ht="14.45" customHeight="1">
      <c r="B27" s="45"/>
      <c r="C27" s="46"/>
      <c r="D27" s="46"/>
      <c r="E27" s="46"/>
      <c r="F27" s="47" t="s">
        <v>50</v>
      </c>
      <c r="G27" s="46"/>
      <c r="H27" s="46"/>
      <c r="I27" s="46"/>
      <c r="J27" s="46"/>
      <c r="K27" s="46"/>
      <c r="L27" s="345">
        <v>0.15</v>
      </c>
      <c r="M27" s="346"/>
      <c r="N27" s="346"/>
      <c r="O27" s="346"/>
      <c r="P27" s="46"/>
      <c r="Q27" s="46"/>
      <c r="R27" s="46"/>
      <c r="S27" s="46"/>
      <c r="T27" s="46"/>
      <c r="U27" s="46"/>
      <c r="V27" s="46"/>
      <c r="W27" s="347">
        <f>ROUND(BA51,2)</f>
        <v>0</v>
      </c>
      <c r="X27" s="346"/>
      <c r="Y27" s="346"/>
      <c r="Z27" s="346"/>
      <c r="AA27" s="346"/>
      <c r="AB27" s="346"/>
      <c r="AC27" s="346"/>
      <c r="AD27" s="346"/>
      <c r="AE27" s="346"/>
      <c r="AF27" s="46"/>
      <c r="AG27" s="46"/>
      <c r="AH27" s="46"/>
      <c r="AI27" s="46"/>
      <c r="AJ27" s="46"/>
      <c r="AK27" s="347">
        <f>ROUND(AW51,2)</f>
        <v>0</v>
      </c>
      <c r="AL27" s="346"/>
      <c r="AM27" s="346"/>
      <c r="AN27" s="346"/>
      <c r="AO27" s="346"/>
      <c r="AP27" s="46"/>
      <c r="AQ27" s="48"/>
      <c r="BE27" s="353"/>
    </row>
    <row r="28" spans="2:71" s="2" customFormat="1" ht="14.45" hidden="1" customHeight="1">
      <c r="B28" s="45"/>
      <c r="C28" s="46"/>
      <c r="D28" s="46"/>
      <c r="E28" s="46"/>
      <c r="F28" s="47" t="s">
        <v>51</v>
      </c>
      <c r="G28" s="46"/>
      <c r="H28" s="46"/>
      <c r="I28" s="46"/>
      <c r="J28" s="46"/>
      <c r="K28" s="46"/>
      <c r="L28" s="345">
        <v>0.21</v>
      </c>
      <c r="M28" s="346"/>
      <c r="N28" s="346"/>
      <c r="O28" s="346"/>
      <c r="P28" s="46"/>
      <c r="Q28" s="46"/>
      <c r="R28" s="46"/>
      <c r="S28" s="46"/>
      <c r="T28" s="46"/>
      <c r="U28" s="46"/>
      <c r="V28" s="46"/>
      <c r="W28" s="347">
        <f>ROUND(BB51,2)</f>
        <v>0</v>
      </c>
      <c r="X28" s="346"/>
      <c r="Y28" s="346"/>
      <c r="Z28" s="346"/>
      <c r="AA28" s="346"/>
      <c r="AB28" s="346"/>
      <c r="AC28" s="346"/>
      <c r="AD28" s="346"/>
      <c r="AE28" s="346"/>
      <c r="AF28" s="46"/>
      <c r="AG28" s="46"/>
      <c r="AH28" s="46"/>
      <c r="AI28" s="46"/>
      <c r="AJ28" s="46"/>
      <c r="AK28" s="347">
        <v>0</v>
      </c>
      <c r="AL28" s="346"/>
      <c r="AM28" s="346"/>
      <c r="AN28" s="346"/>
      <c r="AO28" s="346"/>
      <c r="AP28" s="46"/>
      <c r="AQ28" s="48"/>
      <c r="BE28" s="353"/>
    </row>
    <row r="29" spans="2:71" s="2" customFormat="1" ht="14.45" hidden="1" customHeight="1">
      <c r="B29" s="45"/>
      <c r="C29" s="46"/>
      <c r="D29" s="46"/>
      <c r="E29" s="46"/>
      <c r="F29" s="47" t="s">
        <v>52</v>
      </c>
      <c r="G29" s="46"/>
      <c r="H29" s="46"/>
      <c r="I29" s="46"/>
      <c r="J29" s="46"/>
      <c r="K29" s="46"/>
      <c r="L29" s="345">
        <v>0.15</v>
      </c>
      <c r="M29" s="346"/>
      <c r="N29" s="346"/>
      <c r="O29" s="346"/>
      <c r="P29" s="46"/>
      <c r="Q29" s="46"/>
      <c r="R29" s="46"/>
      <c r="S29" s="46"/>
      <c r="T29" s="46"/>
      <c r="U29" s="46"/>
      <c r="V29" s="46"/>
      <c r="W29" s="347">
        <f>ROUND(BC51,2)</f>
        <v>0</v>
      </c>
      <c r="X29" s="346"/>
      <c r="Y29" s="346"/>
      <c r="Z29" s="346"/>
      <c r="AA29" s="346"/>
      <c r="AB29" s="346"/>
      <c r="AC29" s="346"/>
      <c r="AD29" s="346"/>
      <c r="AE29" s="346"/>
      <c r="AF29" s="46"/>
      <c r="AG29" s="46"/>
      <c r="AH29" s="46"/>
      <c r="AI29" s="46"/>
      <c r="AJ29" s="46"/>
      <c r="AK29" s="347">
        <v>0</v>
      </c>
      <c r="AL29" s="346"/>
      <c r="AM29" s="346"/>
      <c r="AN29" s="346"/>
      <c r="AO29" s="346"/>
      <c r="AP29" s="46"/>
      <c r="AQ29" s="48"/>
      <c r="BE29" s="353"/>
    </row>
    <row r="30" spans="2:71" s="2" customFormat="1" ht="14.45" hidden="1" customHeight="1">
      <c r="B30" s="45"/>
      <c r="C30" s="46"/>
      <c r="D30" s="46"/>
      <c r="E30" s="46"/>
      <c r="F30" s="47" t="s">
        <v>53</v>
      </c>
      <c r="G30" s="46"/>
      <c r="H30" s="46"/>
      <c r="I30" s="46"/>
      <c r="J30" s="46"/>
      <c r="K30" s="46"/>
      <c r="L30" s="345">
        <v>0</v>
      </c>
      <c r="M30" s="346"/>
      <c r="N30" s="346"/>
      <c r="O30" s="346"/>
      <c r="P30" s="46"/>
      <c r="Q30" s="46"/>
      <c r="R30" s="46"/>
      <c r="S30" s="46"/>
      <c r="T30" s="46"/>
      <c r="U30" s="46"/>
      <c r="V30" s="46"/>
      <c r="W30" s="347">
        <f>ROUND(BD51,2)</f>
        <v>0</v>
      </c>
      <c r="X30" s="346"/>
      <c r="Y30" s="346"/>
      <c r="Z30" s="346"/>
      <c r="AA30" s="346"/>
      <c r="AB30" s="346"/>
      <c r="AC30" s="346"/>
      <c r="AD30" s="346"/>
      <c r="AE30" s="346"/>
      <c r="AF30" s="46"/>
      <c r="AG30" s="46"/>
      <c r="AH30" s="46"/>
      <c r="AI30" s="46"/>
      <c r="AJ30" s="46"/>
      <c r="AK30" s="347">
        <v>0</v>
      </c>
      <c r="AL30" s="346"/>
      <c r="AM30" s="346"/>
      <c r="AN30" s="346"/>
      <c r="AO30" s="346"/>
      <c r="AP30" s="46"/>
      <c r="AQ30" s="48"/>
      <c r="BE30" s="353"/>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53"/>
    </row>
    <row r="32" spans="2:71" s="1" customFormat="1" ht="25.9" customHeight="1">
      <c r="B32" s="39"/>
      <c r="C32" s="49"/>
      <c r="D32" s="50" t="s">
        <v>54</v>
      </c>
      <c r="E32" s="51"/>
      <c r="F32" s="51"/>
      <c r="G32" s="51"/>
      <c r="H32" s="51"/>
      <c r="I32" s="51"/>
      <c r="J32" s="51"/>
      <c r="K32" s="51"/>
      <c r="L32" s="51"/>
      <c r="M32" s="51"/>
      <c r="N32" s="51"/>
      <c r="O32" s="51"/>
      <c r="P32" s="51"/>
      <c r="Q32" s="51"/>
      <c r="R32" s="51"/>
      <c r="S32" s="51"/>
      <c r="T32" s="52" t="s">
        <v>55</v>
      </c>
      <c r="U32" s="51"/>
      <c r="V32" s="51"/>
      <c r="W32" s="51"/>
      <c r="X32" s="348" t="s">
        <v>56</v>
      </c>
      <c r="Y32" s="349"/>
      <c r="Z32" s="349"/>
      <c r="AA32" s="349"/>
      <c r="AB32" s="349"/>
      <c r="AC32" s="51"/>
      <c r="AD32" s="51"/>
      <c r="AE32" s="51"/>
      <c r="AF32" s="51"/>
      <c r="AG32" s="51"/>
      <c r="AH32" s="51"/>
      <c r="AI32" s="51"/>
      <c r="AJ32" s="51"/>
      <c r="AK32" s="350">
        <f>SUM(AK23:AK30)</f>
        <v>0</v>
      </c>
      <c r="AL32" s="349"/>
      <c r="AM32" s="349"/>
      <c r="AN32" s="349"/>
      <c r="AO32" s="351"/>
      <c r="AP32" s="49"/>
      <c r="AQ32" s="53"/>
      <c r="BE32" s="353"/>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57</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Be0050052016</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31" t="str">
        <f>K6</f>
        <v>Objekt konzervatoře - oprava střechy, Tylova 931/15, Plzeň 3</v>
      </c>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ht="15">
      <c r="B44" s="39"/>
      <c r="C44" s="63" t="s">
        <v>25</v>
      </c>
      <c r="D44" s="61"/>
      <c r="E44" s="61"/>
      <c r="F44" s="61"/>
      <c r="G44" s="61"/>
      <c r="H44" s="61"/>
      <c r="I44" s="61"/>
      <c r="J44" s="61"/>
      <c r="K44" s="61"/>
      <c r="L44" s="70" t="str">
        <f>IF(K8="","",K8)</f>
        <v>Tylova 931/15, Plzeň 3</v>
      </c>
      <c r="M44" s="61"/>
      <c r="N44" s="61"/>
      <c r="O44" s="61"/>
      <c r="P44" s="61"/>
      <c r="Q44" s="61"/>
      <c r="R44" s="61"/>
      <c r="S44" s="61"/>
      <c r="T44" s="61"/>
      <c r="U44" s="61"/>
      <c r="V44" s="61"/>
      <c r="W44" s="61"/>
      <c r="X44" s="61"/>
      <c r="Y44" s="61"/>
      <c r="Z44" s="61"/>
      <c r="AA44" s="61"/>
      <c r="AB44" s="61"/>
      <c r="AC44" s="61"/>
      <c r="AD44" s="61"/>
      <c r="AE44" s="61"/>
      <c r="AF44" s="61"/>
      <c r="AG44" s="61"/>
      <c r="AH44" s="61"/>
      <c r="AI44" s="63" t="s">
        <v>27</v>
      </c>
      <c r="AJ44" s="61"/>
      <c r="AK44" s="61"/>
      <c r="AL44" s="61"/>
      <c r="AM44" s="333" t="str">
        <f>IF(AN8= "","",AN8)</f>
        <v>30.5.2016</v>
      </c>
      <c r="AN44" s="333"/>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ht="15">
      <c r="B46" s="39"/>
      <c r="C46" s="63" t="s">
        <v>31</v>
      </c>
      <c r="D46" s="61"/>
      <c r="E46" s="61"/>
      <c r="F46" s="61"/>
      <c r="G46" s="61"/>
      <c r="H46" s="61"/>
      <c r="I46" s="61"/>
      <c r="J46" s="61"/>
      <c r="K46" s="61"/>
      <c r="L46" s="64" t="str">
        <f>IF(E11= "","",E11)</f>
        <v>Konzervatoř Plzeň, Kopeckého Sady 10, Plzeň</v>
      </c>
      <c r="M46" s="61"/>
      <c r="N46" s="61"/>
      <c r="O46" s="61"/>
      <c r="P46" s="61"/>
      <c r="Q46" s="61"/>
      <c r="R46" s="61"/>
      <c r="S46" s="61"/>
      <c r="T46" s="61"/>
      <c r="U46" s="61"/>
      <c r="V46" s="61"/>
      <c r="W46" s="61"/>
      <c r="X46" s="61"/>
      <c r="Y46" s="61"/>
      <c r="Z46" s="61"/>
      <c r="AA46" s="61"/>
      <c r="AB46" s="61"/>
      <c r="AC46" s="61"/>
      <c r="AD46" s="61"/>
      <c r="AE46" s="61"/>
      <c r="AF46" s="61"/>
      <c r="AG46" s="61"/>
      <c r="AH46" s="61"/>
      <c r="AI46" s="63" t="s">
        <v>37</v>
      </c>
      <c r="AJ46" s="61"/>
      <c r="AK46" s="61"/>
      <c r="AL46" s="61"/>
      <c r="AM46" s="334" t="str">
        <f>IF(E17="","",E17)</f>
        <v>Luboš Beneda,Čižická 279, 33209 Štěnovice</v>
      </c>
      <c r="AN46" s="334"/>
      <c r="AO46" s="334"/>
      <c r="AP46" s="334"/>
      <c r="AQ46" s="61"/>
      <c r="AR46" s="59"/>
      <c r="AS46" s="335" t="s">
        <v>58</v>
      </c>
      <c r="AT46" s="336"/>
      <c r="AU46" s="72"/>
      <c r="AV46" s="72"/>
      <c r="AW46" s="72"/>
      <c r="AX46" s="72"/>
      <c r="AY46" s="72"/>
      <c r="AZ46" s="72"/>
      <c r="BA46" s="72"/>
      <c r="BB46" s="72"/>
      <c r="BC46" s="72"/>
      <c r="BD46" s="73"/>
    </row>
    <row r="47" spans="2:56" s="1" customFormat="1" ht="15">
      <c r="B47" s="39"/>
      <c r="C47" s="63" t="s">
        <v>35</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37"/>
      <c r="AT47" s="338"/>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39"/>
      <c r="AT48" s="340"/>
      <c r="AU48" s="40"/>
      <c r="AV48" s="40"/>
      <c r="AW48" s="40"/>
      <c r="AX48" s="40"/>
      <c r="AY48" s="40"/>
      <c r="AZ48" s="40"/>
      <c r="BA48" s="40"/>
      <c r="BB48" s="40"/>
      <c r="BC48" s="40"/>
      <c r="BD48" s="76"/>
    </row>
    <row r="49" spans="1:91" s="1" customFormat="1" ht="29.25" customHeight="1">
      <c r="B49" s="39"/>
      <c r="C49" s="341" t="s">
        <v>59</v>
      </c>
      <c r="D49" s="342"/>
      <c r="E49" s="342"/>
      <c r="F49" s="342"/>
      <c r="G49" s="342"/>
      <c r="H49" s="77"/>
      <c r="I49" s="343" t="s">
        <v>60</v>
      </c>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4" t="s">
        <v>61</v>
      </c>
      <c r="AH49" s="342"/>
      <c r="AI49" s="342"/>
      <c r="AJ49" s="342"/>
      <c r="AK49" s="342"/>
      <c r="AL49" s="342"/>
      <c r="AM49" s="342"/>
      <c r="AN49" s="343" t="s">
        <v>62</v>
      </c>
      <c r="AO49" s="342"/>
      <c r="AP49" s="342"/>
      <c r="AQ49" s="78" t="s">
        <v>63</v>
      </c>
      <c r="AR49" s="59"/>
      <c r="AS49" s="79" t="s">
        <v>64</v>
      </c>
      <c r="AT49" s="80" t="s">
        <v>65</v>
      </c>
      <c r="AU49" s="80" t="s">
        <v>66</v>
      </c>
      <c r="AV49" s="80" t="s">
        <v>67</v>
      </c>
      <c r="AW49" s="80" t="s">
        <v>68</v>
      </c>
      <c r="AX49" s="80" t="s">
        <v>69</v>
      </c>
      <c r="AY49" s="80" t="s">
        <v>70</v>
      </c>
      <c r="AZ49" s="80" t="s">
        <v>71</v>
      </c>
      <c r="BA49" s="80" t="s">
        <v>72</v>
      </c>
      <c r="BB49" s="80" t="s">
        <v>73</v>
      </c>
      <c r="BC49" s="80" t="s">
        <v>74</v>
      </c>
      <c r="BD49" s="81" t="s">
        <v>75</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76</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25">
        <f>ROUND(SUM(AG52:AG53),2)</f>
        <v>0</v>
      </c>
      <c r="AH51" s="325"/>
      <c r="AI51" s="325"/>
      <c r="AJ51" s="325"/>
      <c r="AK51" s="325"/>
      <c r="AL51" s="325"/>
      <c r="AM51" s="325"/>
      <c r="AN51" s="326">
        <f>SUM(AG51,AT51)</f>
        <v>0</v>
      </c>
      <c r="AO51" s="326"/>
      <c r="AP51" s="326"/>
      <c r="AQ51" s="87" t="s">
        <v>22</v>
      </c>
      <c r="AR51" s="69"/>
      <c r="AS51" s="88">
        <f>ROUND(SUM(AS52:AS53),2)</f>
        <v>0</v>
      </c>
      <c r="AT51" s="89">
        <f>ROUND(SUM(AV51:AW51),2)</f>
        <v>0</v>
      </c>
      <c r="AU51" s="90">
        <f>ROUND(SUM(AU52:AU53),5)</f>
        <v>0</v>
      </c>
      <c r="AV51" s="89">
        <f>ROUND(AZ51*L26,2)</f>
        <v>0</v>
      </c>
      <c r="AW51" s="89">
        <f>ROUND(BA51*L27,2)</f>
        <v>0</v>
      </c>
      <c r="AX51" s="89">
        <f>ROUND(BB51*L26,2)</f>
        <v>0</v>
      </c>
      <c r="AY51" s="89">
        <f>ROUND(BC51*L27,2)</f>
        <v>0</v>
      </c>
      <c r="AZ51" s="89">
        <f>ROUND(SUM(AZ52:AZ53),2)</f>
        <v>0</v>
      </c>
      <c r="BA51" s="89">
        <f>ROUND(SUM(BA52:BA53),2)</f>
        <v>0</v>
      </c>
      <c r="BB51" s="89">
        <f>ROUND(SUM(BB52:BB53),2)</f>
        <v>0</v>
      </c>
      <c r="BC51" s="89">
        <f>ROUND(SUM(BC52:BC53),2)</f>
        <v>0</v>
      </c>
      <c r="BD51" s="91">
        <f>ROUND(SUM(BD52:BD53),2)</f>
        <v>0</v>
      </c>
      <c r="BS51" s="92" t="s">
        <v>77</v>
      </c>
      <c r="BT51" s="92" t="s">
        <v>78</v>
      </c>
      <c r="BU51" s="93" t="s">
        <v>79</v>
      </c>
      <c r="BV51" s="92" t="s">
        <v>80</v>
      </c>
      <c r="BW51" s="92" t="s">
        <v>7</v>
      </c>
      <c r="BX51" s="92" t="s">
        <v>81</v>
      </c>
      <c r="CL51" s="92" t="s">
        <v>22</v>
      </c>
    </row>
    <row r="52" spans="1:91" s="5" customFormat="1" ht="22.5" customHeight="1">
      <c r="A52" s="94" t="s">
        <v>82</v>
      </c>
      <c r="B52" s="95"/>
      <c r="C52" s="96"/>
      <c r="D52" s="330" t="s">
        <v>83</v>
      </c>
      <c r="E52" s="330"/>
      <c r="F52" s="330"/>
      <c r="G52" s="330"/>
      <c r="H52" s="330"/>
      <c r="I52" s="97"/>
      <c r="J52" s="330" t="s">
        <v>84</v>
      </c>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28">
        <f>'01 - Stavební objekt'!J27</f>
        <v>0</v>
      </c>
      <c r="AH52" s="329"/>
      <c r="AI52" s="329"/>
      <c r="AJ52" s="329"/>
      <c r="AK52" s="329"/>
      <c r="AL52" s="329"/>
      <c r="AM52" s="329"/>
      <c r="AN52" s="328">
        <f>SUM(AG52,AT52)</f>
        <v>0</v>
      </c>
      <c r="AO52" s="329"/>
      <c r="AP52" s="329"/>
      <c r="AQ52" s="98" t="s">
        <v>85</v>
      </c>
      <c r="AR52" s="99"/>
      <c r="AS52" s="100">
        <v>0</v>
      </c>
      <c r="AT52" s="101">
        <f>ROUND(SUM(AV52:AW52),2)</f>
        <v>0</v>
      </c>
      <c r="AU52" s="102">
        <f>'01 - Stavební objekt'!P95</f>
        <v>0</v>
      </c>
      <c r="AV52" s="101">
        <f>'01 - Stavební objekt'!J30</f>
        <v>0</v>
      </c>
      <c r="AW52" s="101">
        <f>'01 - Stavební objekt'!J31</f>
        <v>0</v>
      </c>
      <c r="AX52" s="101">
        <f>'01 - Stavební objekt'!J32</f>
        <v>0</v>
      </c>
      <c r="AY52" s="101">
        <f>'01 - Stavební objekt'!J33</f>
        <v>0</v>
      </c>
      <c r="AZ52" s="101">
        <f>'01 - Stavební objekt'!F30</f>
        <v>0</v>
      </c>
      <c r="BA52" s="101">
        <f>'01 - Stavební objekt'!F31</f>
        <v>0</v>
      </c>
      <c r="BB52" s="101">
        <f>'01 - Stavební objekt'!F32</f>
        <v>0</v>
      </c>
      <c r="BC52" s="101">
        <f>'01 - Stavební objekt'!F33</f>
        <v>0</v>
      </c>
      <c r="BD52" s="103">
        <f>'01 - Stavební objekt'!F34</f>
        <v>0</v>
      </c>
      <c r="BT52" s="104" t="s">
        <v>24</v>
      </c>
      <c r="BV52" s="104" t="s">
        <v>80</v>
      </c>
      <c r="BW52" s="104" t="s">
        <v>86</v>
      </c>
      <c r="BX52" s="104" t="s">
        <v>7</v>
      </c>
      <c r="CL52" s="104" t="s">
        <v>22</v>
      </c>
      <c r="CM52" s="104" t="s">
        <v>87</v>
      </c>
    </row>
    <row r="53" spans="1:91" s="5" customFormat="1" ht="22.5" customHeight="1">
      <c r="A53" s="94" t="s">
        <v>82</v>
      </c>
      <c r="B53" s="95"/>
      <c r="C53" s="96"/>
      <c r="D53" s="330" t="s">
        <v>88</v>
      </c>
      <c r="E53" s="330"/>
      <c r="F53" s="330"/>
      <c r="G53" s="330"/>
      <c r="H53" s="330"/>
      <c r="I53" s="97"/>
      <c r="J53" s="330" t="s">
        <v>89</v>
      </c>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28">
        <f>'02 - Vedlejší a ostatní n...'!J27</f>
        <v>0</v>
      </c>
      <c r="AH53" s="329"/>
      <c r="AI53" s="329"/>
      <c r="AJ53" s="329"/>
      <c r="AK53" s="329"/>
      <c r="AL53" s="329"/>
      <c r="AM53" s="329"/>
      <c r="AN53" s="328">
        <f>SUM(AG53,AT53)</f>
        <v>0</v>
      </c>
      <c r="AO53" s="329"/>
      <c r="AP53" s="329"/>
      <c r="AQ53" s="98" t="s">
        <v>90</v>
      </c>
      <c r="AR53" s="99"/>
      <c r="AS53" s="105">
        <v>0</v>
      </c>
      <c r="AT53" s="106">
        <f>ROUND(SUM(AV53:AW53),2)</f>
        <v>0</v>
      </c>
      <c r="AU53" s="107">
        <f>'02 - Vedlejší a ostatní n...'!P77</f>
        <v>0</v>
      </c>
      <c r="AV53" s="106">
        <f>'02 - Vedlejší a ostatní n...'!J30</f>
        <v>0</v>
      </c>
      <c r="AW53" s="106">
        <f>'02 - Vedlejší a ostatní n...'!J31</f>
        <v>0</v>
      </c>
      <c r="AX53" s="106">
        <f>'02 - Vedlejší a ostatní n...'!J32</f>
        <v>0</v>
      </c>
      <c r="AY53" s="106">
        <f>'02 - Vedlejší a ostatní n...'!J33</f>
        <v>0</v>
      </c>
      <c r="AZ53" s="106">
        <f>'02 - Vedlejší a ostatní n...'!F30</f>
        <v>0</v>
      </c>
      <c r="BA53" s="106">
        <f>'02 - Vedlejší a ostatní n...'!F31</f>
        <v>0</v>
      </c>
      <c r="BB53" s="106">
        <f>'02 - Vedlejší a ostatní n...'!F32</f>
        <v>0</v>
      </c>
      <c r="BC53" s="106">
        <f>'02 - Vedlejší a ostatní n...'!F33</f>
        <v>0</v>
      </c>
      <c r="BD53" s="108">
        <f>'02 - Vedlejší a ostatní n...'!F34</f>
        <v>0</v>
      </c>
      <c r="BT53" s="104" t="s">
        <v>24</v>
      </c>
      <c r="BV53" s="104" t="s">
        <v>80</v>
      </c>
      <c r="BW53" s="104" t="s">
        <v>91</v>
      </c>
      <c r="BX53" s="104" t="s">
        <v>7</v>
      </c>
      <c r="CL53" s="104" t="s">
        <v>22</v>
      </c>
      <c r="CM53" s="104" t="s">
        <v>87</v>
      </c>
    </row>
    <row r="54" spans="1:91" s="1" customFormat="1" ht="30" customHeight="1">
      <c r="B54" s="39"/>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59"/>
    </row>
    <row r="55" spans="1:91" s="1" customFormat="1" ht="6.95" customHeight="1">
      <c r="B55" s="54"/>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9"/>
    </row>
  </sheetData>
  <sheetProtection password="CC35" sheet="1" objects="1" scenarios="1" formatCells="0" formatColumns="0" formatRows="0" sort="0" autoFilter="0"/>
  <mergeCells count="45">
    <mergeCell ref="L28:O28"/>
    <mergeCell ref="L26:O26"/>
    <mergeCell ref="W26:AE26"/>
    <mergeCell ref="AK26:AO26"/>
    <mergeCell ref="L27:O27"/>
    <mergeCell ref="W27:AE27"/>
    <mergeCell ref="AK27:AO27"/>
    <mergeCell ref="K6:AO6"/>
    <mergeCell ref="E14:AJ14"/>
    <mergeCell ref="E20:AN20"/>
    <mergeCell ref="AK23:AO23"/>
    <mergeCell ref="L25:O25"/>
    <mergeCell ref="W25:AE25"/>
    <mergeCell ref="AK25:AO25"/>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AG51:AM51"/>
    <mergeCell ref="AN51:AP51"/>
    <mergeCell ref="AR2:BE2"/>
    <mergeCell ref="AN52:AP52"/>
    <mergeCell ref="AG52:AM52"/>
    <mergeCell ref="L42:AO42"/>
    <mergeCell ref="AM44:AN44"/>
    <mergeCell ref="AM46:AP46"/>
    <mergeCell ref="AS46:AT48"/>
    <mergeCell ref="W28:AE28"/>
    <mergeCell ref="AK28:AO28"/>
    <mergeCell ref="L29:O29"/>
    <mergeCell ref="W29:AE29"/>
    <mergeCell ref="AK29:AO29"/>
    <mergeCell ref="BE5:BE32"/>
    <mergeCell ref="K5:AO5"/>
  </mergeCells>
  <hyperlinks>
    <hyperlink ref="K1:S1" location="C2" display="1) Rekapitulace stavby"/>
    <hyperlink ref="W1:AI1" location="C51" display="2) Rekapitulace objektů stavby a soupisů prací"/>
    <hyperlink ref="A52" location="'01 - Stavební objekt'!C2" display="/"/>
    <hyperlink ref="A53" location="'02 - Vedlejší a ostatní 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16"/>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92</v>
      </c>
      <c r="G1" s="366" t="s">
        <v>93</v>
      </c>
      <c r="H1" s="366"/>
      <c r="I1" s="113"/>
      <c r="J1" s="112" t="s">
        <v>94</v>
      </c>
      <c r="K1" s="111" t="s">
        <v>95</v>
      </c>
      <c r="L1" s="112" t="s">
        <v>96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7"/>
      <c r="M2" s="327"/>
      <c r="N2" s="327"/>
      <c r="O2" s="327"/>
      <c r="P2" s="327"/>
      <c r="Q2" s="327"/>
      <c r="R2" s="327"/>
      <c r="S2" s="327"/>
      <c r="T2" s="327"/>
      <c r="U2" s="327"/>
      <c r="V2" s="327"/>
      <c r="AT2" s="22" t="s">
        <v>86</v>
      </c>
    </row>
    <row r="3" spans="1:70" ht="6.95" customHeight="1">
      <c r="B3" s="23"/>
      <c r="C3" s="24"/>
      <c r="D3" s="24"/>
      <c r="E3" s="24"/>
      <c r="F3" s="24"/>
      <c r="G3" s="24"/>
      <c r="H3" s="24"/>
      <c r="I3" s="114"/>
      <c r="J3" s="24"/>
      <c r="K3" s="25"/>
      <c r="AT3" s="22" t="s">
        <v>87</v>
      </c>
    </row>
    <row r="4" spans="1:70" ht="36.950000000000003" customHeight="1">
      <c r="B4" s="26"/>
      <c r="C4" s="27"/>
      <c r="D4" s="28" t="s">
        <v>97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22.5" customHeight="1">
      <c r="B7" s="26"/>
      <c r="C7" s="27"/>
      <c r="D7" s="27"/>
      <c r="E7" s="367" t="str">
        <f>'Rekapitulace stavby'!K6</f>
        <v>Objekt konzervatoře - oprava střechy, Tylova 931/15, Plzeň 3</v>
      </c>
      <c r="F7" s="368"/>
      <c r="G7" s="368"/>
      <c r="H7" s="368"/>
      <c r="I7" s="115"/>
      <c r="J7" s="27"/>
      <c r="K7" s="29"/>
    </row>
    <row r="8" spans="1:70" s="1" customFormat="1" ht="15">
      <c r="B8" s="39"/>
      <c r="C8" s="40"/>
      <c r="D8" s="35" t="s">
        <v>98</v>
      </c>
      <c r="E8" s="40"/>
      <c r="F8" s="40"/>
      <c r="G8" s="40"/>
      <c r="H8" s="40"/>
      <c r="I8" s="116"/>
      <c r="J8" s="40"/>
      <c r="K8" s="43"/>
    </row>
    <row r="9" spans="1:70" s="1" customFormat="1" ht="36.950000000000003" customHeight="1">
      <c r="B9" s="39"/>
      <c r="C9" s="40"/>
      <c r="D9" s="40"/>
      <c r="E9" s="369" t="s">
        <v>99</v>
      </c>
      <c r="F9" s="370"/>
      <c r="G9" s="370"/>
      <c r="H9" s="370"/>
      <c r="I9" s="116"/>
      <c r="J9" s="40"/>
      <c r="K9" s="43"/>
    </row>
    <row r="10" spans="1:70" s="1" customFormat="1">
      <c r="B10" s="39"/>
      <c r="C10" s="40"/>
      <c r="D10" s="40"/>
      <c r="E10" s="40"/>
      <c r="F10" s="40"/>
      <c r="G10" s="40"/>
      <c r="H10" s="40"/>
      <c r="I10" s="116"/>
      <c r="J10" s="40"/>
      <c r="K10" s="43"/>
    </row>
    <row r="11" spans="1:70" s="1" customFormat="1" ht="14.45" customHeight="1">
      <c r="B11" s="39"/>
      <c r="C11" s="40"/>
      <c r="D11" s="35" t="s">
        <v>21</v>
      </c>
      <c r="E11" s="40"/>
      <c r="F11" s="33" t="s">
        <v>22</v>
      </c>
      <c r="G11" s="40"/>
      <c r="H11" s="40"/>
      <c r="I11" s="117" t="s">
        <v>23</v>
      </c>
      <c r="J11" s="33" t="s">
        <v>22</v>
      </c>
      <c r="K11" s="43"/>
    </row>
    <row r="12" spans="1:70" s="1" customFormat="1" ht="14.45" customHeight="1">
      <c r="B12" s="39"/>
      <c r="C12" s="40"/>
      <c r="D12" s="35" t="s">
        <v>25</v>
      </c>
      <c r="E12" s="40"/>
      <c r="F12" s="33" t="s">
        <v>26</v>
      </c>
      <c r="G12" s="40"/>
      <c r="H12" s="40"/>
      <c r="I12" s="117" t="s">
        <v>27</v>
      </c>
      <c r="J12" s="118" t="str">
        <f>'Rekapitulace stavby'!AN8</f>
        <v>30.5.2016</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31</v>
      </c>
      <c r="E14" s="40"/>
      <c r="F14" s="40"/>
      <c r="G14" s="40"/>
      <c r="H14" s="40"/>
      <c r="I14" s="117" t="s">
        <v>32</v>
      </c>
      <c r="J14" s="33" t="s">
        <v>22</v>
      </c>
      <c r="K14" s="43"/>
    </row>
    <row r="15" spans="1:70" s="1" customFormat="1" ht="18" customHeight="1">
      <c r="B15" s="39"/>
      <c r="C15" s="40"/>
      <c r="D15" s="40"/>
      <c r="E15" s="33" t="s">
        <v>33</v>
      </c>
      <c r="F15" s="40"/>
      <c r="G15" s="40"/>
      <c r="H15" s="40"/>
      <c r="I15" s="117" t="s">
        <v>34</v>
      </c>
      <c r="J15" s="33" t="s">
        <v>22</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35</v>
      </c>
      <c r="E17" s="40"/>
      <c r="F17" s="40"/>
      <c r="G17" s="40"/>
      <c r="H17" s="40"/>
      <c r="I17" s="117" t="s">
        <v>32</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34</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37</v>
      </c>
      <c r="E20" s="40"/>
      <c r="F20" s="40"/>
      <c r="G20" s="40"/>
      <c r="H20" s="40"/>
      <c r="I20" s="117" t="s">
        <v>32</v>
      </c>
      <c r="J20" s="33" t="s">
        <v>38</v>
      </c>
      <c r="K20" s="43"/>
    </row>
    <row r="21" spans="2:11" s="1" customFormat="1" ht="18" customHeight="1">
      <c r="B21" s="39"/>
      <c r="C21" s="40"/>
      <c r="D21" s="40"/>
      <c r="E21" s="33" t="s">
        <v>39</v>
      </c>
      <c r="F21" s="40"/>
      <c r="G21" s="40"/>
      <c r="H21" s="40"/>
      <c r="I21" s="117" t="s">
        <v>34</v>
      </c>
      <c r="J21" s="33" t="s">
        <v>40</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42</v>
      </c>
      <c r="E23" s="40"/>
      <c r="F23" s="40"/>
      <c r="G23" s="40"/>
      <c r="H23" s="40"/>
      <c r="I23" s="116"/>
      <c r="J23" s="40"/>
      <c r="K23" s="43"/>
    </row>
    <row r="24" spans="2:11" s="6" customFormat="1" ht="105.75" customHeight="1">
      <c r="B24" s="119"/>
      <c r="C24" s="120"/>
      <c r="D24" s="120"/>
      <c r="E24" s="359" t="s">
        <v>43</v>
      </c>
      <c r="F24" s="359"/>
      <c r="G24" s="359"/>
      <c r="H24" s="35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44</v>
      </c>
      <c r="E27" s="40"/>
      <c r="F27" s="40"/>
      <c r="G27" s="40"/>
      <c r="H27" s="40"/>
      <c r="I27" s="116"/>
      <c r="J27" s="126">
        <f>ROUND(J95,2)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46</v>
      </c>
      <c r="G29" s="40"/>
      <c r="H29" s="40"/>
      <c r="I29" s="127" t="s">
        <v>45</v>
      </c>
      <c r="J29" s="44" t="s">
        <v>47</v>
      </c>
      <c r="K29" s="43"/>
    </row>
    <row r="30" spans="2:11" s="1" customFormat="1" ht="14.45" customHeight="1">
      <c r="B30" s="39"/>
      <c r="C30" s="40"/>
      <c r="D30" s="47" t="s">
        <v>48</v>
      </c>
      <c r="E30" s="47" t="s">
        <v>49</v>
      </c>
      <c r="F30" s="128">
        <f>ROUND(SUM(BE95:BE315), 2)</f>
        <v>0</v>
      </c>
      <c r="G30" s="40"/>
      <c r="H30" s="40"/>
      <c r="I30" s="129">
        <v>0.21</v>
      </c>
      <c r="J30" s="128">
        <f>ROUND(ROUND((SUM(BE95:BE315)), 2)*I30, 2)</f>
        <v>0</v>
      </c>
      <c r="K30" s="43"/>
    </row>
    <row r="31" spans="2:11" s="1" customFormat="1" ht="14.45" customHeight="1">
      <c r="B31" s="39"/>
      <c r="C31" s="40"/>
      <c r="D31" s="40"/>
      <c r="E31" s="47" t="s">
        <v>50</v>
      </c>
      <c r="F31" s="128">
        <f>ROUND(SUM(BF95:BF315), 2)</f>
        <v>0</v>
      </c>
      <c r="G31" s="40"/>
      <c r="H31" s="40"/>
      <c r="I31" s="129">
        <v>0.15</v>
      </c>
      <c r="J31" s="128">
        <f>ROUND(ROUND((SUM(BF95:BF315)), 2)*I31, 2)</f>
        <v>0</v>
      </c>
      <c r="K31" s="43"/>
    </row>
    <row r="32" spans="2:11" s="1" customFormat="1" ht="14.45" hidden="1" customHeight="1">
      <c r="B32" s="39"/>
      <c r="C32" s="40"/>
      <c r="D32" s="40"/>
      <c r="E32" s="47" t="s">
        <v>51</v>
      </c>
      <c r="F32" s="128">
        <f>ROUND(SUM(BG95:BG315), 2)</f>
        <v>0</v>
      </c>
      <c r="G32" s="40"/>
      <c r="H32" s="40"/>
      <c r="I32" s="129">
        <v>0.21</v>
      </c>
      <c r="J32" s="128">
        <v>0</v>
      </c>
      <c r="K32" s="43"/>
    </row>
    <row r="33" spans="2:11" s="1" customFormat="1" ht="14.45" hidden="1" customHeight="1">
      <c r="B33" s="39"/>
      <c r="C33" s="40"/>
      <c r="D33" s="40"/>
      <c r="E33" s="47" t="s">
        <v>52</v>
      </c>
      <c r="F33" s="128">
        <f>ROUND(SUM(BH95:BH315), 2)</f>
        <v>0</v>
      </c>
      <c r="G33" s="40"/>
      <c r="H33" s="40"/>
      <c r="I33" s="129">
        <v>0.15</v>
      </c>
      <c r="J33" s="128">
        <v>0</v>
      </c>
      <c r="K33" s="43"/>
    </row>
    <row r="34" spans="2:11" s="1" customFormat="1" ht="14.45" hidden="1" customHeight="1">
      <c r="B34" s="39"/>
      <c r="C34" s="40"/>
      <c r="D34" s="40"/>
      <c r="E34" s="47" t="s">
        <v>53</v>
      </c>
      <c r="F34" s="128">
        <f>ROUND(SUM(BI95:BI315),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54</v>
      </c>
      <c r="E36" s="77"/>
      <c r="F36" s="77"/>
      <c r="G36" s="132" t="s">
        <v>55</v>
      </c>
      <c r="H36" s="133" t="s">
        <v>56</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100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22.5" customHeight="1">
      <c r="B45" s="39"/>
      <c r="C45" s="40"/>
      <c r="D45" s="40"/>
      <c r="E45" s="367" t="str">
        <f>E7</f>
        <v>Objekt konzervatoře - oprava střechy, Tylova 931/15, Plzeň 3</v>
      </c>
      <c r="F45" s="368"/>
      <c r="G45" s="368"/>
      <c r="H45" s="368"/>
      <c r="I45" s="116"/>
      <c r="J45" s="40"/>
      <c r="K45" s="43"/>
    </row>
    <row r="46" spans="2:11" s="1" customFormat="1" ht="14.45" customHeight="1">
      <c r="B46" s="39"/>
      <c r="C46" s="35" t="s">
        <v>98</v>
      </c>
      <c r="D46" s="40"/>
      <c r="E46" s="40"/>
      <c r="F46" s="40"/>
      <c r="G46" s="40"/>
      <c r="H46" s="40"/>
      <c r="I46" s="116"/>
      <c r="J46" s="40"/>
      <c r="K46" s="43"/>
    </row>
    <row r="47" spans="2:11" s="1" customFormat="1" ht="23.25" customHeight="1">
      <c r="B47" s="39"/>
      <c r="C47" s="40"/>
      <c r="D47" s="40"/>
      <c r="E47" s="369" t="str">
        <f>E9</f>
        <v>01 - Stavební objekt</v>
      </c>
      <c r="F47" s="370"/>
      <c r="G47" s="370"/>
      <c r="H47" s="370"/>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25</v>
      </c>
      <c r="D49" s="40"/>
      <c r="E49" s="40"/>
      <c r="F49" s="33" t="str">
        <f>F12</f>
        <v>Tylova 931/15, Plzeň 3</v>
      </c>
      <c r="G49" s="40"/>
      <c r="H49" s="40"/>
      <c r="I49" s="117" t="s">
        <v>27</v>
      </c>
      <c r="J49" s="118" t="str">
        <f>IF(J12="","",J12)</f>
        <v>30.5.2016</v>
      </c>
      <c r="K49" s="43"/>
    </row>
    <row r="50" spans="2:47" s="1" customFormat="1" ht="6.95" customHeight="1">
      <c r="B50" s="39"/>
      <c r="C50" s="40"/>
      <c r="D50" s="40"/>
      <c r="E50" s="40"/>
      <c r="F50" s="40"/>
      <c r="G50" s="40"/>
      <c r="H50" s="40"/>
      <c r="I50" s="116"/>
      <c r="J50" s="40"/>
      <c r="K50" s="43"/>
    </row>
    <row r="51" spans="2:47" s="1" customFormat="1" ht="15">
      <c r="B51" s="39"/>
      <c r="C51" s="35" t="s">
        <v>31</v>
      </c>
      <c r="D51" s="40"/>
      <c r="E51" s="40"/>
      <c r="F51" s="33" t="str">
        <f>E15</f>
        <v>Konzervatoř Plzeň, Kopeckého Sady 10, Plzeň</v>
      </c>
      <c r="G51" s="40"/>
      <c r="H51" s="40"/>
      <c r="I51" s="117" t="s">
        <v>37</v>
      </c>
      <c r="J51" s="33" t="str">
        <f>E21</f>
        <v>Luboš Beneda,Čižická 279, 33209 Štěnovice</v>
      </c>
      <c r="K51" s="43"/>
    </row>
    <row r="52" spans="2:47" s="1" customFormat="1" ht="14.45" customHeight="1">
      <c r="B52" s="39"/>
      <c r="C52" s="35" t="s">
        <v>35</v>
      </c>
      <c r="D52" s="40"/>
      <c r="E52" s="40"/>
      <c r="F52" s="33" t="str">
        <f>IF(E18="","",E18)</f>
        <v/>
      </c>
      <c r="G52" s="40"/>
      <c r="H52" s="40"/>
      <c r="I52" s="116"/>
      <c r="J52" s="40"/>
      <c r="K52" s="43"/>
    </row>
    <row r="53" spans="2:47" s="1" customFormat="1" ht="10.35" customHeight="1">
      <c r="B53" s="39"/>
      <c r="C53" s="40"/>
      <c r="D53" s="40"/>
      <c r="E53" s="40"/>
      <c r="F53" s="40"/>
      <c r="G53" s="40"/>
      <c r="H53" s="40"/>
      <c r="I53" s="116"/>
      <c r="J53" s="40"/>
      <c r="K53" s="43"/>
    </row>
    <row r="54" spans="2:47" s="1" customFormat="1" ht="29.25" customHeight="1">
      <c r="B54" s="39"/>
      <c r="C54" s="142" t="s">
        <v>101</v>
      </c>
      <c r="D54" s="130"/>
      <c r="E54" s="130"/>
      <c r="F54" s="130"/>
      <c r="G54" s="130"/>
      <c r="H54" s="130"/>
      <c r="I54" s="143"/>
      <c r="J54" s="144" t="s">
        <v>102</v>
      </c>
      <c r="K54" s="145"/>
    </row>
    <row r="55" spans="2:47" s="1" customFormat="1" ht="10.35" customHeight="1">
      <c r="B55" s="39"/>
      <c r="C55" s="40"/>
      <c r="D55" s="40"/>
      <c r="E55" s="40"/>
      <c r="F55" s="40"/>
      <c r="G55" s="40"/>
      <c r="H55" s="40"/>
      <c r="I55" s="116"/>
      <c r="J55" s="40"/>
      <c r="K55" s="43"/>
    </row>
    <row r="56" spans="2:47" s="1" customFormat="1" ht="29.25" customHeight="1">
      <c r="B56" s="39"/>
      <c r="C56" s="146" t="s">
        <v>103</v>
      </c>
      <c r="D56" s="40"/>
      <c r="E56" s="40"/>
      <c r="F56" s="40"/>
      <c r="G56" s="40"/>
      <c r="H56" s="40"/>
      <c r="I56" s="116"/>
      <c r="J56" s="126">
        <f>J95</f>
        <v>0</v>
      </c>
      <c r="K56" s="43"/>
      <c r="AU56" s="22" t="s">
        <v>104</v>
      </c>
    </row>
    <row r="57" spans="2:47" s="7" customFormat="1" ht="24.95" customHeight="1">
      <c r="B57" s="147"/>
      <c r="C57" s="148"/>
      <c r="D57" s="149" t="s">
        <v>105</v>
      </c>
      <c r="E57" s="150"/>
      <c r="F57" s="150"/>
      <c r="G57" s="150"/>
      <c r="H57" s="150"/>
      <c r="I57" s="151"/>
      <c r="J57" s="152">
        <f>J96</f>
        <v>0</v>
      </c>
      <c r="K57" s="153"/>
    </row>
    <row r="58" spans="2:47" s="8" customFormat="1" ht="19.899999999999999" customHeight="1">
      <c r="B58" s="154"/>
      <c r="C58" s="155"/>
      <c r="D58" s="156" t="s">
        <v>106</v>
      </c>
      <c r="E58" s="157"/>
      <c r="F58" s="157"/>
      <c r="G58" s="157"/>
      <c r="H58" s="157"/>
      <c r="I58" s="158"/>
      <c r="J58" s="159">
        <f>J97</f>
        <v>0</v>
      </c>
      <c r="K58" s="160"/>
    </row>
    <row r="59" spans="2:47" s="8" customFormat="1" ht="19.899999999999999" customHeight="1">
      <c r="B59" s="154"/>
      <c r="C59" s="155"/>
      <c r="D59" s="156" t="s">
        <v>107</v>
      </c>
      <c r="E59" s="157"/>
      <c r="F59" s="157"/>
      <c r="G59" s="157"/>
      <c r="H59" s="157"/>
      <c r="I59" s="158"/>
      <c r="J59" s="159">
        <f>J104</f>
        <v>0</v>
      </c>
      <c r="K59" s="160"/>
    </row>
    <row r="60" spans="2:47" s="8" customFormat="1" ht="19.899999999999999" customHeight="1">
      <c r="B60" s="154"/>
      <c r="C60" s="155"/>
      <c r="D60" s="156" t="s">
        <v>108</v>
      </c>
      <c r="E60" s="157"/>
      <c r="F60" s="157"/>
      <c r="G60" s="157"/>
      <c r="H60" s="157"/>
      <c r="I60" s="158"/>
      <c r="J60" s="159">
        <f>J124</f>
        <v>0</v>
      </c>
      <c r="K60" s="160"/>
    </row>
    <row r="61" spans="2:47" s="8" customFormat="1" ht="19.899999999999999" customHeight="1">
      <c r="B61" s="154"/>
      <c r="C61" s="155"/>
      <c r="D61" s="156" t="s">
        <v>109</v>
      </c>
      <c r="E61" s="157"/>
      <c r="F61" s="157"/>
      <c r="G61" s="157"/>
      <c r="H61" s="157"/>
      <c r="I61" s="158"/>
      <c r="J61" s="159">
        <f>J136</f>
        <v>0</v>
      </c>
      <c r="K61" s="160"/>
    </row>
    <row r="62" spans="2:47" s="8" customFormat="1" ht="19.899999999999999" customHeight="1">
      <c r="B62" s="154"/>
      <c r="C62" s="155"/>
      <c r="D62" s="156" t="s">
        <v>110</v>
      </c>
      <c r="E62" s="157"/>
      <c r="F62" s="157"/>
      <c r="G62" s="157"/>
      <c r="H62" s="157"/>
      <c r="I62" s="158"/>
      <c r="J62" s="159">
        <f>J139</f>
        <v>0</v>
      </c>
      <c r="K62" s="160"/>
    </row>
    <row r="63" spans="2:47" s="8" customFormat="1" ht="19.899999999999999" customHeight="1">
      <c r="B63" s="154"/>
      <c r="C63" s="155"/>
      <c r="D63" s="156" t="s">
        <v>111</v>
      </c>
      <c r="E63" s="157"/>
      <c r="F63" s="157"/>
      <c r="G63" s="157"/>
      <c r="H63" s="157"/>
      <c r="I63" s="158"/>
      <c r="J63" s="159">
        <f>J198</f>
        <v>0</v>
      </c>
      <c r="K63" s="160"/>
    </row>
    <row r="64" spans="2:47" s="8" customFormat="1" ht="19.899999999999999" customHeight="1">
      <c r="B64" s="154"/>
      <c r="C64" s="155"/>
      <c r="D64" s="156" t="s">
        <v>112</v>
      </c>
      <c r="E64" s="157"/>
      <c r="F64" s="157"/>
      <c r="G64" s="157"/>
      <c r="H64" s="157"/>
      <c r="I64" s="158"/>
      <c r="J64" s="159">
        <f>J204</f>
        <v>0</v>
      </c>
      <c r="K64" s="160"/>
    </row>
    <row r="65" spans="2:11" s="7" customFormat="1" ht="24.95" customHeight="1">
      <c r="B65" s="147"/>
      <c r="C65" s="148"/>
      <c r="D65" s="149" t="s">
        <v>113</v>
      </c>
      <c r="E65" s="150"/>
      <c r="F65" s="150"/>
      <c r="G65" s="150"/>
      <c r="H65" s="150"/>
      <c r="I65" s="151"/>
      <c r="J65" s="152">
        <f>J206</f>
        <v>0</v>
      </c>
      <c r="K65" s="153"/>
    </row>
    <row r="66" spans="2:11" s="8" customFormat="1" ht="19.899999999999999" customHeight="1">
      <c r="B66" s="154"/>
      <c r="C66" s="155"/>
      <c r="D66" s="156" t="s">
        <v>114</v>
      </c>
      <c r="E66" s="157"/>
      <c r="F66" s="157"/>
      <c r="G66" s="157"/>
      <c r="H66" s="157"/>
      <c r="I66" s="158"/>
      <c r="J66" s="159">
        <f>J207</f>
        <v>0</v>
      </c>
      <c r="K66" s="160"/>
    </row>
    <row r="67" spans="2:11" s="8" customFormat="1" ht="19.899999999999999" customHeight="1">
      <c r="B67" s="154"/>
      <c r="C67" s="155"/>
      <c r="D67" s="156" t="s">
        <v>115</v>
      </c>
      <c r="E67" s="157"/>
      <c r="F67" s="157"/>
      <c r="G67" s="157"/>
      <c r="H67" s="157"/>
      <c r="I67" s="158"/>
      <c r="J67" s="159">
        <f>J221</f>
        <v>0</v>
      </c>
      <c r="K67" s="160"/>
    </row>
    <row r="68" spans="2:11" s="8" customFormat="1" ht="19.899999999999999" customHeight="1">
      <c r="B68" s="154"/>
      <c r="C68" s="155"/>
      <c r="D68" s="156" t="s">
        <v>116</v>
      </c>
      <c r="E68" s="157"/>
      <c r="F68" s="157"/>
      <c r="G68" s="157"/>
      <c r="H68" s="157"/>
      <c r="I68" s="158"/>
      <c r="J68" s="159">
        <f>J226</f>
        <v>0</v>
      </c>
      <c r="K68" s="160"/>
    </row>
    <row r="69" spans="2:11" s="8" customFormat="1" ht="19.899999999999999" customHeight="1">
      <c r="B69" s="154"/>
      <c r="C69" s="155"/>
      <c r="D69" s="156" t="s">
        <v>117</v>
      </c>
      <c r="E69" s="157"/>
      <c r="F69" s="157"/>
      <c r="G69" s="157"/>
      <c r="H69" s="157"/>
      <c r="I69" s="158"/>
      <c r="J69" s="159">
        <f>J279</f>
        <v>0</v>
      </c>
      <c r="K69" s="160"/>
    </row>
    <row r="70" spans="2:11" s="8" customFormat="1" ht="19.899999999999999" customHeight="1">
      <c r="B70" s="154"/>
      <c r="C70" s="155"/>
      <c r="D70" s="156" t="s">
        <v>118</v>
      </c>
      <c r="E70" s="157"/>
      <c r="F70" s="157"/>
      <c r="G70" s="157"/>
      <c r="H70" s="157"/>
      <c r="I70" s="158"/>
      <c r="J70" s="159">
        <f>J295</f>
        <v>0</v>
      </c>
      <c r="K70" s="160"/>
    </row>
    <row r="71" spans="2:11" s="8" customFormat="1" ht="19.899999999999999" customHeight="1">
      <c r="B71" s="154"/>
      <c r="C71" s="155"/>
      <c r="D71" s="156" t="s">
        <v>119</v>
      </c>
      <c r="E71" s="157"/>
      <c r="F71" s="157"/>
      <c r="G71" s="157"/>
      <c r="H71" s="157"/>
      <c r="I71" s="158"/>
      <c r="J71" s="159">
        <f>J301</f>
        <v>0</v>
      </c>
      <c r="K71" s="160"/>
    </row>
    <row r="72" spans="2:11" s="8" customFormat="1" ht="19.899999999999999" customHeight="1">
      <c r="B72" s="154"/>
      <c r="C72" s="155"/>
      <c r="D72" s="156" t="s">
        <v>120</v>
      </c>
      <c r="E72" s="157"/>
      <c r="F72" s="157"/>
      <c r="G72" s="157"/>
      <c r="H72" s="157"/>
      <c r="I72" s="158"/>
      <c r="J72" s="159">
        <f>J307</f>
        <v>0</v>
      </c>
      <c r="K72" s="160"/>
    </row>
    <row r="73" spans="2:11" s="8" customFormat="1" ht="19.899999999999999" customHeight="1">
      <c r="B73" s="154"/>
      <c r="C73" s="155"/>
      <c r="D73" s="156" t="s">
        <v>121</v>
      </c>
      <c r="E73" s="157"/>
      <c r="F73" s="157"/>
      <c r="G73" s="157"/>
      <c r="H73" s="157"/>
      <c r="I73" s="158"/>
      <c r="J73" s="159">
        <f>J310</f>
        <v>0</v>
      </c>
      <c r="K73" s="160"/>
    </row>
    <row r="74" spans="2:11" s="8" customFormat="1" ht="19.899999999999999" customHeight="1">
      <c r="B74" s="154"/>
      <c r="C74" s="155"/>
      <c r="D74" s="156" t="s">
        <v>122</v>
      </c>
      <c r="E74" s="157"/>
      <c r="F74" s="157"/>
      <c r="G74" s="157"/>
      <c r="H74" s="157"/>
      <c r="I74" s="158"/>
      <c r="J74" s="159">
        <f>J312</f>
        <v>0</v>
      </c>
      <c r="K74" s="160"/>
    </row>
    <row r="75" spans="2:11" s="8" customFormat="1" ht="19.899999999999999" customHeight="1">
      <c r="B75" s="154"/>
      <c r="C75" s="155"/>
      <c r="D75" s="156" t="s">
        <v>123</v>
      </c>
      <c r="E75" s="157"/>
      <c r="F75" s="157"/>
      <c r="G75" s="157"/>
      <c r="H75" s="157"/>
      <c r="I75" s="158"/>
      <c r="J75" s="159">
        <f>J314</f>
        <v>0</v>
      </c>
      <c r="K75" s="160"/>
    </row>
    <row r="76" spans="2:11" s="1" customFormat="1" ht="21.75" customHeight="1">
      <c r="B76" s="39"/>
      <c r="C76" s="40"/>
      <c r="D76" s="40"/>
      <c r="E76" s="40"/>
      <c r="F76" s="40"/>
      <c r="G76" s="40"/>
      <c r="H76" s="40"/>
      <c r="I76" s="116"/>
      <c r="J76" s="40"/>
      <c r="K76" s="43"/>
    </row>
    <row r="77" spans="2:11" s="1" customFormat="1" ht="6.95" customHeight="1">
      <c r="B77" s="54"/>
      <c r="C77" s="55"/>
      <c r="D77" s="55"/>
      <c r="E77" s="55"/>
      <c r="F77" s="55"/>
      <c r="G77" s="55"/>
      <c r="H77" s="55"/>
      <c r="I77" s="137"/>
      <c r="J77" s="55"/>
      <c r="K77" s="56"/>
    </row>
    <row r="81" spans="2:63" s="1" customFormat="1" ht="6.95" customHeight="1">
      <c r="B81" s="57"/>
      <c r="C81" s="58"/>
      <c r="D81" s="58"/>
      <c r="E81" s="58"/>
      <c r="F81" s="58"/>
      <c r="G81" s="58"/>
      <c r="H81" s="58"/>
      <c r="I81" s="140"/>
      <c r="J81" s="58"/>
      <c r="K81" s="58"/>
      <c r="L81" s="59"/>
    </row>
    <row r="82" spans="2:63" s="1" customFormat="1" ht="36.950000000000003" customHeight="1">
      <c r="B82" s="39"/>
      <c r="C82" s="60" t="s">
        <v>124</v>
      </c>
      <c r="D82" s="61"/>
      <c r="E82" s="61"/>
      <c r="F82" s="61"/>
      <c r="G82" s="61"/>
      <c r="H82" s="61"/>
      <c r="I82" s="161"/>
      <c r="J82" s="61"/>
      <c r="K82" s="61"/>
      <c r="L82" s="59"/>
    </row>
    <row r="83" spans="2:63" s="1" customFormat="1" ht="6.95" customHeight="1">
      <c r="B83" s="39"/>
      <c r="C83" s="61"/>
      <c r="D83" s="61"/>
      <c r="E83" s="61"/>
      <c r="F83" s="61"/>
      <c r="G83" s="61"/>
      <c r="H83" s="61"/>
      <c r="I83" s="161"/>
      <c r="J83" s="61"/>
      <c r="K83" s="61"/>
      <c r="L83" s="59"/>
    </row>
    <row r="84" spans="2:63" s="1" customFormat="1" ht="14.45" customHeight="1">
      <c r="B84" s="39"/>
      <c r="C84" s="63" t="s">
        <v>18</v>
      </c>
      <c r="D84" s="61"/>
      <c r="E84" s="61"/>
      <c r="F84" s="61"/>
      <c r="G84" s="61"/>
      <c r="H84" s="61"/>
      <c r="I84" s="161"/>
      <c r="J84" s="61"/>
      <c r="K84" s="61"/>
      <c r="L84" s="59"/>
    </row>
    <row r="85" spans="2:63" s="1" customFormat="1" ht="22.5" customHeight="1">
      <c r="B85" s="39"/>
      <c r="C85" s="61"/>
      <c r="D85" s="61"/>
      <c r="E85" s="363" t="str">
        <f>E7</f>
        <v>Objekt konzervatoře - oprava střechy, Tylova 931/15, Plzeň 3</v>
      </c>
      <c r="F85" s="364"/>
      <c r="G85" s="364"/>
      <c r="H85" s="364"/>
      <c r="I85" s="161"/>
      <c r="J85" s="61"/>
      <c r="K85" s="61"/>
      <c r="L85" s="59"/>
    </row>
    <row r="86" spans="2:63" s="1" customFormat="1" ht="14.45" customHeight="1">
      <c r="B86" s="39"/>
      <c r="C86" s="63" t="s">
        <v>98</v>
      </c>
      <c r="D86" s="61"/>
      <c r="E86" s="61"/>
      <c r="F86" s="61"/>
      <c r="G86" s="61"/>
      <c r="H86" s="61"/>
      <c r="I86" s="161"/>
      <c r="J86" s="61"/>
      <c r="K86" s="61"/>
      <c r="L86" s="59"/>
    </row>
    <row r="87" spans="2:63" s="1" customFormat="1" ht="23.25" customHeight="1">
      <c r="B87" s="39"/>
      <c r="C87" s="61"/>
      <c r="D87" s="61"/>
      <c r="E87" s="331" t="str">
        <f>E9</f>
        <v>01 - Stavební objekt</v>
      </c>
      <c r="F87" s="365"/>
      <c r="G87" s="365"/>
      <c r="H87" s="365"/>
      <c r="I87" s="161"/>
      <c r="J87" s="61"/>
      <c r="K87" s="61"/>
      <c r="L87" s="59"/>
    </row>
    <row r="88" spans="2:63" s="1" customFormat="1" ht="6.95" customHeight="1">
      <c r="B88" s="39"/>
      <c r="C88" s="61"/>
      <c r="D88" s="61"/>
      <c r="E88" s="61"/>
      <c r="F88" s="61"/>
      <c r="G88" s="61"/>
      <c r="H88" s="61"/>
      <c r="I88" s="161"/>
      <c r="J88" s="61"/>
      <c r="K88" s="61"/>
      <c r="L88" s="59"/>
    </row>
    <row r="89" spans="2:63" s="1" customFormat="1" ht="18" customHeight="1">
      <c r="B89" s="39"/>
      <c r="C89" s="63" t="s">
        <v>25</v>
      </c>
      <c r="D89" s="61"/>
      <c r="E89" s="61"/>
      <c r="F89" s="162" t="str">
        <f>F12</f>
        <v>Tylova 931/15, Plzeň 3</v>
      </c>
      <c r="G89" s="61"/>
      <c r="H89" s="61"/>
      <c r="I89" s="163" t="s">
        <v>27</v>
      </c>
      <c r="J89" s="71" t="str">
        <f>IF(J12="","",J12)</f>
        <v>30.5.2016</v>
      </c>
      <c r="K89" s="61"/>
      <c r="L89" s="59"/>
    </row>
    <row r="90" spans="2:63" s="1" customFormat="1" ht="6.95" customHeight="1">
      <c r="B90" s="39"/>
      <c r="C90" s="61"/>
      <c r="D90" s="61"/>
      <c r="E90" s="61"/>
      <c r="F90" s="61"/>
      <c r="G90" s="61"/>
      <c r="H90" s="61"/>
      <c r="I90" s="161"/>
      <c r="J90" s="61"/>
      <c r="K90" s="61"/>
      <c r="L90" s="59"/>
    </row>
    <row r="91" spans="2:63" s="1" customFormat="1" ht="15">
      <c r="B91" s="39"/>
      <c r="C91" s="63" t="s">
        <v>31</v>
      </c>
      <c r="D91" s="61"/>
      <c r="E91" s="61"/>
      <c r="F91" s="162" t="str">
        <f>E15</f>
        <v>Konzervatoř Plzeň, Kopeckého Sady 10, Plzeň</v>
      </c>
      <c r="G91" s="61"/>
      <c r="H91" s="61"/>
      <c r="I91" s="163" t="s">
        <v>37</v>
      </c>
      <c r="J91" s="162" t="str">
        <f>E21</f>
        <v>Luboš Beneda,Čižická 279, 33209 Štěnovice</v>
      </c>
      <c r="K91" s="61"/>
      <c r="L91" s="59"/>
    </row>
    <row r="92" spans="2:63" s="1" customFormat="1" ht="14.45" customHeight="1">
      <c r="B92" s="39"/>
      <c r="C92" s="63" t="s">
        <v>35</v>
      </c>
      <c r="D92" s="61"/>
      <c r="E92" s="61"/>
      <c r="F92" s="162" t="str">
        <f>IF(E18="","",E18)</f>
        <v/>
      </c>
      <c r="G92" s="61"/>
      <c r="H92" s="61"/>
      <c r="I92" s="161"/>
      <c r="J92" s="61"/>
      <c r="K92" s="61"/>
      <c r="L92" s="59"/>
    </row>
    <row r="93" spans="2:63" s="1" customFormat="1" ht="10.35" customHeight="1">
      <c r="B93" s="39"/>
      <c r="C93" s="61"/>
      <c r="D93" s="61"/>
      <c r="E93" s="61"/>
      <c r="F93" s="61"/>
      <c r="G93" s="61"/>
      <c r="H93" s="61"/>
      <c r="I93" s="161"/>
      <c r="J93" s="61"/>
      <c r="K93" s="61"/>
      <c r="L93" s="59"/>
    </row>
    <row r="94" spans="2:63" s="9" customFormat="1" ht="29.25" customHeight="1">
      <c r="B94" s="164"/>
      <c r="C94" s="165" t="s">
        <v>125</v>
      </c>
      <c r="D94" s="166" t="s">
        <v>63</v>
      </c>
      <c r="E94" s="166" t="s">
        <v>59</v>
      </c>
      <c r="F94" s="166" t="s">
        <v>126</v>
      </c>
      <c r="G94" s="166" t="s">
        <v>127</v>
      </c>
      <c r="H94" s="166" t="s">
        <v>128</v>
      </c>
      <c r="I94" s="167" t="s">
        <v>129</v>
      </c>
      <c r="J94" s="166" t="s">
        <v>102</v>
      </c>
      <c r="K94" s="168" t="s">
        <v>130</v>
      </c>
      <c r="L94" s="169"/>
      <c r="M94" s="79" t="s">
        <v>131</v>
      </c>
      <c r="N94" s="80" t="s">
        <v>48</v>
      </c>
      <c r="O94" s="80" t="s">
        <v>132</v>
      </c>
      <c r="P94" s="80" t="s">
        <v>133</v>
      </c>
      <c r="Q94" s="80" t="s">
        <v>134</v>
      </c>
      <c r="R94" s="80" t="s">
        <v>135</v>
      </c>
      <c r="S94" s="80" t="s">
        <v>136</v>
      </c>
      <c r="T94" s="81" t="s">
        <v>137</v>
      </c>
    </row>
    <row r="95" spans="2:63" s="1" customFormat="1" ht="29.25" customHeight="1">
      <c r="B95" s="39"/>
      <c r="C95" s="85" t="s">
        <v>103</v>
      </c>
      <c r="D95" s="61"/>
      <c r="E95" s="61"/>
      <c r="F95" s="61"/>
      <c r="G95" s="61"/>
      <c r="H95" s="61"/>
      <c r="I95" s="161"/>
      <c r="J95" s="170">
        <f>BK95</f>
        <v>0</v>
      </c>
      <c r="K95" s="61"/>
      <c r="L95" s="59"/>
      <c r="M95" s="82"/>
      <c r="N95" s="83"/>
      <c r="O95" s="83"/>
      <c r="P95" s="171">
        <f>P96+P206</f>
        <v>0</v>
      </c>
      <c r="Q95" s="83"/>
      <c r="R95" s="171">
        <f>R96+R206</f>
        <v>102.10754273000001</v>
      </c>
      <c r="S95" s="83"/>
      <c r="T95" s="172">
        <f>T96+T206</f>
        <v>307.12312800000001</v>
      </c>
      <c r="AT95" s="22" t="s">
        <v>77</v>
      </c>
      <c r="AU95" s="22" t="s">
        <v>104</v>
      </c>
      <c r="BK95" s="173">
        <f>BK96+BK206</f>
        <v>0</v>
      </c>
    </row>
    <row r="96" spans="2:63" s="10" customFormat="1" ht="37.35" customHeight="1">
      <c r="B96" s="174"/>
      <c r="C96" s="175"/>
      <c r="D96" s="176" t="s">
        <v>77</v>
      </c>
      <c r="E96" s="177" t="s">
        <v>138</v>
      </c>
      <c r="F96" s="177" t="s">
        <v>139</v>
      </c>
      <c r="G96" s="175"/>
      <c r="H96" s="175"/>
      <c r="I96" s="178"/>
      <c r="J96" s="179">
        <f>BK96</f>
        <v>0</v>
      </c>
      <c r="K96" s="175"/>
      <c r="L96" s="180"/>
      <c r="M96" s="181"/>
      <c r="N96" s="182"/>
      <c r="O96" s="182"/>
      <c r="P96" s="183">
        <f>P97+P104+P124+P136+P139+P198+P204</f>
        <v>0</v>
      </c>
      <c r="Q96" s="182"/>
      <c r="R96" s="183">
        <f>R97+R104+R124+R136+R139+R198+R204</f>
        <v>22.0540068</v>
      </c>
      <c r="S96" s="182"/>
      <c r="T96" s="184">
        <f>T97+T104+T124+T136+T139+T198+T204</f>
        <v>307.12312800000001</v>
      </c>
      <c r="AR96" s="185" t="s">
        <v>24</v>
      </c>
      <c r="AT96" s="186" t="s">
        <v>77</v>
      </c>
      <c r="AU96" s="186" t="s">
        <v>78</v>
      </c>
      <c r="AY96" s="185" t="s">
        <v>140</v>
      </c>
      <c r="BK96" s="187">
        <f>BK97+BK104+BK124+BK136+BK139+BK198+BK204</f>
        <v>0</v>
      </c>
    </row>
    <row r="97" spans="2:65" s="10" customFormat="1" ht="19.899999999999999" customHeight="1">
      <c r="B97" s="174"/>
      <c r="C97" s="175"/>
      <c r="D97" s="188" t="s">
        <v>77</v>
      </c>
      <c r="E97" s="189" t="s">
        <v>141</v>
      </c>
      <c r="F97" s="189" t="s">
        <v>142</v>
      </c>
      <c r="G97" s="175"/>
      <c r="H97" s="175"/>
      <c r="I97" s="178"/>
      <c r="J97" s="190">
        <f>BK97</f>
        <v>0</v>
      </c>
      <c r="K97" s="175"/>
      <c r="L97" s="180"/>
      <c r="M97" s="181"/>
      <c r="N97" s="182"/>
      <c r="O97" s="182"/>
      <c r="P97" s="183">
        <f>SUM(P98:P103)</f>
        <v>0</v>
      </c>
      <c r="Q97" s="182"/>
      <c r="R97" s="183">
        <f>SUM(R98:R103)</f>
        <v>17.506630300000001</v>
      </c>
      <c r="S97" s="182"/>
      <c r="T97" s="184">
        <f>SUM(T98:T103)</f>
        <v>0</v>
      </c>
      <c r="AR97" s="185" t="s">
        <v>24</v>
      </c>
      <c r="AT97" s="186" t="s">
        <v>77</v>
      </c>
      <c r="AU97" s="186" t="s">
        <v>24</v>
      </c>
      <c r="AY97" s="185" t="s">
        <v>140</v>
      </c>
      <c r="BK97" s="187">
        <f>SUM(BK98:BK103)</f>
        <v>0</v>
      </c>
    </row>
    <row r="98" spans="2:65" s="1" customFormat="1" ht="31.5" customHeight="1">
      <c r="B98" s="39"/>
      <c r="C98" s="191" t="s">
        <v>24</v>
      </c>
      <c r="D98" s="191" t="s">
        <v>143</v>
      </c>
      <c r="E98" s="192" t="s">
        <v>144</v>
      </c>
      <c r="F98" s="193" t="s">
        <v>145</v>
      </c>
      <c r="G98" s="194" t="s">
        <v>146</v>
      </c>
      <c r="H98" s="195">
        <v>0.29399999999999998</v>
      </c>
      <c r="I98" s="196"/>
      <c r="J98" s="197">
        <f>ROUND(I98*H98,2)</f>
        <v>0</v>
      </c>
      <c r="K98" s="193" t="s">
        <v>147</v>
      </c>
      <c r="L98" s="59"/>
      <c r="M98" s="198" t="s">
        <v>22</v>
      </c>
      <c r="N98" s="199" t="s">
        <v>49</v>
      </c>
      <c r="O98" s="40"/>
      <c r="P98" s="200">
        <f>O98*H98</f>
        <v>0</v>
      </c>
      <c r="Q98" s="200">
        <v>1.8774999999999999</v>
      </c>
      <c r="R98" s="200">
        <f>Q98*H98</f>
        <v>0.55198499999999995</v>
      </c>
      <c r="S98" s="200">
        <v>0</v>
      </c>
      <c r="T98" s="201">
        <f>S98*H98</f>
        <v>0</v>
      </c>
      <c r="AR98" s="22" t="s">
        <v>148</v>
      </c>
      <c r="AT98" s="22" t="s">
        <v>143</v>
      </c>
      <c r="AU98" s="22" t="s">
        <v>87</v>
      </c>
      <c r="AY98" s="22" t="s">
        <v>140</v>
      </c>
      <c r="BE98" s="202">
        <f>IF(N98="základní",J98,0)</f>
        <v>0</v>
      </c>
      <c r="BF98" s="202">
        <f>IF(N98="snížená",J98,0)</f>
        <v>0</v>
      </c>
      <c r="BG98" s="202">
        <f>IF(N98="zákl. přenesená",J98,0)</f>
        <v>0</v>
      </c>
      <c r="BH98" s="202">
        <f>IF(N98="sníž. přenesená",J98,0)</f>
        <v>0</v>
      </c>
      <c r="BI98" s="202">
        <f>IF(N98="nulová",J98,0)</f>
        <v>0</v>
      </c>
      <c r="BJ98" s="22" t="s">
        <v>24</v>
      </c>
      <c r="BK98" s="202">
        <f>ROUND(I98*H98,2)</f>
        <v>0</v>
      </c>
      <c r="BL98" s="22" t="s">
        <v>148</v>
      </c>
      <c r="BM98" s="22" t="s">
        <v>149</v>
      </c>
    </row>
    <row r="99" spans="2:65" s="11" customFormat="1">
      <c r="B99" s="203"/>
      <c r="C99" s="204"/>
      <c r="D99" s="205" t="s">
        <v>150</v>
      </c>
      <c r="E99" s="206" t="s">
        <v>22</v>
      </c>
      <c r="F99" s="207" t="s">
        <v>151</v>
      </c>
      <c r="G99" s="204"/>
      <c r="H99" s="208" t="s">
        <v>22</v>
      </c>
      <c r="I99" s="209"/>
      <c r="J99" s="204"/>
      <c r="K99" s="204"/>
      <c r="L99" s="210"/>
      <c r="M99" s="211"/>
      <c r="N99" s="212"/>
      <c r="O99" s="212"/>
      <c r="P99" s="212"/>
      <c r="Q99" s="212"/>
      <c r="R99" s="212"/>
      <c r="S99" s="212"/>
      <c r="T99" s="213"/>
      <c r="AT99" s="214" t="s">
        <v>150</v>
      </c>
      <c r="AU99" s="214" t="s">
        <v>87</v>
      </c>
      <c r="AV99" s="11" t="s">
        <v>24</v>
      </c>
      <c r="AW99" s="11" t="s">
        <v>41</v>
      </c>
      <c r="AX99" s="11" t="s">
        <v>78</v>
      </c>
      <c r="AY99" s="214" t="s">
        <v>140</v>
      </c>
    </row>
    <row r="100" spans="2:65" s="12" customFormat="1">
      <c r="B100" s="215"/>
      <c r="C100" s="216"/>
      <c r="D100" s="217" t="s">
        <v>150</v>
      </c>
      <c r="E100" s="218" t="s">
        <v>22</v>
      </c>
      <c r="F100" s="219" t="s">
        <v>152</v>
      </c>
      <c r="G100" s="216"/>
      <c r="H100" s="220">
        <v>0.29399999999999998</v>
      </c>
      <c r="I100" s="221"/>
      <c r="J100" s="216"/>
      <c r="K100" s="216"/>
      <c r="L100" s="222"/>
      <c r="M100" s="223"/>
      <c r="N100" s="224"/>
      <c r="O100" s="224"/>
      <c r="P100" s="224"/>
      <c r="Q100" s="224"/>
      <c r="R100" s="224"/>
      <c r="S100" s="224"/>
      <c r="T100" s="225"/>
      <c r="AT100" s="226" t="s">
        <v>150</v>
      </c>
      <c r="AU100" s="226" t="s">
        <v>87</v>
      </c>
      <c r="AV100" s="12" t="s">
        <v>87</v>
      </c>
      <c r="AW100" s="12" t="s">
        <v>41</v>
      </c>
      <c r="AX100" s="12" t="s">
        <v>78</v>
      </c>
      <c r="AY100" s="226" t="s">
        <v>140</v>
      </c>
    </row>
    <row r="101" spans="2:65" s="1" customFormat="1" ht="31.5" customHeight="1">
      <c r="B101" s="39"/>
      <c r="C101" s="191" t="s">
        <v>87</v>
      </c>
      <c r="D101" s="191" t="s">
        <v>143</v>
      </c>
      <c r="E101" s="192" t="s">
        <v>153</v>
      </c>
      <c r="F101" s="193" t="s">
        <v>154</v>
      </c>
      <c r="G101" s="194" t="s">
        <v>146</v>
      </c>
      <c r="H101" s="195">
        <v>5</v>
      </c>
      <c r="I101" s="196"/>
      <c r="J101" s="197">
        <f>ROUND(I101*H101,2)</f>
        <v>0</v>
      </c>
      <c r="K101" s="193" t="s">
        <v>147</v>
      </c>
      <c r="L101" s="59"/>
      <c r="M101" s="198" t="s">
        <v>22</v>
      </c>
      <c r="N101" s="199" t="s">
        <v>49</v>
      </c>
      <c r="O101" s="40"/>
      <c r="P101" s="200">
        <f>O101*H101</f>
        <v>0</v>
      </c>
      <c r="Q101" s="200">
        <v>2.2284000000000002</v>
      </c>
      <c r="R101" s="200">
        <f>Q101*H101</f>
        <v>11.142000000000001</v>
      </c>
      <c r="S101" s="200">
        <v>0</v>
      </c>
      <c r="T101" s="201">
        <f>S101*H101</f>
        <v>0</v>
      </c>
      <c r="AR101" s="22" t="s">
        <v>148</v>
      </c>
      <c r="AT101" s="22" t="s">
        <v>143</v>
      </c>
      <c r="AU101" s="22" t="s">
        <v>87</v>
      </c>
      <c r="AY101" s="22" t="s">
        <v>140</v>
      </c>
      <c r="BE101" s="202">
        <f>IF(N101="základní",J101,0)</f>
        <v>0</v>
      </c>
      <c r="BF101" s="202">
        <f>IF(N101="snížená",J101,0)</f>
        <v>0</v>
      </c>
      <c r="BG101" s="202">
        <f>IF(N101="zákl. přenesená",J101,0)</f>
        <v>0</v>
      </c>
      <c r="BH101" s="202">
        <f>IF(N101="sníž. přenesená",J101,0)</f>
        <v>0</v>
      </c>
      <c r="BI101" s="202">
        <f>IF(N101="nulová",J101,0)</f>
        <v>0</v>
      </c>
      <c r="BJ101" s="22" t="s">
        <v>24</v>
      </c>
      <c r="BK101" s="202">
        <f>ROUND(I101*H101,2)</f>
        <v>0</v>
      </c>
      <c r="BL101" s="22" t="s">
        <v>148</v>
      </c>
      <c r="BM101" s="22" t="s">
        <v>155</v>
      </c>
    </row>
    <row r="102" spans="2:65" s="1" customFormat="1" ht="57" customHeight="1">
      <c r="B102" s="39"/>
      <c r="C102" s="191" t="s">
        <v>141</v>
      </c>
      <c r="D102" s="191" t="s">
        <v>143</v>
      </c>
      <c r="E102" s="192" t="s">
        <v>156</v>
      </c>
      <c r="F102" s="193" t="s">
        <v>157</v>
      </c>
      <c r="G102" s="194" t="s">
        <v>158</v>
      </c>
      <c r="H102" s="195">
        <v>22.533999999999999</v>
      </c>
      <c r="I102" s="196"/>
      <c r="J102" s="197">
        <f>ROUND(I102*H102,2)</f>
        <v>0</v>
      </c>
      <c r="K102" s="193" t="s">
        <v>147</v>
      </c>
      <c r="L102" s="59"/>
      <c r="M102" s="198" t="s">
        <v>22</v>
      </c>
      <c r="N102" s="199" t="s">
        <v>49</v>
      </c>
      <c r="O102" s="40"/>
      <c r="P102" s="200">
        <f>O102*H102</f>
        <v>0</v>
      </c>
      <c r="Q102" s="200">
        <v>0.25795000000000001</v>
      </c>
      <c r="R102" s="200">
        <f>Q102*H102</f>
        <v>5.8126452999999998</v>
      </c>
      <c r="S102" s="200">
        <v>0</v>
      </c>
      <c r="T102" s="201">
        <f>S102*H102</f>
        <v>0</v>
      </c>
      <c r="AR102" s="22" t="s">
        <v>148</v>
      </c>
      <c r="AT102" s="22" t="s">
        <v>143</v>
      </c>
      <c r="AU102" s="22" t="s">
        <v>87</v>
      </c>
      <c r="AY102" s="22" t="s">
        <v>140</v>
      </c>
      <c r="BE102" s="202">
        <f>IF(N102="základní",J102,0)</f>
        <v>0</v>
      </c>
      <c r="BF102" s="202">
        <f>IF(N102="snížená",J102,0)</f>
        <v>0</v>
      </c>
      <c r="BG102" s="202">
        <f>IF(N102="zákl. přenesená",J102,0)</f>
        <v>0</v>
      </c>
      <c r="BH102" s="202">
        <f>IF(N102="sníž. přenesená",J102,0)</f>
        <v>0</v>
      </c>
      <c r="BI102" s="202">
        <f>IF(N102="nulová",J102,0)</f>
        <v>0</v>
      </c>
      <c r="BJ102" s="22" t="s">
        <v>24</v>
      </c>
      <c r="BK102" s="202">
        <f>ROUND(I102*H102,2)</f>
        <v>0</v>
      </c>
      <c r="BL102" s="22" t="s">
        <v>148</v>
      </c>
      <c r="BM102" s="22" t="s">
        <v>159</v>
      </c>
    </row>
    <row r="103" spans="2:65" s="12" customFormat="1">
      <c r="B103" s="215"/>
      <c r="C103" s="216"/>
      <c r="D103" s="205" t="s">
        <v>150</v>
      </c>
      <c r="E103" s="227" t="s">
        <v>22</v>
      </c>
      <c r="F103" s="228" t="s">
        <v>160</v>
      </c>
      <c r="G103" s="216"/>
      <c r="H103" s="229">
        <v>22.533999999999999</v>
      </c>
      <c r="I103" s="221"/>
      <c r="J103" s="216"/>
      <c r="K103" s="216"/>
      <c r="L103" s="222"/>
      <c r="M103" s="223"/>
      <c r="N103" s="224"/>
      <c r="O103" s="224"/>
      <c r="P103" s="224"/>
      <c r="Q103" s="224"/>
      <c r="R103" s="224"/>
      <c r="S103" s="224"/>
      <c r="T103" s="225"/>
      <c r="AT103" s="226" t="s">
        <v>150</v>
      </c>
      <c r="AU103" s="226" t="s">
        <v>87</v>
      </c>
      <c r="AV103" s="12" t="s">
        <v>87</v>
      </c>
      <c r="AW103" s="12" t="s">
        <v>41</v>
      </c>
      <c r="AX103" s="12" t="s">
        <v>78</v>
      </c>
      <c r="AY103" s="226" t="s">
        <v>140</v>
      </c>
    </row>
    <row r="104" spans="2:65" s="10" customFormat="1" ht="29.85" customHeight="1">
      <c r="B104" s="174"/>
      <c r="C104" s="175"/>
      <c r="D104" s="188" t="s">
        <v>77</v>
      </c>
      <c r="E104" s="189" t="s">
        <v>161</v>
      </c>
      <c r="F104" s="189" t="s">
        <v>162</v>
      </c>
      <c r="G104" s="175"/>
      <c r="H104" s="175"/>
      <c r="I104" s="178"/>
      <c r="J104" s="190">
        <f>BK104</f>
        <v>0</v>
      </c>
      <c r="K104" s="175"/>
      <c r="L104" s="180"/>
      <c r="M104" s="181"/>
      <c r="N104" s="182"/>
      <c r="O104" s="182"/>
      <c r="P104" s="183">
        <f>SUM(P105:P123)</f>
        <v>0</v>
      </c>
      <c r="Q104" s="182"/>
      <c r="R104" s="183">
        <f>SUM(R105:R123)</f>
        <v>4.4190996</v>
      </c>
      <c r="S104" s="182"/>
      <c r="T104" s="184">
        <f>SUM(T105:T123)</f>
        <v>0</v>
      </c>
      <c r="AR104" s="185" t="s">
        <v>24</v>
      </c>
      <c r="AT104" s="186" t="s">
        <v>77</v>
      </c>
      <c r="AU104" s="186" t="s">
        <v>24</v>
      </c>
      <c r="AY104" s="185" t="s">
        <v>140</v>
      </c>
      <c r="BK104" s="187">
        <f>SUM(BK105:BK123)</f>
        <v>0</v>
      </c>
    </row>
    <row r="105" spans="2:65" s="1" customFormat="1" ht="31.5" customHeight="1">
      <c r="B105" s="39"/>
      <c r="C105" s="191" t="s">
        <v>148</v>
      </c>
      <c r="D105" s="191" t="s">
        <v>143</v>
      </c>
      <c r="E105" s="192" t="s">
        <v>163</v>
      </c>
      <c r="F105" s="193" t="s">
        <v>164</v>
      </c>
      <c r="G105" s="194" t="s">
        <v>158</v>
      </c>
      <c r="H105" s="195">
        <v>4</v>
      </c>
      <c r="I105" s="196"/>
      <c r="J105" s="197">
        <f>ROUND(I105*H105,2)</f>
        <v>0</v>
      </c>
      <c r="K105" s="193" t="s">
        <v>165</v>
      </c>
      <c r="L105" s="59"/>
      <c r="M105" s="198" t="s">
        <v>22</v>
      </c>
      <c r="N105" s="199" t="s">
        <v>49</v>
      </c>
      <c r="O105" s="40"/>
      <c r="P105" s="200">
        <f>O105*H105</f>
        <v>0</v>
      </c>
      <c r="Q105" s="200">
        <v>4.6999999999999999E-4</v>
      </c>
      <c r="R105" s="200">
        <f>Q105*H105</f>
        <v>1.8799999999999999E-3</v>
      </c>
      <c r="S105" s="200">
        <v>0</v>
      </c>
      <c r="T105" s="201">
        <f>S105*H105</f>
        <v>0</v>
      </c>
      <c r="AR105" s="22" t="s">
        <v>148</v>
      </c>
      <c r="AT105" s="22" t="s">
        <v>143</v>
      </c>
      <c r="AU105" s="22" t="s">
        <v>87</v>
      </c>
      <c r="AY105" s="22" t="s">
        <v>140</v>
      </c>
      <c r="BE105" s="202">
        <f>IF(N105="základní",J105,0)</f>
        <v>0</v>
      </c>
      <c r="BF105" s="202">
        <f>IF(N105="snížená",J105,0)</f>
        <v>0</v>
      </c>
      <c r="BG105" s="202">
        <f>IF(N105="zákl. přenesená",J105,0)</f>
        <v>0</v>
      </c>
      <c r="BH105" s="202">
        <f>IF(N105="sníž. přenesená",J105,0)</f>
        <v>0</v>
      </c>
      <c r="BI105" s="202">
        <f>IF(N105="nulová",J105,0)</f>
        <v>0</v>
      </c>
      <c r="BJ105" s="22" t="s">
        <v>24</v>
      </c>
      <c r="BK105" s="202">
        <f>ROUND(I105*H105,2)</f>
        <v>0</v>
      </c>
      <c r="BL105" s="22" t="s">
        <v>148</v>
      </c>
      <c r="BM105" s="22" t="s">
        <v>166</v>
      </c>
    </row>
    <row r="106" spans="2:65" s="1" customFormat="1" ht="31.5" customHeight="1">
      <c r="B106" s="39"/>
      <c r="C106" s="191" t="s">
        <v>167</v>
      </c>
      <c r="D106" s="191" t="s">
        <v>143</v>
      </c>
      <c r="E106" s="192" t="s">
        <v>168</v>
      </c>
      <c r="F106" s="193" t="s">
        <v>169</v>
      </c>
      <c r="G106" s="194" t="s">
        <v>158</v>
      </c>
      <c r="H106" s="195">
        <v>219.45</v>
      </c>
      <c r="I106" s="196"/>
      <c r="J106" s="197">
        <f>ROUND(I106*H106,2)</f>
        <v>0</v>
      </c>
      <c r="K106" s="193" t="s">
        <v>147</v>
      </c>
      <c r="L106" s="59"/>
      <c r="M106" s="198" t="s">
        <v>22</v>
      </c>
      <c r="N106" s="199" t="s">
        <v>49</v>
      </c>
      <c r="O106" s="40"/>
      <c r="P106" s="200">
        <f>O106*H106</f>
        <v>0</v>
      </c>
      <c r="Q106" s="200">
        <v>2.5999999999999998E-4</v>
      </c>
      <c r="R106" s="200">
        <f>Q106*H106</f>
        <v>5.705699999999999E-2</v>
      </c>
      <c r="S106" s="200">
        <v>0</v>
      </c>
      <c r="T106" s="201">
        <f>S106*H106</f>
        <v>0</v>
      </c>
      <c r="AR106" s="22" t="s">
        <v>148</v>
      </c>
      <c r="AT106" s="22" t="s">
        <v>143</v>
      </c>
      <c r="AU106" s="22" t="s">
        <v>87</v>
      </c>
      <c r="AY106" s="22" t="s">
        <v>140</v>
      </c>
      <c r="BE106" s="202">
        <f>IF(N106="základní",J106,0)</f>
        <v>0</v>
      </c>
      <c r="BF106" s="202">
        <f>IF(N106="snížená",J106,0)</f>
        <v>0</v>
      </c>
      <c r="BG106" s="202">
        <f>IF(N106="zákl. přenesená",J106,0)</f>
        <v>0</v>
      </c>
      <c r="BH106" s="202">
        <f>IF(N106="sníž. přenesená",J106,0)</f>
        <v>0</v>
      </c>
      <c r="BI106" s="202">
        <f>IF(N106="nulová",J106,0)</f>
        <v>0</v>
      </c>
      <c r="BJ106" s="22" t="s">
        <v>24</v>
      </c>
      <c r="BK106" s="202">
        <f>ROUND(I106*H106,2)</f>
        <v>0</v>
      </c>
      <c r="BL106" s="22" t="s">
        <v>148</v>
      </c>
      <c r="BM106" s="22" t="s">
        <v>170</v>
      </c>
    </row>
    <row r="107" spans="2:65" s="11" customFormat="1">
      <c r="B107" s="203"/>
      <c r="C107" s="204"/>
      <c r="D107" s="205" t="s">
        <v>150</v>
      </c>
      <c r="E107" s="206" t="s">
        <v>22</v>
      </c>
      <c r="F107" s="207" t="s">
        <v>171</v>
      </c>
      <c r="G107" s="204"/>
      <c r="H107" s="208" t="s">
        <v>22</v>
      </c>
      <c r="I107" s="209"/>
      <c r="J107" s="204"/>
      <c r="K107" s="204"/>
      <c r="L107" s="210"/>
      <c r="M107" s="211"/>
      <c r="N107" s="212"/>
      <c r="O107" s="212"/>
      <c r="P107" s="212"/>
      <c r="Q107" s="212"/>
      <c r="R107" s="212"/>
      <c r="S107" s="212"/>
      <c r="T107" s="213"/>
      <c r="AT107" s="214" t="s">
        <v>150</v>
      </c>
      <c r="AU107" s="214" t="s">
        <v>87</v>
      </c>
      <c r="AV107" s="11" t="s">
        <v>24</v>
      </c>
      <c r="AW107" s="11" t="s">
        <v>41</v>
      </c>
      <c r="AX107" s="11" t="s">
        <v>78</v>
      </c>
      <c r="AY107" s="214" t="s">
        <v>140</v>
      </c>
    </row>
    <row r="108" spans="2:65" s="12" customFormat="1">
      <c r="B108" s="215"/>
      <c r="C108" s="216"/>
      <c r="D108" s="217" t="s">
        <v>150</v>
      </c>
      <c r="E108" s="218" t="s">
        <v>22</v>
      </c>
      <c r="F108" s="219" t="s">
        <v>172</v>
      </c>
      <c r="G108" s="216"/>
      <c r="H108" s="220">
        <v>219.45</v>
      </c>
      <c r="I108" s="221"/>
      <c r="J108" s="216"/>
      <c r="K108" s="216"/>
      <c r="L108" s="222"/>
      <c r="M108" s="223"/>
      <c r="N108" s="224"/>
      <c r="O108" s="224"/>
      <c r="P108" s="224"/>
      <c r="Q108" s="224"/>
      <c r="R108" s="224"/>
      <c r="S108" s="224"/>
      <c r="T108" s="225"/>
      <c r="AT108" s="226" t="s">
        <v>150</v>
      </c>
      <c r="AU108" s="226" t="s">
        <v>87</v>
      </c>
      <c r="AV108" s="12" t="s">
        <v>87</v>
      </c>
      <c r="AW108" s="12" t="s">
        <v>41</v>
      </c>
      <c r="AX108" s="12" t="s">
        <v>78</v>
      </c>
      <c r="AY108" s="226" t="s">
        <v>140</v>
      </c>
    </row>
    <row r="109" spans="2:65" s="1" customFormat="1" ht="31.5" customHeight="1">
      <c r="B109" s="39"/>
      <c r="C109" s="191" t="s">
        <v>173</v>
      </c>
      <c r="D109" s="191" t="s">
        <v>143</v>
      </c>
      <c r="E109" s="192" t="s">
        <v>174</v>
      </c>
      <c r="F109" s="193" t="s">
        <v>175</v>
      </c>
      <c r="G109" s="194" t="s">
        <v>158</v>
      </c>
      <c r="H109" s="195">
        <v>219.45</v>
      </c>
      <c r="I109" s="196"/>
      <c r="J109" s="197">
        <f>ROUND(I109*H109,2)</f>
        <v>0</v>
      </c>
      <c r="K109" s="193" t="s">
        <v>147</v>
      </c>
      <c r="L109" s="59"/>
      <c r="M109" s="198" t="s">
        <v>22</v>
      </c>
      <c r="N109" s="199" t="s">
        <v>49</v>
      </c>
      <c r="O109" s="40"/>
      <c r="P109" s="200">
        <f>O109*H109</f>
        <v>0</v>
      </c>
      <c r="Q109" s="200">
        <v>1.8380000000000001E-2</v>
      </c>
      <c r="R109" s="200">
        <f>Q109*H109</f>
        <v>4.0334909999999997</v>
      </c>
      <c r="S109" s="200">
        <v>0</v>
      </c>
      <c r="T109" s="201">
        <f>S109*H109</f>
        <v>0</v>
      </c>
      <c r="AR109" s="22" t="s">
        <v>148</v>
      </c>
      <c r="AT109" s="22" t="s">
        <v>143</v>
      </c>
      <c r="AU109" s="22" t="s">
        <v>87</v>
      </c>
      <c r="AY109" s="22" t="s">
        <v>140</v>
      </c>
      <c r="BE109" s="202">
        <f>IF(N109="základní",J109,0)</f>
        <v>0</v>
      </c>
      <c r="BF109" s="202">
        <f>IF(N109="snížená",J109,0)</f>
        <v>0</v>
      </c>
      <c r="BG109" s="202">
        <f>IF(N109="zákl. přenesená",J109,0)</f>
        <v>0</v>
      </c>
      <c r="BH109" s="202">
        <f>IF(N109="sníž. přenesená",J109,0)</f>
        <v>0</v>
      </c>
      <c r="BI109" s="202">
        <f>IF(N109="nulová",J109,0)</f>
        <v>0</v>
      </c>
      <c r="BJ109" s="22" t="s">
        <v>24</v>
      </c>
      <c r="BK109" s="202">
        <f>ROUND(I109*H109,2)</f>
        <v>0</v>
      </c>
      <c r="BL109" s="22" t="s">
        <v>148</v>
      </c>
      <c r="BM109" s="22" t="s">
        <v>176</v>
      </c>
    </row>
    <row r="110" spans="2:65" s="11" customFormat="1">
      <c r="B110" s="203"/>
      <c r="C110" s="204"/>
      <c r="D110" s="205" t="s">
        <v>150</v>
      </c>
      <c r="E110" s="206" t="s">
        <v>22</v>
      </c>
      <c r="F110" s="207" t="s">
        <v>177</v>
      </c>
      <c r="G110" s="204"/>
      <c r="H110" s="208" t="s">
        <v>22</v>
      </c>
      <c r="I110" s="209"/>
      <c r="J110" s="204"/>
      <c r="K110" s="204"/>
      <c r="L110" s="210"/>
      <c r="M110" s="211"/>
      <c r="N110" s="212"/>
      <c r="O110" s="212"/>
      <c r="P110" s="212"/>
      <c r="Q110" s="212"/>
      <c r="R110" s="212"/>
      <c r="S110" s="212"/>
      <c r="T110" s="213"/>
      <c r="AT110" s="214" t="s">
        <v>150</v>
      </c>
      <c r="AU110" s="214" t="s">
        <v>87</v>
      </c>
      <c r="AV110" s="11" t="s">
        <v>24</v>
      </c>
      <c r="AW110" s="11" t="s">
        <v>41</v>
      </c>
      <c r="AX110" s="11" t="s">
        <v>78</v>
      </c>
      <c r="AY110" s="214" t="s">
        <v>140</v>
      </c>
    </row>
    <row r="111" spans="2:65" s="12" customFormat="1">
      <c r="B111" s="215"/>
      <c r="C111" s="216"/>
      <c r="D111" s="217" t="s">
        <v>150</v>
      </c>
      <c r="E111" s="218" t="s">
        <v>22</v>
      </c>
      <c r="F111" s="219" t="s">
        <v>172</v>
      </c>
      <c r="G111" s="216"/>
      <c r="H111" s="220">
        <v>219.45</v>
      </c>
      <c r="I111" s="221"/>
      <c r="J111" s="216"/>
      <c r="K111" s="216"/>
      <c r="L111" s="222"/>
      <c r="M111" s="223"/>
      <c r="N111" s="224"/>
      <c r="O111" s="224"/>
      <c r="P111" s="224"/>
      <c r="Q111" s="224"/>
      <c r="R111" s="224"/>
      <c r="S111" s="224"/>
      <c r="T111" s="225"/>
      <c r="AT111" s="226" t="s">
        <v>150</v>
      </c>
      <c r="AU111" s="226" t="s">
        <v>87</v>
      </c>
      <c r="AV111" s="12" t="s">
        <v>87</v>
      </c>
      <c r="AW111" s="12" t="s">
        <v>41</v>
      </c>
      <c r="AX111" s="12" t="s">
        <v>78</v>
      </c>
      <c r="AY111" s="226" t="s">
        <v>140</v>
      </c>
    </row>
    <row r="112" spans="2:65" s="1" customFormat="1" ht="31.5" customHeight="1">
      <c r="B112" s="39"/>
      <c r="C112" s="191" t="s">
        <v>178</v>
      </c>
      <c r="D112" s="191" t="s">
        <v>143</v>
      </c>
      <c r="E112" s="192" t="s">
        <v>179</v>
      </c>
      <c r="F112" s="193" t="s">
        <v>180</v>
      </c>
      <c r="G112" s="194" t="s">
        <v>181</v>
      </c>
      <c r="H112" s="195">
        <v>4</v>
      </c>
      <c r="I112" s="196"/>
      <c r="J112" s="197">
        <f>ROUND(I112*H112,2)</f>
        <v>0</v>
      </c>
      <c r="K112" s="193" t="s">
        <v>147</v>
      </c>
      <c r="L112" s="59"/>
      <c r="M112" s="198" t="s">
        <v>22</v>
      </c>
      <c r="N112" s="199" t="s">
        <v>49</v>
      </c>
      <c r="O112" s="40"/>
      <c r="P112" s="200">
        <f>O112*H112</f>
        <v>0</v>
      </c>
      <c r="Q112" s="200">
        <v>3.8899999999999997E-2</v>
      </c>
      <c r="R112" s="200">
        <f>Q112*H112</f>
        <v>0.15559999999999999</v>
      </c>
      <c r="S112" s="200">
        <v>0</v>
      </c>
      <c r="T112" s="201">
        <f>S112*H112</f>
        <v>0</v>
      </c>
      <c r="AR112" s="22" t="s">
        <v>148</v>
      </c>
      <c r="AT112" s="22" t="s">
        <v>143</v>
      </c>
      <c r="AU112" s="22" t="s">
        <v>87</v>
      </c>
      <c r="AY112" s="22" t="s">
        <v>140</v>
      </c>
      <c r="BE112" s="202">
        <f>IF(N112="základní",J112,0)</f>
        <v>0</v>
      </c>
      <c r="BF112" s="202">
        <f>IF(N112="snížená",J112,0)</f>
        <v>0</v>
      </c>
      <c r="BG112" s="202">
        <f>IF(N112="zákl. přenesená",J112,0)</f>
        <v>0</v>
      </c>
      <c r="BH112" s="202">
        <f>IF(N112="sníž. přenesená",J112,0)</f>
        <v>0</v>
      </c>
      <c r="BI112" s="202">
        <f>IF(N112="nulová",J112,0)</f>
        <v>0</v>
      </c>
      <c r="BJ112" s="22" t="s">
        <v>24</v>
      </c>
      <c r="BK112" s="202">
        <f>ROUND(I112*H112,2)</f>
        <v>0</v>
      </c>
      <c r="BL112" s="22" t="s">
        <v>148</v>
      </c>
      <c r="BM112" s="22" t="s">
        <v>182</v>
      </c>
    </row>
    <row r="113" spans="2:65" s="11" customFormat="1">
      <c r="B113" s="203"/>
      <c r="C113" s="204"/>
      <c r="D113" s="205" t="s">
        <v>150</v>
      </c>
      <c r="E113" s="206" t="s">
        <v>22</v>
      </c>
      <c r="F113" s="207" t="s">
        <v>183</v>
      </c>
      <c r="G113" s="204"/>
      <c r="H113" s="208" t="s">
        <v>22</v>
      </c>
      <c r="I113" s="209"/>
      <c r="J113" s="204"/>
      <c r="K113" s="204"/>
      <c r="L113" s="210"/>
      <c r="M113" s="211"/>
      <c r="N113" s="212"/>
      <c r="O113" s="212"/>
      <c r="P113" s="212"/>
      <c r="Q113" s="212"/>
      <c r="R113" s="212"/>
      <c r="S113" s="212"/>
      <c r="T113" s="213"/>
      <c r="AT113" s="214" t="s">
        <v>150</v>
      </c>
      <c r="AU113" s="214" t="s">
        <v>87</v>
      </c>
      <c r="AV113" s="11" t="s">
        <v>24</v>
      </c>
      <c r="AW113" s="11" t="s">
        <v>41</v>
      </c>
      <c r="AX113" s="11" t="s">
        <v>78</v>
      </c>
      <c r="AY113" s="214" t="s">
        <v>140</v>
      </c>
    </row>
    <row r="114" spans="2:65" s="12" customFormat="1">
      <c r="B114" s="215"/>
      <c r="C114" s="216"/>
      <c r="D114" s="217" t="s">
        <v>150</v>
      </c>
      <c r="E114" s="218" t="s">
        <v>22</v>
      </c>
      <c r="F114" s="219" t="s">
        <v>148</v>
      </c>
      <c r="G114" s="216"/>
      <c r="H114" s="220">
        <v>4</v>
      </c>
      <c r="I114" s="221"/>
      <c r="J114" s="216"/>
      <c r="K114" s="216"/>
      <c r="L114" s="222"/>
      <c r="M114" s="223"/>
      <c r="N114" s="224"/>
      <c r="O114" s="224"/>
      <c r="P114" s="224"/>
      <c r="Q114" s="224"/>
      <c r="R114" s="224"/>
      <c r="S114" s="224"/>
      <c r="T114" s="225"/>
      <c r="AT114" s="226" t="s">
        <v>150</v>
      </c>
      <c r="AU114" s="226" t="s">
        <v>87</v>
      </c>
      <c r="AV114" s="12" t="s">
        <v>87</v>
      </c>
      <c r="AW114" s="12" t="s">
        <v>41</v>
      </c>
      <c r="AX114" s="12" t="s">
        <v>78</v>
      </c>
      <c r="AY114" s="226" t="s">
        <v>140</v>
      </c>
    </row>
    <row r="115" spans="2:65" s="1" customFormat="1" ht="22.5" customHeight="1">
      <c r="B115" s="39"/>
      <c r="C115" s="191" t="s">
        <v>184</v>
      </c>
      <c r="D115" s="191" t="s">
        <v>143</v>
      </c>
      <c r="E115" s="192" t="s">
        <v>185</v>
      </c>
      <c r="F115" s="193" t="s">
        <v>186</v>
      </c>
      <c r="G115" s="194" t="s">
        <v>158</v>
      </c>
      <c r="H115" s="195">
        <v>4.0199999999999996</v>
      </c>
      <c r="I115" s="196"/>
      <c r="J115" s="197">
        <f>ROUND(I115*H115,2)</f>
        <v>0</v>
      </c>
      <c r="K115" s="193" t="s">
        <v>165</v>
      </c>
      <c r="L115" s="59"/>
      <c r="M115" s="198" t="s">
        <v>22</v>
      </c>
      <c r="N115" s="199" t="s">
        <v>49</v>
      </c>
      <c r="O115" s="40"/>
      <c r="P115" s="200">
        <f>O115*H115</f>
        <v>0</v>
      </c>
      <c r="Q115" s="200">
        <v>3.3579999999999999E-2</v>
      </c>
      <c r="R115" s="200">
        <f>Q115*H115</f>
        <v>0.13499159999999999</v>
      </c>
      <c r="S115" s="200">
        <v>0</v>
      </c>
      <c r="T115" s="201">
        <f>S115*H115</f>
        <v>0</v>
      </c>
      <c r="AR115" s="22" t="s">
        <v>148</v>
      </c>
      <c r="AT115" s="22" t="s">
        <v>143</v>
      </c>
      <c r="AU115" s="22" t="s">
        <v>87</v>
      </c>
      <c r="AY115" s="22" t="s">
        <v>140</v>
      </c>
      <c r="BE115" s="202">
        <f>IF(N115="základní",J115,0)</f>
        <v>0</v>
      </c>
      <c r="BF115" s="202">
        <f>IF(N115="snížená",J115,0)</f>
        <v>0</v>
      </c>
      <c r="BG115" s="202">
        <f>IF(N115="zákl. přenesená",J115,0)</f>
        <v>0</v>
      </c>
      <c r="BH115" s="202">
        <f>IF(N115="sníž. přenesená",J115,0)</f>
        <v>0</v>
      </c>
      <c r="BI115" s="202">
        <f>IF(N115="nulová",J115,0)</f>
        <v>0</v>
      </c>
      <c r="BJ115" s="22" t="s">
        <v>24</v>
      </c>
      <c r="BK115" s="202">
        <f>ROUND(I115*H115,2)</f>
        <v>0</v>
      </c>
      <c r="BL115" s="22" t="s">
        <v>148</v>
      </c>
      <c r="BM115" s="22" t="s">
        <v>187</v>
      </c>
    </row>
    <row r="116" spans="2:65" s="12" customFormat="1">
      <c r="B116" s="215"/>
      <c r="C116" s="216"/>
      <c r="D116" s="205" t="s">
        <v>150</v>
      </c>
      <c r="E116" s="227" t="s">
        <v>22</v>
      </c>
      <c r="F116" s="228" t="s">
        <v>188</v>
      </c>
      <c r="G116" s="216"/>
      <c r="H116" s="229">
        <v>3.06</v>
      </c>
      <c r="I116" s="221"/>
      <c r="J116" s="216"/>
      <c r="K116" s="216"/>
      <c r="L116" s="222"/>
      <c r="M116" s="223"/>
      <c r="N116" s="224"/>
      <c r="O116" s="224"/>
      <c r="P116" s="224"/>
      <c r="Q116" s="224"/>
      <c r="R116" s="224"/>
      <c r="S116" s="224"/>
      <c r="T116" s="225"/>
      <c r="AT116" s="226" t="s">
        <v>150</v>
      </c>
      <c r="AU116" s="226" t="s">
        <v>87</v>
      </c>
      <c r="AV116" s="12" t="s">
        <v>87</v>
      </c>
      <c r="AW116" s="12" t="s">
        <v>41</v>
      </c>
      <c r="AX116" s="12" t="s">
        <v>78</v>
      </c>
      <c r="AY116" s="226" t="s">
        <v>140</v>
      </c>
    </row>
    <row r="117" spans="2:65" s="12" customFormat="1">
      <c r="B117" s="215"/>
      <c r="C117" s="216"/>
      <c r="D117" s="217" t="s">
        <v>150</v>
      </c>
      <c r="E117" s="218" t="s">
        <v>22</v>
      </c>
      <c r="F117" s="219" t="s">
        <v>189</v>
      </c>
      <c r="G117" s="216"/>
      <c r="H117" s="220">
        <v>0.96</v>
      </c>
      <c r="I117" s="221"/>
      <c r="J117" s="216"/>
      <c r="K117" s="216"/>
      <c r="L117" s="222"/>
      <c r="M117" s="223"/>
      <c r="N117" s="224"/>
      <c r="O117" s="224"/>
      <c r="P117" s="224"/>
      <c r="Q117" s="224"/>
      <c r="R117" s="224"/>
      <c r="S117" s="224"/>
      <c r="T117" s="225"/>
      <c r="AT117" s="226" t="s">
        <v>150</v>
      </c>
      <c r="AU117" s="226" t="s">
        <v>87</v>
      </c>
      <c r="AV117" s="12" t="s">
        <v>87</v>
      </c>
      <c r="AW117" s="12" t="s">
        <v>41</v>
      </c>
      <c r="AX117" s="12" t="s">
        <v>78</v>
      </c>
      <c r="AY117" s="226" t="s">
        <v>140</v>
      </c>
    </row>
    <row r="118" spans="2:65" s="1" customFormat="1" ht="22.5" customHeight="1">
      <c r="B118" s="39"/>
      <c r="C118" s="191" t="s">
        <v>190</v>
      </c>
      <c r="D118" s="191" t="s">
        <v>143</v>
      </c>
      <c r="E118" s="192" t="s">
        <v>191</v>
      </c>
      <c r="F118" s="193" t="s">
        <v>192</v>
      </c>
      <c r="G118" s="194" t="s">
        <v>158</v>
      </c>
      <c r="H118" s="195">
        <v>4</v>
      </c>
      <c r="I118" s="196"/>
      <c r="J118" s="197">
        <f>ROUND(I118*H118,2)</f>
        <v>0</v>
      </c>
      <c r="K118" s="193" t="s">
        <v>193</v>
      </c>
      <c r="L118" s="59"/>
      <c r="M118" s="198" t="s">
        <v>22</v>
      </c>
      <c r="N118" s="199" t="s">
        <v>49</v>
      </c>
      <c r="O118" s="40"/>
      <c r="P118" s="200">
        <f>O118*H118</f>
        <v>0</v>
      </c>
      <c r="Q118" s="200">
        <v>4.8900000000000002E-3</v>
      </c>
      <c r="R118" s="200">
        <f>Q118*H118</f>
        <v>1.9560000000000001E-2</v>
      </c>
      <c r="S118" s="200">
        <v>0</v>
      </c>
      <c r="T118" s="201">
        <f>S118*H118</f>
        <v>0</v>
      </c>
      <c r="AR118" s="22" t="s">
        <v>148</v>
      </c>
      <c r="AT118" s="22" t="s">
        <v>143</v>
      </c>
      <c r="AU118" s="22" t="s">
        <v>87</v>
      </c>
      <c r="AY118" s="22" t="s">
        <v>140</v>
      </c>
      <c r="BE118" s="202">
        <f>IF(N118="základní",J118,0)</f>
        <v>0</v>
      </c>
      <c r="BF118" s="202">
        <f>IF(N118="snížená",J118,0)</f>
        <v>0</v>
      </c>
      <c r="BG118" s="202">
        <f>IF(N118="zákl. přenesená",J118,0)</f>
        <v>0</v>
      </c>
      <c r="BH118" s="202">
        <f>IF(N118="sníž. přenesená",J118,0)</f>
        <v>0</v>
      </c>
      <c r="BI118" s="202">
        <f>IF(N118="nulová",J118,0)</f>
        <v>0</v>
      </c>
      <c r="BJ118" s="22" t="s">
        <v>24</v>
      </c>
      <c r="BK118" s="202">
        <f>ROUND(I118*H118,2)</f>
        <v>0</v>
      </c>
      <c r="BL118" s="22" t="s">
        <v>148</v>
      </c>
      <c r="BM118" s="22" t="s">
        <v>194</v>
      </c>
    </row>
    <row r="119" spans="2:65" s="11" customFormat="1">
      <c r="B119" s="203"/>
      <c r="C119" s="204"/>
      <c r="D119" s="205" t="s">
        <v>150</v>
      </c>
      <c r="E119" s="206" t="s">
        <v>22</v>
      </c>
      <c r="F119" s="207" t="s">
        <v>195</v>
      </c>
      <c r="G119" s="204"/>
      <c r="H119" s="208" t="s">
        <v>22</v>
      </c>
      <c r="I119" s="209"/>
      <c r="J119" s="204"/>
      <c r="K119" s="204"/>
      <c r="L119" s="210"/>
      <c r="M119" s="211"/>
      <c r="N119" s="212"/>
      <c r="O119" s="212"/>
      <c r="P119" s="212"/>
      <c r="Q119" s="212"/>
      <c r="R119" s="212"/>
      <c r="S119" s="212"/>
      <c r="T119" s="213"/>
      <c r="AT119" s="214" t="s">
        <v>150</v>
      </c>
      <c r="AU119" s="214" t="s">
        <v>87</v>
      </c>
      <c r="AV119" s="11" t="s">
        <v>24</v>
      </c>
      <c r="AW119" s="11" t="s">
        <v>41</v>
      </c>
      <c r="AX119" s="11" t="s">
        <v>78</v>
      </c>
      <c r="AY119" s="214" t="s">
        <v>140</v>
      </c>
    </row>
    <row r="120" spans="2:65" s="12" customFormat="1">
      <c r="B120" s="215"/>
      <c r="C120" s="216"/>
      <c r="D120" s="217" t="s">
        <v>150</v>
      </c>
      <c r="E120" s="218" t="s">
        <v>22</v>
      </c>
      <c r="F120" s="219" t="s">
        <v>148</v>
      </c>
      <c r="G120" s="216"/>
      <c r="H120" s="220">
        <v>4</v>
      </c>
      <c r="I120" s="221"/>
      <c r="J120" s="216"/>
      <c r="K120" s="216"/>
      <c r="L120" s="222"/>
      <c r="M120" s="223"/>
      <c r="N120" s="224"/>
      <c r="O120" s="224"/>
      <c r="P120" s="224"/>
      <c r="Q120" s="224"/>
      <c r="R120" s="224"/>
      <c r="S120" s="224"/>
      <c r="T120" s="225"/>
      <c r="AT120" s="226" t="s">
        <v>150</v>
      </c>
      <c r="AU120" s="226" t="s">
        <v>87</v>
      </c>
      <c r="AV120" s="12" t="s">
        <v>87</v>
      </c>
      <c r="AW120" s="12" t="s">
        <v>41</v>
      </c>
      <c r="AX120" s="12" t="s">
        <v>78</v>
      </c>
      <c r="AY120" s="226" t="s">
        <v>140</v>
      </c>
    </row>
    <row r="121" spans="2:65" s="1" customFormat="1" ht="31.5" customHeight="1">
      <c r="B121" s="39"/>
      <c r="C121" s="191" t="s">
        <v>29</v>
      </c>
      <c r="D121" s="191" t="s">
        <v>143</v>
      </c>
      <c r="E121" s="192" t="s">
        <v>196</v>
      </c>
      <c r="F121" s="193" t="s">
        <v>197</v>
      </c>
      <c r="G121" s="194" t="s">
        <v>158</v>
      </c>
      <c r="H121" s="195">
        <v>65.7</v>
      </c>
      <c r="I121" s="196"/>
      <c r="J121" s="197">
        <f>ROUND(I121*H121,2)</f>
        <v>0</v>
      </c>
      <c r="K121" s="193" t="s">
        <v>147</v>
      </c>
      <c r="L121" s="59"/>
      <c r="M121" s="198" t="s">
        <v>22</v>
      </c>
      <c r="N121" s="199" t="s">
        <v>49</v>
      </c>
      <c r="O121" s="40"/>
      <c r="P121" s="200">
        <f>O121*H121</f>
        <v>0</v>
      </c>
      <c r="Q121" s="200">
        <v>0</v>
      </c>
      <c r="R121" s="200">
        <f>Q121*H121</f>
        <v>0</v>
      </c>
      <c r="S121" s="200">
        <v>0</v>
      </c>
      <c r="T121" s="201">
        <f>S121*H121</f>
        <v>0</v>
      </c>
      <c r="AR121" s="22" t="s">
        <v>148</v>
      </c>
      <c r="AT121" s="22" t="s">
        <v>143</v>
      </c>
      <c r="AU121" s="22" t="s">
        <v>87</v>
      </c>
      <c r="AY121" s="22" t="s">
        <v>140</v>
      </c>
      <c r="BE121" s="202">
        <f>IF(N121="základní",J121,0)</f>
        <v>0</v>
      </c>
      <c r="BF121" s="202">
        <f>IF(N121="snížená",J121,0)</f>
        <v>0</v>
      </c>
      <c r="BG121" s="202">
        <f>IF(N121="zákl. přenesená",J121,0)</f>
        <v>0</v>
      </c>
      <c r="BH121" s="202">
        <f>IF(N121="sníž. přenesená",J121,0)</f>
        <v>0</v>
      </c>
      <c r="BI121" s="202">
        <f>IF(N121="nulová",J121,0)</f>
        <v>0</v>
      </c>
      <c r="BJ121" s="22" t="s">
        <v>24</v>
      </c>
      <c r="BK121" s="202">
        <f>ROUND(I121*H121,2)</f>
        <v>0</v>
      </c>
      <c r="BL121" s="22" t="s">
        <v>148</v>
      </c>
      <c r="BM121" s="22" t="s">
        <v>198</v>
      </c>
    </row>
    <row r="122" spans="2:65" s="1" customFormat="1" ht="31.5" customHeight="1">
      <c r="B122" s="39"/>
      <c r="C122" s="191" t="s">
        <v>199</v>
      </c>
      <c r="D122" s="191" t="s">
        <v>143</v>
      </c>
      <c r="E122" s="192" t="s">
        <v>200</v>
      </c>
      <c r="F122" s="193" t="s">
        <v>201</v>
      </c>
      <c r="G122" s="194" t="s">
        <v>202</v>
      </c>
      <c r="H122" s="195">
        <v>0.8</v>
      </c>
      <c r="I122" s="196"/>
      <c r="J122" s="197">
        <f>ROUND(I122*H122,2)</f>
        <v>0</v>
      </c>
      <c r="K122" s="193" t="s">
        <v>165</v>
      </c>
      <c r="L122" s="59"/>
      <c r="M122" s="198" t="s">
        <v>22</v>
      </c>
      <c r="N122" s="199" t="s">
        <v>49</v>
      </c>
      <c r="O122" s="40"/>
      <c r="P122" s="200">
        <f>O122*H122</f>
        <v>0</v>
      </c>
      <c r="Q122" s="200">
        <v>2.0650000000000002E-2</v>
      </c>
      <c r="R122" s="200">
        <f>Q122*H122</f>
        <v>1.6520000000000003E-2</v>
      </c>
      <c r="S122" s="200">
        <v>0</v>
      </c>
      <c r="T122" s="201">
        <f>S122*H122</f>
        <v>0</v>
      </c>
      <c r="AR122" s="22" t="s">
        <v>148</v>
      </c>
      <c r="AT122" s="22" t="s">
        <v>143</v>
      </c>
      <c r="AU122" s="22" t="s">
        <v>87</v>
      </c>
      <c r="AY122" s="22" t="s">
        <v>140</v>
      </c>
      <c r="BE122" s="202">
        <f>IF(N122="základní",J122,0)</f>
        <v>0</v>
      </c>
      <c r="BF122" s="202">
        <f>IF(N122="snížená",J122,0)</f>
        <v>0</v>
      </c>
      <c r="BG122" s="202">
        <f>IF(N122="zákl. přenesená",J122,0)</f>
        <v>0</v>
      </c>
      <c r="BH122" s="202">
        <f>IF(N122="sníž. přenesená",J122,0)</f>
        <v>0</v>
      </c>
      <c r="BI122" s="202">
        <f>IF(N122="nulová",J122,0)</f>
        <v>0</v>
      </c>
      <c r="BJ122" s="22" t="s">
        <v>24</v>
      </c>
      <c r="BK122" s="202">
        <f>ROUND(I122*H122,2)</f>
        <v>0</v>
      </c>
      <c r="BL122" s="22" t="s">
        <v>148</v>
      </c>
      <c r="BM122" s="22" t="s">
        <v>203</v>
      </c>
    </row>
    <row r="123" spans="2:65" s="1" customFormat="1" ht="22.5" customHeight="1">
      <c r="B123" s="39"/>
      <c r="C123" s="191" t="s">
        <v>204</v>
      </c>
      <c r="D123" s="191" t="s">
        <v>143</v>
      </c>
      <c r="E123" s="192" t="s">
        <v>205</v>
      </c>
      <c r="F123" s="193" t="s">
        <v>206</v>
      </c>
      <c r="G123" s="194" t="s">
        <v>207</v>
      </c>
      <c r="H123" s="195">
        <v>1</v>
      </c>
      <c r="I123" s="196"/>
      <c r="J123" s="197">
        <f>ROUND(I123*H123,2)</f>
        <v>0</v>
      </c>
      <c r="K123" s="193" t="s">
        <v>22</v>
      </c>
      <c r="L123" s="59"/>
      <c r="M123" s="198" t="s">
        <v>22</v>
      </c>
      <c r="N123" s="199" t="s">
        <v>49</v>
      </c>
      <c r="O123" s="40"/>
      <c r="P123" s="200">
        <f>O123*H123</f>
        <v>0</v>
      </c>
      <c r="Q123" s="200">
        <v>0</v>
      </c>
      <c r="R123" s="200">
        <f>Q123*H123</f>
        <v>0</v>
      </c>
      <c r="S123" s="200">
        <v>0</v>
      </c>
      <c r="T123" s="201">
        <f>S123*H123</f>
        <v>0</v>
      </c>
      <c r="AR123" s="22" t="s">
        <v>148</v>
      </c>
      <c r="AT123" s="22" t="s">
        <v>143</v>
      </c>
      <c r="AU123" s="22" t="s">
        <v>87</v>
      </c>
      <c r="AY123" s="22" t="s">
        <v>140</v>
      </c>
      <c r="BE123" s="202">
        <f>IF(N123="základní",J123,0)</f>
        <v>0</v>
      </c>
      <c r="BF123" s="202">
        <f>IF(N123="snížená",J123,0)</f>
        <v>0</v>
      </c>
      <c r="BG123" s="202">
        <f>IF(N123="zákl. přenesená",J123,0)</f>
        <v>0</v>
      </c>
      <c r="BH123" s="202">
        <f>IF(N123="sníž. přenesená",J123,0)</f>
        <v>0</v>
      </c>
      <c r="BI123" s="202">
        <f>IF(N123="nulová",J123,0)</f>
        <v>0</v>
      </c>
      <c r="BJ123" s="22" t="s">
        <v>24</v>
      </c>
      <c r="BK123" s="202">
        <f>ROUND(I123*H123,2)</f>
        <v>0</v>
      </c>
      <c r="BL123" s="22" t="s">
        <v>148</v>
      </c>
      <c r="BM123" s="22" t="s">
        <v>208</v>
      </c>
    </row>
    <row r="124" spans="2:65" s="10" customFormat="1" ht="29.85" customHeight="1">
      <c r="B124" s="174"/>
      <c r="C124" s="175"/>
      <c r="D124" s="188" t="s">
        <v>77</v>
      </c>
      <c r="E124" s="189" t="s">
        <v>209</v>
      </c>
      <c r="F124" s="189" t="s">
        <v>210</v>
      </c>
      <c r="G124" s="175"/>
      <c r="H124" s="175"/>
      <c r="I124" s="178"/>
      <c r="J124" s="190">
        <f>BK124</f>
        <v>0</v>
      </c>
      <c r="K124" s="175"/>
      <c r="L124" s="180"/>
      <c r="M124" s="181"/>
      <c r="N124" s="182"/>
      <c r="O124" s="182"/>
      <c r="P124" s="183">
        <f>SUM(P125:P135)</f>
        <v>0</v>
      </c>
      <c r="Q124" s="182"/>
      <c r="R124" s="183">
        <f>SUM(R125:R135)</f>
        <v>9.8094100000000004E-2</v>
      </c>
      <c r="S124" s="182"/>
      <c r="T124" s="184">
        <f>SUM(T125:T135)</f>
        <v>0</v>
      </c>
      <c r="AR124" s="185" t="s">
        <v>24</v>
      </c>
      <c r="AT124" s="186" t="s">
        <v>77</v>
      </c>
      <c r="AU124" s="186" t="s">
        <v>24</v>
      </c>
      <c r="AY124" s="185" t="s">
        <v>140</v>
      </c>
      <c r="BK124" s="187">
        <f>SUM(BK125:BK135)</f>
        <v>0</v>
      </c>
    </row>
    <row r="125" spans="2:65" s="1" customFormat="1" ht="31.5" customHeight="1">
      <c r="B125" s="39"/>
      <c r="C125" s="191" t="s">
        <v>211</v>
      </c>
      <c r="D125" s="191" t="s">
        <v>143</v>
      </c>
      <c r="E125" s="192" t="s">
        <v>212</v>
      </c>
      <c r="F125" s="193" t="s">
        <v>213</v>
      </c>
      <c r="G125" s="194" t="s">
        <v>158</v>
      </c>
      <c r="H125" s="195">
        <v>2457.3449999999998</v>
      </c>
      <c r="I125" s="196"/>
      <c r="J125" s="197">
        <f>ROUND(I125*H125,2)</f>
        <v>0</v>
      </c>
      <c r="K125" s="193" t="s">
        <v>147</v>
      </c>
      <c r="L125" s="59"/>
      <c r="M125" s="198" t="s">
        <v>22</v>
      </c>
      <c r="N125" s="199" t="s">
        <v>49</v>
      </c>
      <c r="O125" s="40"/>
      <c r="P125" s="200">
        <f>O125*H125</f>
        <v>0</v>
      </c>
      <c r="Q125" s="200">
        <v>0</v>
      </c>
      <c r="R125" s="200">
        <f>Q125*H125</f>
        <v>0</v>
      </c>
      <c r="S125" s="200">
        <v>0</v>
      </c>
      <c r="T125" s="201">
        <f>S125*H125</f>
        <v>0</v>
      </c>
      <c r="AR125" s="22" t="s">
        <v>148</v>
      </c>
      <c r="AT125" s="22" t="s">
        <v>143</v>
      </c>
      <c r="AU125" s="22" t="s">
        <v>87</v>
      </c>
      <c r="AY125" s="22" t="s">
        <v>140</v>
      </c>
      <c r="BE125" s="202">
        <f>IF(N125="základní",J125,0)</f>
        <v>0</v>
      </c>
      <c r="BF125" s="202">
        <f>IF(N125="snížená",J125,0)</f>
        <v>0</v>
      </c>
      <c r="BG125" s="202">
        <f>IF(N125="zákl. přenesená",J125,0)</f>
        <v>0</v>
      </c>
      <c r="BH125" s="202">
        <f>IF(N125="sníž. přenesená",J125,0)</f>
        <v>0</v>
      </c>
      <c r="BI125" s="202">
        <f>IF(N125="nulová",J125,0)</f>
        <v>0</v>
      </c>
      <c r="BJ125" s="22" t="s">
        <v>24</v>
      </c>
      <c r="BK125" s="202">
        <f>ROUND(I125*H125,2)</f>
        <v>0</v>
      </c>
      <c r="BL125" s="22" t="s">
        <v>148</v>
      </c>
      <c r="BM125" s="22" t="s">
        <v>214</v>
      </c>
    </row>
    <row r="126" spans="2:65" s="12" customFormat="1">
      <c r="B126" s="215"/>
      <c r="C126" s="216"/>
      <c r="D126" s="217" t="s">
        <v>150</v>
      </c>
      <c r="E126" s="218" t="s">
        <v>22</v>
      </c>
      <c r="F126" s="219" t="s">
        <v>215</v>
      </c>
      <c r="G126" s="216"/>
      <c r="H126" s="220">
        <v>2457.3449999999998</v>
      </c>
      <c r="I126" s="221"/>
      <c r="J126" s="216"/>
      <c r="K126" s="216"/>
      <c r="L126" s="222"/>
      <c r="M126" s="223"/>
      <c r="N126" s="224"/>
      <c r="O126" s="224"/>
      <c r="P126" s="224"/>
      <c r="Q126" s="224"/>
      <c r="R126" s="224"/>
      <c r="S126" s="224"/>
      <c r="T126" s="225"/>
      <c r="AT126" s="226" t="s">
        <v>150</v>
      </c>
      <c r="AU126" s="226" t="s">
        <v>87</v>
      </c>
      <c r="AV126" s="12" t="s">
        <v>87</v>
      </c>
      <c r="AW126" s="12" t="s">
        <v>41</v>
      </c>
      <c r="AX126" s="12" t="s">
        <v>78</v>
      </c>
      <c r="AY126" s="226" t="s">
        <v>140</v>
      </c>
    </row>
    <row r="127" spans="2:65" s="1" customFormat="1" ht="44.25" customHeight="1">
      <c r="B127" s="39"/>
      <c r="C127" s="191" t="s">
        <v>216</v>
      </c>
      <c r="D127" s="191" t="s">
        <v>143</v>
      </c>
      <c r="E127" s="192" t="s">
        <v>217</v>
      </c>
      <c r="F127" s="193" t="s">
        <v>218</v>
      </c>
      <c r="G127" s="194" t="s">
        <v>158</v>
      </c>
      <c r="H127" s="195">
        <v>73720.350000000006</v>
      </c>
      <c r="I127" s="196"/>
      <c r="J127" s="197">
        <f>ROUND(I127*H127,2)</f>
        <v>0</v>
      </c>
      <c r="K127" s="193" t="s">
        <v>147</v>
      </c>
      <c r="L127" s="59"/>
      <c r="M127" s="198" t="s">
        <v>22</v>
      </c>
      <c r="N127" s="199" t="s">
        <v>49</v>
      </c>
      <c r="O127" s="40"/>
      <c r="P127" s="200">
        <f>O127*H127</f>
        <v>0</v>
      </c>
      <c r="Q127" s="200">
        <v>0</v>
      </c>
      <c r="R127" s="200">
        <f>Q127*H127</f>
        <v>0</v>
      </c>
      <c r="S127" s="200">
        <v>0</v>
      </c>
      <c r="T127" s="201">
        <f>S127*H127</f>
        <v>0</v>
      </c>
      <c r="AR127" s="22" t="s">
        <v>148</v>
      </c>
      <c r="AT127" s="22" t="s">
        <v>143</v>
      </c>
      <c r="AU127" s="22" t="s">
        <v>87</v>
      </c>
      <c r="AY127" s="22" t="s">
        <v>140</v>
      </c>
      <c r="BE127" s="202">
        <f>IF(N127="základní",J127,0)</f>
        <v>0</v>
      </c>
      <c r="BF127" s="202">
        <f>IF(N127="snížená",J127,0)</f>
        <v>0</v>
      </c>
      <c r="BG127" s="202">
        <f>IF(N127="zákl. přenesená",J127,0)</f>
        <v>0</v>
      </c>
      <c r="BH127" s="202">
        <f>IF(N127="sníž. přenesená",J127,0)</f>
        <v>0</v>
      </c>
      <c r="BI127" s="202">
        <f>IF(N127="nulová",J127,0)</f>
        <v>0</v>
      </c>
      <c r="BJ127" s="22" t="s">
        <v>24</v>
      </c>
      <c r="BK127" s="202">
        <f>ROUND(I127*H127,2)</f>
        <v>0</v>
      </c>
      <c r="BL127" s="22" t="s">
        <v>148</v>
      </c>
      <c r="BM127" s="22" t="s">
        <v>219</v>
      </c>
    </row>
    <row r="128" spans="2:65" s="12" customFormat="1">
      <c r="B128" s="215"/>
      <c r="C128" s="216"/>
      <c r="D128" s="217" t="s">
        <v>150</v>
      </c>
      <c r="E128" s="216"/>
      <c r="F128" s="219" t="s">
        <v>220</v>
      </c>
      <c r="G128" s="216"/>
      <c r="H128" s="220">
        <v>73720.350000000006</v>
      </c>
      <c r="I128" s="221"/>
      <c r="J128" s="216"/>
      <c r="K128" s="216"/>
      <c r="L128" s="222"/>
      <c r="M128" s="223"/>
      <c r="N128" s="224"/>
      <c r="O128" s="224"/>
      <c r="P128" s="224"/>
      <c r="Q128" s="224"/>
      <c r="R128" s="224"/>
      <c r="S128" s="224"/>
      <c r="T128" s="225"/>
      <c r="AT128" s="226" t="s">
        <v>150</v>
      </c>
      <c r="AU128" s="226" t="s">
        <v>87</v>
      </c>
      <c r="AV128" s="12" t="s">
        <v>87</v>
      </c>
      <c r="AW128" s="12" t="s">
        <v>6</v>
      </c>
      <c r="AX128" s="12" t="s">
        <v>24</v>
      </c>
      <c r="AY128" s="226" t="s">
        <v>140</v>
      </c>
    </row>
    <row r="129" spans="2:65" s="1" customFormat="1" ht="31.5" customHeight="1">
      <c r="B129" s="39"/>
      <c r="C129" s="191" t="s">
        <v>10</v>
      </c>
      <c r="D129" s="191" t="s">
        <v>143</v>
      </c>
      <c r="E129" s="192" t="s">
        <v>221</v>
      </c>
      <c r="F129" s="193" t="s">
        <v>222</v>
      </c>
      <c r="G129" s="194" t="s">
        <v>158</v>
      </c>
      <c r="H129" s="195">
        <v>2457.3449999999998</v>
      </c>
      <c r="I129" s="196"/>
      <c r="J129" s="197">
        <f>ROUND(I129*H129,2)</f>
        <v>0</v>
      </c>
      <c r="K129" s="193" t="s">
        <v>147</v>
      </c>
      <c r="L129" s="59"/>
      <c r="M129" s="198" t="s">
        <v>22</v>
      </c>
      <c r="N129" s="199" t="s">
        <v>49</v>
      </c>
      <c r="O129" s="40"/>
      <c r="P129" s="200">
        <f>O129*H129</f>
        <v>0</v>
      </c>
      <c r="Q129" s="200">
        <v>0</v>
      </c>
      <c r="R129" s="200">
        <f>Q129*H129</f>
        <v>0</v>
      </c>
      <c r="S129" s="200">
        <v>0</v>
      </c>
      <c r="T129" s="201">
        <f>S129*H129</f>
        <v>0</v>
      </c>
      <c r="AR129" s="22" t="s">
        <v>148</v>
      </c>
      <c r="AT129" s="22" t="s">
        <v>143</v>
      </c>
      <c r="AU129" s="22" t="s">
        <v>87</v>
      </c>
      <c r="AY129" s="22" t="s">
        <v>140</v>
      </c>
      <c r="BE129" s="202">
        <f>IF(N129="základní",J129,0)</f>
        <v>0</v>
      </c>
      <c r="BF129" s="202">
        <f>IF(N129="snížená",J129,0)</f>
        <v>0</v>
      </c>
      <c r="BG129" s="202">
        <f>IF(N129="zákl. přenesená",J129,0)</f>
        <v>0</v>
      </c>
      <c r="BH129" s="202">
        <f>IF(N129="sníž. přenesená",J129,0)</f>
        <v>0</v>
      </c>
      <c r="BI129" s="202">
        <f>IF(N129="nulová",J129,0)</f>
        <v>0</v>
      </c>
      <c r="BJ129" s="22" t="s">
        <v>24</v>
      </c>
      <c r="BK129" s="202">
        <f>ROUND(I129*H129,2)</f>
        <v>0</v>
      </c>
      <c r="BL129" s="22" t="s">
        <v>148</v>
      </c>
      <c r="BM129" s="22" t="s">
        <v>223</v>
      </c>
    </row>
    <row r="130" spans="2:65" s="1" customFormat="1" ht="22.5" customHeight="1">
      <c r="B130" s="39"/>
      <c r="C130" s="191" t="s">
        <v>224</v>
      </c>
      <c r="D130" s="191" t="s">
        <v>143</v>
      </c>
      <c r="E130" s="192" t="s">
        <v>225</v>
      </c>
      <c r="F130" s="193" t="s">
        <v>226</v>
      </c>
      <c r="G130" s="194" t="s">
        <v>158</v>
      </c>
      <c r="H130" s="195">
        <v>2457.3449999999998</v>
      </c>
      <c r="I130" s="196"/>
      <c r="J130" s="197">
        <f>ROUND(I130*H130,2)</f>
        <v>0</v>
      </c>
      <c r="K130" s="193" t="s">
        <v>165</v>
      </c>
      <c r="L130" s="59"/>
      <c r="M130" s="198" t="s">
        <v>22</v>
      </c>
      <c r="N130" s="199" t="s">
        <v>49</v>
      </c>
      <c r="O130" s="40"/>
      <c r="P130" s="200">
        <f>O130*H130</f>
        <v>0</v>
      </c>
      <c r="Q130" s="200">
        <v>0</v>
      </c>
      <c r="R130" s="200">
        <f>Q130*H130</f>
        <v>0</v>
      </c>
      <c r="S130" s="200">
        <v>0</v>
      </c>
      <c r="T130" s="201">
        <f>S130*H130</f>
        <v>0</v>
      </c>
      <c r="AR130" s="22" t="s">
        <v>148</v>
      </c>
      <c r="AT130" s="22" t="s">
        <v>143</v>
      </c>
      <c r="AU130" s="22" t="s">
        <v>87</v>
      </c>
      <c r="AY130" s="22" t="s">
        <v>140</v>
      </c>
      <c r="BE130" s="202">
        <f>IF(N130="základní",J130,0)</f>
        <v>0</v>
      </c>
      <c r="BF130" s="202">
        <f>IF(N130="snížená",J130,0)</f>
        <v>0</v>
      </c>
      <c r="BG130" s="202">
        <f>IF(N130="zákl. přenesená",J130,0)</f>
        <v>0</v>
      </c>
      <c r="BH130" s="202">
        <f>IF(N130="sníž. přenesená",J130,0)</f>
        <v>0</v>
      </c>
      <c r="BI130" s="202">
        <f>IF(N130="nulová",J130,0)</f>
        <v>0</v>
      </c>
      <c r="BJ130" s="22" t="s">
        <v>24</v>
      </c>
      <c r="BK130" s="202">
        <f>ROUND(I130*H130,2)</f>
        <v>0</v>
      </c>
      <c r="BL130" s="22" t="s">
        <v>148</v>
      </c>
      <c r="BM130" s="22" t="s">
        <v>227</v>
      </c>
    </row>
    <row r="131" spans="2:65" s="1" customFormat="1" ht="22.5" customHeight="1">
      <c r="B131" s="39"/>
      <c r="C131" s="191" t="s">
        <v>228</v>
      </c>
      <c r="D131" s="191" t="s">
        <v>143</v>
      </c>
      <c r="E131" s="192" t="s">
        <v>229</v>
      </c>
      <c r="F131" s="193" t="s">
        <v>230</v>
      </c>
      <c r="G131" s="194" t="s">
        <v>158</v>
      </c>
      <c r="H131" s="195">
        <v>73720.350000000006</v>
      </c>
      <c r="I131" s="196"/>
      <c r="J131" s="197">
        <f>ROUND(I131*H131,2)</f>
        <v>0</v>
      </c>
      <c r="K131" s="193" t="s">
        <v>165</v>
      </c>
      <c r="L131" s="59"/>
      <c r="M131" s="198" t="s">
        <v>22</v>
      </c>
      <c r="N131" s="199" t="s">
        <v>49</v>
      </c>
      <c r="O131" s="40"/>
      <c r="P131" s="200">
        <f>O131*H131</f>
        <v>0</v>
      </c>
      <c r="Q131" s="200">
        <v>0</v>
      </c>
      <c r="R131" s="200">
        <f>Q131*H131</f>
        <v>0</v>
      </c>
      <c r="S131" s="200">
        <v>0</v>
      </c>
      <c r="T131" s="201">
        <f>S131*H131</f>
        <v>0</v>
      </c>
      <c r="AR131" s="22" t="s">
        <v>148</v>
      </c>
      <c r="AT131" s="22" t="s">
        <v>143</v>
      </c>
      <c r="AU131" s="22" t="s">
        <v>87</v>
      </c>
      <c r="AY131" s="22" t="s">
        <v>140</v>
      </c>
      <c r="BE131" s="202">
        <f>IF(N131="základní",J131,0)</f>
        <v>0</v>
      </c>
      <c r="BF131" s="202">
        <f>IF(N131="snížená",J131,0)</f>
        <v>0</v>
      </c>
      <c r="BG131" s="202">
        <f>IF(N131="zákl. přenesená",J131,0)</f>
        <v>0</v>
      </c>
      <c r="BH131" s="202">
        <f>IF(N131="sníž. přenesená",J131,0)</f>
        <v>0</v>
      </c>
      <c r="BI131" s="202">
        <f>IF(N131="nulová",J131,0)</f>
        <v>0</v>
      </c>
      <c r="BJ131" s="22" t="s">
        <v>24</v>
      </c>
      <c r="BK131" s="202">
        <f>ROUND(I131*H131,2)</f>
        <v>0</v>
      </c>
      <c r="BL131" s="22" t="s">
        <v>148</v>
      </c>
      <c r="BM131" s="22" t="s">
        <v>231</v>
      </c>
    </row>
    <row r="132" spans="2:65" s="12" customFormat="1">
      <c r="B132" s="215"/>
      <c r="C132" s="216"/>
      <c r="D132" s="217" t="s">
        <v>150</v>
      </c>
      <c r="E132" s="216"/>
      <c r="F132" s="219" t="s">
        <v>220</v>
      </c>
      <c r="G132" s="216"/>
      <c r="H132" s="220">
        <v>73720.350000000006</v>
      </c>
      <c r="I132" s="221"/>
      <c r="J132" s="216"/>
      <c r="K132" s="216"/>
      <c r="L132" s="222"/>
      <c r="M132" s="223"/>
      <c r="N132" s="224"/>
      <c r="O132" s="224"/>
      <c r="P132" s="224"/>
      <c r="Q132" s="224"/>
      <c r="R132" s="224"/>
      <c r="S132" s="224"/>
      <c r="T132" s="225"/>
      <c r="AT132" s="226" t="s">
        <v>150</v>
      </c>
      <c r="AU132" s="226" t="s">
        <v>87</v>
      </c>
      <c r="AV132" s="12" t="s">
        <v>87</v>
      </c>
      <c r="AW132" s="12" t="s">
        <v>6</v>
      </c>
      <c r="AX132" s="12" t="s">
        <v>24</v>
      </c>
      <c r="AY132" s="226" t="s">
        <v>140</v>
      </c>
    </row>
    <row r="133" spans="2:65" s="1" customFormat="1" ht="22.5" customHeight="1">
      <c r="B133" s="39"/>
      <c r="C133" s="191" t="s">
        <v>232</v>
      </c>
      <c r="D133" s="191" t="s">
        <v>143</v>
      </c>
      <c r="E133" s="192" t="s">
        <v>233</v>
      </c>
      <c r="F133" s="193" t="s">
        <v>234</v>
      </c>
      <c r="G133" s="194" t="s">
        <v>158</v>
      </c>
      <c r="H133" s="195">
        <v>2457.3449999999998</v>
      </c>
      <c r="I133" s="196"/>
      <c r="J133" s="197">
        <f>ROUND(I133*H133,2)</f>
        <v>0</v>
      </c>
      <c r="K133" s="193" t="s">
        <v>165</v>
      </c>
      <c r="L133" s="59"/>
      <c r="M133" s="198" t="s">
        <v>22</v>
      </c>
      <c r="N133" s="199" t="s">
        <v>49</v>
      </c>
      <c r="O133" s="40"/>
      <c r="P133" s="200">
        <f>O133*H133</f>
        <v>0</v>
      </c>
      <c r="Q133" s="200">
        <v>0</v>
      </c>
      <c r="R133" s="200">
        <f>Q133*H133</f>
        <v>0</v>
      </c>
      <c r="S133" s="200">
        <v>0</v>
      </c>
      <c r="T133" s="201">
        <f>S133*H133</f>
        <v>0</v>
      </c>
      <c r="AR133" s="22" t="s">
        <v>148</v>
      </c>
      <c r="AT133" s="22" t="s">
        <v>143</v>
      </c>
      <c r="AU133" s="22" t="s">
        <v>87</v>
      </c>
      <c r="AY133" s="22" t="s">
        <v>140</v>
      </c>
      <c r="BE133" s="202">
        <f>IF(N133="základní",J133,0)</f>
        <v>0</v>
      </c>
      <c r="BF133" s="202">
        <f>IF(N133="snížená",J133,0)</f>
        <v>0</v>
      </c>
      <c r="BG133" s="202">
        <f>IF(N133="zákl. přenesená",J133,0)</f>
        <v>0</v>
      </c>
      <c r="BH133" s="202">
        <f>IF(N133="sníž. přenesená",J133,0)</f>
        <v>0</v>
      </c>
      <c r="BI133" s="202">
        <f>IF(N133="nulová",J133,0)</f>
        <v>0</v>
      </c>
      <c r="BJ133" s="22" t="s">
        <v>24</v>
      </c>
      <c r="BK133" s="202">
        <f>ROUND(I133*H133,2)</f>
        <v>0</v>
      </c>
      <c r="BL133" s="22" t="s">
        <v>148</v>
      </c>
      <c r="BM133" s="22" t="s">
        <v>235</v>
      </c>
    </row>
    <row r="134" spans="2:65" s="1" customFormat="1" ht="31.5" customHeight="1">
      <c r="B134" s="39"/>
      <c r="C134" s="191" t="s">
        <v>236</v>
      </c>
      <c r="D134" s="191" t="s">
        <v>143</v>
      </c>
      <c r="E134" s="192" t="s">
        <v>237</v>
      </c>
      <c r="F134" s="193" t="s">
        <v>238</v>
      </c>
      <c r="G134" s="194" t="s">
        <v>158</v>
      </c>
      <c r="H134" s="195">
        <v>754.57</v>
      </c>
      <c r="I134" s="196"/>
      <c r="J134" s="197">
        <f>ROUND(I134*H134,2)</f>
        <v>0</v>
      </c>
      <c r="K134" s="193" t="s">
        <v>239</v>
      </c>
      <c r="L134" s="59"/>
      <c r="M134" s="198" t="s">
        <v>22</v>
      </c>
      <c r="N134" s="199" t="s">
        <v>49</v>
      </c>
      <c r="O134" s="40"/>
      <c r="P134" s="200">
        <f>O134*H134</f>
        <v>0</v>
      </c>
      <c r="Q134" s="200">
        <v>1.2999999999999999E-4</v>
      </c>
      <c r="R134" s="200">
        <f>Q134*H134</f>
        <v>9.8094100000000004E-2</v>
      </c>
      <c r="S134" s="200">
        <v>0</v>
      </c>
      <c r="T134" s="201">
        <f>S134*H134</f>
        <v>0</v>
      </c>
      <c r="AR134" s="22" t="s">
        <v>148</v>
      </c>
      <c r="AT134" s="22" t="s">
        <v>143</v>
      </c>
      <c r="AU134" s="22" t="s">
        <v>87</v>
      </c>
      <c r="AY134" s="22" t="s">
        <v>140</v>
      </c>
      <c r="BE134" s="202">
        <f>IF(N134="základní",J134,0)</f>
        <v>0</v>
      </c>
      <c r="BF134" s="202">
        <f>IF(N134="snížená",J134,0)</f>
        <v>0</v>
      </c>
      <c r="BG134" s="202">
        <f>IF(N134="zákl. přenesená",J134,0)</f>
        <v>0</v>
      </c>
      <c r="BH134" s="202">
        <f>IF(N134="sníž. přenesená",J134,0)</f>
        <v>0</v>
      </c>
      <c r="BI134" s="202">
        <f>IF(N134="nulová",J134,0)</f>
        <v>0</v>
      </c>
      <c r="BJ134" s="22" t="s">
        <v>24</v>
      </c>
      <c r="BK134" s="202">
        <f>ROUND(I134*H134,2)</f>
        <v>0</v>
      </c>
      <c r="BL134" s="22" t="s">
        <v>148</v>
      </c>
      <c r="BM134" s="22" t="s">
        <v>240</v>
      </c>
    </row>
    <row r="135" spans="2:65" s="1" customFormat="1" ht="22.5" customHeight="1">
      <c r="B135" s="39"/>
      <c r="C135" s="191" t="s">
        <v>241</v>
      </c>
      <c r="D135" s="191" t="s">
        <v>143</v>
      </c>
      <c r="E135" s="192" t="s">
        <v>242</v>
      </c>
      <c r="F135" s="193" t="s">
        <v>243</v>
      </c>
      <c r="G135" s="194" t="s">
        <v>244</v>
      </c>
      <c r="H135" s="195">
        <v>5</v>
      </c>
      <c r="I135" s="196"/>
      <c r="J135" s="197">
        <f>ROUND(I135*H135,2)</f>
        <v>0</v>
      </c>
      <c r="K135" s="193" t="s">
        <v>22</v>
      </c>
      <c r="L135" s="59"/>
      <c r="M135" s="198" t="s">
        <v>22</v>
      </c>
      <c r="N135" s="199" t="s">
        <v>49</v>
      </c>
      <c r="O135" s="40"/>
      <c r="P135" s="200">
        <f>O135*H135</f>
        <v>0</v>
      </c>
      <c r="Q135" s="200">
        <v>0</v>
      </c>
      <c r="R135" s="200">
        <f>Q135*H135</f>
        <v>0</v>
      </c>
      <c r="S135" s="200">
        <v>0</v>
      </c>
      <c r="T135" s="201">
        <f>S135*H135</f>
        <v>0</v>
      </c>
      <c r="AR135" s="22" t="s">
        <v>148</v>
      </c>
      <c r="AT135" s="22" t="s">
        <v>143</v>
      </c>
      <c r="AU135" s="22" t="s">
        <v>87</v>
      </c>
      <c r="AY135" s="22" t="s">
        <v>140</v>
      </c>
      <c r="BE135" s="202">
        <f>IF(N135="základní",J135,0)</f>
        <v>0</v>
      </c>
      <c r="BF135" s="202">
        <f>IF(N135="snížená",J135,0)</f>
        <v>0</v>
      </c>
      <c r="BG135" s="202">
        <f>IF(N135="zákl. přenesená",J135,0)</f>
        <v>0</v>
      </c>
      <c r="BH135" s="202">
        <f>IF(N135="sníž. přenesená",J135,0)</f>
        <v>0</v>
      </c>
      <c r="BI135" s="202">
        <f>IF(N135="nulová",J135,0)</f>
        <v>0</v>
      </c>
      <c r="BJ135" s="22" t="s">
        <v>24</v>
      </c>
      <c r="BK135" s="202">
        <f>ROUND(I135*H135,2)</f>
        <v>0</v>
      </c>
      <c r="BL135" s="22" t="s">
        <v>148</v>
      </c>
      <c r="BM135" s="22" t="s">
        <v>245</v>
      </c>
    </row>
    <row r="136" spans="2:65" s="10" customFormat="1" ht="29.85" customHeight="1">
      <c r="B136" s="174"/>
      <c r="C136" s="175"/>
      <c r="D136" s="188" t="s">
        <v>77</v>
      </c>
      <c r="E136" s="189" t="s">
        <v>246</v>
      </c>
      <c r="F136" s="189" t="s">
        <v>247</v>
      </c>
      <c r="G136" s="175"/>
      <c r="H136" s="175"/>
      <c r="I136" s="178"/>
      <c r="J136" s="190">
        <f>BK136</f>
        <v>0</v>
      </c>
      <c r="K136" s="175"/>
      <c r="L136" s="180"/>
      <c r="M136" s="181"/>
      <c r="N136" s="182"/>
      <c r="O136" s="182"/>
      <c r="P136" s="183">
        <f>SUM(P137:P138)</f>
        <v>0</v>
      </c>
      <c r="Q136" s="182"/>
      <c r="R136" s="183">
        <f>SUM(R137:R138)</f>
        <v>3.0182800000000006E-2</v>
      </c>
      <c r="S136" s="182"/>
      <c r="T136" s="184">
        <f>SUM(T137:T138)</f>
        <v>0</v>
      </c>
      <c r="AR136" s="185" t="s">
        <v>24</v>
      </c>
      <c r="AT136" s="186" t="s">
        <v>77</v>
      </c>
      <c r="AU136" s="186" t="s">
        <v>24</v>
      </c>
      <c r="AY136" s="185" t="s">
        <v>140</v>
      </c>
      <c r="BK136" s="187">
        <f>SUM(BK137:BK138)</f>
        <v>0</v>
      </c>
    </row>
    <row r="137" spans="2:65" s="1" customFormat="1" ht="57" customHeight="1">
      <c r="B137" s="39"/>
      <c r="C137" s="191" t="s">
        <v>9</v>
      </c>
      <c r="D137" s="191" t="s">
        <v>143</v>
      </c>
      <c r="E137" s="192" t="s">
        <v>248</v>
      </c>
      <c r="F137" s="193" t="s">
        <v>249</v>
      </c>
      <c r="G137" s="194" t="s">
        <v>158</v>
      </c>
      <c r="H137" s="195">
        <v>754.57</v>
      </c>
      <c r="I137" s="196"/>
      <c r="J137" s="197">
        <f>ROUND(I137*H137,2)</f>
        <v>0</v>
      </c>
      <c r="K137" s="193" t="s">
        <v>239</v>
      </c>
      <c r="L137" s="59"/>
      <c r="M137" s="198" t="s">
        <v>22</v>
      </c>
      <c r="N137" s="199" t="s">
        <v>49</v>
      </c>
      <c r="O137" s="40"/>
      <c r="P137" s="200">
        <f>O137*H137</f>
        <v>0</v>
      </c>
      <c r="Q137" s="200">
        <v>4.0000000000000003E-5</v>
      </c>
      <c r="R137" s="200">
        <f>Q137*H137</f>
        <v>3.0182800000000006E-2</v>
      </c>
      <c r="S137" s="200">
        <v>0</v>
      </c>
      <c r="T137" s="201">
        <f>S137*H137</f>
        <v>0</v>
      </c>
      <c r="AR137" s="22" t="s">
        <v>148</v>
      </c>
      <c r="AT137" s="22" t="s">
        <v>143</v>
      </c>
      <c r="AU137" s="22" t="s">
        <v>87</v>
      </c>
      <c r="AY137" s="22" t="s">
        <v>140</v>
      </c>
      <c r="BE137" s="202">
        <f>IF(N137="základní",J137,0)</f>
        <v>0</v>
      </c>
      <c r="BF137" s="202">
        <f>IF(N137="snížená",J137,0)</f>
        <v>0</v>
      </c>
      <c r="BG137" s="202">
        <f>IF(N137="zákl. přenesená",J137,0)</f>
        <v>0</v>
      </c>
      <c r="BH137" s="202">
        <f>IF(N137="sníž. přenesená",J137,0)</f>
        <v>0</v>
      </c>
      <c r="BI137" s="202">
        <f>IF(N137="nulová",J137,0)</f>
        <v>0</v>
      </c>
      <c r="BJ137" s="22" t="s">
        <v>24</v>
      </c>
      <c r="BK137" s="202">
        <f>ROUND(I137*H137,2)</f>
        <v>0</v>
      </c>
      <c r="BL137" s="22" t="s">
        <v>148</v>
      </c>
      <c r="BM137" s="22" t="s">
        <v>250</v>
      </c>
    </row>
    <row r="138" spans="2:65" s="12" customFormat="1">
      <c r="B138" s="215"/>
      <c r="C138" s="216"/>
      <c r="D138" s="205" t="s">
        <v>150</v>
      </c>
      <c r="E138" s="227" t="s">
        <v>22</v>
      </c>
      <c r="F138" s="228" t="s">
        <v>251</v>
      </c>
      <c r="G138" s="216"/>
      <c r="H138" s="229">
        <v>754.57</v>
      </c>
      <c r="I138" s="221"/>
      <c r="J138" s="216"/>
      <c r="K138" s="216"/>
      <c r="L138" s="222"/>
      <c r="M138" s="223"/>
      <c r="N138" s="224"/>
      <c r="O138" s="224"/>
      <c r="P138" s="224"/>
      <c r="Q138" s="224"/>
      <c r="R138" s="224"/>
      <c r="S138" s="224"/>
      <c r="T138" s="225"/>
      <c r="AT138" s="226" t="s">
        <v>150</v>
      </c>
      <c r="AU138" s="226" t="s">
        <v>87</v>
      </c>
      <c r="AV138" s="12" t="s">
        <v>87</v>
      </c>
      <c r="AW138" s="12" t="s">
        <v>41</v>
      </c>
      <c r="AX138" s="12" t="s">
        <v>78</v>
      </c>
      <c r="AY138" s="226" t="s">
        <v>140</v>
      </c>
    </row>
    <row r="139" spans="2:65" s="10" customFormat="1" ht="29.85" customHeight="1">
      <c r="B139" s="174"/>
      <c r="C139" s="175"/>
      <c r="D139" s="188" t="s">
        <v>77</v>
      </c>
      <c r="E139" s="189" t="s">
        <v>252</v>
      </c>
      <c r="F139" s="189" t="s">
        <v>253</v>
      </c>
      <c r="G139" s="175"/>
      <c r="H139" s="175"/>
      <c r="I139" s="178"/>
      <c r="J139" s="190">
        <f>BK139</f>
        <v>0</v>
      </c>
      <c r="K139" s="175"/>
      <c r="L139" s="180"/>
      <c r="M139" s="181"/>
      <c r="N139" s="182"/>
      <c r="O139" s="182"/>
      <c r="P139" s="183">
        <f>SUM(P140:P197)</f>
        <v>0</v>
      </c>
      <c r="Q139" s="182"/>
      <c r="R139" s="183">
        <f>SUM(R140:R197)</f>
        <v>0</v>
      </c>
      <c r="S139" s="182"/>
      <c r="T139" s="184">
        <f>SUM(T140:T197)</f>
        <v>307.12312800000001</v>
      </c>
      <c r="AR139" s="185" t="s">
        <v>24</v>
      </c>
      <c r="AT139" s="186" t="s">
        <v>77</v>
      </c>
      <c r="AU139" s="186" t="s">
        <v>24</v>
      </c>
      <c r="AY139" s="185" t="s">
        <v>140</v>
      </c>
      <c r="BK139" s="187">
        <f>SUM(BK140:BK197)</f>
        <v>0</v>
      </c>
    </row>
    <row r="140" spans="2:65" s="1" customFormat="1" ht="22.5" customHeight="1">
      <c r="B140" s="39"/>
      <c r="C140" s="191" t="s">
        <v>254</v>
      </c>
      <c r="D140" s="191" t="s">
        <v>143</v>
      </c>
      <c r="E140" s="192" t="s">
        <v>255</v>
      </c>
      <c r="F140" s="193" t="s">
        <v>256</v>
      </c>
      <c r="G140" s="194" t="s">
        <v>181</v>
      </c>
      <c r="H140" s="195">
        <v>4</v>
      </c>
      <c r="I140" s="196"/>
      <c r="J140" s="197">
        <f>ROUND(I140*H140,2)</f>
        <v>0</v>
      </c>
      <c r="K140" s="193" t="s">
        <v>147</v>
      </c>
      <c r="L140" s="59"/>
      <c r="M140" s="198" t="s">
        <v>22</v>
      </c>
      <c r="N140" s="199" t="s">
        <v>49</v>
      </c>
      <c r="O140" s="40"/>
      <c r="P140" s="200">
        <f>O140*H140</f>
        <v>0</v>
      </c>
      <c r="Q140" s="200">
        <v>0</v>
      </c>
      <c r="R140" s="200">
        <f>Q140*H140</f>
        <v>0</v>
      </c>
      <c r="S140" s="200">
        <v>2.5170000000000001E-2</v>
      </c>
      <c r="T140" s="201">
        <f>S140*H140</f>
        <v>0.10068000000000001</v>
      </c>
      <c r="AR140" s="22" t="s">
        <v>224</v>
      </c>
      <c r="AT140" s="22" t="s">
        <v>143</v>
      </c>
      <c r="AU140" s="22" t="s">
        <v>87</v>
      </c>
      <c r="AY140" s="22" t="s">
        <v>140</v>
      </c>
      <c r="BE140" s="202">
        <f>IF(N140="základní",J140,0)</f>
        <v>0</v>
      </c>
      <c r="BF140" s="202">
        <f>IF(N140="snížená",J140,0)</f>
        <v>0</v>
      </c>
      <c r="BG140" s="202">
        <f>IF(N140="zákl. přenesená",J140,0)</f>
        <v>0</v>
      </c>
      <c r="BH140" s="202">
        <f>IF(N140="sníž. přenesená",J140,0)</f>
        <v>0</v>
      </c>
      <c r="BI140" s="202">
        <f>IF(N140="nulová",J140,0)</f>
        <v>0</v>
      </c>
      <c r="BJ140" s="22" t="s">
        <v>24</v>
      </c>
      <c r="BK140" s="202">
        <f>ROUND(I140*H140,2)</f>
        <v>0</v>
      </c>
      <c r="BL140" s="22" t="s">
        <v>224</v>
      </c>
      <c r="BM140" s="22" t="s">
        <v>257</v>
      </c>
    </row>
    <row r="141" spans="2:65" s="1" customFormat="1" ht="22.5" customHeight="1">
      <c r="B141" s="39"/>
      <c r="C141" s="191" t="s">
        <v>258</v>
      </c>
      <c r="D141" s="191" t="s">
        <v>143</v>
      </c>
      <c r="E141" s="192" t="s">
        <v>259</v>
      </c>
      <c r="F141" s="193" t="s">
        <v>260</v>
      </c>
      <c r="G141" s="194" t="s">
        <v>202</v>
      </c>
      <c r="H141" s="195">
        <v>15.6</v>
      </c>
      <c r="I141" s="196"/>
      <c r="J141" s="197">
        <f>ROUND(I141*H141,2)</f>
        <v>0</v>
      </c>
      <c r="K141" s="193" t="s">
        <v>147</v>
      </c>
      <c r="L141" s="59"/>
      <c r="M141" s="198" t="s">
        <v>22</v>
      </c>
      <c r="N141" s="199" t="s">
        <v>49</v>
      </c>
      <c r="O141" s="40"/>
      <c r="P141" s="200">
        <f>O141*H141</f>
        <v>0</v>
      </c>
      <c r="Q141" s="200">
        <v>0</v>
      </c>
      <c r="R141" s="200">
        <f>Q141*H141</f>
        <v>0</v>
      </c>
      <c r="S141" s="200">
        <v>9.8200000000000006E-3</v>
      </c>
      <c r="T141" s="201">
        <f>S141*H141</f>
        <v>0.15319199999999999</v>
      </c>
      <c r="AR141" s="22" t="s">
        <v>224</v>
      </c>
      <c r="AT141" s="22" t="s">
        <v>143</v>
      </c>
      <c r="AU141" s="22" t="s">
        <v>87</v>
      </c>
      <c r="AY141" s="22" t="s">
        <v>140</v>
      </c>
      <c r="BE141" s="202">
        <f>IF(N141="základní",J141,0)</f>
        <v>0</v>
      </c>
      <c r="BF141" s="202">
        <f>IF(N141="snížená",J141,0)</f>
        <v>0</v>
      </c>
      <c r="BG141" s="202">
        <f>IF(N141="zákl. přenesená",J141,0)</f>
        <v>0</v>
      </c>
      <c r="BH141" s="202">
        <f>IF(N141="sníž. přenesená",J141,0)</f>
        <v>0</v>
      </c>
      <c r="BI141" s="202">
        <f>IF(N141="nulová",J141,0)</f>
        <v>0</v>
      </c>
      <c r="BJ141" s="22" t="s">
        <v>24</v>
      </c>
      <c r="BK141" s="202">
        <f>ROUND(I141*H141,2)</f>
        <v>0</v>
      </c>
      <c r="BL141" s="22" t="s">
        <v>224</v>
      </c>
      <c r="BM141" s="22" t="s">
        <v>261</v>
      </c>
    </row>
    <row r="142" spans="2:65" s="1" customFormat="1" ht="31.5" customHeight="1">
      <c r="B142" s="39"/>
      <c r="C142" s="191" t="s">
        <v>262</v>
      </c>
      <c r="D142" s="191" t="s">
        <v>143</v>
      </c>
      <c r="E142" s="192" t="s">
        <v>263</v>
      </c>
      <c r="F142" s="193" t="s">
        <v>264</v>
      </c>
      <c r="G142" s="194" t="s">
        <v>202</v>
      </c>
      <c r="H142" s="195">
        <v>38.4</v>
      </c>
      <c r="I142" s="196"/>
      <c r="J142" s="197">
        <f>ROUND(I142*H142,2)</f>
        <v>0</v>
      </c>
      <c r="K142" s="193" t="s">
        <v>147</v>
      </c>
      <c r="L142" s="59"/>
      <c r="M142" s="198" t="s">
        <v>22</v>
      </c>
      <c r="N142" s="199" t="s">
        <v>49</v>
      </c>
      <c r="O142" s="40"/>
      <c r="P142" s="200">
        <f>O142*H142</f>
        <v>0</v>
      </c>
      <c r="Q142" s="200">
        <v>0</v>
      </c>
      <c r="R142" s="200">
        <f>Q142*H142</f>
        <v>0</v>
      </c>
      <c r="S142" s="200">
        <v>2.6700000000000002E-2</v>
      </c>
      <c r="T142" s="201">
        <f>S142*H142</f>
        <v>1.02528</v>
      </c>
      <c r="AR142" s="22" t="s">
        <v>224</v>
      </c>
      <c r="AT142" s="22" t="s">
        <v>143</v>
      </c>
      <c r="AU142" s="22" t="s">
        <v>87</v>
      </c>
      <c r="AY142" s="22" t="s">
        <v>140</v>
      </c>
      <c r="BE142" s="202">
        <f>IF(N142="základní",J142,0)</f>
        <v>0</v>
      </c>
      <c r="BF142" s="202">
        <f>IF(N142="snížená",J142,0)</f>
        <v>0</v>
      </c>
      <c r="BG142" s="202">
        <f>IF(N142="zákl. přenesená",J142,0)</f>
        <v>0</v>
      </c>
      <c r="BH142" s="202">
        <f>IF(N142="sníž. přenesená",J142,0)</f>
        <v>0</v>
      </c>
      <c r="BI142" s="202">
        <f>IF(N142="nulová",J142,0)</f>
        <v>0</v>
      </c>
      <c r="BJ142" s="22" t="s">
        <v>24</v>
      </c>
      <c r="BK142" s="202">
        <f>ROUND(I142*H142,2)</f>
        <v>0</v>
      </c>
      <c r="BL142" s="22" t="s">
        <v>224</v>
      </c>
      <c r="BM142" s="22" t="s">
        <v>265</v>
      </c>
    </row>
    <row r="143" spans="2:65" s="1" customFormat="1" ht="31.5" customHeight="1">
      <c r="B143" s="39"/>
      <c r="C143" s="191" t="s">
        <v>266</v>
      </c>
      <c r="D143" s="191" t="s">
        <v>143</v>
      </c>
      <c r="E143" s="192" t="s">
        <v>267</v>
      </c>
      <c r="F143" s="193" t="s">
        <v>268</v>
      </c>
      <c r="G143" s="194" t="s">
        <v>202</v>
      </c>
      <c r="H143" s="195">
        <v>783</v>
      </c>
      <c r="I143" s="196"/>
      <c r="J143" s="197">
        <f>ROUND(I143*H143,2)</f>
        <v>0</v>
      </c>
      <c r="K143" s="193" t="s">
        <v>147</v>
      </c>
      <c r="L143" s="59"/>
      <c r="M143" s="198" t="s">
        <v>22</v>
      </c>
      <c r="N143" s="199" t="s">
        <v>49</v>
      </c>
      <c r="O143" s="40"/>
      <c r="P143" s="200">
        <f>O143*H143</f>
        <v>0</v>
      </c>
      <c r="Q143" s="200">
        <v>0</v>
      </c>
      <c r="R143" s="200">
        <f>Q143*H143</f>
        <v>0</v>
      </c>
      <c r="S143" s="200">
        <v>2.4E-2</v>
      </c>
      <c r="T143" s="201">
        <f>S143*H143</f>
        <v>18.792000000000002</v>
      </c>
      <c r="AR143" s="22" t="s">
        <v>148</v>
      </c>
      <c r="AT143" s="22" t="s">
        <v>143</v>
      </c>
      <c r="AU143" s="22" t="s">
        <v>87</v>
      </c>
      <c r="AY143" s="22" t="s">
        <v>140</v>
      </c>
      <c r="BE143" s="202">
        <f>IF(N143="základní",J143,0)</f>
        <v>0</v>
      </c>
      <c r="BF143" s="202">
        <f>IF(N143="snížená",J143,0)</f>
        <v>0</v>
      </c>
      <c r="BG143" s="202">
        <f>IF(N143="zákl. přenesená",J143,0)</f>
        <v>0</v>
      </c>
      <c r="BH143" s="202">
        <f>IF(N143="sníž. přenesená",J143,0)</f>
        <v>0</v>
      </c>
      <c r="BI143" s="202">
        <f>IF(N143="nulová",J143,0)</f>
        <v>0</v>
      </c>
      <c r="BJ143" s="22" t="s">
        <v>24</v>
      </c>
      <c r="BK143" s="202">
        <f>ROUND(I143*H143,2)</f>
        <v>0</v>
      </c>
      <c r="BL143" s="22" t="s">
        <v>148</v>
      </c>
      <c r="BM143" s="22" t="s">
        <v>269</v>
      </c>
    </row>
    <row r="144" spans="2:65" s="11" customFormat="1">
      <c r="B144" s="203"/>
      <c r="C144" s="204"/>
      <c r="D144" s="205" t="s">
        <v>150</v>
      </c>
      <c r="E144" s="206" t="s">
        <v>22</v>
      </c>
      <c r="F144" s="207" t="s">
        <v>270</v>
      </c>
      <c r="G144" s="204"/>
      <c r="H144" s="208" t="s">
        <v>22</v>
      </c>
      <c r="I144" s="209"/>
      <c r="J144" s="204"/>
      <c r="K144" s="204"/>
      <c r="L144" s="210"/>
      <c r="M144" s="211"/>
      <c r="N144" s="212"/>
      <c r="O144" s="212"/>
      <c r="P144" s="212"/>
      <c r="Q144" s="212"/>
      <c r="R144" s="212"/>
      <c r="S144" s="212"/>
      <c r="T144" s="213"/>
      <c r="AT144" s="214" t="s">
        <v>150</v>
      </c>
      <c r="AU144" s="214" t="s">
        <v>87</v>
      </c>
      <c r="AV144" s="11" t="s">
        <v>24</v>
      </c>
      <c r="AW144" s="11" t="s">
        <v>41</v>
      </c>
      <c r="AX144" s="11" t="s">
        <v>78</v>
      </c>
      <c r="AY144" s="214" t="s">
        <v>140</v>
      </c>
    </row>
    <row r="145" spans="2:65" s="12" customFormat="1">
      <c r="B145" s="215"/>
      <c r="C145" s="216"/>
      <c r="D145" s="217" t="s">
        <v>150</v>
      </c>
      <c r="E145" s="218" t="s">
        <v>22</v>
      </c>
      <c r="F145" s="219" t="s">
        <v>271</v>
      </c>
      <c r="G145" s="216"/>
      <c r="H145" s="220">
        <v>783</v>
      </c>
      <c r="I145" s="221"/>
      <c r="J145" s="216"/>
      <c r="K145" s="216"/>
      <c r="L145" s="222"/>
      <c r="M145" s="223"/>
      <c r="N145" s="224"/>
      <c r="O145" s="224"/>
      <c r="P145" s="224"/>
      <c r="Q145" s="224"/>
      <c r="R145" s="224"/>
      <c r="S145" s="224"/>
      <c r="T145" s="225"/>
      <c r="AT145" s="226" t="s">
        <v>150</v>
      </c>
      <c r="AU145" s="226" t="s">
        <v>87</v>
      </c>
      <c r="AV145" s="12" t="s">
        <v>87</v>
      </c>
      <c r="AW145" s="12" t="s">
        <v>41</v>
      </c>
      <c r="AX145" s="12" t="s">
        <v>78</v>
      </c>
      <c r="AY145" s="226" t="s">
        <v>140</v>
      </c>
    </row>
    <row r="146" spans="2:65" s="1" customFormat="1" ht="44.25" customHeight="1">
      <c r="B146" s="39"/>
      <c r="C146" s="191" t="s">
        <v>272</v>
      </c>
      <c r="D146" s="191" t="s">
        <v>143</v>
      </c>
      <c r="E146" s="192" t="s">
        <v>273</v>
      </c>
      <c r="F146" s="193" t="s">
        <v>274</v>
      </c>
      <c r="G146" s="194" t="s">
        <v>158</v>
      </c>
      <c r="H146" s="195">
        <v>1737.8</v>
      </c>
      <c r="I146" s="196"/>
      <c r="J146" s="197">
        <f>ROUND(I146*H146,2)</f>
        <v>0</v>
      </c>
      <c r="K146" s="193" t="s">
        <v>147</v>
      </c>
      <c r="L146" s="59"/>
      <c r="M146" s="198" t="s">
        <v>22</v>
      </c>
      <c r="N146" s="199" t="s">
        <v>49</v>
      </c>
      <c r="O146" s="40"/>
      <c r="P146" s="200">
        <f>O146*H146</f>
        <v>0</v>
      </c>
      <c r="Q146" s="200">
        <v>0</v>
      </c>
      <c r="R146" s="200">
        <f>Q146*H146</f>
        <v>0</v>
      </c>
      <c r="S146" s="200">
        <v>5.0000000000000001E-3</v>
      </c>
      <c r="T146" s="201">
        <f>S146*H146</f>
        <v>8.6890000000000001</v>
      </c>
      <c r="AR146" s="22" t="s">
        <v>148</v>
      </c>
      <c r="AT146" s="22" t="s">
        <v>143</v>
      </c>
      <c r="AU146" s="22" t="s">
        <v>87</v>
      </c>
      <c r="AY146" s="22" t="s">
        <v>140</v>
      </c>
      <c r="BE146" s="202">
        <f>IF(N146="základní",J146,0)</f>
        <v>0</v>
      </c>
      <c r="BF146" s="202">
        <f>IF(N146="snížená",J146,0)</f>
        <v>0</v>
      </c>
      <c r="BG146" s="202">
        <f>IF(N146="zákl. přenesená",J146,0)</f>
        <v>0</v>
      </c>
      <c r="BH146" s="202">
        <f>IF(N146="sníž. přenesená",J146,0)</f>
        <v>0</v>
      </c>
      <c r="BI146" s="202">
        <f>IF(N146="nulová",J146,0)</f>
        <v>0</v>
      </c>
      <c r="BJ146" s="22" t="s">
        <v>24</v>
      </c>
      <c r="BK146" s="202">
        <f>ROUND(I146*H146,2)</f>
        <v>0</v>
      </c>
      <c r="BL146" s="22" t="s">
        <v>148</v>
      </c>
      <c r="BM146" s="22" t="s">
        <v>275</v>
      </c>
    </row>
    <row r="147" spans="2:65" s="1" customFormat="1" ht="22.5" customHeight="1">
      <c r="B147" s="39"/>
      <c r="C147" s="191" t="s">
        <v>276</v>
      </c>
      <c r="D147" s="191" t="s">
        <v>143</v>
      </c>
      <c r="E147" s="192" t="s">
        <v>277</v>
      </c>
      <c r="F147" s="193" t="s">
        <v>278</v>
      </c>
      <c r="G147" s="194" t="s">
        <v>158</v>
      </c>
      <c r="H147" s="195">
        <v>650.67999999999995</v>
      </c>
      <c r="I147" s="196"/>
      <c r="J147" s="197">
        <f>ROUND(I147*H147,2)</f>
        <v>0</v>
      </c>
      <c r="K147" s="193" t="s">
        <v>147</v>
      </c>
      <c r="L147" s="59"/>
      <c r="M147" s="198" t="s">
        <v>22</v>
      </c>
      <c r="N147" s="199" t="s">
        <v>49</v>
      </c>
      <c r="O147" s="40"/>
      <c r="P147" s="200">
        <f>O147*H147</f>
        <v>0</v>
      </c>
      <c r="Q147" s="200">
        <v>0</v>
      </c>
      <c r="R147" s="200">
        <f>Q147*H147</f>
        <v>0</v>
      </c>
      <c r="S147" s="200">
        <v>2.1999999999999999E-2</v>
      </c>
      <c r="T147" s="201">
        <f>S147*H147</f>
        <v>14.314959999999997</v>
      </c>
      <c r="AR147" s="22" t="s">
        <v>148</v>
      </c>
      <c r="AT147" s="22" t="s">
        <v>143</v>
      </c>
      <c r="AU147" s="22" t="s">
        <v>87</v>
      </c>
      <c r="AY147" s="22" t="s">
        <v>140</v>
      </c>
      <c r="BE147" s="202">
        <f>IF(N147="základní",J147,0)</f>
        <v>0</v>
      </c>
      <c r="BF147" s="202">
        <f>IF(N147="snížená",J147,0)</f>
        <v>0</v>
      </c>
      <c r="BG147" s="202">
        <f>IF(N147="zákl. přenesená",J147,0)</f>
        <v>0</v>
      </c>
      <c r="BH147" s="202">
        <f>IF(N147="sníž. přenesená",J147,0)</f>
        <v>0</v>
      </c>
      <c r="BI147" s="202">
        <f>IF(N147="nulová",J147,0)</f>
        <v>0</v>
      </c>
      <c r="BJ147" s="22" t="s">
        <v>24</v>
      </c>
      <c r="BK147" s="202">
        <f>ROUND(I147*H147,2)</f>
        <v>0</v>
      </c>
      <c r="BL147" s="22" t="s">
        <v>148</v>
      </c>
      <c r="BM147" s="22" t="s">
        <v>279</v>
      </c>
    </row>
    <row r="148" spans="2:65" s="1" customFormat="1" ht="22.5" customHeight="1">
      <c r="B148" s="39"/>
      <c r="C148" s="191" t="s">
        <v>280</v>
      </c>
      <c r="D148" s="191" t="s">
        <v>143</v>
      </c>
      <c r="E148" s="192" t="s">
        <v>281</v>
      </c>
      <c r="F148" s="193" t="s">
        <v>282</v>
      </c>
      <c r="G148" s="194" t="s">
        <v>158</v>
      </c>
      <c r="H148" s="195">
        <v>28.68</v>
      </c>
      <c r="I148" s="196"/>
      <c r="J148" s="197">
        <f>ROUND(I148*H148,2)</f>
        <v>0</v>
      </c>
      <c r="K148" s="193" t="s">
        <v>147</v>
      </c>
      <c r="L148" s="59"/>
      <c r="M148" s="198" t="s">
        <v>22</v>
      </c>
      <c r="N148" s="199" t="s">
        <v>49</v>
      </c>
      <c r="O148" s="40"/>
      <c r="P148" s="200">
        <f>O148*H148</f>
        <v>0</v>
      </c>
      <c r="Q148" s="200">
        <v>0</v>
      </c>
      <c r="R148" s="200">
        <f>Q148*H148</f>
        <v>0</v>
      </c>
      <c r="S148" s="200">
        <v>1.7999999999999999E-2</v>
      </c>
      <c r="T148" s="201">
        <f>S148*H148</f>
        <v>0.51623999999999992</v>
      </c>
      <c r="AR148" s="22" t="s">
        <v>148</v>
      </c>
      <c r="AT148" s="22" t="s">
        <v>143</v>
      </c>
      <c r="AU148" s="22" t="s">
        <v>87</v>
      </c>
      <c r="AY148" s="22" t="s">
        <v>140</v>
      </c>
      <c r="BE148" s="202">
        <f>IF(N148="základní",J148,0)</f>
        <v>0</v>
      </c>
      <c r="BF148" s="202">
        <f>IF(N148="snížená",J148,0)</f>
        <v>0</v>
      </c>
      <c r="BG148" s="202">
        <f>IF(N148="zákl. přenesená",J148,0)</f>
        <v>0</v>
      </c>
      <c r="BH148" s="202">
        <f>IF(N148="sníž. přenesená",J148,0)</f>
        <v>0</v>
      </c>
      <c r="BI148" s="202">
        <f>IF(N148="nulová",J148,0)</f>
        <v>0</v>
      </c>
      <c r="BJ148" s="22" t="s">
        <v>24</v>
      </c>
      <c r="BK148" s="202">
        <f>ROUND(I148*H148,2)</f>
        <v>0</v>
      </c>
      <c r="BL148" s="22" t="s">
        <v>148</v>
      </c>
      <c r="BM148" s="22" t="s">
        <v>283</v>
      </c>
    </row>
    <row r="149" spans="2:65" s="11" customFormat="1">
      <c r="B149" s="203"/>
      <c r="C149" s="204"/>
      <c r="D149" s="205" t="s">
        <v>150</v>
      </c>
      <c r="E149" s="206" t="s">
        <v>22</v>
      </c>
      <c r="F149" s="207" t="s">
        <v>284</v>
      </c>
      <c r="G149" s="204"/>
      <c r="H149" s="208" t="s">
        <v>22</v>
      </c>
      <c r="I149" s="209"/>
      <c r="J149" s="204"/>
      <c r="K149" s="204"/>
      <c r="L149" s="210"/>
      <c r="M149" s="211"/>
      <c r="N149" s="212"/>
      <c r="O149" s="212"/>
      <c r="P149" s="212"/>
      <c r="Q149" s="212"/>
      <c r="R149" s="212"/>
      <c r="S149" s="212"/>
      <c r="T149" s="213"/>
      <c r="AT149" s="214" t="s">
        <v>150</v>
      </c>
      <c r="AU149" s="214" t="s">
        <v>87</v>
      </c>
      <c r="AV149" s="11" t="s">
        <v>24</v>
      </c>
      <c r="AW149" s="11" t="s">
        <v>41</v>
      </c>
      <c r="AX149" s="11" t="s">
        <v>78</v>
      </c>
      <c r="AY149" s="214" t="s">
        <v>140</v>
      </c>
    </row>
    <row r="150" spans="2:65" s="12" customFormat="1">
      <c r="B150" s="215"/>
      <c r="C150" s="216"/>
      <c r="D150" s="217" t="s">
        <v>150</v>
      </c>
      <c r="E150" s="218" t="s">
        <v>22</v>
      </c>
      <c r="F150" s="219" t="s">
        <v>285</v>
      </c>
      <c r="G150" s="216"/>
      <c r="H150" s="220">
        <v>28.68</v>
      </c>
      <c r="I150" s="221"/>
      <c r="J150" s="216"/>
      <c r="K150" s="216"/>
      <c r="L150" s="222"/>
      <c r="M150" s="223"/>
      <c r="N150" s="224"/>
      <c r="O150" s="224"/>
      <c r="P150" s="224"/>
      <c r="Q150" s="224"/>
      <c r="R150" s="224"/>
      <c r="S150" s="224"/>
      <c r="T150" s="225"/>
      <c r="AT150" s="226" t="s">
        <v>150</v>
      </c>
      <c r="AU150" s="226" t="s">
        <v>87</v>
      </c>
      <c r="AV150" s="12" t="s">
        <v>87</v>
      </c>
      <c r="AW150" s="12" t="s">
        <v>41</v>
      </c>
      <c r="AX150" s="12" t="s">
        <v>78</v>
      </c>
      <c r="AY150" s="226" t="s">
        <v>140</v>
      </c>
    </row>
    <row r="151" spans="2:65" s="1" customFormat="1" ht="31.5" customHeight="1">
      <c r="B151" s="39"/>
      <c r="C151" s="191" t="s">
        <v>286</v>
      </c>
      <c r="D151" s="191" t="s">
        <v>143</v>
      </c>
      <c r="E151" s="192" t="s">
        <v>287</v>
      </c>
      <c r="F151" s="193" t="s">
        <v>288</v>
      </c>
      <c r="G151" s="194" t="s">
        <v>202</v>
      </c>
      <c r="H151" s="195">
        <v>3.06</v>
      </c>
      <c r="I151" s="196"/>
      <c r="J151" s="197">
        <f>ROUND(I151*H151,2)</f>
        <v>0</v>
      </c>
      <c r="K151" s="193" t="s">
        <v>147</v>
      </c>
      <c r="L151" s="59"/>
      <c r="M151" s="198" t="s">
        <v>22</v>
      </c>
      <c r="N151" s="199" t="s">
        <v>49</v>
      </c>
      <c r="O151" s="40"/>
      <c r="P151" s="200">
        <f>O151*H151</f>
        <v>0</v>
      </c>
      <c r="Q151" s="200">
        <v>0</v>
      </c>
      <c r="R151" s="200">
        <f>Q151*H151</f>
        <v>0</v>
      </c>
      <c r="S151" s="200">
        <v>0.2</v>
      </c>
      <c r="T151" s="201">
        <f>S151*H151</f>
        <v>0.6120000000000001</v>
      </c>
      <c r="AR151" s="22" t="s">
        <v>148</v>
      </c>
      <c r="AT151" s="22" t="s">
        <v>143</v>
      </c>
      <c r="AU151" s="22" t="s">
        <v>87</v>
      </c>
      <c r="AY151" s="22" t="s">
        <v>140</v>
      </c>
      <c r="BE151" s="202">
        <f>IF(N151="základní",J151,0)</f>
        <v>0</v>
      </c>
      <c r="BF151" s="202">
        <f>IF(N151="snížená",J151,0)</f>
        <v>0</v>
      </c>
      <c r="BG151" s="202">
        <f>IF(N151="zákl. přenesená",J151,0)</f>
        <v>0</v>
      </c>
      <c r="BH151" s="202">
        <f>IF(N151="sníž. přenesená",J151,0)</f>
        <v>0</v>
      </c>
      <c r="BI151" s="202">
        <f>IF(N151="nulová",J151,0)</f>
        <v>0</v>
      </c>
      <c r="BJ151" s="22" t="s">
        <v>24</v>
      </c>
      <c r="BK151" s="202">
        <f>ROUND(I151*H151,2)</f>
        <v>0</v>
      </c>
      <c r="BL151" s="22" t="s">
        <v>148</v>
      </c>
      <c r="BM151" s="22" t="s">
        <v>289</v>
      </c>
    </row>
    <row r="152" spans="2:65" s="12" customFormat="1">
      <c r="B152" s="215"/>
      <c r="C152" s="216"/>
      <c r="D152" s="217" t="s">
        <v>150</v>
      </c>
      <c r="E152" s="218" t="s">
        <v>22</v>
      </c>
      <c r="F152" s="219" t="s">
        <v>290</v>
      </c>
      <c r="G152" s="216"/>
      <c r="H152" s="220">
        <v>3.06</v>
      </c>
      <c r="I152" s="221"/>
      <c r="J152" s="216"/>
      <c r="K152" s="216"/>
      <c r="L152" s="222"/>
      <c r="M152" s="223"/>
      <c r="N152" s="224"/>
      <c r="O152" s="224"/>
      <c r="P152" s="224"/>
      <c r="Q152" s="224"/>
      <c r="R152" s="224"/>
      <c r="S152" s="224"/>
      <c r="T152" s="225"/>
      <c r="AT152" s="226" t="s">
        <v>150</v>
      </c>
      <c r="AU152" s="226" t="s">
        <v>87</v>
      </c>
      <c r="AV152" s="12" t="s">
        <v>87</v>
      </c>
      <c r="AW152" s="12" t="s">
        <v>41</v>
      </c>
      <c r="AX152" s="12" t="s">
        <v>78</v>
      </c>
      <c r="AY152" s="226" t="s">
        <v>140</v>
      </c>
    </row>
    <row r="153" spans="2:65" s="1" customFormat="1" ht="31.5" customHeight="1">
      <c r="B153" s="39"/>
      <c r="C153" s="191" t="s">
        <v>291</v>
      </c>
      <c r="D153" s="191" t="s">
        <v>143</v>
      </c>
      <c r="E153" s="192" t="s">
        <v>292</v>
      </c>
      <c r="F153" s="193" t="s">
        <v>293</v>
      </c>
      <c r="G153" s="194" t="s">
        <v>202</v>
      </c>
      <c r="H153" s="195">
        <v>11.2</v>
      </c>
      <c r="I153" s="196"/>
      <c r="J153" s="197">
        <f>ROUND(I153*H153,2)</f>
        <v>0</v>
      </c>
      <c r="K153" s="193" t="s">
        <v>147</v>
      </c>
      <c r="L153" s="59"/>
      <c r="M153" s="198" t="s">
        <v>22</v>
      </c>
      <c r="N153" s="199" t="s">
        <v>49</v>
      </c>
      <c r="O153" s="40"/>
      <c r="P153" s="200">
        <f>O153*H153</f>
        <v>0</v>
      </c>
      <c r="Q153" s="200">
        <v>0</v>
      </c>
      <c r="R153" s="200">
        <f>Q153*H153</f>
        <v>0</v>
      </c>
      <c r="S153" s="200">
        <v>1.7999999999999999E-2</v>
      </c>
      <c r="T153" s="201">
        <f>S153*H153</f>
        <v>0.20159999999999997</v>
      </c>
      <c r="AR153" s="22" t="s">
        <v>148</v>
      </c>
      <c r="AT153" s="22" t="s">
        <v>143</v>
      </c>
      <c r="AU153" s="22" t="s">
        <v>87</v>
      </c>
      <c r="AY153" s="22" t="s">
        <v>140</v>
      </c>
      <c r="BE153" s="202">
        <f>IF(N153="základní",J153,0)</f>
        <v>0</v>
      </c>
      <c r="BF153" s="202">
        <f>IF(N153="snížená",J153,0)</f>
        <v>0</v>
      </c>
      <c r="BG153" s="202">
        <f>IF(N153="zákl. přenesená",J153,0)</f>
        <v>0</v>
      </c>
      <c r="BH153" s="202">
        <f>IF(N153="sníž. přenesená",J153,0)</f>
        <v>0</v>
      </c>
      <c r="BI153" s="202">
        <f>IF(N153="nulová",J153,0)</f>
        <v>0</v>
      </c>
      <c r="BJ153" s="22" t="s">
        <v>24</v>
      </c>
      <c r="BK153" s="202">
        <f>ROUND(I153*H153,2)</f>
        <v>0</v>
      </c>
      <c r="BL153" s="22" t="s">
        <v>148</v>
      </c>
      <c r="BM153" s="22" t="s">
        <v>294</v>
      </c>
    </row>
    <row r="154" spans="2:65" s="12" customFormat="1">
      <c r="B154" s="215"/>
      <c r="C154" s="216"/>
      <c r="D154" s="217" t="s">
        <v>150</v>
      </c>
      <c r="E154" s="218" t="s">
        <v>22</v>
      </c>
      <c r="F154" s="219" t="s">
        <v>295</v>
      </c>
      <c r="G154" s="216"/>
      <c r="H154" s="220">
        <v>11.2</v>
      </c>
      <c r="I154" s="221"/>
      <c r="J154" s="216"/>
      <c r="K154" s="216"/>
      <c r="L154" s="222"/>
      <c r="M154" s="223"/>
      <c r="N154" s="224"/>
      <c r="O154" s="224"/>
      <c r="P154" s="224"/>
      <c r="Q154" s="224"/>
      <c r="R154" s="224"/>
      <c r="S154" s="224"/>
      <c r="T154" s="225"/>
      <c r="AT154" s="226" t="s">
        <v>150</v>
      </c>
      <c r="AU154" s="226" t="s">
        <v>87</v>
      </c>
      <c r="AV154" s="12" t="s">
        <v>87</v>
      </c>
      <c r="AW154" s="12" t="s">
        <v>41</v>
      </c>
      <c r="AX154" s="12" t="s">
        <v>78</v>
      </c>
      <c r="AY154" s="226" t="s">
        <v>140</v>
      </c>
    </row>
    <row r="155" spans="2:65" s="1" customFormat="1" ht="22.5" customHeight="1">
      <c r="B155" s="39"/>
      <c r="C155" s="191" t="s">
        <v>296</v>
      </c>
      <c r="D155" s="191" t="s">
        <v>143</v>
      </c>
      <c r="E155" s="192" t="s">
        <v>297</v>
      </c>
      <c r="F155" s="193" t="s">
        <v>298</v>
      </c>
      <c r="G155" s="194" t="s">
        <v>202</v>
      </c>
      <c r="H155" s="195">
        <v>3.2250000000000001</v>
      </c>
      <c r="I155" s="196"/>
      <c r="J155" s="197">
        <f>ROUND(I155*H155,2)</f>
        <v>0</v>
      </c>
      <c r="K155" s="193" t="s">
        <v>147</v>
      </c>
      <c r="L155" s="59"/>
      <c r="M155" s="198" t="s">
        <v>22</v>
      </c>
      <c r="N155" s="199" t="s">
        <v>49</v>
      </c>
      <c r="O155" s="40"/>
      <c r="P155" s="200">
        <f>O155*H155</f>
        <v>0</v>
      </c>
      <c r="Q155" s="200">
        <v>0</v>
      </c>
      <c r="R155" s="200">
        <f>Q155*H155</f>
        <v>0</v>
      </c>
      <c r="S155" s="200">
        <v>7.0000000000000007E-2</v>
      </c>
      <c r="T155" s="201">
        <f>S155*H155</f>
        <v>0.22575000000000003</v>
      </c>
      <c r="AR155" s="22" t="s">
        <v>148</v>
      </c>
      <c r="AT155" s="22" t="s">
        <v>143</v>
      </c>
      <c r="AU155" s="22" t="s">
        <v>87</v>
      </c>
      <c r="AY155" s="22" t="s">
        <v>140</v>
      </c>
      <c r="BE155" s="202">
        <f>IF(N155="základní",J155,0)</f>
        <v>0</v>
      </c>
      <c r="BF155" s="202">
        <f>IF(N155="snížená",J155,0)</f>
        <v>0</v>
      </c>
      <c r="BG155" s="202">
        <f>IF(N155="zákl. přenesená",J155,0)</f>
        <v>0</v>
      </c>
      <c r="BH155" s="202">
        <f>IF(N155="sníž. přenesená",J155,0)</f>
        <v>0</v>
      </c>
      <c r="BI155" s="202">
        <f>IF(N155="nulová",J155,0)</f>
        <v>0</v>
      </c>
      <c r="BJ155" s="22" t="s">
        <v>24</v>
      </c>
      <c r="BK155" s="202">
        <f>ROUND(I155*H155,2)</f>
        <v>0</v>
      </c>
      <c r="BL155" s="22" t="s">
        <v>148</v>
      </c>
      <c r="BM155" s="22" t="s">
        <v>299</v>
      </c>
    </row>
    <row r="156" spans="2:65" s="12" customFormat="1">
      <c r="B156" s="215"/>
      <c r="C156" s="216"/>
      <c r="D156" s="217" t="s">
        <v>150</v>
      </c>
      <c r="E156" s="218" t="s">
        <v>22</v>
      </c>
      <c r="F156" s="219" t="s">
        <v>300</v>
      </c>
      <c r="G156" s="216"/>
      <c r="H156" s="220">
        <v>3.2250000000000001</v>
      </c>
      <c r="I156" s="221"/>
      <c r="J156" s="216"/>
      <c r="K156" s="216"/>
      <c r="L156" s="222"/>
      <c r="M156" s="223"/>
      <c r="N156" s="224"/>
      <c r="O156" s="224"/>
      <c r="P156" s="224"/>
      <c r="Q156" s="224"/>
      <c r="R156" s="224"/>
      <c r="S156" s="224"/>
      <c r="T156" s="225"/>
      <c r="AT156" s="226" t="s">
        <v>150</v>
      </c>
      <c r="AU156" s="226" t="s">
        <v>87</v>
      </c>
      <c r="AV156" s="12" t="s">
        <v>87</v>
      </c>
      <c r="AW156" s="12" t="s">
        <v>41</v>
      </c>
      <c r="AX156" s="12" t="s">
        <v>78</v>
      </c>
      <c r="AY156" s="226" t="s">
        <v>140</v>
      </c>
    </row>
    <row r="157" spans="2:65" s="1" customFormat="1" ht="22.5" customHeight="1">
      <c r="B157" s="39"/>
      <c r="C157" s="191" t="s">
        <v>301</v>
      </c>
      <c r="D157" s="191" t="s">
        <v>143</v>
      </c>
      <c r="E157" s="192" t="s">
        <v>302</v>
      </c>
      <c r="F157" s="193" t="s">
        <v>303</v>
      </c>
      <c r="G157" s="194" t="s">
        <v>158</v>
      </c>
      <c r="H157" s="195">
        <v>1737.8</v>
      </c>
      <c r="I157" s="196"/>
      <c r="J157" s="197">
        <f t="shared" ref="J157:J162" si="0">ROUND(I157*H157,2)</f>
        <v>0</v>
      </c>
      <c r="K157" s="193" t="s">
        <v>147</v>
      </c>
      <c r="L157" s="59"/>
      <c r="M157" s="198" t="s">
        <v>22</v>
      </c>
      <c r="N157" s="199" t="s">
        <v>49</v>
      </c>
      <c r="O157" s="40"/>
      <c r="P157" s="200">
        <f t="shared" ref="P157:P162" si="1">O157*H157</f>
        <v>0</v>
      </c>
      <c r="Q157" s="200">
        <v>0</v>
      </c>
      <c r="R157" s="200">
        <f t="shared" ref="R157:R162" si="2">Q157*H157</f>
        <v>0</v>
      </c>
      <c r="S157" s="200">
        <v>5.94E-3</v>
      </c>
      <c r="T157" s="201">
        <f t="shared" ref="T157:T162" si="3">S157*H157</f>
        <v>10.322531999999999</v>
      </c>
      <c r="AR157" s="22" t="s">
        <v>148</v>
      </c>
      <c r="AT157" s="22" t="s">
        <v>143</v>
      </c>
      <c r="AU157" s="22" t="s">
        <v>87</v>
      </c>
      <c r="AY157" s="22" t="s">
        <v>140</v>
      </c>
      <c r="BE157" s="202">
        <f t="shared" ref="BE157:BE162" si="4">IF(N157="základní",J157,0)</f>
        <v>0</v>
      </c>
      <c r="BF157" s="202">
        <f t="shared" ref="BF157:BF162" si="5">IF(N157="snížená",J157,0)</f>
        <v>0</v>
      </c>
      <c r="BG157" s="202">
        <f t="shared" ref="BG157:BG162" si="6">IF(N157="zákl. přenesená",J157,0)</f>
        <v>0</v>
      </c>
      <c r="BH157" s="202">
        <f t="shared" ref="BH157:BH162" si="7">IF(N157="sníž. přenesená",J157,0)</f>
        <v>0</v>
      </c>
      <c r="BI157" s="202">
        <f t="shared" ref="BI157:BI162" si="8">IF(N157="nulová",J157,0)</f>
        <v>0</v>
      </c>
      <c r="BJ157" s="22" t="s">
        <v>24</v>
      </c>
      <c r="BK157" s="202">
        <f t="shared" ref="BK157:BK162" si="9">ROUND(I157*H157,2)</f>
        <v>0</v>
      </c>
      <c r="BL157" s="22" t="s">
        <v>148</v>
      </c>
      <c r="BM157" s="22" t="s">
        <v>304</v>
      </c>
    </row>
    <row r="158" spans="2:65" s="1" customFormat="1" ht="22.5" customHeight="1">
      <c r="B158" s="39"/>
      <c r="C158" s="191" t="s">
        <v>305</v>
      </c>
      <c r="D158" s="191" t="s">
        <v>143</v>
      </c>
      <c r="E158" s="192" t="s">
        <v>306</v>
      </c>
      <c r="F158" s="193" t="s">
        <v>307</v>
      </c>
      <c r="G158" s="194" t="s">
        <v>181</v>
      </c>
      <c r="H158" s="195">
        <v>17</v>
      </c>
      <c r="I158" s="196"/>
      <c r="J158" s="197">
        <f t="shared" si="0"/>
        <v>0</v>
      </c>
      <c r="K158" s="193" t="s">
        <v>147</v>
      </c>
      <c r="L158" s="59"/>
      <c r="M158" s="198" t="s">
        <v>22</v>
      </c>
      <c r="N158" s="199" t="s">
        <v>49</v>
      </c>
      <c r="O158" s="40"/>
      <c r="P158" s="200">
        <f t="shared" si="1"/>
        <v>0</v>
      </c>
      <c r="Q158" s="200">
        <v>0</v>
      </c>
      <c r="R158" s="200">
        <f t="shared" si="2"/>
        <v>0</v>
      </c>
      <c r="S158" s="200">
        <v>9.0600000000000003E-3</v>
      </c>
      <c r="T158" s="201">
        <f t="shared" si="3"/>
        <v>0.15402000000000002</v>
      </c>
      <c r="AR158" s="22" t="s">
        <v>224</v>
      </c>
      <c r="AT158" s="22" t="s">
        <v>143</v>
      </c>
      <c r="AU158" s="22" t="s">
        <v>87</v>
      </c>
      <c r="AY158" s="22" t="s">
        <v>140</v>
      </c>
      <c r="BE158" s="202">
        <f t="shared" si="4"/>
        <v>0</v>
      </c>
      <c r="BF158" s="202">
        <f t="shared" si="5"/>
        <v>0</v>
      </c>
      <c r="BG158" s="202">
        <f t="shared" si="6"/>
        <v>0</v>
      </c>
      <c r="BH158" s="202">
        <f t="shared" si="7"/>
        <v>0</v>
      </c>
      <c r="BI158" s="202">
        <f t="shared" si="8"/>
        <v>0</v>
      </c>
      <c r="BJ158" s="22" t="s">
        <v>24</v>
      </c>
      <c r="BK158" s="202">
        <f t="shared" si="9"/>
        <v>0</v>
      </c>
      <c r="BL158" s="22" t="s">
        <v>224</v>
      </c>
      <c r="BM158" s="22" t="s">
        <v>308</v>
      </c>
    </row>
    <row r="159" spans="2:65" s="1" customFormat="1" ht="22.5" customHeight="1">
      <c r="B159" s="39"/>
      <c r="C159" s="191" t="s">
        <v>309</v>
      </c>
      <c r="D159" s="191" t="s">
        <v>143</v>
      </c>
      <c r="E159" s="192" t="s">
        <v>310</v>
      </c>
      <c r="F159" s="193" t="s">
        <v>311</v>
      </c>
      <c r="G159" s="194" t="s">
        <v>202</v>
      </c>
      <c r="H159" s="195">
        <v>2</v>
      </c>
      <c r="I159" s="196"/>
      <c r="J159" s="197">
        <f t="shared" si="0"/>
        <v>0</v>
      </c>
      <c r="K159" s="193" t="s">
        <v>147</v>
      </c>
      <c r="L159" s="59"/>
      <c r="M159" s="198" t="s">
        <v>22</v>
      </c>
      <c r="N159" s="199" t="s">
        <v>49</v>
      </c>
      <c r="O159" s="40"/>
      <c r="P159" s="200">
        <f t="shared" si="1"/>
        <v>0</v>
      </c>
      <c r="Q159" s="200">
        <v>0</v>
      </c>
      <c r="R159" s="200">
        <f t="shared" si="2"/>
        <v>0</v>
      </c>
      <c r="S159" s="200">
        <v>1.67E-3</v>
      </c>
      <c r="T159" s="201">
        <f t="shared" si="3"/>
        <v>3.3400000000000001E-3</v>
      </c>
      <c r="AR159" s="22" t="s">
        <v>148</v>
      </c>
      <c r="AT159" s="22" t="s">
        <v>143</v>
      </c>
      <c r="AU159" s="22" t="s">
        <v>87</v>
      </c>
      <c r="AY159" s="22" t="s">
        <v>140</v>
      </c>
      <c r="BE159" s="202">
        <f t="shared" si="4"/>
        <v>0</v>
      </c>
      <c r="BF159" s="202">
        <f t="shared" si="5"/>
        <v>0</v>
      </c>
      <c r="BG159" s="202">
        <f t="shared" si="6"/>
        <v>0</v>
      </c>
      <c r="BH159" s="202">
        <f t="shared" si="7"/>
        <v>0</v>
      </c>
      <c r="BI159" s="202">
        <f t="shared" si="8"/>
        <v>0</v>
      </c>
      <c r="BJ159" s="22" t="s">
        <v>24</v>
      </c>
      <c r="BK159" s="202">
        <f t="shared" si="9"/>
        <v>0</v>
      </c>
      <c r="BL159" s="22" t="s">
        <v>148</v>
      </c>
      <c r="BM159" s="22" t="s">
        <v>312</v>
      </c>
    </row>
    <row r="160" spans="2:65" s="1" customFormat="1" ht="22.5" customHeight="1">
      <c r="B160" s="39"/>
      <c r="C160" s="191" t="s">
        <v>313</v>
      </c>
      <c r="D160" s="191" t="s">
        <v>143</v>
      </c>
      <c r="E160" s="192" t="s">
        <v>314</v>
      </c>
      <c r="F160" s="193" t="s">
        <v>315</v>
      </c>
      <c r="G160" s="194" t="s">
        <v>202</v>
      </c>
      <c r="H160" s="195">
        <v>38</v>
      </c>
      <c r="I160" s="196"/>
      <c r="J160" s="197">
        <f t="shared" si="0"/>
        <v>0</v>
      </c>
      <c r="K160" s="193" t="s">
        <v>147</v>
      </c>
      <c r="L160" s="59"/>
      <c r="M160" s="198" t="s">
        <v>22</v>
      </c>
      <c r="N160" s="199" t="s">
        <v>49</v>
      </c>
      <c r="O160" s="40"/>
      <c r="P160" s="200">
        <f t="shared" si="1"/>
        <v>0</v>
      </c>
      <c r="Q160" s="200">
        <v>0</v>
      </c>
      <c r="R160" s="200">
        <f t="shared" si="2"/>
        <v>0</v>
      </c>
      <c r="S160" s="200">
        <v>3.48E-3</v>
      </c>
      <c r="T160" s="201">
        <f t="shared" si="3"/>
        <v>0.13224</v>
      </c>
      <c r="AR160" s="22" t="s">
        <v>148</v>
      </c>
      <c r="AT160" s="22" t="s">
        <v>143</v>
      </c>
      <c r="AU160" s="22" t="s">
        <v>87</v>
      </c>
      <c r="AY160" s="22" t="s">
        <v>140</v>
      </c>
      <c r="BE160" s="202">
        <f t="shared" si="4"/>
        <v>0</v>
      </c>
      <c r="BF160" s="202">
        <f t="shared" si="5"/>
        <v>0</v>
      </c>
      <c r="BG160" s="202">
        <f t="shared" si="6"/>
        <v>0</v>
      </c>
      <c r="BH160" s="202">
        <f t="shared" si="7"/>
        <v>0</v>
      </c>
      <c r="BI160" s="202">
        <f t="shared" si="8"/>
        <v>0</v>
      </c>
      <c r="BJ160" s="22" t="s">
        <v>24</v>
      </c>
      <c r="BK160" s="202">
        <f t="shared" si="9"/>
        <v>0</v>
      </c>
      <c r="BL160" s="22" t="s">
        <v>148</v>
      </c>
      <c r="BM160" s="22" t="s">
        <v>316</v>
      </c>
    </row>
    <row r="161" spans="2:65" s="1" customFormat="1" ht="22.5" customHeight="1">
      <c r="B161" s="39"/>
      <c r="C161" s="191" t="s">
        <v>317</v>
      </c>
      <c r="D161" s="191" t="s">
        <v>143</v>
      </c>
      <c r="E161" s="192" t="s">
        <v>318</v>
      </c>
      <c r="F161" s="193" t="s">
        <v>319</v>
      </c>
      <c r="G161" s="194" t="s">
        <v>202</v>
      </c>
      <c r="H161" s="195">
        <v>170</v>
      </c>
      <c r="I161" s="196"/>
      <c r="J161" s="197">
        <f t="shared" si="0"/>
        <v>0</v>
      </c>
      <c r="K161" s="193" t="s">
        <v>147</v>
      </c>
      <c r="L161" s="59"/>
      <c r="M161" s="198" t="s">
        <v>22</v>
      </c>
      <c r="N161" s="199" t="s">
        <v>49</v>
      </c>
      <c r="O161" s="40"/>
      <c r="P161" s="200">
        <f t="shared" si="1"/>
        <v>0</v>
      </c>
      <c r="Q161" s="200">
        <v>0</v>
      </c>
      <c r="R161" s="200">
        <f t="shared" si="2"/>
        <v>0</v>
      </c>
      <c r="S161" s="200">
        <v>1.7700000000000001E-3</v>
      </c>
      <c r="T161" s="201">
        <f t="shared" si="3"/>
        <v>0.3009</v>
      </c>
      <c r="AR161" s="22" t="s">
        <v>148</v>
      </c>
      <c r="AT161" s="22" t="s">
        <v>143</v>
      </c>
      <c r="AU161" s="22" t="s">
        <v>87</v>
      </c>
      <c r="AY161" s="22" t="s">
        <v>140</v>
      </c>
      <c r="BE161" s="202">
        <f t="shared" si="4"/>
        <v>0</v>
      </c>
      <c r="BF161" s="202">
        <f t="shared" si="5"/>
        <v>0</v>
      </c>
      <c r="BG161" s="202">
        <f t="shared" si="6"/>
        <v>0</v>
      </c>
      <c r="BH161" s="202">
        <f t="shared" si="7"/>
        <v>0</v>
      </c>
      <c r="BI161" s="202">
        <f t="shared" si="8"/>
        <v>0</v>
      </c>
      <c r="BJ161" s="22" t="s">
        <v>24</v>
      </c>
      <c r="BK161" s="202">
        <f t="shared" si="9"/>
        <v>0</v>
      </c>
      <c r="BL161" s="22" t="s">
        <v>148</v>
      </c>
      <c r="BM161" s="22" t="s">
        <v>320</v>
      </c>
    </row>
    <row r="162" spans="2:65" s="1" customFormat="1" ht="22.5" customHeight="1">
      <c r="B162" s="39"/>
      <c r="C162" s="191" t="s">
        <v>321</v>
      </c>
      <c r="D162" s="191" t="s">
        <v>143</v>
      </c>
      <c r="E162" s="192" t="s">
        <v>322</v>
      </c>
      <c r="F162" s="193" t="s">
        <v>323</v>
      </c>
      <c r="G162" s="194" t="s">
        <v>158</v>
      </c>
      <c r="H162" s="195">
        <v>44</v>
      </c>
      <c r="I162" s="196"/>
      <c r="J162" s="197">
        <f t="shared" si="0"/>
        <v>0</v>
      </c>
      <c r="K162" s="193" t="s">
        <v>147</v>
      </c>
      <c r="L162" s="59"/>
      <c r="M162" s="198" t="s">
        <v>22</v>
      </c>
      <c r="N162" s="199" t="s">
        <v>49</v>
      </c>
      <c r="O162" s="40"/>
      <c r="P162" s="200">
        <f t="shared" si="1"/>
        <v>0</v>
      </c>
      <c r="Q162" s="200">
        <v>0</v>
      </c>
      <c r="R162" s="200">
        <f t="shared" si="2"/>
        <v>0</v>
      </c>
      <c r="S162" s="200">
        <v>5.8399999999999997E-3</v>
      </c>
      <c r="T162" s="201">
        <f t="shared" si="3"/>
        <v>0.25695999999999997</v>
      </c>
      <c r="AR162" s="22" t="s">
        <v>224</v>
      </c>
      <c r="AT162" s="22" t="s">
        <v>143</v>
      </c>
      <c r="AU162" s="22" t="s">
        <v>87</v>
      </c>
      <c r="AY162" s="22" t="s">
        <v>140</v>
      </c>
      <c r="BE162" s="202">
        <f t="shared" si="4"/>
        <v>0</v>
      </c>
      <c r="BF162" s="202">
        <f t="shared" si="5"/>
        <v>0</v>
      </c>
      <c r="BG162" s="202">
        <f t="shared" si="6"/>
        <v>0</v>
      </c>
      <c r="BH162" s="202">
        <f t="shared" si="7"/>
        <v>0</v>
      </c>
      <c r="BI162" s="202">
        <f t="shared" si="8"/>
        <v>0</v>
      </c>
      <c r="BJ162" s="22" t="s">
        <v>24</v>
      </c>
      <c r="BK162" s="202">
        <f t="shared" si="9"/>
        <v>0</v>
      </c>
      <c r="BL162" s="22" t="s">
        <v>224</v>
      </c>
      <c r="BM162" s="22" t="s">
        <v>324</v>
      </c>
    </row>
    <row r="163" spans="2:65" s="11" customFormat="1">
      <c r="B163" s="203"/>
      <c r="C163" s="204"/>
      <c r="D163" s="205" t="s">
        <v>150</v>
      </c>
      <c r="E163" s="206" t="s">
        <v>22</v>
      </c>
      <c r="F163" s="207" t="s">
        <v>171</v>
      </c>
      <c r="G163" s="204"/>
      <c r="H163" s="208" t="s">
        <v>22</v>
      </c>
      <c r="I163" s="209"/>
      <c r="J163" s="204"/>
      <c r="K163" s="204"/>
      <c r="L163" s="210"/>
      <c r="M163" s="211"/>
      <c r="N163" s="212"/>
      <c r="O163" s="212"/>
      <c r="P163" s="212"/>
      <c r="Q163" s="212"/>
      <c r="R163" s="212"/>
      <c r="S163" s="212"/>
      <c r="T163" s="213"/>
      <c r="AT163" s="214" t="s">
        <v>150</v>
      </c>
      <c r="AU163" s="214" t="s">
        <v>87</v>
      </c>
      <c r="AV163" s="11" t="s">
        <v>24</v>
      </c>
      <c r="AW163" s="11" t="s">
        <v>41</v>
      </c>
      <c r="AX163" s="11" t="s">
        <v>78</v>
      </c>
      <c r="AY163" s="214" t="s">
        <v>140</v>
      </c>
    </row>
    <row r="164" spans="2:65" s="12" customFormat="1">
      <c r="B164" s="215"/>
      <c r="C164" s="216"/>
      <c r="D164" s="217" t="s">
        <v>150</v>
      </c>
      <c r="E164" s="218" t="s">
        <v>22</v>
      </c>
      <c r="F164" s="219" t="s">
        <v>325</v>
      </c>
      <c r="G164" s="216"/>
      <c r="H164" s="220">
        <v>44</v>
      </c>
      <c r="I164" s="221"/>
      <c r="J164" s="216"/>
      <c r="K164" s="216"/>
      <c r="L164" s="222"/>
      <c r="M164" s="223"/>
      <c r="N164" s="224"/>
      <c r="O164" s="224"/>
      <c r="P164" s="224"/>
      <c r="Q164" s="224"/>
      <c r="R164" s="224"/>
      <c r="S164" s="224"/>
      <c r="T164" s="225"/>
      <c r="AT164" s="226" t="s">
        <v>150</v>
      </c>
      <c r="AU164" s="226" t="s">
        <v>87</v>
      </c>
      <c r="AV164" s="12" t="s">
        <v>87</v>
      </c>
      <c r="AW164" s="12" t="s">
        <v>41</v>
      </c>
      <c r="AX164" s="12" t="s">
        <v>78</v>
      </c>
      <c r="AY164" s="226" t="s">
        <v>140</v>
      </c>
    </row>
    <row r="165" spans="2:65" s="1" customFormat="1" ht="31.5" customHeight="1">
      <c r="B165" s="39"/>
      <c r="C165" s="191" t="s">
        <v>326</v>
      </c>
      <c r="D165" s="191" t="s">
        <v>143</v>
      </c>
      <c r="E165" s="192" t="s">
        <v>327</v>
      </c>
      <c r="F165" s="193" t="s">
        <v>328</v>
      </c>
      <c r="G165" s="194" t="s">
        <v>181</v>
      </c>
      <c r="H165" s="195">
        <v>36</v>
      </c>
      <c r="I165" s="196"/>
      <c r="J165" s="197">
        <f>ROUND(I165*H165,2)</f>
        <v>0</v>
      </c>
      <c r="K165" s="193" t="s">
        <v>147</v>
      </c>
      <c r="L165" s="59"/>
      <c r="M165" s="198" t="s">
        <v>22</v>
      </c>
      <c r="N165" s="199" t="s">
        <v>49</v>
      </c>
      <c r="O165" s="40"/>
      <c r="P165" s="200">
        <f>O165*H165</f>
        <v>0</v>
      </c>
      <c r="Q165" s="200">
        <v>0</v>
      </c>
      <c r="R165" s="200">
        <f>Q165*H165</f>
        <v>0</v>
      </c>
      <c r="S165" s="200">
        <v>1.8799999999999999E-3</v>
      </c>
      <c r="T165" s="201">
        <f>S165*H165</f>
        <v>6.7680000000000004E-2</v>
      </c>
      <c r="AR165" s="22" t="s">
        <v>224</v>
      </c>
      <c r="AT165" s="22" t="s">
        <v>143</v>
      </c>
      <c r="AU165" s="22" t="s">
        <v>87</v>
      </c>
      <c r="AY165" s="22" t="s">
        <v>140</v>
      </c>
      <c r="BE165" s="202">
        <f>IF(N165="základní",J165,0)</f>
        <v>0</v>
      </c>
      <c r="BF165" s="202">
        <f>IF(N165="snížená",J165,0)</f>
        <v>0</v>
      </c>
      <c r="BG165" s="202">
        <f>IF(N165="zákl. přenesená",J165,0)</f>
        <v>0</v>
      </c>
      <c r="BH165" s="202">
        <f>IF(N165="sníž. přenesená",J165,0)</f>
        <v>0</v>
      </c>
      <c r="BI165" s="202">
        <f>IF(N165="nulová",J165,0)</f>
        <v>0</v>
      </c>
      <c r="BJ165" s="22" t="s">
        <v>24</v>
      </c>
      <c r="BK165" s="202">
        <f>ROUND(I165*H165,2)</f>
        <v>0</v>
      </c>
      <c r="BL165" s="22" t="s">
        <v>224</v>
      </c>
      <c r="BM165" s="22" t="s">
        <v>329</v>
      </c>
    </row>
    <row r="166" spans="2:65" s="12" customFormat="1">
      <c r="B166" s="215"/>
      <c r="C166" s="216"/>
      <c r="D166" s="217" t="s">
        <v>150</v>
      </c>
      <c r="E166" s="218" t="s">
        <v>22</v>
      </c>
      <c r="F166" s="219" t="s">
        <v>330</v>
      </c>
      <c r="G166" s="216"/>
      <c r="H166" s="220">
        <v>36</v>
      </c>
      <c r="I166" s="221"/>
      <c r="J166" s="216"/>
      <c r="K166" s="216"/>
      <c r="L166" s="222"/>
      <c r="M166" s="223"/>
      <c r="N166" s="224"/>
      <c r="O166" s="224"/>
      <c r="P166" s="224"/>
      <c r="Q166" s="224"/>
      <c r="R166" s="224"/>
      <c r="S166" s="224"/>
      <c r="T166" s="225"/>
      <c r="AT166" s="226" t="s">
        <v>150</v>
      </c>
      <c r="AU166" s="226" t="s">
        <v>87</v>
      </c>
      <c r="AV166" s="12" t="s">
        <v>87</v>
      </c>
      <c r="AW166" s="12" t="s">
        <v>41</v>
      </c>
      <c r="AX166" s="12" t="s">
        <v>78</v>
      </c>
      <c r="AY166" s="226" t="s">
        <v>140</v>
      </c>
    </row>
    <row r="167" spans="2:65" s="1" customFormat="1" ht="22.5" customHeight="1">
      <c r="B167" s="39"/>
      <c r="C167" s="191" t="s">
        <v>331</v>
      </c>
      <c r="D167" s="191" t="s">
        <v>143</v>
      </c>
      <c r="E167" s="192" t="s">
        <v>332</v>
      </c>
      <c r="F167" s="193" t="s">
        <v>333</v>
      </c>
      <c r="G167" s="194" t="s">
        <v>202</v>
      </c>
      <c r="H167" s="195">
        <v>170</v>
      </c>
      <c r="I167" s="196"/>
      <c r="J167" s="197">
        <f>ROUND(I167*H167,2)</f>
        <v>0</v>
      </c>
      <c r="K167" s="193" t="s">
        <v>147</v>
      </c>
      <c r="L167" s="59"/>
      <c r="M167" s="198" t="s">
        <v>22</v>
      </c>
      <c r="N167" s="199" t="s">
        <v>49</v>
      </c>
      <c r="O167" s="40"/>
      <c r="P167" s="200">
        <f>O167*H167</f>
        <v>0</v>
      </c>
      <c r="Q167" s="200">
        <v>0</v>
      </c>
      <c r="R167" s="200">
        <f>Q167*H167</f>
        <v>0</v>
      </c>
      <c r="S167" s="200">
        <v>1.069E-2</v>
      </c>
      <c r="T167" s="201">
        <f>S167*H167</f>
        <v>1.8172999999999999</v>
      </c>
      <c r="AR167" s="22" t="s">
        <v>224</v>
      </c>
      <c r="AT167" s="22" t="s">
        <v>143</v>
      </c>
      <c r="AU167" s="22" t="s">
        <v>87</v>
      </c>
      <c r="AY167" s="22" t="s">
        <v>140</v>
      </c>
      <c r="BE167" s="202">
        <f>IF(N167="základní",J167,0)</f>
        <v>0</v>
      </c>
      <c r="BF167" s="202">
        <f>IF(N167="snížená",J167,0)</f>
        <v>0</v>
      </c>
      <c r="BG167" s="202">
        <f>IF(N167="zákl. přenesená",J167,0)</f>
        <v>0</v>
      </c>
      <c r="BH167" s="202">
        <f>IF(N167="sníž. přenesená",J167,0)</f>
        <v>0</v>
      </c>
      <c r="BI167" s="202">
        <f>IF(N167="nulová",J167,0)</f>
        <v>0</v>
      </c>
      <c r="BJ167" s="22" t="s">
        <v>24</v>
      </c>
      <c r="BK167" s="202">
        <f>ROUND(I167*H167,2)</f>
        <v>0</v>
      </c>
      <c r="BL167" s="22" t="s">
        <v>224</v>
      </c>
      <c r="BM167" s="22" t="s">
        <v>334</v>
      </c>
    </row>
    <row r="168" spans="2:65" s="1" customFormat="1" ht="22.5" customHeight="1">
      <c r="B168" s="39"/>
      <c r="C168" s="191" t="s">
        <v>335</v>
      </c>
      <c r="D168" s="191" t="s">
        <v>143</v>
      </c>
      <c r="E168" s="192" t="s">
        <v>336</v>
      </c>
      <c r="F168" s="193" t="s">
        <v>337</v>
      </c>
      <c r="G168" s="194" t="s">
        <v>202</v>
      </c>
      <c r="H168" s="195">
        <v>9</v>
      </c>
      <c r="I168" s="196"/>
      <c r="J168" s="197">
        <f>ROUND(I168*H168,2)</f>
        <v>0</v>
      </c>
      <c r="K168" s="193" t="s">
        <v>147</v>
      </c>
      <c r="L168" s="59"/>
      <c r="M168" s="198" t="s">
        <v>22</v>
      </c>
      <c r="N168" s="199" t="s">
        <v>49</v>
      </c>
      <c r="O168" s="40"/>
      <c r="P168" s="200">
        <f>O168*H168</f>
        <v>0</v>
      </c>
      <c r="Q168" s="200">
        <v>0</v>
      </c>
      <c r="R168" s="200">
        <f>Q168*H168</f>
        <v>0</v>
      </c>
      <c r="S168" s="200">
        <v>1.6999999999999999E-3</v>
      </c>
      <c r="T168" s="201">
        <f>S168*H168</f>
        <v>1.5299999999999999E-2</v>
      </c>
      <c r="AR168" s="22" t="s">
        <v>224</v>
      </c>
      <c r="AT168" s="22" t="s">
        <v>143</v>
      </c>
      <c r="AU168" s="22" t="s">
        <v>87</v>
      </c>
      <c r="AY168" s="22" t="s">
        <v>140</v>
      </c>
      <c r="BE168" s="202">
        <f>IF(N168="základní",J168,0)</f>
        <v>0</v>
      </c>
      <c r="BF168" s="202">
        <f>IF(N168="snížená",J168,0)</f>
        <v>0</v>
      </c>
      <c r="BG168" s="202">
        <f>IF(N168="zákl. přenesená",J168,0)</f>
        <v>0</v>
      </c>
      <c r="BH168" s="202">
        <f>IF(N168="sníž. přenesená",J168,0)</f>
        <v>0</v>
      </c>
      <c r="BI168" s="202">
        <f>IF(N168="nulová",J168,0)</f>
        <v>0</v>
      </c>
      <c r="BJ168" s="22" t="s">
        <v>24</v>
      </c>
      <c r="BK168" s="202">
        <f>ROUND(I168*H168,2)</f>
        <v>0</v>
      </c>
      <c r="BL168" s="22" t="s">
        <v>224</v>
      </c>
      <c r="BM168" s="22" t="s">
        <v>338</v>
      </c>
    </row>
    <row r="169" spans="2:65" s="1" customFormat="1" ht="22.5" customHeight="1">
      <c r="B169" s="39"/>
      <c r="C169" s="191" t="s">
        <v>339</v>
      </c>
      <c r="D169" s="191" t="s">
        <v>143</v>
      </c>
      <c r="E169" s="192" t="s">
        <v>340</v>
      </c>
      <c r="F169" s="193" t="s">
        <v>341</v>
      </c>
      <c r="G169" s="194" t="s">
        <v>202</v>
      </c>
      <c r="H169" s="195">
        <v>171</v>
      </c>
      <c r="I169" s="196"/>
      <c r="J169" s="197">
        <f>ROUND(I169*H169,2)</f>
        <v>0</v>
      </c>
      <c r="K169" s="193" t="s">
        <v>147</v>
      </c>
      <c r="L169" s="59"/>
      <c r="M169" s="198" t="s">
        <v>22</v>
      </c>
      <c r="N169" s="199" t="s">
        <v>49</v>
      </c>
      <c r="O169" s="40"/>
      <c r="P169" s="200">
        <f>O169*H169</f>
        <v>0</v>
      </c>
      <c r="Q169" s="200">
        <v>0</v>
      </c>
      <c r="R169" s="200">
        <f>Q169*H169</f>
        <v>0</v>
      </c>
      <c r="S169" s="200">
        <v>3.9399999999999999E-3</v>
      </c>
      <c r="T169" s="201">
        <f>S169*H169</f>
        <v>0.67374000000000001</v>
      </c>
      <c r="AR169" s="22" t="s">
        <v>224</v>
      </c>
      <c r="AT169" s="22" t="s">
        <v>143</v>
      </c>
      <c r="AU169" s="22" t="s">
        <v>87</v>
      </c>
      <c r="AY169" s="22" t="s">
        <v>140</v>
      </c>
      <c r="BE169" s="202">
        <f>IF(N169="základní",J169,0)</f>
        <v>0</v>
      </c>
      <c r="BF169" s="202">
        <f>IF(N169="snížená",J169,0)</f>
        <v>0</v>
      </c>
      <c r="BG169" s="202">
        <f>IF(N169="zákl. přenesená",J169,0)</f>
        <v>0</v>
      </c>
      <c r="BH169" s="202">
        <f>IF(N169="sníž. přenesená",J169,0)</f>
        <v>0</v>
      </c>
      <c r="BI169" s="202">
        <f>IF(N169="nulová",J169,0)</f>
        <v>0</v>
      </c>
      <c r="BJ169" s="22" t="s">
        <v>24</v>
      </c>
      <c r="BK169" s="202">
        <f>ROUND(I169*H169,2)</f>
        <v>0</v>
      </c>
      <c r="BL169" s="22" t="s">
        <v>224</v>
      </c>
      <c r="BM169" s="22" t="s">
        <v>342</v>
      </c>
    </row>
    <row r="170" spans="2:65" s="12" customFormat="1">
      <c r="B170" s="215"/>
      <c r="C170" s="216"/>
      <c r="D170" s="217" t="s">
        <v>150</v>
      </c>
      <c r="E170" s="218" t="s">
        <v>22</v>
      </c>
      <c r="F170" s="219" t="s">
        <v>343</v>
      </c>
      <c r="G170" s="216"/>
      <c r="H170" s="220">
        <v>171</v>
      </c>
      <c r="I170" s="221"/>
      <c r="J170" s="216"/>
      <c r="K170" s="216"/>
      <c r="L170" s="222"/>
      <c r="M170" s="223"/>
      <c r="N170" s="224"/>
      <c r="O170" s="224"/>
      <c r="P170" s="224"/>
      <c r="Q170" s="224"/>
      <c r="R170" s="224"/>
      <c r="S170" s="224"/>
      <c r="T170" s="225"/>
      <c r="AT170" s="226" t="s">
        <v>150</v>
      </c>
      <c r="AU170" s="226" t="s">
        <v>87</v>
      </c>
      <c r="AV170" s="12" t="s">
        <v>87</v>
      </c>
      <c r="AW170" s="12" t="s">
        <v>41</v>
      </c>
      <c r="AX170" s="12" t="s">
        <v>78</v>
      </c>
      <c r="AY170" s="226" t="s">
        <v>140</v>
      </c>
    </row>
    <row r="171" spans="2:65" s="1" customFormat="1" ht="31.5" customHeight="1">
      <c r="B171" s="39"/>
      <c r="C171" s="191" t="s">
        <v>344</v>
      </c>
      <c r="D171" s="191" t="s">
        <v>143</v>
      </c>
      <c r="E171" s="192" t="s">
        <v>345</v>
      </c>
      <c r="F171" s="193" t="s">
        <v>346</v>
      </c>
      <c r="G171" s="194" t="s">
        <v>158</v>
      </c>
      <c r="H171" s="195">
        <v>6.7220000000000004</v>
      </c>
      <c r="I171" s="196"/>
      <c r="J171" s="197">
        <f>ROUND(I171*H171,2)</f>
        <v>0</v>
      </c>
      <c r="K171" s="193" t="s">
        <v>147</v>
      </c>
      <c r="L171" s="59"/>
      <c r="M171" s="198" t="s">
        <v>22</v>
      </c>
      <c r="N171" s="199" t="s">
        <v>49</v>
      </c>
      <c r="O171" s="40"/>
      <c r="P171" s="200">
        <f>O171*H171</f>
        <v>0</v>
      </c>
      <c r="Q171" s="200">
        <v>0</v>
      </c>
      <c r="R171" s="200">
        <f>Q171*H171</f>
        <v>0</v>
      </c>
      <c r="S171" s="200">
        <v>0.13100000000000001</v>
      </c>
      <c r="T171" s="201">
        <f>S171*H171</f>
        <v>0.88058200000000009</v>
      </c>
      <c r="AR171" s="22" t="s">
        <v>224</v>
      </c>
      <c r="AT171" s="22" t="s">
        <v>143</v>
      </c>
      <c r="AU171" s="22" t="s">
        <v>87</v>
      </c>
      <c r="AY171" s="22" t="s">
        <v>140</v>
      </c>
      <c r="BE171" s="202">
        <f>IF(N171="základní",J171,0)</f>
        <v>0</v>
      </c>
      <c r="BF171" s="202">
        <f>IF(N171="snížená",J171,0)</f>
        <v>0</v>
      </c>
      <c r="BG171" s="202">
        <f>IF(N171="zákl. přenesená",J171,0)</f>
        <v>0</v>
      </c>
      <c r="BH171" s="202">
        <f>IF(N171="sníž. přenesená",J171,0)</f>
        <v>0</v>
      </c>
      <c r="BI171" s="202">
        <f>IF(N171="nulová",J171,0)</f>
        <v>0</v>
      </c>
      <c r="BJ171" s="22" t="s">
        <v>24</v>
      </c>
      <c r="BK171" s="202">
        <f>ROUND(I171*H171,2)</f>
        <v>0</v>
      </c>
      <c r="BL171" s="22" t="s">
        <v>224</v>
      </c>
      <c r="BM171" s="22" t="s">
        <v>347</v>
      </c>
    </row>
    <row r="172" spans="2:65" s="12" customFormat="1">
      <c r="B172" s="215"/>
      <c r="C172" s="216"/>
      <c r="D172" s="205" t="s">
        <v>150</v>
      </c>
      <c r="E172" s="227" t="s">
        <v>22</v>
      </c>
      <c r="F172" s="228" t="s">
        <v>348</v>
      </c>
      <c r="G172" s="216"/>
      <c r="H172" s="229">
        <v>1.0820000000000001</v>
      </c>
      <c r="I172" s="221"/>
      <c r="J172" s="216"/>
      <c r="K172" s="216"/>
      <c r="L172" s="222"/>
      <c r="M172" s="223"/>
      <c r="N172" s="224"/>
      <c r="O172" s="224"/>
      <c r="P172" s="224"/>
      <c r="Q172" s="224"/>
      <c r="R172" s="224"/>
      <c r="S172" s="224"/>
      <c r="T172" s="225"/>
      <c r="AT172" s="226" t="s">
        <v>150</v>
      </c>
      <c r="AU172" s="226" t="s">
        <v>87</v>
      </c>
      <c r="AV172" s="12" t="s">
        <v>87</v>
      </c>
      <c r="AW172" s="12" t="s">
        <v>41</v>
      </c>
      <c r="AX172" s="12" t="s">
        <v>78</v>
      </c>
      <c r="AY172" s="226" t="s">
        <v>140</v>
      </c>
    </row>
    <row r="173" spans="2:65" s="12" customFormat="1">
      <c r="B173" s="215"/>
      <c r="C173" s="216"/>
      <c r="D173" s="217" t="s">
        <v>150</v>
      </c>
      <c r="E173" s="218" t="s">
        <v>22</v>
      </c>
      <c r="F173" s="219" t="s">
        <v>349</v>
      </c>
      <c r="G173" s="216"/>
      <c r="H173" s="220">
        <v>5.64</v>
      </c>
      <c r="I173" s="221"/>
      <c r="J173" s="216"/>
      <c r="K173" s="216"/>
      <c r="L173" s="222"/>
      <c r="M173" s="223"/>
      <c r="N173" s="224"/>
      <c r="O173" s="224"/>
      <c r="P173" s="224"/>
      <c r="Q173" s="224"/>
      <c r="R173" s="224"/>
      <c r="S173" s="224"/>
      <c r="T173" s="225"/>
      <c r="AT173" s="226" t="s">
        <v>150</v>
      </c>
      <c r="AU173" s="226" t="s">
        <v>87</v>
      </c>
      <c r="AV173" s="12" t="s">
        <v>87</v>
      </c>
      <c r="AW173" s="12" t="s">
        <v>41</v>
      </c>
      <c r="AX173" s="12" t="s">
        <v>78</v>
      </c>
      <c r="AY173" s="226" t="s">
        <v>140</v>
      </c>
    </row>
    <row r="174" spans="2:65" s="1" customFormat="1" ht="44.25" customHeight="1">
      <c r="B174" s="39"/>
      <c r="C174" s="191" t="s">
        <v>350</v>
      </c>
      <c r="D174" s="191" t="s">
        <v>143</v>
      </c>
      <c r="E174" s="192" t="s">
        <v>351</v>
      </c>
      <c r="F174" s="193" t="s">
        <v>352</v>
      </c>
      <c r="G174" s="194" t="s">
        <v>146</v>
      </c>
      <c r="H174" s="195">
        <v>5</v>
      </c>
      <c r="I174" s="196"/>
      <c r="J174" s="197">
        <f>ROUND(I174*H174,2)</f>
        <v>0</v>
      </c>
      <c r="K174" s="193" t="s">
        <v>147</v>
      </c>
      <c r="L174" s="59"/>
      <c r="M174" s="198" t="s">
        <v>22</v>
      </c>
      <c r="N174" s="199" t="s">
        <v>49</v>
      </c>
      <c r="O174" s="40"/>
      <c r="P174" s="200">
        <f>O174*H174</f>
        <v>0</v>
      </c>
      <c r="Q174" s="200">
        <v>0</v>
      </c>
      <c r="R174" s="200">
        <f>Q174*H174</f>
        <v>0</v>
      </c>
      <c r="S174" s="200">
        <v>1.5940000000000001</v>
      </c>
      <c r="T174" s="201">
        <f>S174*H174</f>
        <v>7.9700000000000006</v>
      </c>
      <c r="AR174" s="22" t="s">
        <v>224</v>
      </c>
      <c r="AT174" s="22" t="s">
        <v>143</v>
      </c>
      <c r="AU174" s="22" t="s">
        <v>87</v>
      </c>
      <c r="AY174" s="22" t="s">
        <v>140</v>
      </c>
      <c r="BE174" s="202">
        <f>IF(N174="základní",J174,0)</f>
        <v>0</v>
      </c>
      <c r="BF174" s="202">
        <f>IF(N174="snížená",J174,0)</f>
        <v>0</v>
      </c>
      <c r="BG174" s="202">
        <f>IF(N174="zákl. přenesená",J174,0)</f>
        <v>0</v>
      </c>
      <c r="BH174" s="202">
        <f>IF(N174="sníž. přenesená",J174,0)</f>
        <v>0</v>
      </c>
      <c r="BI174" s="202">
        <f>IF(N174="nulová",J174,0)</f>
        <v>0</v>
      </c>
      <c r="BJ174" s="22" t="s">
        <v>24</v>
      </c>
      <c r="BK174" s="202">
        <f>ROUND(I174*H174,2)</f>
        <v>0</v>
      </c>
      <c r="BL174" s="22" t="s">
        <v>224</v>
      </c>
      <c r="BM174" s="22" t="s">
        <v>353</v>
      </c>
    </row>
    <row r="175" spans="2:65" s="11" customFormat="1">
      <c r="B175" s="203"/>
      <c r="C175" s="204"/>
      <c r="D175" s="205" t="s">
        <v>150</v>
      </c>
      <c r="E175" s="206" t="s">
        <v>22</v>
      </c>
      <c r="F175" s="207" t="s">
        <v>354</v>
      </c>
      <c r="G175" s="204"/>
      <c r="H175" s="208" t="s">
        <v>22</v>
      </c>
      <c r="I175" s="209"/>
      <c r="J175" s="204"/>
      <c r="K175" s="204"/>
      <c r="L175" s="210"/>
      <c r="M175" s="211"/>
      <c r="N175" s="212"/>
      <c r="O175" s="212"/>
      <c r="P175" s="212"/>
      <c r="Q175" s="212"/>
      <c r="R175" s="212"/>
      <c r="S175" s="212"/>
      <c r="T175" s="213"/>
      <c r="AT175" s="214" t="s">
        <v>150</v>
      </c>
      <c r="AU175" s="214" t="s">
        <v>87</v>
      </c>
      <c r="AV175" s="11" t="s">
        <v>24</v>
      </c>
      <c r="AW175" s="11" t="s">
        <v>41</v>
      </c>
      <c r="AX175" s="11" t="s">
        <v>78</v>
      </c>
      <c r="AY175" s="214" t="s">
        <v>140</v>
      </c>
    </row>
    <row r="176" spans="2:65" s="12" customFormat="1">
      <c r="B176" s="215"/>
      <c r="C176" s="216"/>
      <c r="D176" s="217" t="s">
        <v>150</v>
      </c>
      <c r="E176" s="218" t="s">
        <v>22</v>
      </c>
      <c r="F176" s="219" t="s">
        <v>167</v>
      </c>
      <c r="G176" s="216"/>
      <c r="H176" s="220">
        <v>5</v>
      </c>
      <c r="I176" s="221"/>
      <c r="J176" s="216"/>
      <c r="K176" s="216"/>
      <c r="L176" s="222"/>
      <c r="M176" s="223"/>
      <c r="N176" s="224"/>
      <c r="O176" s="224"/>
      <c r="P176" s="224"/>
      <c r="Q176" s="224"/>
      <c r="R176" s="224"/>
      <c r="S176" s="224"/>
      <c r="T176" s="225"/>
      <c r="AT176" s="226" t="s">
        <v>150</v>
      </c>
      <c r="AU176" s="226" t="s">
        <v>87</v>
      </c>
      <c r="AV176" s="12" t="s">
        <v>87</v>
      </c>
      <c r="AW176" s="12" t="s">
        <v>41</v>
      </c>
      <c r="AX176" s="12" t="s">
        <v>78</v>
      </c>
      <c r="AY176" s="226" t="s">
        <v>140</v>
      </c>
    </row>
    <row r="177" spans="2:65" s="1" customFormat="1" ht="31.5" customHeight="1">
      <c r="B177" s="39"/>
      <c r="C177" s="191" t="s">
        <v>325</v>
      </c>
      <c r="D177" s="191" t="s">
        <v>143</v>
      </c>
      <c r="E177" s="192" t="s">
        <v>355</v>
      </c>
      <c r="F177" s="193" t="s">
        <v>356</v>
      </c>
      <c r="G177" s="194" t="s">
        <v>146</v>
      </c>
      <c r="H177" s="195">
        <v>2.8679999999999999</v>
      </c>
      <c r="I177" s="196"/>
      <c r="J177" s="197">
        <f>ROUND(I177*H177,2)</f>
        <v>0</v>
      </c>
      <c r="K177" s="193" t="s">
        <v>147</v>
      </c>
      <c r="L177" s="59"/>
      <c r="M177" s="198" t="s">
        <v>22</v>
      </c>
      <c r="N177" s="199" t="s">
        <v>49</v>
      </c>
      <c r="O177" s="40"/>
      <c r="P177" s="200">
        <f>O177*H177</f>
        <v>0</v>
      </c>
      <c r="Q177" s="200">
        <v>0</v>
      </c>
      <c r="R177" s="200">
        <f>Q177*H177</f>
        <v>0</v>
      </c>
      <c r="S177" s="200">
        <v>1.4</v>
      </c>
      <c r="T177" s="201">
        <f>S177*H177</f>
        <v>4.0151999999999992</v>
      </c>
      <c r="AR177" s="22" t="s">
        <v>148</v>
      </c>
      <c r="AT177" s="22" t="s">
        <v>143</v>
      </c>
      <c r="AU177" s="22" t="s">
        <v>87</v>
      </c>
      <c r="AY177" s="22" t="s">
        <v>140</v>
      </c>
      <c r="BE177" s="202">
        <f>IF(N177="základní",J177,0)</f>
        <v>0</v>
      </c>
      <c r="BF177" s="202">
        <f>IF(N177="snížená",J177,0)</f>
        <v>0</v>
      </c>
      <c r="BG177" s="202">
        <f>IF(N177="zákl. přenesená",J177,0)</f>
        <v>0</v>
      </c>
      <c r="BH177" s="202">
        <f>IF(N177="sníž. přenesená",J177,0)</f>
        <v>0</v>
      </c>
      <c r="BI177" s="202">
        <f>IF(N177="nulová",J177,0)</f>
        <v>0</v>
      </c>
      <c r="BJ177" s="22" t="s">
        <v>24</v>
      </c>
      <c r="BK177" s="202">
        <f>ROUND(I177*H177,2)</f>
        <v>0</v>
      </c>
      <c r="BL177" s="22" t="s">
        <v>148</v>
      </c>
      <c r="BM177" s="22" t="s">
        <v>357</v>
      </c>
    </row>
    <row r="178" spans="2:65" s="11" customFormat="1">
      <c r="B178" s="203"/>
      <c r="C178" s="204"/>
      <c r="D178" s="205" t="s">
        <v>150</v>
      </c>
      <c r="E178" s="206" t="s">
        <v>22</v>
      </c>
      <c r="F178" s="207" t="s">
        <v>358</v>
      </c>
      <c r="G178" s="204"/>
      <c r="H178" s="208" t="s">
        <v>22</v>
      </c>
      <c r="I178" s="209"/>
      <c r="J178" s="204"/>
      <c r="K178" s="204"/>
      <c r="L178" s="210"/>
      <c r="M178" s="211"/>
      <c r="N178" s="212"/>
      <c r="O178" s="212"/>
      <c r="P178" s="212"/>
      <c r="Q178" s="212"/>
      <c r="R178" s="212"/>
      <c r="S178" s="212"/>
      <c r="T178" s="213"/>
      <c r="AT178" s="214" t="s">
        <v>150</v>
      </c>
      <c r="AU178" s="214" t="s">
        <v>87</v>
      </c>
      <c r="AV178" s="11" t="s">
        <v>24</v>
      </c>
      <c r="AW178" s="11" t="s">
        <v>41</v>
      </c>
      <c r="AX178" s="11" t="s">
        <v>78</v>
      </c>
      <c r="AY178" s="214" t="s">
        <v>140</v>
      </c>
    </row>
    <row r="179" spans="2:65" s="12" customFormat="1">
      <c r="B179" s="215"/>
      <c r="C179" s="216"/>
      <c r="D179" s="217" t="s">
        <v>150</v>
      </c>
      <c r="E179" s="218" t="s">
        <v>22</v>
      </c>
      <c r="F179" s="219" t="s">
        <v>359</v>
      </c>
      <c r="G179" s="216"/>
      <c r="H179" s="220">
        <v>2.8679999999999999</v>
      </c>
      <c r="I179" s="221"/>
      <c r="J179" s="216"/>
      <c r="K179" s="216"/>
      <c r="L179" s="222"/>
      <c r="M179" s="223"/>
      <c r="N179" s="224"/>
      <c r="O179" s="224"/>
      <c r="P179" s="224"/>
      <c r="Q179" s="224"/>
      <c r="R179" s="224"/>
      <c r="S179" s="224"/>
      <c r="T179" s="225"/>
      <c r="AT179" s="226" t="s">
        <v>150</v>
      </c>
      <c r="AU179" s="226" t="s">
        <v>87</v>
      </c>
      <c r="AV179" s="12" t="s">
        <v>87</v>
      </c>
      <c r="AW179" s="12" t="s">
        <v>41</v>
      </c>
      <c r="AX179" s="12" t="s">
        <v>78</v>
      </c>
      <c r="AY179" s="226" t="s">
        <v>140</v>
      </c>
    </row>
    <row r="180" spans="2:65" s="1" customFormat="1" ht="31.5" customHeight="1">
      <c r="B180" s="39"/>
      <c r="C180" s="191" t="s">
        <v>360</v>
      </c>
      <c r="D180" s="191" t="s">
        <v>143</v>
      </c>
      <c r="E180" s="192" t="s">
        <v>361</v>
      </c>
      <c r="F180" s="193" t="s">
        <v>362</v>
      </c>
      <c r="G180" s="194" t="s">
        <v>146</v>
      </c>
      <c r="H180" s="195">
        <v>155.52199999999999</v>
      </c>
      <c r="I180" s="196"/>
      <c r="J180" s="197">
        <f>ROUND(I180*H180,2)</f>
        <v>0</v>
      </c>
      <c r="K180" s="193" t="s">
        <v>147</v>
      </c>
      <c r="L180" s="59"/>
      <c r="M180" s="198" t="s">
        <v>22</v>
      </c>
      <c r="N180" s="199" t="s">
        <v>49</v>
      </c>
      <c r="O180" s="40"/>
      <c r="P180" s="200">
        <f>O180*H180</f>
        <v>0</v>
      </c>
      <c r="Q180" s="200">
        <v>0</v>
      </c>
      <c r="R180" s="200">
        <f>Q180*H180</f>
        <v>0</v>
      </c>
      <c r="S180" s="200">
        <v>1.4</v>
      </c>
      <c r="T180" s="201">
        <f>S180*H180</f>
        <v>217.73079999999999</v>
      </c>
      <c r="AR180" s="22" t="s">
        <v>148</v>
      </c>
      <c r="AT180" s="22" t="s">
        <v>143</v>
      </c>
      <c r="AU180" s="22" t="s">
        <v>87</v>
      </c>
      <c r="AY180" s="22" t="s">
        <v>140</v>
      </c>
      <c r="BE180" s="202">
        <f>IF(N180="základní",J180,0)</f>
        <v>0</v>
      </c>
      <c r="BF180" s="202">
        <f>IF(N180="snížená",J180,0)</f>
        <v>0</v>
      </c>
      <c r="BG180" s="202">
        <f>IF(N180="zákl. přenesená",J180,0)</f>
        <v>0</v>
      </c>
      <c r="BH180" s="202">
        <f>IF(N180="sníž. přenesená",J180,0)</f>
        <v>0</v>
      </c>
      <c r="BI180" s="202">
        <f>IF(N180="nulová",J180,0)</f>
        <v>0</v>
      </c>
      <c r="BJ180" s="22" t="s">
        <v>24</v>
      </c>
      <c r="BK180" s="202">
        <f>ROUND(I180*H180,2)</f>
        <v>0</v>
      </c>
      <c r="BL180" s="22" t="s">
        <v>148</v>
      </c>
      <c r="BM180" s="22" t="s">
        <v>363</v>
      </c>
    </row>
    <row r="181" spans="2:65" s="12" customFormat="1">
      <c r="B181" s="215"/>
      <c r="C181" s="216"/>
      <c r="D181" s="217" t="s">
        <v>150</v>
      </c>
      <c r="E181" s="218" t="s">
        <v>22</v>
      </c>
      <c r="F181" s="219" t="s">
        <v>364</v>
      </c>
      <c r="G181" s="216"/>
      <c r="H181" s="220">
        <v>155.52199999999999</v>
      </c>
      <c r="I181" s="221"/>
      <c r="J181" s="216"/>
      <c r="K181" s="216"/>
      <c r="L181" s="222"/>
      <c r="M181" s="223"/>
      <c r="N181" s="224"/>
      <c r="O181" s="224"/>
      <c r="P181" s="224"/>
      <c r="Q181" s="224"/>
      <c r="R181" s="224"/>
      <c r="S181" s="224"/>
      <c r="T181" s="225"/>
      <c r="AT181" s="226" t="s">
        <v>150</v>
      </c>
      <c r="AU181" s="226" t="s">
        <v>87</v>
      </c>
      <c r="AV181" s="12" t="s">
        <v>87</v>
      </c>
      <c r="AW181" s="12" t="s">
        <v>41</v>
      </c>
      <c r="AX181" s="12" t="s">
        <v>78</v>
      </c>
      <c r="AY181" s="226" t="s">
        <v>140</v>
      </c>
    </row>
    <row r="182" spans="2:65" s="1" customFormat="1" ht="31.5" customHeight="1">
      <c r="B182" s="39"/>
      <c r="C182" s="191" t="s">
        <v>365</v>
      </c>
      <c r="D182" s="191" t="s">
        <v>143</v>
      </c>
      <c r="E182" s="192" t="s">
        <v>366</v>
      </c>
      <c r="F182" s="193" t="s">
        <v>367</v>
      </c>
      <c r="G182" s="194" t="s">
        <v>158</v>
      </c>
      <c r="H182" s="195">
        <v>1.94</v>
      </c>
      <c r="I182" s="196"/>
      <c r="J182" s="197">
        <f>ROUND(I182*H182,2)</f>
        <v>0</v>
      </c>
      <c r="K182" s="193" t="s">
        <v>147</v>
      </c>
      <c r="L182" s="59"/>
      <c r="M182" s="198" t="s">
        <v>22</v>
      </c>
      <c r="N182" s="199" t="s">
        <v>49</v>
      </c>
      <c r="O182" s="40"/>
      <c r="P182" s="200">
        <f>O182*H182</f>
        <v>0</v>
      </c>
      <c r="Q182" s="200">
        <v>0</v>
      </c>
      <c r="R182" s="200">
        <f>Q182*H182</f>
        <v>0</v>
      </c>
      <c r="S182" s="200">
        <v>7.4999999999999997E-2</v>
      </c>
      <c r="T182" s="201">
        <f>S182*H182</f>
        <v>0.14549999999999999</v>
      </c>
      <c r="AR182" s="22" t="s">
        <v>148</v>
      </c>
      <c r="AT182" s="22" t="s">
        <v>143</v>
      </c>
      <c r="AU182" s="22" t="s">
        <v>87</v>
      </c>
      <c r="AY182" s="22" t="s">
        <v>140</v>
      </c>
      <c r="BE182" s="202">
        <f>IF(N182="základní",J182,0)</f>
        <v>0</v>
      </c>
      <c r="BF182" s="202">
        <f>IF(N182="snížená",J182,0)</f>
        <v>0</v>
      </c>
      <c r="BG182" s="202">
        <f>IF(N182="zákl. přenesená",J182,0)</f>
        <v>0</v>
      </c>
      <c r="BH182" s="202">
        <f>IF(N182="sníž. přenesená",J182,0)</f>
        <v>0</v>
      </c>
      <c r="BI182" s="202">
        <f>IF(N182="nulová",J182,0)</f>
        <v>0</v>
      </c>
      <c r="BJ182" s="22" t="s">
        <v>24</v>
      </c>
      <c r="BK182" s="202">
        <f>ROUND(I182*H182,2)</f>
        <v>0</v>
      </c>
      <c r="BL182" s="22" t="s">
        <v>148</v>
      </c>
      <c r="BM182" s="22" t="s">
        <v>368</v>
      </c>
    </row>
    <row r="183" spans="2:65" s="12" customFormat="1">
      <c r="B183" s="215"/>
      <c r="C183" s="216"/>
      <c r="D183" s="205" t="s">
        <v>150</v>
      </c>
      <c r="E183" s="227" t="s">
        <v>22</v>
      </c>
      <c r="F183" s="228" t="s">
        <v>369</v>
      </c>
      <c r="G183" s="216"/>
      <c r="H183" s="229">
        <v>0.98</v>
      </c>
      <c r="I183" s="221"/>
      <c r="J183" s="216"/>
      <c r="K183" s="216"/>
      <c r="L183" s="222"/>
      <c r="M183" s="223"/>
      <c r="N183" s="224"/>
      <c r="O183" s="224"/>
      <c r="P183" s="224"/>
      <c r="Q183" s="224"/>
      <c r="R183" s="224"/>
      <c r="S183" s="224"/>
      <c r="T183" s="225"/>
      <c r="AT183" s="226" t="s">
        <v>150</v>
      </c>
      <c r="AU183" s="226" t="s">
        <v>87</v>
      </c>
      <c r="AV183" s="12" t="s">
        <v>87</v>
      </c>
      <c r="AW183" s="12" t="s">
        <v>41</v>
      </c>
      <c r="AX183" s="12" t="s">
        <v>78</v>
      </c>
      <c r="AY183" s="226" t="s">
        <v>140</v>
      </c>
    </row>
    <row r="184" spans="2:65" s="12" customFormat="1">
      <c r="B184" s="215"/>
      <c r="C184" s="216"/>
      <c r="D184" s="217" t="s">
        <v>150</v>
      </c>
      <c r="E184" s="218" t="s">
        <v>22</v>
      </c>
      <c r="F184" s="219" t="s">
        <v>370</v>
      </c>
      <c r="G184" s="216"/>
      <c r="H184" s="220">
        <v>0.96</v>
      </c>
      <c r="I184" s="221"/>
      <c r="J184" s="216"/>
      <c r="K184" s="216"/>
      <c r="L184" s="222"/>
      <c r="M184" s="223"/>
      <c r="N184" s="224"/>
      <c r="O184" s="224"/>
      <c r="P184" s="224"/>
      <c r="Q184" s="224"/>
      <c r="R184" s="224"/>
      <c r="S184" s="224"/>
      <c r="T184" s="225"/>
      <c r="AT184" s="226" t="s">
        <v>150</v>
      </c>
      <c r="AU184" s="226" t="s">
        <v>87</v>
      </c>
      <c r="AV184" s="12" t="s">
        <v>87</v>
      </c>
      <c r="AW184" s="12" t="s">
        <v>41</v>
      </c>
      <c r="AX184" s="12" t="s">
        <v>78</v>
      </c>
      <c r="AY184" s="226" t="s">
        <v>140</v>
      </c>
    </row>
    <row r="185" spans="2:65" s="1" customFormat="1" ht="31.5" customHeight="1">
      <c r="B185" s="39"/>
      <c r="C185" s="191" t="s">
        <v>371</v>
      </c>
      <c r="D185" s="191" t="s">
        <v>143</v>
      </c>
      <c r="E185" s="192" t="s">
        <v>372</v>
      </c>
      <c r="F185" s="193" t="s">
        <v>373</v>
      </c>
      <c r="G185" s="194" t="s">
        <v>158</v>
      </c>
      <c r="H185" s="195">
        <v>3.2</v>
      </c>
      <c r="I185" s="196"/>
      <c r="J185" s="197">
        <f>ROUND(I185*H185,2)</f>
        <v>0</v>
      </c>
      <c r="K185" s="193" t="s">
        <v>147</v>
      </c>
      <c r="L185" s="59"/>
      <c r="M185" s="198" t="s">
        <v>22</v>
      </c>
      <c r="N185" s="199" t="s">
        <v>49</v>
      </c>
      <c r="O185" s="40"/>
      <c r="P185" s="200">
        <f>O185*H185</f>
        <v>0</v>
      </c>
      <c r="Q185" s="200">
        <v>0</v>
      </c>
      <c r="R185" s="200">
        <f>Q185*H185</f>
        <v>0</v>
      </c>
      <c r="S185" s="200">
        <v>7.5999999999999998E-2</v>
      </c>
      <c r="T185" s="201">
        <f>S185*H185</f>
        <v>0.2432</v>
      </c>
      <c r="AR185" s="22" t="s">
        <v>148</v>
      </c>
      <c r="AT185" s="22" t="s">
        <v>143</v>
      </c>
      <c r="AU185" s="22" t="s">
        <v>87</v>
      </c>
      <c r="AY185" s="22" t="s">
        <v>140</v>
      </c>
      <c r="BE185" s="202">
        <f>IF(N185="základní",J185,0)</f>
        <v>0</v>
      </c>
      <c r="BF185" s="202">
        <f>IF(N185="snížená",J185,0)</f>
        <v>0</v>
      </c>
      <c r="BG185" s="202">
        <f>IF(N185="zákl. přenesená",J185,0)</f>
        <v>0</v>
      </c>
      <c r="BH185" s="202">
        <f>IF(N185="sníž. přenesená",J185,0)</f>
        <v>0</v>
      </c>
      <c r="BI185" s="202">
        <f>IF(N185="nulová",J185,0)</f>
        <v>0</v>
      </c>
      <c r="BJ185" s="22" t="s">
        <v>24</v>
      </c>
      <c r="BK185" s="202">
        <f>ROUND(I185*H185,2)</f>
        <v>0</v>
      </c>
      <c r="BL185" s="22" t="s">
        <v>148</v>
      </c>
      <c r="BM185" s="22" t="s">
        <v>374</v>
      </c>
    </row>
    <row r="186" spans="2:65" s="12" customFormat="1">
      <c r="B186" s="215"/>
      <c r="C186" s="216"/>
      <c r="D186" s="217" t="s">
        <v>150</v>
      </c>
      <c r="E186" s="218" t="s">
        <v>22</v>
      </c>
      <c r="F186" s="219" t="s">
        <v>375</v>
      </c>
      <c r="G186" s="216"/>
      <c r="H186" s="220">
        <v>3.2</v>
      </c>
      <c r="I186" s="221"/>
      <c r="J186" s="216"/>
      <c r="K186" s="216"/>
      <c r="L186" s="222"/>
      <c r="M186" s="223"/>
      <c r="N186" s="224"/>
      <c r="O186" s="224"/>
      <c r="P186" s="224"/>
      <c r="Q186" s="224"/>
      <c r="R186" s="224"/>
      <c r="S186" s="224"/>
      <c r="T186" s="225"/>
      <c r="AT186" s="226" t="s">
        <v>150</v>
      </c>
      <c r="AU186" s="226" t="s">
        <v>87</v>
      </c>
      <c r="AV186" s="12" t="s">
        <v>87</v>
      </c>
      <c r="AW186" s="12" t="s">
        <v>41</v>
      </c>
      <c r="AX186" s="12" t="s">
        <v>78</v>
      </c>
      <c r="AY186" s="226" t="s">
        <v>140</v>
      </c>
    </row>
    <row r="187" spans="2:65" s="1" customFormat="1" ht="31.5" customHeight="1">
      <c r="B187" s="39"/>
      <c r="C187" s="191" t="s">
        <v>376</v>
      </c>
      <c r="D187" s="191" t="s">
        <v>143</v>
      </c>
      <c r="E187" s="192" t="s">
        <v>377</v>
      </c>
      <c r="F187" s="193" t="s">
        <v>378</v>
      </c>
      <c r="G187" s="194" t="s">
        <v>158</v>
      </c>
      <c r="H187" s="195">
        <v>2.2000000000000002</v>
      </c>
      <c r="I187" s="196"/>
      <c r="J187" s="197">
        <f>ROUND(I187*H187,2)</f>
        <v>0</v>
      </c>
      <c r="K187" s="193" t="s">
        <v>147</v>
      </c>
      <c r="L187" s="59"/>
      <c r="M187" s="198" t="s">
        <v>22</v>
      </c>
      <c r="N187" s="199" t="s">
        <v>49</v>
      </c>
      <c r="O187" s="40"/>
      <c r="P187" s="200">
        <f>O187*H187</f>
        <v>0</v>
      </c>
      <c r="Q187" s="200">
        <v>0</v>
      </c>
      <c r="R187" s="200">
        <f>Q187*H187</f>
        <v>0</v>
      </c>
      <c r="S187" s="200">
        <v>6.3E-2</v>
      </c>
      <c r="T187" s="201">
        <f>S187*H187</f>
        <v>0.1386</v>
      </c>
      <c r="AR187" s="22" t="s">
        <v>148</v>
      </c>
      <c r="AT187" s="22" t="s">
        <v>143</v>
      </c>
      <c r="AU187" s="22" t="s">
        <v>87</v>
      </c>
      <c r="AY187" s="22" t="s">
        <v>140</v>
      </c>
      <c r="BE187" s="202">
        <f>IF(N187="základní",J187,0)</f>
        <v>0</v>
      </c>
      <c r="BF187" s="202">
        <f>IF(N187="snížená",J187,0)</f>
        <v>0</v>
      </c>
      <c r="BG187" s="202">
        <f>IF(N187="zákl. přenesená",J187,0)</f>
        <v>0</v>
      </c>
      <c r="BH187" s="202">
        <f>IF(N187="sníž. přenesená",J187,0)</f>
        <v>0</v>
      </c>
      <c r="BI187" s="202">
        <f>IF(N187="nulová",J187,0)</f>
        <v>0</v>
      </c>
      <c r="BJ187" s="22" t="s">
        <v>24</v>
      </c>
      <c r="BK187" s="202">
        <f>ROUND(I187*H187,2)</f>
        <v>0</v>
      </c>
      <c r="BL187" s="22" t="s">
        <v>148</v>
      </c>
      <c r="BM187" s="22" t="s">
        <v>379</v>
      </c>
    </row>
    <row r="188" spans="2:65" s="12" customFormat="1">
      <c r="B188" s="215"/>
      <c r="C188" s="216"/>
      <c r="D188" s="217" t="s">
        <v>150</v>
      </c>
      <c r="E188" s="218" t="s">
        <v>22</v>
      </c>
      <c r="F188" s="219" t="s">
        <v>380</v>
      </c>
      <c r="G188" s="216"/>
      <c r="H188" s="220">
        <v>2.2000000000000002</v>
      </c>
      <c r="I188" s="221"/>
      <c r="J188" s="216"/>
      <c r="K188" s="216"/>
      <c r="L188" s="222"/>
      <c r="M188" s="223"/>
      <c r="N188" s="224"/>
      <c r="O188" s="224"/>
      <c r="P188" s="224"/>
      <c r="Q188" s="224"/>
      <c r="R188" s="224"/>
      <c r="S188" s="224"/>
      <c r="T188" s="225"/>
      <c r="AT188" s="226" t="s">
        <v>150</v>
      </c>
      <c r="AU188" s="226" t="s">
        <v>87</v>
      </c>
      <c r="AV188" s="12" t="s">
        <v>87</v>
      </c>
      <c r="AW188" s="12" t="s">
        <v>41</v>
      </c>
      <c r="AX188" s="12" t="s">
        <v>78</v>
      </c>
      <c r="AY188" s="226" t="s">
        <v>140</v>
      </c>
    </row>
    <row r="189" spans="2:65" s="1" customFormat="1" ht="31.5" customHeight="1">
      <c r="B189" s="39"/>
      <c r="C189" s="191" t="s">
        <v>381</v>
      </c>
      <c r="D189" s="191" t="s">
        <v>143</v>
      </c>
      <c r="E189" s="192" t="s">
        <v>382</v>
      </c>
      <c r="F189" s="193" t="s">
        <v>383</v>
      </c>
      <c r="G189" s="194" t="s">
        <v>202</v>
      </c>
      <c r="H189" s="195">
        <v>37.557000000000002</v>
      </c>
      <c r="I189" s="196"/>
      <c r="J189" s="197">
        <f>ROUND(I189*H189,2)</f>
        <v>0</v>
      </c>
      <c r="K189" s="193" t="s">
        <v>147</v>
      </c>
      <c r="L189" s="59"/>
      <c r="M189" s="198" t="s">
        <v>22</v>
      </c>
      <c r="N189" s="199" t="s">
        <v>49</v>
      </c>
      <c r="O189" s="40"/>
      <c r="P189" s="200">
        <f>O189*H189</f>
        <v>0</v>
      </c>
      <c r="Q189" s="200">
        <v>0</v>
      </c>
      <c r="R189" s="200">
        <f>Q189*H189</f>
        <v>0</v>
      </c>
      <c r="S189" s="200">
        <v>0.17599999999999999</v>
      </c>
      <c r="T189" s="201">
        <f>S189*H189</f>
        <v>6.6100320000000004</v>
      </c>
      <c r="AR189" s="22" t="s">
        <v>224</v>
      </c>
      <c r="AT189" s="22" t="s">
        <v>143</v>
      </c>
      <c r="AU189" s="22" t="s">
        <v>87</v>
      </c>
      <c r="AY189" s="22" t="s">
        <v>140</v>
      </c>
      <c r="BE189" s="202">
        <f>IF(N189="základní",J189,0)</f>
        <v>0</v>
      </c>
      <c r="BF189" s="202">
        <f>IF(N189="snížená",J189,0)</f>
        <v>0</v>
      </c>
      <c r="BG189" s="202">
        <f>IF(N189="zákl. přenesená",J189,0)</f>
        <v>0</v>
      </c>
      <c r="BH189" s="202">
        <f>IF(N189="sníž. přenesená",J189,0)</f>
        <v>0</v>
      </c>
      <c r="BI189" s="202">
        <f>IF(N189="nulová",J189,0)</f>
        <v>0</v>
      </c>
      <c r="BJ189" s="22" t="s">
        <v>24</v>
      </c>
      <c r="BK189" s="202">
        <f>ROUND(I189*H189,2)</f>
        <v>0</v>
      </c>
      <c r="BL189" s="22" t="s">
        <v>224</v>
      </c>
      <c r="BM189" s="22" t="s">
        <v>384</v>
      </c>
    </row>
    <row r="190" spans="2:65" s="12" customFormat="1">
      <c r="B190" s="215"/>
      <c r="C190" s="216"/>
      <c r="D190" s="205" t="s">
        <v>150</v>
      </c>
      <c r="E190" s="227" t="s">
        <v>22</v>
      </c>
      <c r="F190" s="228" t="s">
        <v>385</v>
      </c>
      <c r="G190" s="216"/>
      <c r="H190" s="229">
        <v>16.03</v>
      </c>
      <c r="I190" s="221"/>
      <c r="J190" s="216"/>
      <c r="K190" s="216"/>
      <c r="L190" s="222"/>
      <c r="M190" s="223"/>
      <c r="N190" s="224"/>
      <c r="O190" s="224"/>
      <c r="P190" s="224"/>
      <c r="Q190" s="224"/>
      <c r="R190" s="224"/>
      <c r="S190" s="224"/>
      <c r="T190" s="225"/>
      <c r="AT190" s="226" t="s">
        <v>150</v>
      </c>
      <c r="AU190" s="226" t="s">
        <v>87</v>
      </c>
      <c r="AV190" s="12" t="s">
        <v>87</v>
      </c>
      <c r="AW190" s="12" t="s">
        <v>41</v>
      </c>
      <c r="AX190" s="12" t="s">
        <v>78</v>
      </c>
      <c r="AY190" s="226" t="s">
        <v>140</v>
      </c>
    </row>
    <row r="191" spans="2:65" s="12" customFormat="1">
      <c r="B191" s="215"/>
      <c r="C191" s="216"/>
      <c r="D191" s="205" t="s">
        <v>150</v>
      </c>
      <c r="E191" s="227" t="s">
        <v>22</v>
      </c>
      <c r="F191" s="228" t="s">
        <v>386</v>
      </c>
      <c r="G191" s="216"/>
      <c r="H191" s="229">
        <v>7.2370000000000001</v>
      </c>
      <c r="I191" s="221"/>
      <c r="J191" s="216"/>
      <c r="K191" s="216"/>
      <c r="L191" s="222"/>
      <c r="M191" s="223"/>
      <c r="N191" s="224"/>
      <c r="O191" s="224"/>
      <c r="P191" s="224"/>
      <c r="Q191" s="224"/>
      <c r="R191" s="224"/>
      <c r="S191" s="224"/>
      <c r="T191" s="225"/>
      <c r="AT191" s="226" t="s">
        <v>150</v>
      </c>
      <c r="AU191" s="226" t="s">
        <v>87</v>
      </c>
      <c r="AV191" s="12" t="s">
        <v>87</v>
      </c>
      <c r="AW191" s="12" t="s">
        <v>41</v>
      </c>
      <c r="AX191" s="12" t="s">
        <v>78</v>
      </c>
      <c r="AY191" s="226" t="s">
        <v>140</v>
      </c>
    </row>
    <row r="192" spans="2:65" s="12" customFormat="1">
      <c r="B192" s="215"/>
      <c r="C192" s="216"/>
      <c r="D192" s="205" t="s">
        <v>150</v>
      </c>
      <c r="E192" s="227" t="s">
        <v>22</v>
      </c>
      <c r="F192" s="228" t="s">
        <v>387</v>
      </c>
      <c r="G192" s="216"/>
      <c r="H192" s="229">
        <v>8.5399999999999991</v>
      </c>
      <c r="I192" s="221"/>
      <c r="J192" s="216"/>
      <c r="K192" s="216"/>
      <c r="L192" s="222"/>
      <c r="M192" s="223"/>
      <c r="N192" s="224"/>
      <c r="O192" s="224"/>
      <c r="P192" s="224"/>
      <c r="Q192" s="224"/>
      <c r="R192" s="224"/>
      <c r="S192" s="224"/>
      <c r="T192" s="225"/>
      <c r="AT192" s="226" t="s">
        <v>150</v>
      </c>
      <c r="AU192" s="226" t="s">
        <v>87</v>
      </c>
      <c r="AV192" s="12" t="s">
        <v>87</v>
      </c>
      <c r="AW192" s="12" t="s">
        <v>41</v>
      </c>
      <c r="AX192" s="12" t="s">
        <v>78</v>
      </c>
      <c r="AY192" s="226" t="s">
        <v>140</v>
      </c>
    </row>
    <row r="193" spans="2:65" s="12" customFormat="1">
      <c r="B193" s="215"/>
      <c r="C193" s="216"/>
      <c r="D193" s="217" t="s">
        <v>150</v>
      </c>
      <c r="E193" s="218" t="s">
        <v>22</v>
      </c>
      <c r="F193" s="219" t="s">
        <v>388</v>
      </c>
      <c r="G193" s="216"/>
      <c r="H193" s="220">
        <v>5.75</v>
      </c>
      <c r="I193" s="221"/>
      <c r="J193" s="216"/>
      <c r="K193" s="216"/>
      <c r="L193" s="222"/>
      <c r="M193" s="223"/>
      <c r="N193" s="224"/>
      <c r="O193" s="224"/>
      <c r="P193" s="224"/>
      <c r="Q193" s="224"/>
      <c r="R193" s="224"/>
      <c r="S193" s="224"/>
      <c r="T193" s="225"/>
      <c r="AT193" s="226" t="s">
        <v>150</v>
      </c>
      <c r="AU193" s="226" t="s">
        <v>87</v>
      </c>
      <c r="AV193" s="12" t="s">
        <v>87</v>
      </c>
      <c r="AW193" s="12" t="s">
        <v>41</v>
      </c>
      <c r="AX193" s="12" t="s">
        <v>78</v>
      </c>
      <c r="AY193" s="226" t="s">
        <v>140</v>
      </c>
    </row>
    <row r="194" spans="2:65" s="1" customFormat="1" ht="22.5" customHeight="1">
      <c r="B194" s="39"/>
      <c r="C194" s="191" t="s">
        <v>389</v>
      </c>
      <c r="D194" s="191" t="s">
        <v>143</v>
      </c>
      <c r="E194" s="192" t="s">
        <v>390</v>
      </c>
      <c r="F194" s="193" t="s">
        <v>391</v>
      </c>
      <c r="G194" s="194" t="s">
        <v>158</v>
      </c>
      <c r="H194" s="195">
        <v>65.7</v>
      </c>
      <c r="I194" s="196"/>
      <c r="J194" s="197">
        <f>ROUND(I194*H194,2)</f>
        <v>0</v>
      </c>
      <c r="K194" s="193" t="s">
        <v>147</v>
      </c>
      <c r="L194" s="59"/>
      <c r="M194" s="198" t="s">
        <v>22</v>
      </c>
      <c r="N194" s="199" t="s">
        <v>49</v>
      </c>
      <c r="O194" s="40"/>
      <c r="P194" s="200">
        <f>O194*H194</f>
        <v>0</v>
      </c>
      <c r="Q194" s="200">
        <v>0</v>
      </c>
      <c r="R194" s="200">
        <f>Q194*H194</f>
        <v>0</v>
      </c>
      <c r="S194" s="200">
        <v>1.4E-2</v>
      </c>
      <c r="T194" s="201">
        <f>S194*H194</f>
        <v>0.91980000000000006</v>
      </c>
      <c r="AR194" s="22" t="s">
        <v>148</v>
      </c>
      <c r="AT194" s="22" t="s">
        <v>143</v>
      </c>
      <c r="AU194" s="22" t="s">
        <v>87</v>
      </c>
      <c r="AY194" s="22" t="s">
        <v>140</v>
      </c>
      <c r="BE194" s="202">
        <f>IF(N194="základní",J194,0)</f>
        <v>0</v>
      </c>
      <c r="BF194" s="202">
        <f>IF(N194="snížená",J194,0)</f>
        <v>0</v>
      </c>
      <c r="BG194" s="202">
        <f>IF(N194="zákl. přenesená",J194,0)</f>
        <v>0</v>
      </c>
      <c r="BH194" s="202">
        <f>IF(N194="sníž. přenesená",J194,0)</f>
        <v>0</v>
      </c>
      <c r="BI194" s="202">
        <f>IF(N194="nulová",J194,0)</f>
        <v>0</v>
      </c>
      <c r="BJ194" s="22" t="s">
        <v>24</v>
      </c>
      <c r="BK194" s="202">
        <f>ROUND(I194*H194,2)</f>
        <v>0</v>
      </c>
      <c r="BL194" s="22" t="s">
        <v>148</v>
      </c>
      <c r="BM194" s="22" t="s">
        <v>392</v>
      </c>
    </row>
    <row r="195" spans="2:65" s="1" customFormat="1" ht="31.5" customHeight="1">
      <c r="B195" s="39"/>
      <c r="C195" s="191" t="s">
        <v>393</v>
      </c>
      <c r="D195" s="191" t="s">
        <v>143</v>
      </c>
      <c r="E195" s="192" t="s">
        <v>394</v>
      </c>
      <c r="F195" s="193" t="s">
        <v>395</v>
      </c>
      <c r="G195" s="194" t="s">
        <v>158</v>
      </c>
      <c r="H195" s="195">
        <v>219.45</v>
      </c>
      <c r="I195" s="196"/>
      <c r="J195" s="197">
        <f>ROUND(I195*H195,2)</f>
        <v>0</v>
      </c>
      <c r="K195" s="193" t="s">
        <v>147</v>
      </c>
      <c r="L195" s="59"/>
      <c r="M195" s="198" t="s">
        <v>22</v>
      </c>
      <c r="N195" s="199" t="s">
        <v>49</v>
      </c>
      <c r="O195" s="40"/>
      <c r="P195" s="200">
        <f>O195*H195</f>
        <v>0</v>
      </c>
      <c r="Q195" s="200">
        <v>0</v>
      </c>
      <c r="R195" s="200">
        <f>Q195*H195</f>
        <v>0</v>
      </c>
      <c r="S195" s="200">
        <v>4.5999999999999999E-2</v>
      </c>
      <c r="T195" s="201">
        <f>S195*H195</f>
        <v>10.0947</v>
      </c>
      <c r="AR195" s="22" t="s">
        <v>224</v>
      </c>
      <c r="AT195" s="22" t="s">
        <v>143</v>
      </c>
      <c r="AU195" s="22" t="s">
        <v>87</v>
      </c>
      <c r="AY195" s="22" t="s">
        <v>140</v>
      </c>
      <c r="BE195" s="202">
        <f>IF(N195="základní",J195,0)</f>
        <v>0</v>
      </c>
      <c r="BF195" s="202">
        <f>IF(N195="snížená",J195,0)</f>
        <v>0</v>
      </c>
      <c r="BG195" s="202">
        <f>IF(N195="zákl. přenesená",J195,0)</f>
        <v>0</v>
      </c>
      <c r="BH195" s="202">
        <f>IF(N195="sníž. přenesená",J195,0)</f>
        <v>0</v>
      </c>
      <c r="BI195" s="202">
        <f>IF(N195="nulová",J195,0)</f>
        <v>0</v>
      </c>
      <c r="BJ195" s="22" t="s">
        <v>24</v>
      </c>
      <c r="BK195" s="202">
        <f>ROUND(I195*H195,2)</f>
        <v>0</v>
      </c>
      <c r="BL195" s="22" t="s">
        <v>224</v>
      </c>
      <c r="BM195" s="22" t="s">
        <v>396</v>
      </c>
    </row>
    <row r="196" spans="2:65" s="11" customFormat="1">
      <c r="B196" s="203"/>
      <c r="C196" s="204"/>
      <c r="D196" s="205" t="s">
        <v>150</v>
      </c>
      <c r="E196" s="206" t="s">
        <v>22</v>
      </c>
      <c r="F196" s="207" t="s">
        <v>177</v>
      </c>
      <c r="G196" s="204"/>
      <c r="H196" s="208" t="s">
        <v>22</v>
      </c>
      <c r="I196" s="209"/>
      <c r="J196" s="204"/>
      <c r="K196" s="204"/>
      <c r="L196" s="210"/>
      <c r="M196" s="211"/>
      <c r="N196" s="212"/>
      <c r="O196" s="212"/>
      <c r="P196" s="212"/>
      <c r="Q196" s="212"/>
      <c r="R196" s="212"/>
      <c r="S196" s="212"/>
      <c r="T196" s="213"/>
      <c r="AT196" s="214" t="s">
        <v>150</v>
      </c>
      <c r="AU196" s="214" t="s">
        <v>87</v>
      </c>
      <c r="AV196" s="11" t="s">
        <v>24</v>
      </c>
      <c r="AW196" s="11" t="s">
        <v>41</v>
      </c>
      <c r="AX196" s="11" t="s">
        <v>78</v>
      </c>
      <c r="AY196" s="214" t="s">
        <v>140</v>
      </c>
    </row>
    <row r="197" spans="2:65" s="12" customFormat="1">
      <c r="B197" s="215"/>
      <c r="C197" s="216"/>
      <c r="D197" s="205" t="s">
        <v>150</v>
      </c>
      <c r="E197" s="227" t="s">
        <v>22</v>
      </c>
      <c r="F197" s="228" t="s">
        <v>172</v>
      </c>
      <c r="G197" s="216"/>
      <c r="H197" s="229">
        <v>219.45</v>
      </c>
      <c r="I197" s="221"/>
      <c r="J197" s="216"/>
      <c r="K197" s="216"/>
      <c r="L197" s="222"/>
      <c r="M197" s="223"/>
      <c r="N197" s="224"/>
      <c r="O197" s="224"/>
      <c r="P197" s="224"/>
      <c r="Q197" s="224"/>
      <c r="R197" s="224"/>
      <c r="S197" s="224"/>
      <c r="T197" s="225"/>
      <c r="AT197" s="226" t="s">
        <v>150</v>
      </c>
      <c r="AU197" s="226" t="s">
        <v>87</v>
      </c>
      <c r="AV197" s="12" t="s">
        <v>87</v>
      </c>
      <c r="AW197" s="12" t="s">
        <v>41</v>
      </c>
      <c r="AX197" s="12" t="s">
        <v>78</v>
      </c>
      <c r="AY197" s="226" t="s">
        <v>140</v>
      </c>
    </row>
    <row r="198" spans="2:65" s="10" customFormat="1" ht="29.85" customHeight="1">
      <c r="B198" s="174"/>
      <c r="C198" s="175"/>
      <c r="D198" s="188" t="s">
        <v>77</v>
      </c>
      <c r="E198" s="189" t="s">
        <v>397</v>
      </c>
      <c r="F198" s="189" t="s">
        <v>398</v>
      </c>
      <c r="G198" s="175"/>
      <c r="H198" s="175"/>
      <c r="I198" s="178"/>
      <c r="J198" s="190">
        <f>BK198</f>
        <v>0</v>
      </c>
      <c r="K198" s="175"/>
      <c r="L198" s="180"/>
      <c r="M198" s="181"/>
      <c r="N198" s="182"/>
      <c r="O198" s="182"/>
      <c r="P198" s="183">
        <f>SUM(P199:P203)</f>
        <v>0</v>
      </c>
      <c r="Q198" s="182"/>
      <c r="R198" s="183">
        <f>SUM(R199:R203)</f>
        <v>0</v>
      </c>
      <c r="S198" s="182"/>
      <c r="T198" s="184">
        <f>SUM(T199:T203)</f>
        <v>0</v>
      </c>
      <c r="AR198" s="185" t="s">
        <v>24</v>
      </c>
      <c r="AT198" s="186" t="s">
        <v>77</v>
      </c>
      <c r="AU198" s="186" t="s">
        <v>24</v>
      </c>
      <c r="AY198" s="185" t="s">
        <v>140</v>
      </c>
      <c r="BK198" s="187">
        <f>SUM(BK199:BK203)</f>
        <v>0</v>
      </c>
    </row>
    <row r="199" spans="2:65" s="1" customFormat="1" ht="31.5" customHeight="1">
      <c r="B199" s="39"/>
      <c r="C199" s="191" t="s">
        <v>399</v>
      </c>
      <c r="D199" s="191" t="s">
        <v>143</v>
      </c>
      <c r="E199" s="192" t="s">
        <v>400</v>
      </c>
      <c r="F199" s="193" t="s">
        <v>401</v>
      </c>
      <c r="G199" s="194" t="s">
        <v>402</v>
      </c>
      <c r="H199" s="195">
        <v>307.12299999999999</v>
      </c>
      <c r="I199" s="196"/>
      <c r="J199" s="197">
        <f>ROUND(I199*H199,2)</f>
        <v>0</v>
      </c>
      <c r="K199" s="193" t="s">
        <v>147</v>
      </c>
      <c r="L199" s="59"/>
      <c r="M199" s="198" t="s">
        <v>22</v>
      </c>
      <c r="N199" s="199" t="s">
        <v>49</v>
      </c>
      <c r="O199" s="40"/>
      <c r="P199" s="200">
        <f>O199*H199</f>
        <v>0</v>
      </c>
      <c r="Q199" s="200">
        <v>0</v>
      </c>
      <c r="R199" s="200">
        <f>Q199*H199</f>
        <v>0</v>
      </c>
      <c r="S199" s="200">
        <v>0</v>
      </c>
      <c r="T199" s="201">
        <f>S199*H199</f>
        <v>0</v>
      </c>
      <c r="AR199" s="22" t="s">
        <v>148</v>
      </c>
      <c r="AT199" s="22" t="s">
        <v>143</v>
      </c>
      <c r="AU199" s="22" t="s">
        <v>87</v>
      </c>
      <c r="AY199" s="22" t="s">
        <v>140</v>
      </c>
      <c r="BE199" s="202">
        <f>IF(N199="základní",J199,0)</f>
        <v>0</v>
      </c>
      <c r="BF199" s="202">
        <f>IF(N199="snížená",J199,0)</f>
        <v>0</v>
      </c>
      <c r="BG199" s="202">
        <f>IF(N199="zákl. přenesená",J199,0)</f>
        <v>0</v>
      </c>
      <c r="BH199" s="202">
        <f>IF(N199="sníž. přenesená",J199,0)</f>
        <v>0</v>
      </c>
      <c r="BI199" s="202">
        <f>IF(N199="nulová",J199,0)</f>
        <v>0</v>
      </c>
      <c r="BJ199" s="22" t="s">
        <v>24</v>
      </c>
      <c r="BK199" s="202">
        <f>ROUND(I199*H199,2)</f>
        <v>0</v>
      </c>
      <c r="BL199" s="22" t="s">
        <v>148</v>
      </c>
      <c r="BM199" s="22" t="s">
        <v>403</v>
      </c>
    </row>
    <row r="200" spans="2:65" s="1" customFormat="1" ht="31.5" customHeight="1">
      <c r="B200" s="39"/>
      <c r="C200" s="191" t="s">
        <v>404</v>
      </c>
      <c r="D200" s="191" t="s">
        <v>143</v>
      </c>
      <c r="E200" s="192" t="s">
        <v>405</v>
      </c>
      <c r="F200" s="193" t="s">
        <v>406</v>
      </c>
      <c r="G200" s="194" t="s">
        <v>402</v>
      </c>
      <c r="H200" s="195">
        <v>307.12299999999999</v>
      </c>
      <c r="I200" s="196"/>
      <c r="J200" s="197">
        <f>ROUND(I200*H200,2)</f>
        <v>0</v>
      </c>
      <c r="K200" s="193" t="s">
        <v>239</v>
      </c>
      <c r="L200" s="59"/>
      <c r="M200" s="198" t="s">
        <v>22</v>
      </c>
      <c r="N200" s="199" t="s">
        <v>49</v>
      </c>
      <c r="O200" s="40"/>
      <c r="P200" s="200">
        <f>O200*H200</f>
        <v>0</v>
      </c>
      <c r="Q200" s="200">
        <v>0</v>
      </c>
      <c r="R200" s="200">
        <f>Q200*H200</f>
        <v>0</v>
      </c>
      <c r="S200" s="200">
        <v>0</v>
      </c>
      <c r="T200" s="201">
        <f>S200*H200</f>
        <v>0</v>
      </c>
      <c r="AR200" s="22" t="s">
        <v>148</v>
      </c>
      <c r="AT200" s="22" t="s">
        <v>143</v>
      </c>
      <c r="AU200" s="22" t="s">
        <v>87</v>
      </c>
      <c r="AY200" s="22" t="s">
        <v>140</v>
      </c>
      <c r="BE200" s="202">
        <f>IF(N200="základní",J200,0)</f>
        <v>0</v>
      </c>
      <c r="BF200" s="202">
        <f>IF(N200="snížená",J200,0)</f>
        <v>0</v>
      </c>
      <c r="BG200" s="202">
        <f>IF(N200="zákl. přenesená",J200,0)</f>
        <v>0</v>
      </c>
      <c r="BH200" s="202">
        <f>IF(N200="sníž. přenesená",J200,0)</f>
        <v>0</v>
      </c>
      <c r="BI200" s="202">
        <f>IF(N200="nulová",J200,0)</f>
        <v>0</v>
      </c>
      <c r="BJ200" s="22" t="s">
        <v>24</v>
      </c>
      <c r="BK200" s="202">
        <f>ROUND(I200*H200,2)</f>
        <v>0</v>
      </c>
      <c r="BL200" s="22" t="s">
        <v>148</v>
      </c>
      <c r="BM200" s="22" t="s">
        <v>407</v>
      </c>
    </row>
    <row r="201" spans="2:65" s="1" customFormat="1" ht="31.5" customHeight="1">
      <c r="B201" s="39"/>
      <c r="C201" s="191" t="s">
        <v>408</v>
      </c>
      <c r="D201" s="191" t="s">
        <v>143</v>
      </c>
      <c r="E201" s="192" t="s">
        <v>409</v>
      </c>
      <c r="F201" s="193" t="s">
        <v>410</v>
      </c>
      <c r="G201" s="194" t="s">
        <v>402</v>
      </c>
      <c r="H201" s="195">
        <v>4299.7219999999998</v>
      </c>
      <c r="I201" s="196"/>
      <c r="J201" s="197">
        <f>ROUND(I201*H201,2)</f>
        <v>0</v>
      </c>
      <c r="K201" s="193" t="s">
        <v>239</v>
      </c>
      <c r="L201" s="59"/>
      <c r="M201" s="198" t="s">
        <v>22</v>
      </c>
      <c r="N201" s="199" t="s">
        <v>49</v>
      </c>
      <c r="O201" s="40"/>
      <c r="P201" s="200">
        <f>O201*H201</f>
        <v>0</v>
      </c>
      <c r="Q201" s="200">
        <v>0</v>
      </c>
      <c r="R201" s="200">
        <f>Q201*H201</f>
        <v>0</v>
      </c>
      <c r="S201" s="200">
        <v>0</v>
      </c>
      <c r="T201" s="201">
        <f>S201*H201</f>
        <v>0</v>
      </c>
      <c r="AR201" s="22" t="s">
        <v>148</v>
      </c>
      <c r="AT201" s="22" t="s">
        <v>143</v>
      </c>
      <c r="AU201" s="22" t="s">
        <v>87</v>
      </c>
      <c r="AY201" s="22" t="s">
        <v>140</v>
      </c>
      <c r="BE201" s="202">
        <f>IF(N201="základní",J201,0)</f>
        <v>0</v>
      </c>
      <c r="BF201" s="202">
        <f>IF(N201="snížená",J201,0)</f>
        <v>0</v>
      </c>
      <c r="BG201" s="202">
        <f>IF(N201="zákl. přenesená",J201,0)</f>
        <v>0</v>
      </c>
      <c r="BH201" s="202">
        <f>IF(N201="sníž. přenesená",J201,0)</f>
        <v>0</v>
      </c>
      <c r="BI201" s="202">
        <f>IF(N201="nulová",J201,0)</f>
        <v>0</v>
      </c>
      <c r="BJ201" s="22" t="s">
        <v>24</v>
      </c>
      <c r="BK201" s="202">
        <f>ROUND(I201*H201,2)</f>
        <v>0</v>
      </c>
      <c r="BL201" s="22" t="s">
        <v>148</v>
      </c>
      <c r="BM201" s="22" t="s">
        <v>411</v>
      </c>
    </row>
    <row r="202" spans="2:65" s="12" customFormat="1">
      <c r="B202" s="215"/>
      <c r="C202" s="216"/>
      <c r="D202" s="217" t="s">
        <v>150</v>
      </c>
      <c r="E202" s="216"/>
      <c r="F202" s="219" t="s">
        <v>412</v>
      </c>
      <c r="G202" s="216"/>
      <c r="H202" s="220">
        <v>4299.7219999999998</v>
      </c>
      <c r="I202" s="221"/>
      <c r="J202" s="216"/>
      <c r="K202" s="216"/>
      <c r="L202" s="222"/>
      <c r="M202" s="223"/>
      <c r="N202" s="224"/>
      <c r="O202" s="224"/>
      <c r="P202" s="224"/>
      <c r="Q202" s="224"/>
      <c r="R202" s="224"/>
      <c r="S202" s="224"/>
      <c r="T202" s="225"/>
      <c r="AT202" s="226" t="s">
        <v>150</v>
      </c>
      <c r="AU202" s="226" t="s">
        <v>87</v>
      </c>
      <c r="AV202" s="12" t="s">
        <v>87</v>
      </c>
      <c r="AW202" s="12" t="s">
        <v>6</v>
      </c>
      <c r="AX202" s="12" t="s">
        <v>24</v>
      </c>
      <c r="AY202" s="226" t="s">
        <v>140</v>
      </c>
    </row>
    <row r="203" spans="2:65" s="1" customFormat="1" ht="22.5" customHeight="1">
      <c r="B203" s="39"/>
      <c r="C203" s="191" t="s">
        <v>413</v>
      </c>
      <c r="D203" s="191" t="s">
        <v>143</v>
      </c>
      <c r="E203" s="192" t="s">
        <v>414</v>
      </c>
      <c r="F203" s="193" t="s">
        <v>415</v>
      </c>
      <c r="G203" s="194" t="s">
        <v>402</v>
      </c>
      <c r="H203" s="195">
        <v>307.12299999999999</v>
      </c>
      <c r="I203" s="196"/>
      <c r="J203" s="197">
        <f>ROUND(I203*H203,2)</f>
        <v>0</v>
      </c>
      <c r="K203" s="193" t="s">
        <v>239</v>
      </c>
      <c r="L203" s="59"/>
      <c r="M203" s="198" t="s">
        <v>22</v>
      </c>
      <c r="N203" s="199" t="s">
        <v>49</v>
      </c>
      <c r="O203" s="40"/>
      <c r="P203" s="200">
        <f>O203*H203</f>
        <v>0</v>
      </c>
      <c r="Q203" s="200">
        <v>0</v>
      </c>
      <c r="R203" s="200">
        <f>Q203*H203</f>
        <v>0</v>
      </c>
      <c r="S203" s="200">
        <v>0</v>
      </c>
      <c r="T203" s="201">
        <f>S203*H203</f>
        <v>0</v>
      </c>
      <c r="AR203" s="22" t="s">
        <v>148</v>
      </c>
      <c r="AT203" s="22" t="s">
        <v>143</v>
      </c>
      <c r="AU203" s="22" t="s">
        <v>87</v>
      </c>
      <c r="AY203" s="22" t="s">
        <v>140</v>
      </c>
      <c r="BE203" s="202">
        <f>IF(N203="základní",J203,0)</f>
        <v>0</v>
      </c>
      <c r="BF203" s="202">
        <f>IF(N203="snížená",J203,0)</f>
        <v>0</v>
      </c>
      <c r="BG203" s="202">
        <f>IF(N203="zákl. přenesená",J203,0)</f>
        <v>0</v>
      </c>
      <c r="BH203" s="202">
        <f>IF(N203="sníž. přenesená",J203,0)</f>
        <v>0</v>
      </c>
      <c r="BI203" s="202">
        <f>IF(N203="nulová",J203,0)</f>
        <v>0</v>
      </c>
      <c r="BJ203" s="22" t="s">
        <v>24</v>
      </c>
      <c r="BK203" s="202">
        <f>ROUND(I203*H203,2)</f>
        <v>0</v>
      </c>
      <c r="BL203" s="22" t="s">
        <v>148</v>
      </c>
      <c r="BM203" s="22" t="s">
        <v>416</v>
      </c>
    </row>
    <row r="204" spans="2:65" s="10" customFormat="1" ht="29.85" customHeight="1">
      <c r="B204" s="174"/>
      <c r="C204" s="175"/>
      <c r="D204" s="188" t="s">
        <v>77</v>
      </c>
      <c r="E204" s="189" t="s">
        <v>417</v>
      </c>
      <c r="F204" s="189" t="s">
        <v>418</v>
      </c>
      <c r="G204" s="175"/>
      <c r="H204" s="175"/>
      <c r="I204" s="178"/>
      <c r="J204" s="190">
        <f>BK204</f>
        <v>0</v>
      </c>
      <c r="K204" s="175"/>
      <c r="L204" s="180"/>
      <c r="M204" s="181"/>
      <c r="N204" s="182"/>
      <c r="O204" s="182"/>
      <c r="P204" s="183">
        <f>P205</f>
        <v>0</v>
      </c>
      <c r="Q204" s="182"/>
      <c r="R204" s="183">
        <f>R205</f>
        <v>0</v>
      </c>
      <c r="S204" s="182"/>
      <c r="T204" s="184">
        <f>T205</f>
        <v>0</v>
      </c>
      <c r="AR204" s="185" t="s">
        <v>24</v>
      </c>
      <c r="AT204" s="186" t="s">
        <v>77</v>
      </c>
      <c r="AU204" s="186" t="s">
        <v>24</v>
      </c>
      <c r="AY204" s="185" t="s">
        <v>140</v>
      </c>
      <c r="BK204" s="187">
        <f>BK205</f>
        <v>0</v>
      </c>
    </row>
    <row r="205" spans="2:65" s="1" customFormat="1" ht="44.25" customHeight="1">
      <c r="B205" s="39"/>
      <c r="C205" s="191" t="s">
        <v>419</v>
      </c>
      <c r="D205" s="191" t="s">
        <v>143</v>
      </c>
      <c r="E205" s="192" t="s">
        <v>420</v>
      </c>
      <c r="F205" s="193" t="s">
        <v>421</v>
      </c>
      <c r="G205" s="194" t="s">
        <v>402</v>
      </c>
      <c r="H205" s="195">
        <v>22.053999999999998</v>
      </c>
      <c r="I205" s="196"/>
      <c r="J205" s="197">
        <f>ROUND(I205*H205,2)</f>
        <v>0</v>
      </c>
      <c r="K205" s="193" t="s">
        <v>147</v>
      </c>
      <c r="L205" s="59"/>
      <c r="M205" s="198" t="s">
        <v>22</v>
      </c>
      <c r="N205" s="199" t="s">
        <v>49</v>
      </c>
      <c r="O205" s="40"/>
      <c r="P205" s="200">
        <f>O205*H205</f>
        <v>0</v>
      </c>
      <c r="Q205" s="200">
        <v>0</v>
      </c>
      <c r="R205" s="200">
        <f>Q205*H205</f>
        <v>0</v>
      </c>
      <c r="S205" s="200">
        <v>0</v>
      </c>
      <c r="T205" s="201">
        <f>S205*H205</f>
        <v>0</v>
      </c>
      <c r="AR205" s="22" t="s">
        <v>148</v>
      </c>
      <c r="AT205" s="22" t="s">
        <v>143</v>
      </c>
      <c r="AU205" s="22" t="s">
        <v>87</v>
      </c>
      <c r="AY205" s="22" t="s">
        <v>140</v>
      </c>
      <c r="BE205" s="202">
        <f>IF(N205="základní",J205,0)</f>
        <v>0</v>
      </c>
      <c r="BF205" s="202">
        <f>IF(N205="snížená",J205,0)</f>
        <v>0</v>
      </c>
      <c r="BG205" s="202">
        <f>IF(N205="zákl. přenesená",J205,0)</f>
        <v>0</v>
      </c>
      <c r="BH205" s="202">
        <f>IF(N205="sníž. přenesená",J205,0)</f>
        <v>0</v>
      </c>
      <c r="BI205" s="202">
        <f>IF(N205="nulová",J205,0)</f>
        <v>0</v>
      </c>
      <c r="BJ205" s="22" t="s">
        <v>24</v>
      </c>
      <c r="BK205" s="202">
        <f>ROUND(I205*H205,2)</f>
        <v>0</v>
      </c>
      <c r="BL205" s="22" t="s">
        <v>148</v>
      </c>
      <c r="BM205" s="22" t="s">
        <v>422</v>
      </c>
    </row>
    <row r="206" spans="2:65" s="10" customFormat="1" ht="37.35" customHeight="1">
      <c r="B206" s="174"/>
      <c r="C206" s="175"/>
      <c r="D206" s="176" t="s">
        <v>77</v>
      </c>
      <c r="E206" s="177" t="s">
        <v>423</v>
      </c>
      <c r="F206" s="177" t="s">
        <v>424</v>
      </c>
      <c r="G206" s="175"/>
      <c r="H206" s="175"/>
      <c r="I206" s="178"/>
      <c r="J206" s="179">
        <f>BK206</f>
        <v>0</v>
      </c>
      <c r="K206" s="175"/>
      <c r="L206" s="180"/>
      <c r="M206" s="181"/>
      <c r="N206" s="182"/>
      <c r="O206" s="182"/>
      <c r="P206" s="183">
        <f>P207+P221+P226+P279+P295+P301+P307+P310+P312+P314</f>
        <v>0</v>
      </c>
      <c r="Q206" s="182"/>
      <c r="R206" s="183">
        <f>R207+R221+R226+R279+R295+R301+R307+R310+R312+R314</f>
        <v>80.05353593000001</v>
      </c>
      <c r="S206" s="182"/>
      <c r="T206" s="184">
        <f>T207+T221+T226+T279+T295+T301+T307+T310+T312+T314</f>
        <v>0</v>
      </c>
      <c r="AR206" s="185" t="s">
        <v>87</v>
      </c>
      <c r="AT206" s="186" t="s">
        <v>77</v>
      </c>
      <c r="AU206" s="186" t="s">
        <v>78</v>
      </c>
      <c r="AY206" s="185" t="s">
        <v>140</v>
      </c>
      <c r="BK206" s="187">
        <f>BK207+BK221+BK226+BK279+BK295+BK301+BK307+BK310+BK312+BK314</f>
        <v>0</v>
      </c>
    </row>
    <row r="207" spans="2:65" s="10" customFormat="1" ht="19.899999999999999" customHeight="1">
      <c r="B207" s="174"/>
      <c r="C207" s="175"/>
      <c r="D207" s="188" t="s">
        <v>77</v>
      </c>
      <c r="E207" s="189" t="s">
        <v>425</v>
      </c>
      <c r="F207" s="189" t="s">
        <v>426</v>
      </c>
      <c r="G207" s="175"/>
      <c r="H207" s="175"/>
      <c r="I207" s="178"/>
      <c r="J207" s="190">
        <f>BK207</f>
        <v>0</v>
      </c>
      <c r="K207" s="175"/>
      <c r="L207" s="180"/>
      <c r="M207" s="181"/>
      <c r="N207" s="182"/>
      <c r="O207" s="182"/>
      <c r="P207" s="183">
        <f>SUM(P208:P220)</f>
        <v>0</v>
      </c>
      <c r="Q207" s="182"/>
      <c r="R207" s="183">
        <f>SUM(R208:R220)</f>
        <v>12.75228029</v>
      </c>
      <c r="S207" s="182"/>
      <c r="T207" s="184">
        <f>SUM(T208:T220)</f>
        <v>0</v>
      </c>
      <c r="AR207" s="185" t="s">
        <v>87</v>
      </c>
      <c r="AT207" s="186" t="s">
        <v>77</v>
      </c>
      <c r="AU207" s="186" t="s">
        <v>24</v>
      </c>
      <c r="AY207" s="185" t="s">
        <v>140</v>
      </c>
      <c r="BK207" s="187">
        <f>SUM(BK208:BK220)</f>
        <v>0</v>
      </c>
    </row>
    <row r="208" spans="2:65" s="1" customFormat="1" ht="31.5" customHeight="1">
      <c r="B208" s="39"/>
      <c r="C208" s="191" t="s">
        <v>427</v>
      </c>
      <c r="D208" s="191" t="s">
        <v>143</v>
      </c>
      <c r="E208" s="192" t="s">
        <v>428</v>
      </c>
      <c r="F208" s="193" t="s">
        <v>429</v>
      </c>
      <c r="G208" s="194" t="s">
        <v>158</v>
      </c>
      <c r="H208" s="195">
        <v>1509.14</v>
      </c>
      <c r="I208" s="196"/>
      <c r="J208" s="197">
        <f>ROUND(I208*H208,2)</f>
        <v>0</v>
      </c>
      <c r="K208" s="193" t="s">
        <v>147</v>
      </c>
      <c r="L208" s="59"/>
      <c r="M208" s="198" t="s">
        <v>22</v>
      </c>
      <c r="N208" s="199" t="s">
        <v>49</v>
      </c>
      <c r="O208" s="40"/>
      <c r="P208" s="200">
        <f>O208*H208</f>
        <v>0</v>
      </c>
      <c r="Q208" s="200">
        <v>0</v>
      </c>
      <c r="R208" s="200">
        <f>Q208*H208</f>
        <v>0</v>
      </c>
      <c r="S208" s="200">
        <v>0</v>
      </c>
      <c r="T208" s="201">
        <f>S208*H208</f>
        <v>0</v>
      </c>
      <c r="AR208" s="22" t="s">
        <v>224</v>
      </c>
      <c r="AT208" s="22" t="s">
        <v>143</v>
      </c>
      <c r="AU208" s="22" t="s">
        <v>87</v>
      </c>
      <c r="AY208" s="22" t="s">
        <v>140</v>
      </c>
      <c r="BE208" s="202">
        <f>IF(N208="základní",J208,0)</f>
        <v>0</v>
      </c>
      <c r="BF208" s="202">
        <f>IF(N208="snížená",J208,0)</f>
        <v>0</v>
      </c>
      <c r="BG208" s="202">
        <f>IF(N208="zákl. přenesená",J208,0)</f>
        <v>0</v>
      </c>
      <c r="BH208" s="202">
        <f>IF(N208="sníž. přenesená",J208,0)</f>
        <v>0</v>
      </c>
      <c r="BI208" s="202">
        <f>IF(N208="nulová",J208,0)</f>
        <v>0</v>
      </c>
      <c r="BJ208" s="22" t="s">
        <v>24</v>
      </c>
      <c r="BK208" s="202">
        <f>ROUND(I208*H208,2)</f>
        <v>0</v>
      </c>
      <c r="BL208" s="22" t="s">
        <v>224</v>
      </c>
      <c r="BM208" s="22" t="s">
        <v>430</v>
      </c>
    </row>
    <row r="209" spans="2:65" s="11" customFormat="1">
      <c r="B209" s="203"/>
      <c r="C209" s="204"/>
      <c r="D209" s="205" t="s">
        <v>150</v>
      </c>
      <c r="E209" s="206" t="s">
        <v>22</v>
      </c>
      <c r="F209" s="207" t="s">
        <v>431</v>
      </c>
      <c r="G209" s="204"/>
      <c r="H209" s="208" t="s">
        <v>22</v>
      </c>
      <c r="I209" s="209"/>
      <c r="J209" s="204"/>
      <c r="K209" s="204"/>
      <c r="L209" s="210"/>
      <c r="M209" s="211"/>
      <c r="N209" s="212"/>
      <c r="O209" s="212"/>
      <c r="P209" s="212"/>
      <c r="Q209" s="212"/>
      <c r="R209" s="212"/>
      <c r="S209" s="212"/>
      <c r="T209" s="213"/>
      <c r="AT209" s="214" t="s">
        <v>150</v>
      </c>
      <c r="AU209" s="214" t="s">
        <v>87</v>
      </c>
      <c r="AV209" s="11" t="s">
        <v>24</v>
      </c>
      <c r="AW209" s="11" t="s">
        <v>41</v>
      </c>
      <c r="AX209" s="11" t="s">
        <v>78</v>
      </c>
      <c r="AY209" s="214" t="s">
        <v>140</v>
      </c>
    </row>
    <row r="210" spans="2:65" s="12" customFormat="1">
      <c r="B210" s="215"/>
      <c r="C210" s="216"/>
      <c r="D210" s="217" t="s">
        <v>150</v>
      </c>
      <c r="E210" s="218" t="s">
        <v>22</v>
      </c>
      <c r="F210" s="219" t="s">
        <v>432</v>
      </c>
      <c r="G210" s="216"/>
      <c r="H210" s="220">
        <v>1509.14</v>
      </c>
      <c r="I210" s="221"/>
      <c r="J210" s="216"/>
      <c r="K210" s="216"/>
      <c r="L210" s="222"/>
      <c r="M210" s="223"/>
      <c r="N210" s="224"/>
      <c r="O210" s="224"/>
      <c r="P210" s="224"/>
      <c r="Q210" s="224"/>
      <c r="R210" s="224"/>
      <c r="S210" s="224"/>
      <c r="T210" s="225"/>
      <c r="AT210" s="226" t="s">
        <v>150</v>
      </c>
      <c r="AU210" s="226" t="s">
        <v>87</v>
      </c>
      <c r="AV210" s="12" t="s">
        <v>87</v>
      </c>
      <c r="AW210" s="12" t="s">
        <v>41</v>
      </c>
      <c r="AX210" s="12" t="s">
        <v>78</v>
      </c>
      <c r="AY210" s="226" t="s">
        <v>140</v>
      </c>
    </row>
    <row r="211" spans="2:65" s="1" customFormat="1" ht="22.5" customHeight="1">
      <c r="B211" s="39"/>
      <c r="C211" s="230" t="s">
        <v>433</v>
      </c>
      <c r="D211" s="230" t="s">
        <v>434</v>
      </c>
      <c r="E211" s="231" t="s">
        <v>435</v>
      </c>
      <c r="F211" s="232" t="s">
        <v>436</v>
      </c>
      <c r="G211" s="233" t="s">
        <v>158</v>
      </c>
      <c r="H211" s="234">
        <v>1584.597</v>
      </c>
      <c r="I211" s="235"/>
      <c r="J211" s="236">
        <f>ROUND(I211*H211,2)</f>
        <v>0</v>
      </c>
      <c r="K211" s="232" t="s">
        <v>147</v>
      </c>
      <c r="L211" s="237"/>
      <c r="M211" s="238" t="s">
        <v>22</v>
      </c>
      <c r="N211" s="239" t="s">
        <v>49</v>
      </c>
      <c r="O211" s="40"/>
      <c r="P211" s="200">
        <f>O211*H211</f>
        <v>0</v>
      </c>
      <c r="Q211" s="200">
        <v>2.1700000000000001E-3</v>
      </c>
      <c r="R211" s="200">
        <f>Q211*H211</f>
        <v>3.4385754899999998</v>
      </c>
      <c r="S211" s="200">
        <v>0</v>
      </c>
      <c r="T211" s="201">
        <f>S211*H211</f>
        <v>0</v>
      </c>
      <c r="AR211" s="22" t="s">
        <v>301</v>
      </c>
      <c r="AT211" s="22" t="s">
        <v>434</v>
      </c>
      <c r="AU211" s="22" t="s">
        <v>87</v>
      </c>
      <c r="AY211" s="22" t="s">
        <v>140</v>
      </c>
      <c r="BE211" s="202">
        <f>IF(N211="základní",J211,0)</f>
        <v>0</v>
      </c>
      <c r="BF211" s="202">
        <f>IF(N211="snížená",J211,0)</f>
        <v>0</v>
      </c>
      <c r="BG211" s="202">
        <f>IF(N211="zákl. přenesená",J211,0)</f>
        <v>0</v>
      </c>
      <c r="BH211" s="202">
        <f>IF(N211="sníž. přenesená",J211,0)</f>
        <v>0</v>
      </c>
      <c r="BI211" s="202">
        <f>IF(N211="nulová",J211,0)</f>
        <v>0</v>
      </c>
      <c r="BJ211" s="22" t="s">
        <v>24</v>
      </c>
      <c r="BK211" s="202">
        <f>ROUND(I211*H211,2)</f>
        <v>0</v>
      </c>
      <c r="BL211" s="22" t="s">
        <v>224</v>
      </c>
      <c r="BM211" s="22" t="s">
        <v>437</v>
      </c>
    </row>
    <row r="212" spans="2:65" s="12" customFormat="1">
      <c r="B212" s="215"/>
      <c r="C212" s="216"/>
      <c r="D212" s="217" t="s">
        <v>150</v>
      </c>
      <c r="E212" s="216"/>
      <c r="F212" s="219" t="s">
        <v>438</v>
      </c>
      <c r="G212" s="216"/>
      <c r="H212" s="220">
        <v>1584.597</v>
      </c>
      <c r="I212" s="221"/>
      <c r="J212" s="216"/>
      <c r="K212" s="216"/>
      <c r="L212" s="222"/>
      <c r="M212" s="223"/>
      <c r="N212" s="224"/>
      <c r="O212" s="224"/>
      <c r="P212" s="224"/>
      <c r="Q212" s="224"/>
      <c r="R212" s="224"/>
      <c r="S212" s="224"/>
      <c r="T212" s="225"/>
      <c r="AT212" s="226" t="s">
        <v>150</v>
      </c>
      <c r="AU212" s="226" t="s">
        <v>87</v>
      </c>
      <c r="AV212" s="12" t="s">
        <v>87</v>
      </c>
      <c r="AW212" s="12" t="s">
        <v>6</v>
      </c>
      <c r="AX212" s="12" t="s">
        <v>24</v>
      </c>
      <c r="AY212" s="226" t="s">
        <v>140</v>
      </c>
    </row>
    <row r="213" spans="2:65" s="1" customFormat="1" ht="22.5" customHeight="1">
      <c r="B213" s="39"/>
      <c r="C213" s="191" t="s">
        <v>439</v>
      </c>
      <c r="D213" s="191" t="s">
        <v>143</v>
      </c>
      <c r="E213" s="192" t="s">
        <v>440</v>
      </c>
      <c r="F213" s="193" t="s">
        <v>441</v>
      </c>
      <c r="G213" s="194" t="s">
        <v>202</v>
      </c>
      <c r="H213" s="195">
        <v>2432.98</v>
      </c>
      <c r="I213" s="196"/>
      <c r="J213" s="197">
        <f>ROUND(I213*H213,2)</f>
        <v>0</v>
      </c>
      <c r="K213" s="193" t="s">
        <v>22</v>
      </c>
      <c r="L213" s="59"/>
      <c r="M213" s="198" t="s">
        <v>22</v>
      </c>
      <c r="N213" s="199" t="s">
        <v>49</v>
      </c>
      <c r="O213" s="40"/>
      <c r="P213" s="200">
        <f>O213*H213</f>
        <v>0</v>
      </c>
      <c r="Q213" s="200">
        <v>5.0000000000000002E-5</v>
      </c>
      <c r="R213" s="200">
        <f>Q213*H213</f>
        <v>0.12164900000000001</v>
      </c>
      <c r="S213" s="200">
        <v>0</v>
      </c>
      <c r="T213" s="201">
        <f>S213*H213</f>
        <v>0</v>
      </c>
      <c r="AR213" s="22" t="s">
        <v>224</v>
      </c>
      <c r="AT213" s="22" t="s">
        <v>143</v>
      </c>
      <c r="AU213" s="22" t="s">
        <v>87</v>
      </c>
      <c r="AY213" s="22" t="s">
        <v>140</v>
      </c>
      <c r="BE213" s="202">
        <f>IF(N213="základní",J213,0)</f>
        <v>0</v>
      </c>
      <c r="BF213" s="202">
        <f>IF(N213="snížená",J213,0)</f>
        <v>0</v>
      </c>
      <c r="BG213" s="202">
        <f>IF(N213="zákl. přenesená",J213,0)</f>
        <v>0</v>
      </c>
      <c r="BH213" s="202">
        <f>IF(N213="sníž. přenesená",J213,0)</f>
        <v>0</v>
      </c>
      <c r="BI213" s="202">
        <f>IF(N213="nulová",J213,0)</f>
        <v>0</v>
      </c>
      <c r="BJ213" s="22" t="s">
        <v>24</v>
      </c>
      <c r="BK213" s="202">
        <f>ROUND(I213*H213,2)</f>
        <v>0</v>
      </c>
      <c r="BL213" s="22" t="s">
        <v>224</v>
      </c>
      <c r="BM213" s="22" t="s">
        <v>442</v>
      </c>
    </row>
    <row r="214" spans="2:65" s="12" customFormat="1">
      <c r="B214" s="215"/>
      <c r="C214" s="216"/>
      <c r="D214" s="205" t="s">
        <v>150</v>
      </c>
      <c r="E214" s="227" t="s">
        <v>22</v>
      </c>
      <c r="F214" s="228" t="s">
        <v>443</v>
      </c>
      <c r="G214" s="216"/>
      <c r="H214" s="229">
        <v>1742.98</v>
      </c>
      <c r="I214" s="221"/>
      <c r="J214" s="216"/>
      <c r="K214" s="216"/>
      <c r="L214" s="222"/>
      <c r="M214" s="223"/>
      <c r="N214" s="224"/>
      <c r="O214" s="224"/>
      <c r="P214" s="224"/>
      <c r="Q214" s="224"/>
      <c r="R214" s="224"/>
      <c r="S214" s="224"/>
      <c r="T214" s="225"/>
      <c r="AT214" s="226" t="s">
        <v>150</v>
      </c>
      <c r="AU214" s="226" t="s">
        <v>87</v>
      </c>
      <c r="AV214" s="12" t="s">
        <v>87</v>
      </c>
      <c r="AW214" s="12" t="s">
        <v>41</v>
      </c>
      <c r="AX214" s="12" t="s">
        <v>78</v>
      </c>
      <c r="AY214" s="226" t="s">
        <v>140</v>
      </c>
    </row>
    <row r="215" spans="2:65" s="12" customFormat="1">
      <c r="B215" s="215"/>
      <c r="C215" s="216"/>
      <c r="D215" s="217" t="s">
        <v>150</v>
      </c>
      <c r="E215" s="218" t="s">
        <v>22</v>
      </c>
      <c r="F215" s="219" t="s">
        <v>444</v>
      </c>
      <c r="G215" s="216"/>
      <c r="H215" s="220">
        <v>690</v>
      </c>
      <c r="I215" s="221"/>
      <c r="J215" s="216"/>
      <c r="K215" s="216"/>
      <c r="L215" s="222"/>
      <c r="M215" s="223"/>
      <c r="N215" s="224"/>
      <c r="O215" s="224"/>
      <c r="P215" s="224"/>
      <c r="Q215" s="224"/>
      <c r="R215" s="224"/>
      <c r="S215" s="224"/>
      <c r="T215" s="225"/>
      <c r="AT215" s="226" t="s">
        <v>150</v>
      </c>
      <c r="AU215" s="226" t="s">
        <v>87</v>
      </c>
      <c r="AV215" s="12" t="s">
        <v>87</v>
      </c>
      <c r="AW215" s="12" t="s">
        <v>41</v>
      </c>
      <c r="AX215" s="12" t="s">
        <v>78</v>
      </c>
      <c r="AY215" s="226" t="s">
        <v>140</v>
      </c>
    </row>
    <row r="216" spans="2:65" s="1" customFormat="1" ht="22.5" customHeight="1">
      <c r="B216" s="39"/>
      <c r="C216" s="230" t="s">
        <v>445</v>
      </c>
      <c r="D216" s="230" t="s">
        <v>434</v>
      </c>
      <c r="E216" s="231" t="s">
        <v>446</v>
      </c>
      <c r="F216" s="232" t="s">
        <v>447</v>
      </c>
      <c r="G216" s="233" t="s">
        <v>181</v>
      </c>
      <c r="H216" s="234">
        <v>1812.6990000000001</v>
      </c>
      <c r="I216" s="235"/>
      <c r="J216" s="236">
        <f>ROUND(I216*H216,2)</f>
        <v>0</v>
      </c>
      <c r="K216" s="232" t="s">
        <v>22</v>
      </c>
      <c r="L216" s="237"/>
      <c r="M216" s="238" t="s">
        <v>22</v>
      </c>
      <c r="N216" s="239" t="s">
        <v>49</v>
      </c>
      <c r="O216" s="40"/>
      <c r="P216" s="200">
        <f>O216*H216</f>
        <v>0</v>
      </c>
      <c r="Q216" s="200">
        <v>4.1999999999999997E-3</v>
      </c>
      <c r="R216" s="200">
        <f>Q216*H216</f>
        <v>7.6133357999999998</v>
      </c>
      <c r="S216" s="200">
        <v>0</v>
      </c>
      <c r="T216" s="201">
        <f>S216*H216</f>
        <v>0</v>
      </c>
      <c r="AR216" s="22" t="s">
        <v>301</v>
      </c>
      <c r="AT216" s="22" t="s">
        <v>434</v>
      </c>
      <c r="AU216" s="22" t="s">
        <v>87</v>
      </c>
      <c r="AY216" s="22" t="s">
        <v>140</v>
      </c>
      <c r="BE216" s="202">
        <f>IF(N216="základní",J216,0)</f>
        <v>0</v>
      </c>
      <c r="BF216" s="202">
        <f>IF(N216="snížená",J216,0)</f>
        <v>0</v>
      </c>
      <c r="BG216" s="202">
        <f>IF(N216="zákl. přenesená",J216,0)</f>
        <v>0</v>
      </c>
      <c r="BH216" s="202">
        <f>IF(N216="sníž. přenesená",J216,0)</f>
        <v>0</v>
      </c>
      <c r="BI216" s="202">
        <f>IF(N216="nulová",J216,0)</f>
        <v>0</v>
      </c>
      <c r="BJ216" s="22" t="s">
        <v>24</v>
      </c>
      <c r="BK216" s="202">
        <f>ROUND(I216*H216,2)</f>
        <v>0</v>
      </c>
      <c r="BL216" s="22" t="s">
        <v>224</v>
      </c>
      <c r="BM216" s="22" t="s">
        <v>448</v>
      </c>
    </row>
    <row r="217" spans="2:65" s="12" customFormat="1">
      <c r="B217" s="215"/>
      <c r="C217" s="216"/>
      <c r="D217" s="217" t="s">
        <v>150</v>
      </c>
      <c r="E217" s="216"/>
      <c r="F217" s="219" t="s">
        <v>449</v>
      </c>
      <c r="G217" s="216"/>
      <c r="H217" s="220">
        <v>1812.6990000000001</v>
      </c>
      <c r="I217" s="221"/>
      <c r="J217" s="216"/>
      <c r="K217" s="216"/>
      <c r="L217" s="222"/>
      <c r="M217" s="223"/>
      <c r="N217" s="224"/>
      <c r="O217" s="224"/>
      <c r="P217" s="224"/>
      <c r="Q217" s="224"/>
      <c r="R217" s="224"/>
      <c r="S217" s="224"/>
      <c r="T217" s="225"/>
      <c r="AT217" s="226" t="s">
        <v>150</v>
      </c>
      <c r="AU217" s="226" t="s">
        <v>87</v>
      </c>
      <c r="AV217" s="12" t="s">
        <v>87</v>
      </c>
      <c r="AW217" s="12" t="s">
        <v>6</v>
      </c>
      <c r="AX217" s="12" t="s">
        <v>24</v>
      </c>
      <c r="AY217" s="226" t="s">
        <v>140</v>
      </c>
    </row>
    <row r="218" spans="2:65" s="1" customFormat="1" ht="22.5" customHeight="1">
      <c r="B218" s="39"/>
      <c r="C218" s="230" t="s">
        <v>161</v>
      </c>
      <c r="D218" s="230" t="s">
        <v>434</v>
      </c>
      <c r="E218" s="231" t="s">
        <v>450</v>
      </c>
      <c r="F218" s="232" t="s">
        <v>451</v>
      </c>
      <c r="G218" s="233" t="s">
        <v>181</v>
      </c>
      <c r="H218" s="234">
        <v>717.6</v>
      </c>
      <c r="I218" s="235"/>
      <c r="J218" s="236">
        <f>ROUND(I218*H218,2)</f>
        <v>0</v>
      </c>
      <c r="K218" s="232" t="s">
        <v>22</v>
      </c>
      <c r="L218" s="237"/>
      <c r="M218" s="238" t="s">
        <v>22</v>
      </c>
      <c r="N218" s="239" t="s">
        <v>49</v>
      </c>
      <c r="O218" s="40"/>
      <c r="P218" s="200">
        <f>O218*H218</f>
        <v>0</v>
      </c>
      <c r="Q218" s="200">
        <v>2.2000000000000001E-3</v>
      </c>
      <c r="R218" s="200">
        <f>Q218*H218</f>
        <v>1.5787200000000001</v>
      </c>
      <c r="S218" s="200">
        <v>0</v>
      </c>
      <c r="T218" s="201">
        <f>S218*H218</f>
        <v>0</v>
      </c>
      <c r="AR218" s="22" t="s">
        <v>301</v>
      </c>
      <c r="AT218" s="22" t="s">
        <v>434</v>
      </c>
      <c r="AU218" s="22" t="s">
        <v>87</v>
      </c>
      <c r="AY218" s="22" t="s">
        <v>140</v>
      </c>
      <c r="BE218" s="202">
        <f>IF(N218="základní",J218,0)</f>
        <v>0</v>
      </c>
      <c r="BF218" s="202">
        <f>IF(N218="snížená",J218,0)</f>
        <v>0</v>
      </c>
      <c r="BG218" s="202">
        <f>IF(N218="zákl. přenesená",J218,0)</f>
        <v>0</v>
      </c>
      <c r="BH218" s="202">
        <f>IF(N218="sníž. přenesená",J218,0)</f>
        <v>0</v>
      </c>
      <c r="BI218" s="202">
        <f>IF(N218="nulová",J218,0)</f>
        <v>0</v>
      </c>
      <c r="BJ218" s="22" t="s">
        <v>24</v>
      </c>
      <c r="BK218" s="202">
        <f>ROUND(I218*H218,2)</f>
        <v>0</v>
      </c>
      <c r="BL218" s="22" t="s">
        <v>224</v>
      </c>
      <c r="BM218" s="22" t="s">
        <v>452</v>
      </c>
    </row>
    <row r="219" spans="2:65" s="12" customFormat="1">
      <c r="B219" s="215"/>
      <c r="C219" s="216"/>
      <c r="D219" s="217" t="s">
        <v>150</v>
      </c>
      <c r="E219" s="216"/>
      <c r="F219" s="219" t="s">
        <v>453</v>
      </c>
      <c r="G219" s="216"/>
      <c r="H219" s="220">
        <v>717.6</v>
      </c>
      <c r="I219" s="221"/>
      <c r="J219" s="216"/>
      <c r="K219" s="216"/>
      <c r="L219" s="222"/>
      <c r="M219" s="223"/>
      <c r="N219" s="224"/>
      <c r="O219" s="224"/>
      <c r="P219" s="224"/>
      <c r="Q219" s="224"/>
      <c r="R219" s="224"/>
      <c r="S219" s="224"/>
      <c r="T219" s="225"/>
      <c r="AT219" s="226" t="s">
        <v>150</v>
      </c>
      <c r="AU219" s="226" t="s">
        <v>87</v>
      </c>
      <c r="AV219" s="12" t="s">
        <v>87</v>
      </c>
      <c r="AW219" s="12" t="s">
        <v>6</v>
      </c>
      <c r="AX219" s="12" t="s">
        <v>24</v>
      </c>
      <c r="AY219" s="226" t="s">
        <v>140</v>
      </c>
    </row>
    <row r="220" spans="2:65" s="1" customFormat="1" ht="31.5" customHeight="1">
      <c r="B220" s="39"/>
      <c r="C220" s="191" t="s">
        <v>454</v>
      </c>
      <c r="D220" s="191" t="s">
        <v>143</v>
      </c>
      <c r="E220" s="192" t="s">
        <v>455</v>
      </c>
      <c r="F220" s="193" t="s">
        <v>456</v>
      </c>
      <c r="G220" s="194" t="s">
        <v>402</v>
      </c>
      <c r="H220" s="195">
        <v>12.752000000000001</v>
      </c>
      <c r="I220" s="196"/>
      <c r="J220" s="197">
        <f>ROUND(I220*H220,2)</f>
        <v>0</v>
      </c>
      <c r="K220" s="193" t="s">
        <v>147</v>
      </c>
      <c r="L220" s="59"/>
      <c r="M220" s="198" t="s">
        <v>22</v>
      </c>
      <c r="N220" s="199" t="s">
        <v>49</v>
      </c>
      <c r="O220" s="40"/>
      <c r="P220" s="200">
        <f>O220*H220</f>
        <v>0</v>
      </c>
      <c r="Q220" s="200">
        <v>0</v>
      </c>
      <c r="R220" s="200">
        <f>Q220*H220</f>
        <v>0</v>
      </c>
      <c r="S220" s="200">
        <v>0</v>
      </c>
      <c r="T220" s="201">
        <f>S220*H220</f>
        <v>0</v>
      </c>
      <c r="AR220" s="22" t="s">
        <v>224</v>
      </c>
      <c r="AT220" s="22" t="s">
        <v>143</v>
      </c>
      <c r="AU220" s="22" t="s">
        <v>87</v>
      </c>
      <c r="AY220" s="22" t="s">
        <v>140</v>
      </c>
      <c r="BE220" s="202">
        <f>IF(N220="základní",J220,0)</f>
        <v>0</v>
      </c>
      <c r="BF220" s="202">
        <f>IF(N220="snížená",J220,0)</f>
        <v>0</v>
      </c>
      <c r="BG220" s="202">
        <f>IF(N220="zákl. přenesená",J220,0)</f>
        <v>0</v>
      </c>
      <c r="BH220" s="202">
        <f>IF(N220="sníž. přenesená",J220,0)</f>
        <v>0</v>
      </c>
      <c r="BI220" s="202">
        <f>IF(N220="nulová",J220,0)</f>
        <v>0</v>
      </c>
      <c r="BJ220" s="22" t="s">
        <v>24</v>
      </c>
      <c r="BK220" s="202">
        <f>ROUND(I220*H220,2)</f>
        <v>0</v>
      </c>
      <c r="BL220" s="22" t="s">
        <v>224</v>
      </c>
      <c r="BM220" s="22" t="s">
        <v>457</v>
      </c>
    </row>
    <row r="221" spans="2:65" s="10" customFormat="1" ht="29.85" customHeight="1">
      <c r="B221" s="174"/>
      <c r="C221" s="175"/>
      <c r="D221" s="188" t="s">
        <v>77</v>
      </c>
      <c r="E221" s="189" t="s">
        <v>458</v>
      </c>
      <c r="F221" s="189" t="s">
        <v>459</v>
      </c>
      <c r="G221" s="175"/>
      <c r="H221" s="175"/>
      <c r="I221" s="178"/>
      <c r="J221" s="190">
        <f>BK221</f>
        <v>0</v>
      </c>
      <c r="K221" s="175"/>
      <c r="L221" s="180"/>
      <c r="M221" s="181"/>
      <c r="N221" s="182"/>
      <c r="O221" s="182"/>
      <c r="P221" s="183">
        <f>SUM(P222:P225)</f>
        <v>0</v>
      </c>
      <c r="Q221" s="182"/>
      <c r="R221" s="183">
        <f>SUM(R222:R225)</f>
        <v>6.1283999999999998E-2</v>
      </c>
      <c r="S221" s="182"/>
      <c r="T221" s="184">
        <f>SUM(T222:T225)</f>
        <v>0</v>
      </c>
      <c r="AR221" s="185" t="s">
        <v>87</v>
      </c>
      <c r="AT221" s="186" t="s">
        <v>77</v>
      </c>
      <c r="AU221" s="186" t="s">
        <v>24</v>
      </c>
      <c r="AY221" s="185" t="s">
        <v>140</v>
      </c>
      <c r="BK221" s="187">
        <f>SUM(BK222:BK225)</f>
        <v>0</v>
      </c>
    </row>
    <row r="222" spans="2:65" s="1" customFormat="1" ht="22.5" customHeight="1">
      <c r="B222" s="39"/>
      <c r="C222" s="191" t="s">
        <v>460</v>
      </c>
      <c r="D222" s="191" t="s">
        <v>143</v>
      </c>
      <c r="E222" s="192" t="s">
        <v>461</v>
      </c>
      <c r="F222" s="193" t="s">
        <v>462</v>
      </c>
      <c r="G222" s="194" t="s">
        <v>202</v>
      </c>
      <c r="H222" s="195">
        <v>15.6</v>
      </c>
      <c r="I222" s="196"/>
      <c r="J222" s="197">
        <f>ROUND(I222*H222,2)</f>
        <v>0</v>
      </c>
      <c r="K222" s="193" t="s">
        <v>147</v>
      </c>
      <c r="L222" s="59"/>
      <c r="M222" s="198" t="s">
        <v>22</v>
      </c>
      <c r="N222" s="199" t="s">
        <v>49</v>
      </c>
      <c r="O222" s="40"/>
      <c r="P222" s="200">
        <f>O222*H222</f>
        <v>0</v>
      </c>
      <c r="Q222" s="200">
        <v>5.9000000000000003E-4</v>
      </c>
      <c r="R222" s="200">
        <f>Q222*H222</f>
        <v>9.2040000000000004E-3</v>
      </c>
      <c r="S222" s="200">
        <v>0</v>
      </c>
      <c r="T222" s="201">
        <f>S222*H222</f>
        <v>0</v>
      </c>
      <c r="AR222" s="22" t="s">
        <v>224</v>
      </c>
      <c r="AT222" s="22" t="s">
        <v>143</v>
      </c>
      <c r="AU222" s="22" t="s">
        <v>87</v>
      </c>
      <c r="AY222" s="22" t="s">
        <v>140</v>
      </c>
      <c r="BE222" s="202">
        <f>IF(N222="základní",J222,0)</f>
        <v>0</v>
      </c>
      <c r="BF222" s="202">
        <f>IF(N222="snížená",J222,0)</f>
        <v>0</v>
      </c>
      <c r="BG222" s="202">
        <f>IF(N222="zákl. přenesená",J222,0)</f>
        <v>0</v>
      </c>
      <c r="BH222" s="202">
        <f>IF(N222="sníž. přenesená",J222,0)</f>
        <v>0</v>
      </c>
      <c r="BI222" s="202">
        <f>IF(N222="nulová",J222,0)</f>
        <v>0</v>
      </c>
      <c r="BJ222" s="22" t="s">
        <v>24</v>
      </c>
      <c r="BK222" s="202">
        <f>ROUND(I222*H222,2)</f>
        <v>0</v>
      </c>
      <c r="BL222" s="22" t="s">
        <v>224</v>
      </c>
      <c r="BM222" s="22" t="s">
        <v>463</v>
      </c>
    </row>
    <row r="223" spans="2:65" s="1" customFormat="1" ht="22.5" customHeight="1">
      <c r="B223" s="39"/>
      <c r="C223" s="191" t="s">
        <v>464</v>
      </c>
      <c r="D223" s="191" t="s">
        <v>143</v>
      </c>
      <c r="E223" s="192" t="s">
        <v>465</v>
      </c>
      <c r="F223" s="193" t="s">
        <v>466</v>
      </c>
      <c r="G223" s="194" t="s">
        <v>202</v>
      </c>
      <c r="H223" s="195">
        <v>38.4</v>
      </c>
      <c r="I223" s="196"/>
      <c r="J223" s="197">
        <f>ROUND(I223*H223,2)</f>
        <v>0</v>
      </c>
      <c r="K223" s="193" t="s">
        <v>147</v>
      </c>
      <c r="L223" s="59"/>
      <c r="M223" s="198" t="s">
        <v>22</v>
      </c>
      <c r="N223" s="199" t="s">
        <v>49</v>
      </c>
      <c r="O223" s="40"/>
      <c r="P223" s="200">
        <f>O223*H223</f>
        <v>0</v>
      </c>
      <c r="Q223" s="200">
        <v>1.1999999999999999E-3</v>
      </c>
      <c r="R223" s="200">
        <f>Q223*H223</f>
        <v>4.6079999999999996E-2</v>
      </c>
      <c r="S223" s="200">
        <v>0</v>
      </c>
      <c r="T223" s="201">
        <f>S223*H223</f>
        <v>0</v>
      </c>
      <c r="AR223" s="22" t="s">
        <v>224</v>
      </c>
      <c r="AT223" s="22" t="s">
        <v>143</v>
      </c>
      <c r="AU223" s="22" t="s">
        <v>87</v>
      </c>
      <c r="AY223" s="22" t="s">
        <v>140</v>
      </c>
      <c r="BE223" s="202">
        <f>IF(N223="základní",J223,0)</f>
        <v>0</v>
      </c>
      <c r="BF223" s="202">
        <f>IF(N223="snížená",J223,0)</f>
        <v>0</v>
      </c>
      <c r="BG223" s="202">
        <f>IF(N223="zákl. přenesená",J223,0)</f>
        <v>0</v>
      </c>
      <c r="BH223" s="202">
        <f>IF(N223="sníž. přenesená",J223,0)</f>
        <v>0</v>
      </c>
      <c r="BI223" s="202">
        <f>IF(N223="nulová",J223,0)</f>
        <v>0</v>
      </c>
      <c r="BJ223" s="22" t="s">
        <v>24</v>
      </c>
      <c r="BK223" s="202">
        <f>ROUND(I223*H223,2)</f>
        <v>0</v>
      </c>
      <c r="BL223" s="22" t="s">
        <v>224</v>
      </c>
      <c r="BM223" s="22" t="s">
        <v>467</v>
      </c>
    </row>
    <row r="224" spans="2:65" s="1" customFormat="1" ht="22.5" customHeight="1">
      <c r="B224" s="39"/>
      <c r="C224" s="191" t="s">
        <v>468</v>
      </c>
      <c r="D224" s="191" t="s">
        <v>143</v>
      </c>
      <c r="E224" s="192" t="s">
        <v>469</v>
      </c>
      <c r="F224" s="193" t="s">
        <v>470</v>
      </c>
      <c r="G224" s="194" t="s">
        <v>181</v>
      </c>
      <c r="H224" s="195">
        <v>4</v>
      </c>
      <c r="I224" s="196"/>
      <c r="J224" s="197">
        <f>ROUND(I224*H224,2)</f>
        <v>0</v>
      </c>
      <c r="K224" s="193" t="s">
        <v>147</v>
      </c>
      <c r="L224" s="59"/>
      <c r="M224" s="198" t="s">
        <v>22</v>
      </c>
      <c r="N224" s="199" t="s">
        <v>49</v>
      </c>
      <c r="O224" s="40"/>
      <c r="P224" s="200">
        <f>O224*H224</f>
        <v>0</v>
      </c>
      <c r="Q224" s="200">
        <v>1.5E-3</v>
      </c>
      <c r="R224" s="200">
        <f>Q224*H224</f>
        <v>6.0000000000000001E-3</v>
      </c>
      <c r="S224" s="200">
        <v>0</v>
      </c>
      <c r="T224" s="201">
        <f>S224*H224</f>
        <v>0</v>
      </c>
      <c r="AR224" s="22" t="s">
        <v>224</v>
      </c>
      <c r="AT224" s="22" t="s">
        <v>143</v>
      </c>
      <c r="AU224" s="22" t="s">
        <v>87</v>
      </c>
      <c r="AY224" s="22" t="s">
        <v>140</v>
      </c>
      <c r="BE224" s="202">
        <f>IF(N224="základní",J224,0)</f>
        <v>0</v>
      </c>
      <c r="BF224" s="202">
        <f>IF(N224="snížená",J224,0)</f>
        <v>0</v>
      </c>
      <c r="BG224" s="202">
        <f>IF(N224="zákl. přenesená",J224,0)</f>
        <v>0</v>
      </c>
      <c r="BH224" s="202">
        <f>IF(N224="sníž. přenesená",J224,0)</f>
        <v>0</v>
      </c>
      <c r="BI224" s="202">
        <f>IF(N224="nulová",J224,0)</f>
        <v>0</v>
      </c>
      <c r="BJ224" s="22" t="s">
        <v>24</v>
      </c>
      <c r="BK224" s="202">
        <f>ROUND(I224*H224,2)</f>
        <v>0</v>
      </c>
      <c r="BL224" s="22" t="s">
        <v>224</v>
      </c>
      <c r="BM224" s="22" t="s">
        <v>471</v>
      </c>
    </row>
    <row r="225" spans="2:65" s="1" customFormat="1" ht="31.5" customHeight="1">
      <c r="B225" s="39"/>
      <c r="C225" s="191" t="s">
        <v>472</v>
      </c>
      <c r="D225" s="191" t="s">
        <v>143</v>
      </c>
      <c r="E225" s="192" t="s">
        <v>473</v>
      </c>
      <c r="F225" s="193" t="s">
        <v>474</v>
      </c>
      <c r="G225" s="194" t="s">
        <v>402</v>
      </c>
      <c r="H225" s="195">
        <v>6.0999999999999999E-2</v>
      </c>
      <c r="I225" s="196"/>
      <c r="J225" s="197">
        <f>ROUND(I225*H225,2)</f>
        <v>0</v>
      </c>
      <c r="K225" s="193" t="s">
        <v>147</v>
      </c>
      <c r="L225" s="59"/>
      <c r="M225" s="198" t="s">
        <v>22</v>
      </c>
      <c r="N225" s="199" t="s">
        <v>49</v>
      </c>
      <c r="O225" s="40"/>
      <c r="P225" s="200">
        <f>O225*H225</f>
        <v>0</v>
      </c>
      <c r="Q225" s="200">
        <v>0</v>
      </c>
      <c r="R225" s="200">
        <f>Q225*H225</f>
        <v>0</v>
      </c>
      <c r="S225" s="200">
        <v>0</v>
      </c>
      <c r="T225" s="201">
        <f>S225*H225</f>
        <v>0</v>
      </c>
      <c r="AR225" s="22" t="s">
        <v>224</v>
      </c>
      <c r="AT225" s="22" t="s">
        <v>143</v>
      </c>
      <c r="AU225" s="22" t="s">
        <v>87</v>
      </c>
      <c r="AY225" s="22" t="s">
        <v>140</v>
      </c>
      <c r="BE225" s="202">
        <f>IF(N225="základní",J225,0)</f>
        <v>0</v>
      </c>
      <c r="BF225" s="202">
        <f>IF(N225="snížená",J225,0)</f>
        <v>0</v>
      </c>
      <c r="BG225" s="202">
        <f>IF(N225="zákl. přenesená",J225,0)</f>
        <v>0</v>
      </c>
      <c r="BH225" s="202">
        <f>IF(N225="sníž. přenesená",J225,0)</f>
        <v>0</v>
      </c>
      <c r="BI225" s="202">
        <f>IF(N225="nulová",J225,0)</f>
        <v>0</v>
      </c>
      <c r="BJ225" s="22" t="s">
        <v>24</v>
      </c>
      <c r="BK225" s="202">
        <f>ROUND(I225*H225,2)</f>
        <v>0</v>
      </c>
      <c r="BL225" s="22" t="s">
        <v>224</v>
      </c>
      <c r="BM225" s="22" t="s">
        <v>475</v>
      </c>
    </row>
    <row r="226" spans="2:65" s="10" customFormat="1" ht="29.85" customHeight="1">
      <c r="B226" s="174"/>
      <c r="C226" s="175"/>
      <c r="D226" s="188" t="s">
        <v>77</v>
      </c>
      <c r="E226" s="189" t="s">
        <v>476</v>
      </c>
      <c r="F226" s="189" t="s">
        <v>477</v>
      </c>
      <c r="G226" s="175"/>
      <c r="H226" s="175"/>
      <c r="I226" s="178"/>
      <c r="J226" s="190">
        <f>BK226</f>
        <v>0</v>
      </c>
      <c r="K226" s="175"/>
      <c r="L226" s="180"/>
      <c r="M226" s="181"/>
      <c r="N226" s="182"/>
      <c r="O226" s="182"/>
      <c r="P226" s="183">
        <f>SUM(P227:P278)</f>
        <v>0</v>
      </c>
      <c r="Q226" s="182"/>
      <c r="R226" s="183">
        <f>SUM(R227:R278)</f>
        <v>63.273565240000011</v>
      </c>
      <c r="S226" s="182"/>
      <c r="T226" s="184">
        <f>SUM(T227:T278)</f>
        <v>0</v>
      </c>
      <c r="AR226" s="185" t="s">
        <v>87</v>
      </c>
      <c r="AT226" s="186" t="s">
        <v>77</v>
      </c>
      <c r="AU226" s="186" t="s">
        <v>24</v>
      </c>
      <c r="AY226" s="185" t="s">
        <v>140</v>
      </c>
      <c r="BK226" s="187">
        <f>SUM(BK227:BK278)</f>
        <v>0</v>
      </c>
    </row>
    <row r="227" spans="2:65" s="1" customFormat="1" ht="57" customHeight="1">
      <c r="B227" s="39"/>
      <c r="C227" s="191" t="s">
        <v>478</v>
      </c>
      <c r="D227" s="191" t="s">
        <v>143</v>
      </c>
      <c r="E227" s="192" t="s">
        <v>479</v>
      </c>
      <c r="F227" s="193" t="s">
        <v>480</v>
      </c>
      <c r="G227" s="194" t="s">
        <v>158</v>
      </c>
      <c r="H227" s="195">
        <v>3475.6</v>
      </c>
      <c r="I227" s="196"/>
      <c r="J227" s="197">
        <f>ROUND(I227*H227,2)</f>
        <v>0</v>
      </c>
      <c r="K227" s="193" t="s">
        <v>147</v>
      </c>
      <c r="L227" s="59"/>
      <c r="M227" s="198" t="s">
        <v>22</v>
      </c>
      <c r="N227" s="199" t="s">
        <v>49</v>
      </c>
      <c r="O227" s="40"/>
      <c r="P227" s="200">
        <f>O227*H227</f>
        <v>0</v>
      </c>
      <c r="Q227" s="200">
        <v>1.89E-3</v>
      </c>
      <c r="R227" s="200">
        <f>Q227*H227</f>
        <v>6.5688839999999997</v>
      </c>
      <c r="S227" s="200">
        <v>0</v>
      </c>
      <c r="T227" s="201">
        <f>S227*H227</f>
        <v>0</v>
      </c>
      <c r="AR227" s="22" t="s">
        <v>224</v>
      </c>
      <c r="AT227" s="22" t="s">
        <v>143</v>
      </c>
      <c r="AU227" s="22" t="s">
        <v>87</v>
      </c>
      <c r="AY227" s="22" t="s">
        <v>140</v>
      </c>
      <c r="BE227" s="202">
        <f>IF(N227="základní",J227,0)</f>
        <v>0</v>
      </c>
      <c r="BF227" s="202">
        <f>IF(N227="snížená",J227,0)</f>
        <v>0</v>
      </c>
      <c r="BG227" s="202">
        <f>IF(N227="zákl. přenesená",J227,0)</f>
        <v>0</v>
      </c>
      <c r="BH227" s="202">
        <f>IF(N227="sníž. přenesená",J227,0)</f>
        <v>0</v>
      </c>
      <c r="BI227" s="202">
        <f>IF(N227="nulová",J227,0)</f>
        <v>0</v>
      </c>
      <c r="BJ227" s="22" t="s">
        <v>24</v>
      </c>
      <c r="BK227" s="202">
        <f>ROUND(I227*H227,2)</f>
        <v>0</v>
      </c>
      <c r="BL227" s="22" t="s">
        <v>224</v>
      </c>
      <c r="BM227" s="22" t="s">
        <v>481</v>
      </c>
    </row>
    <row r="228" spans="2:65" s="12" customFormat="1">
      <c r="B228" s="215"/>
      <c r="C228" s="216"/>
      <c r="D228" s="217" t="s">
        <v>150</v>
      </c>
      <c r="E228" s="216"/>
      <c r="F228" s="219" t="s">
        <v>482</v>
      </c>
      <c r="G228" s="216"/>
      <c r="H228" s="220">
        <v>3475.6</v>
      </c>
      <c r="I228" s="221"/>
      <c r="J228" s="216"/>
      <c r="K228" s="216"/>
      <c r="L228" s="222"/>
      <c r="M228" s="223"/>
      <c r="N228" s="224"/>
      <c r="O228" s="224"/>
      <c r="P228" s="224"/>
      <c r="Q228" s="224"/>
      <c r="R228" s="224"/>
      <c r="S228" s="224"/>
      <c r="T228" s="225"/>
      <c r="AT228" s="226" t="s">
        <v>150</v>
      </c>
      <c r="AU228" s="226" t="s">
        <v>87</v>
      </c>
      <c r="AV228" s="12" t="s">
        <v>87</v>
      </c>
      <c r="AW228" s="12" t="s">
        <v>6</v>
      </c>
      <c r="AX228" s="12" t="s">
        <v>24</v>
      </c>
      <c r="AY228" s="226" t="s">
        <v>140</v>
      </c>
    </row>
    <row r="229" spans="2:65" s="1" customFormat="1" ht="44.25" customHeight="1">
      <c r="B229" s="39"/>
      <c r="C229" s="191" t="s">
        <v>483</v>
      </c>
      <c r="D229" s="191" t="s">
        <v>143</v>
      </c>
      <c r="E229" s="192" t="s">
        <v>484</v>
      </c>
      <c r="F229" s="193" t="s">
        <v>485</v>
      </c>
      <c r="G229" s="194" t="s">
        <v>202</v>
      </c>
      <c r="H229" s="195">
        <v>783</v>
      </c>
      <c r="I229" s="196"/>
      <c r="J229" s="197">
        <f>ROUND(I229*H229,2)</f>
        <v>0</v>
      </c>
      <c r="K229" s="193" t="s">
        <v>147</v>
      </c>
      <c r="L229" s="59"/>
      <c r="M229" s="198" t="s">
        <v>22</v>
      </c>
      <c r="N229" s="199" t="s">
        <v>49</v>
      </c>
      <c r="O229" s="40"/>
      <c r="P229" s="200">
        <f>O229*H229</f>
        <v>0</v>
      </c>
      <c r="Q229" s="200">
        <v>0</v>
      </c>
      <c r="R229" s="200">
        <f>Q229*H229</f>
        <v>0</v>
      </c>
      <c r="S229" s="200">
        <v>0</v>
      </c>
      <c r="T229" s="201">
        <f>S229*H229</f>
        <v>0</v>
      </c>
      <c r="AR229" s="22" t="s">
        <v>224</v>
      </c>
      <c r="AT229" s="22" t="s">
        <v>143</v>
      </c>
      <c r="AU229" s="22" t="s">
        <v>87</v>
      </c>
      <c r="AY229" s="22" t="s">
        <v>140</v>
      </c>
      <c r="BE229" s="202">
        <f>IF(N229="základní",J229,0)</f>
        <v>0</v>
      </c>
      <c r="BF229" s="202">
        <f>IF(N229="snížená",J229,0)</f>
        <v>0</v>
      </c>
      <c r="BG229" s="202">
        <f>IF(N229="zákl. přenesená",J229,0)</f>
        <v>0</v>
      </c>
      <c r="BH229" s="202">
        <f>IF(N229="sníž. přenesená",J229,0)</f>
        <v>0</v>
      </c>
      <c r="BI229" s="202">
        <f>IF(N229="nulová",J229,0)</f>
        <v>0</v>
      </c>
      <c r="BJ229" s="22" t="s">
        <v>24</v>
      </c>
      <c r="BK229" s="202">
        <f>ROUND(I229*H229,2)</f>
        <v>0</v>
      </c>
      <c r="BL229" s="22" t="s">
        <v>224</v>
      </c>
      <c r="BM229" s="22" t="s">
        <v>486</v>
      </c>
    </row>
    <row r="230" spans="2:65" s="11" customFormat="1">
      <c r="B230" s="203"/>
      <c r="C230" s="204"/>
      <c r="D230" s="205" t="s">
        <v>150</v>
      </c>
      <c r="E230" s="206" t="s">
        <v>22</v>
      </c>
      <c r="F230" s="207" t="s">
        <v>487</v>
      </c>
      <c r="G230" s="204"/>
      <c r="H230" s="208" t="s">
        <v>22</v>
      </c>
      <c r="I230" s="209"/>
      <c r="J230" s="204"/>
      <c r="K230" s="204"/>
      <c r="L230" s="210"/>
      <c r="M230" s="211"/>
      <c r="N230" s="212"/>
      <c r="O230" s="212"/>
      <c r="P230" s="212"/>
      <c r="Q230" s="212"/>
      <c r="R230" s="212"/>
      <c r="S230" s="212"/>
      <c r="T230" s="213"/>
      <c r="AT230" s="214" t="s">
        <v>150</v>
      </c>
      <c r="AU230" s="214" t="s">
        <v>87</v>
      </c>
      <c r="AV230" s="11" t="s">
        <v>24</v>
      </c>
      <c r="AW230" s="11" t="s">
        <v>41</v>
      </c>
      <c r="AX230" s="11" t="s">
        <v>78</v>
      </c>
      <c r="AY230" s="214" t="s">
        <v>140</v>
      </c>
    </row>
    <row r="231" spans="2:65" s="12" customFormat="1">
      <c r="B231" s="215"/>
      <c r="C231" s="216"/>
      <c r="D231" s="217" t="s">
        <v>150</v>
      </c>
      <c r="E231" s="218" t="s">
        <v>22</v>
      </c>
      <c r="F231" s="219" t="s">
        <v>271</v>
      </c>
      <c r="G231" s="216"/>
      <c r="H231" s="220">
        <v>783</v>
      </c>
      <c r="I231" s="221"/>
      <c r="J231" s="216"/>
      <c r="K231" s="216"/>
      <c r="L231" s="222"/>
      <c r="M231" s="223"/>
      <c r="N231" s="224"/>
      <c r="O231" s="224"/>
      <c r="P231" s="224"/>
      <c r="Q231" s="224"/>
      <c r="R231" s="224"/>
      <c r="S231" s="224"/>
      <c r="T231" s="225"/>
      <c r="AT231" s="226" t="s">
        <v>150</v>
      </c>
      <c r="AU231" s="226" t="s">
        <v>87</v>
      </c>
      <c r="AV231" s="12" t="s">
        <v>87</v>
      </c>
      <c r="AW231" s="12" t="s">
        <v>41</v>
      </c>
      <c r="AX231" s="12" t="s">
        <v>78</v>
      </c>
      <c r="AY231" s="226" t="s">
        <v>140</v>
      </c>
    </row>
    <row r="232" spans="2:65" s="1" customFormat="1" ht="22.5" customHeight="1">
      <c r="B232" s="39"/>
      <c r="C232" s="230" t="s">
        <v>488</v>
      </c>
      <c r="D232" s="230" t="s">
        <v>434</v>
      </c>
      <c r="E232" s="231" t="s">
        <v>489</v>
      </c>
      <c r="F232" s="232" t="s">
        <v>490</v>
      </c>
      <c r="G232" s="233" t="s">
        <v>146</v>
      </c>
      <c r="H232" s="234">
        <v>19.018999999999998</v>
      </c>
      <c r="I232" s="235"/>
      <c r="J232" s="236">
        <f>ROUND(I232*H232,2)</f>
        <v>0</v>
      </c>
      <c r="K232" s="232" t="s">
        <v>147</v>
      </c>
      <c r="L232" s="237"/>
      <c r="M232" s="238" t="s">
        <v>22</v>
      </c>
      <c r="N232" s="239" t="s">
        <v>49</v>
      </c>
      <c r="O232" s="40"/>
      <c r="P232" s="200">
        <f>O232*H232</f>
        <v>0</v>
      </c>
      <c r="Q232" s="200">
        <v>0.55000000000000004</v>
      </c>
      <c r="R232" s="200">
        <f>Q232*H232</f>
        <v>10.46045</v>
      </c>
      <c r="S232" s="200">
        <v>0</v>
      </c>
      <c r="T232" s="201">
        <f>S232*H232</f>
        <v>0</v>
      </c>
      <c r="AR232" s="22" t="s">
        <v>301</v>
      </c>
      <c r="AT232" s="22" t="s">
        <v>434</v>
      </c>
      <c r="AU232" s="22" t="s">
        <v>87</v>
      </c>
      <c r="AY232" s="22" t="s">
        <v>140</v>
      </c>
      <c r="BE232" s="202">
        <f>IF(N232="základní",J232,0)</f>
        <v>0</v>
      </c>
      <c r="BF232" s="202">
        <f>IF(N232="snížená",J232,0)</f>
        <v>0</v>
      </c>
      <c r="BG232" s="202">
        <f>IF(N232="zákl. přenesená",J232,0)</f>
        <v>0</v>
      </c>
      <c r="BH232" s="202">
        <f>IF(N232="sníž. přenesená",J232,0)</f>
        <v>0</v>
      </c>
      <c r="BI232" s="202">
        <f>IF(N232="nulová",J232,0)</f>
        <v>0</v>
      </c>
      <c r="BJ232" s="22" t="s">
        <v>24</v>
      </c>
      <c r="BK232" s="202">
        <f>ROUND(I232*H232,2)</f>
        <v>0</v>
      </c>
      <c r="BL232" s="22" t="s">
        <v>224</v>
      </c>
      <c r="BM232" s="22" t="s">
        <v>491</v>
      </c>
    </row>
    <row r="233" spans="2:65" s="12" customFormat="1">
      <c r="B233" s="215"/>
      <c r="C233" s="216"/>
      <c r="D233" s="217" t="s">
        <v>150</v>
      </c>
      <c r="E233" s="216"/>
      <c r="F233" s="219" t="s">
        <v>492</v>
      </c>
      <c r="G233" s="216"/>
      <c r="H233" s="220">
        <v>19.018999999999998</v>
      </c>
      <c r="I233" s="221"/>
      <c r="J233" s="216"/>
      <c r="K233" s="216"/>
      <c r="L233" s="222"/>
      <c r="M233" s="223"/>
      <c r="N233" s="224"/>
      <c r="O233" s="224"/>
      <c r="P233" s="224"/>
      <c r="Q233" s="224"/>
      <c r="R233" s="224"/>
      <c r="S233" s="224"/>
      <c r="T233" s="225"/>
      <c r="AT233" s="226" t="s">
        <v>150</v>
      </c>
      <c r="AU233" s="226" t="s">
        <v>87</v>
      </c>
      <c r="AV233" s="12" t="s">
        <v>87</v>
      </c>
      <c r="AW233" s="12" t="s">
        <v>6</v>
      </c>
      <c r="AX233" s="12" t="s">
        <v>24</v>
      </c>
      <c r="AY233" s="226" t="s">
        <v>140</v>
      </c>
    </row>
    <row r="234" spans="2:65" s="1" customFormat="1" ht="31.5" customHeight="1">
      <c r="B234" s="39"/>
      <c r="C234" s="191" t="s">
        <v>493</v>
      </c>
      <c r="D234" s="191" t="s">
        <v>143</v>
      </c>
      <c r="E234" s="192" t="s">
        <v>494</v>
      </c>
      <c r="F234" s="193" t="s">
        <v>495</v>
      </c>
      <c r="G234" s="194" t="s">
        <v>158</v>
      </c>
      <c r="H234" s="195">
        <v>1737.8</v>
      </c>
      <c r="I234" s="196"/>
      <c r="J234" s="197">
        <f>ROUND(I234*H234,2)</f>
        <v>0</v>
      </c>
      <c r="K234" s="193" t="s">
        <v>147</v>
      </c>
      <c r="L234" s="59"/>
      <c r="M234" s="198" t="s">
        <v>22</v>
      </c>
      <c r="N234" s="199" t="s">
        <v>49</v>
      </c>
      <c r="O234" s="40"/>
      <c r="P234" s="200">
        <f>O234*H234</f>
        <v>0</v>
      </c>
      <c r="Q234" s="200">
        <v>0</v>
      </c>
      <c r="R234" s="200">
        <f>Q234*H234</f>
        <v>0</v>
      </c>
      <c r="S234" s="200">
        <v>0</v>
      </c>
      <c r="T234" s="201">
        <f>S234*H234</f>
        <v>0</v>
      </c>
      <c r="AR234" s="22" t="s">
        <v>224</v>
      </c>
      <c r="AT234" s="22" t="s">
        <v>143</v>
      </c>
      <c r="AU234" s="22" t="s">
        <v>87</v>
      </c>
      <c r="AY234" s="22" t="s">
        <v>140</v>
      </c>
      <c r="BE234" s="202">
        <f>IF(N234="základní",J234,0)</f>
        <v>0</v>
      </c>
      <c r="BF234" s="202">
        <f>IF(N234="snížená",J234,0)</f>
        <v>0</v>
      </c>
      <c r="BG234" s="202">
        <f>IF(N234="zákl. přenesená",J234,0)</f>
        <v>0</v>
      </c>
      <c r="BH234" s="202">
        <f>IF(N234="sníž. přenesená",J234,0)</f>
        <v>0</v>
      </c>
      <c r="BI234" s="202">
        <f>IF(N234="nulová",J234,0)</f>
        <v>0</v>
      </c>
      <c r="BJ234" s="22" t="s">
        <v>24</v>
      </c>
      <c r="BK234" s="202">
        <f>ROUND(I234*H234,2)</f>
        <v>0</v>
      </c>
      <c r="BL234" s="22" t="s">
        <v>224</v>
      </c>
      <c r="BM234" s="22" t="s">
        <v>496</v>
      </c>
    </row>
    <row r="235" spans="2:65" s="1" customFormat="1" ht="31.5" customHeight="1">
      <c r="B235" s="39"/>
      <c r="C235" s="230" t="s">
        <v>497</v>
      </c>
      <c r="D235" s="230" t="s">
        <v>434</v>
      </c>
      <c r="E235" s="231" t="s">
        <v>498</v>
      </c>
      <c r="F235" s="232" t="s">
        <v>499</v>
      </c>
      <c r="G235" s="233" t="s">
        <v>146</v>
      </c>
      <c r="H235" s="234">
        <v>37.536000000000001</v>
      </c>
      <c r="I235" s="235"/>
      <c r="J235" s="236">
        <f>ROUND(I235*H235,2)</f>
        <v>0</v>
      </c>
      <c r="K235" s="232" t="s">
        <v>147</v>
      </c>
      <c r="L235" s="237"/>
      <c r="M235" s="238" t="s">
        <v>22</v>
      </c>
      <c r="N235" s="239" t="s">
        <v>49</v>
      </c>
      <c r="O235" s="40"/>
      <c r="P235" s="200">
        <f>O235*H235</f>
        <v>0</v>
      </c>
      <c r="Q235" s="200">
        <v>0.55000000000000004</v>
      </c>
      <c r="R235" s="200">
        <f>Q235*H235</f>
        <v>20.644800000000004</v>
      </c>
      <c r="S235" s="200">
        <v>0</v>
      </c>
      <c r="T235" s="201">
        <f>S235*H235</f>
        <v>0</v>
      </c>
      <c r="AR235" s="22" t="s">
        <v>301</v>
      </c>
      <c r="AT235" s="22" t="s">
        <v>434</v>
      </c>
      <c r="AU235" s="22" t="s">
        <v>87</v>
      </c>
      <c r="AY235" s="22" t="s">
        <v>140</v>
      </c>
      <c r="BE235" s="202">
        <f>IF(N235="základní",J235,0)</f>
        <v>0</v>
      </c>
      <c r="BF235" s="202">
        <f>IF(N235="snížená",J235,0)</f>
        <v>0</v>
      </c>
      <c r="BG235" s="202">
        <f>IF(N235="zákl. přenesená",J235,0)</f>
        <v>0</v>
      </c>
      <c r="BH235" s="202">
        <f>IF(N235="sníž. přenesená",J235,0)</f>
        <v>0</v>
      </c>
      <c r="BI235" s="202">
        <f>IF(N235="nulová",J235,0)</f>
        <v>0</v>
      </c>
      <c r="BJ235" s="22" t="s">
        <v>24</v>
      </c>
      <c r="BK235" s="202">
        <f>ROUND(I235*H235,2)</f>
        <v>0</v>
      </c>
      <c r="BL235" s="22" t="s">
        <v>224</v>
      </c>
      <c r="BM235" s="22" t="s">
        <v>500</v>
      </c>
    </row>
    <row r="236" spans="2:65" s="12" customFormat="1">
      <c r="B236" s="215"/>
      <c r="C236" s="216"/>
      <c r="D236" s="205" t="s">
        <v>150</v>
      </c>
      <c r="E236" s="227" t="s">
        <v>22</v>
      </c>
      <c r="F236" s="228" t="s">
        <v>501</v>
      </c>
      <c r="G236" s="216"/>
      <c r="H236" s="229">
        <v>34.756</v>
      </c>
      <c r="I236" s="221"/>
      <c r="J236" s="216"/>
      <c r="K236" s="216"/>
      <c r="L236" s="222"/>
      <c r="M236" s="223"/>
      <c r="N236" s="224"/>
      <c r="O236" s="224"/>
      <c r="P236" s="224"/>
      <c r="Q236" s="224"/>
      <c r="R236" s="224"/>
      <c r="S236" s="224"/>
      <c r="T236" s="225"/>
      <c r="AT236" s="226" t="s">
        <v>150</v>
      </c>
      <c r="AU236" s="226" t="s">
        <v>87</v>
      </c>
      <c r="AV236" s="12" t="s">
        <v>87</v>
      </c>
      <c r="AW236" s="12" t="s">
        <v>41</v>
      </c>
      <c r="AX236" s="12" t="s">
        <v>78</v>
      </c>
      <c r="AY236" s="226" t="s">
        <v>140</v>
      </c>
    </row>
    <row r="237" spans="2:65" s="12" customFormat="1">
      <c r="B237" s="215"/>
      <c r="C237" s="216"/>
      <c r="D237" s="217" t="s">
        <v>150</v>
      </c>
      <c r="E237" s="216"/>
      <c r="F237" s="219" t="s">
        <v>502</v>
      </c>
      <c r="G237" s="216"/>
      <c r="H237" s="220">
        <v>37.536000000000001</v>
      </c>
      <c r="I237" s="221"/>
      <c r="J237" s="216"/>
      <c r="K237" s="216"/>
      <c r="L237" s="222"/>
      <c r="M237" s="223"/>
      <c r="N237" s="224"/>
      <c r="O237" s="224"/>
      <c r="P237" s="224"/>
      <c r="Q237" s="224"/>
      <c r="R237" s="224"/>
      <c r="S237" s="224"/>
      <c r="T237" s="225"/>
      <c r="AT237" s="226" t="s">
        <v>150</v>
      </c>
      <c r="AU237" s="226" t="s">
        <v>87</v>
      </c>
      <c r="AV237" s="12" t="s">
        <v>87</v>
      </c>
      <c r="AW237" s="12" t="s">
        <v>6</v>
      </c>
      <c r="AX237" s="12" t="s">
        <v>24</v>
      </c>
      <c r="AY237" s="226" t="s">
        <v>140</v>
      </c>
    </row>
    <row r="238" spans="2:65" s="1" customFormat="1" ht="31.5" customHeight="1">
      <c r="B238" s="39"/>
      <c r="C238" s="191" t="s">
        <v>503</v>
      </c>
      <c r="D238" s="191" t="s">
        <v>143</v>
      </c>
      <c r="E238" s="192" t="s">
        <v>504</v>
      </c>
      <c r="F238" s="193" t="s">
        <v>505</v>
      </c>
      <c r="G238" s="194" t="s">
        <v>158</v>
      </c>
      <c r="H238" s="195">
        <v>1737.8</v>
      </c>
      <c r="I238" s="196"/>
      <c r="J238" s="197">
        <f>ROUND(I238*H238,2)</f>
        <v>0</v>
      </c>
      <c r="K238" s="193" t="s">
        <v>147</v>
      </c>
      <c r="L238" s="59"/>
      <c r="M238" s="198" t="s">
        <v>22</v>
      </c>
      <c r="N238" s="199" t="s">
        <v>49</v>
      </c>
      <c r="O238" s="40"/>
      <c r="P238" s="200">
        <f>O238*H238</f>
        <v>0</v>
      </c>
      <c r="Q238" s="200">
        <v>0</v>
      </c>
      <c r="R238" s="200">
        <f>Q238*H238</f>
        <v>0</v>
      </c>
      <c r="S238" s="200">
        <v>0</v>
      </c>
      <c r="T238" s="201">
        <f>S238*H238</f>
        <v>0</v>
      </c>
      <c r="AR238" s="22" t="s">
        <v>224</v>
      </c>
      <c r="AT238" s="22" t="s">
        <v>143</v>
      </c>
      <c r="AU238" s="22" t="s">
        <v>87</v>
      </c>
      <c r="AY238" s="22" t="s">
        <v>140</v>
      </c>
      <c r="BE238" s="202">
        <f>IF(N238="základní",J238,0)</f>
        <v>0</v>
      </c>
      <c r="BF238" s="202">
        <f>IF(N238="snížená",J238,0)</f>
        <v>0</v>
      </c>
      <c r="BG238" s="202">
        <f>IF(N238="zákl. přenesená",J238,0)</f>
        <v>0</v>
      </c>
      <c r="BH238" s="202">
        <f>IF(N238="sníž. přenesená",J238,0)</f>
        <v>0</v>
      </c>
      <c r="BI238" s="202">
        <f>IF(N238="nulová",J238,0)</f>
        <v>0</v>
      </c>
      <c r="BJ238" s="22" t="s">
        <v>24</v>
      </c>
      <c r="BK238" s="202">
        <f>ROUND(I238*H238,2)</f>
        <v>0</v>
      </c>
      <c r="BL238" s="22" t="s">
        <v>224</v>
      </c>
      <c r="BM238" s="22" t="s">
        <v>506</v>
      </c>
    </row>
    <row r="239" spans="2:65" s="1" customFormat="1" ht="22.5" customHeight="1">
      <c r="B239" s="39"/>
      <c r="C239" s="191" t="s">
        <v>507</v>
      </c>
      <c r="D239" s="191" t="s">
        <v>143</v>
      </c>
      <c r="E239" s="192" t="s">
        <v>508</v>
      </c>
      <c r="F239" s="193" t="s">
        <v>509</v>
      </c>
      <c r="G239" s="194" t="s">
        <v>202</v>
      </c>
      <c r="H239" s="195">
        <v>2120.116</v>
      </c>
      <c r="I239" s="196"/>
      <c r="J239" s="197">
        <f>ROUND(I239*H239,2)</f>
        <v>0</v>
      </c>
      <c r="K239" s="193" t="s">
        <v>147</v>
      </c>
      <c r="L239" s="59"/>
      <c r="M239" s="198" t="s">
        <v>22</v>
      </c>
      <c r="N239" s="199" t="s">
        <v>49</v>
      </c>
      <c r="O239" s="40"/>
      <c r="P239" s="200">
        <f>O239*H239</f>
        <v>0</v>
      </c>
      <c r="Q239" s="200">
        <v>0</v>
      </c>
      <c r="R239" s="200">
        <f>Q239*H239</f>
        <v>0</v>
      </c>
      <c r="S239" s="200">
        <v>0</v>
      </c>
      <c r="T239" s="201">
        <f>S239*H239</f>
        <v>0</v>
      </c>
      <c r="AR239" s="22" t="s">
        <v>224</v>
      </c>
      <c r="AT239" s="22" t="s">
        <v>143</v>
      </c>
      <c r="AU239" s="22" t="s">
        <v>87</v>
      </c>
      <c r="AY239" s="22" t="s">
        <v>140</v>
      </c>
      <c r="BE239" s="202">
        <f>IF(N239="základní",J239,0)</f>
        <v>0</v>
      </c>
      <c r="BF239" s="202">
        <f>IF(N239="snížená",J239,0)</f>
        <v>0</v>
      </c>
      <c r="BG239" s="202">
        <f>IF(N239="zákl. přenesená",J239,0)</f>
        <v>0</v>
      </c>
      <c r="BH239" s="202">
        <f>IF(N239="sníž. přenesená",J239,0)</f>
        <v>0</v>
      </c>
      <c r="BI239" s="202">
        <f>IF(N239="nulová",J239,0)</f>
        <v>0</v>
      </c>
      <c r="BJ239" s="22" t="s">
        <v>24</v>
      </c>
      <c r="BK239" s="202">
        <f>ROUND(I239*H239,2)</f>
        <v>0</v>
      </c>
      <c r="BL239" s="22" t="s">
        <v>224</v>
      </c>
      <c r="BM239" s="22" t="s">
        <v>510</v>
      </c>
    </row>
    <row r="240" spans="2:65" s="12" customFormat="1">
      <c r="B240" s="215"/>
      <c r="C240" s="216"/>
      <c r="D240" s="217" t="s">
        <v>150</v>
      </c>
      <c r="E240" s="218" t="s">
        <v>22</v>
      </c>
      <c r="F240" s="219" t="s">
        <v>511</v>
      </c>
      <c r="G240" s="216"/>
      <c r="H240" s="220">
        <v>2120.116</v>
      </c>
      <c r="I240" s="221"/>
      <c r="J240" s="216"/>
      <c r="K240" s="216"/>
      <c r="L240" s="222"/>
      <c r="M240" s="223"/>
      <c r="N240" s="224"/>
      <c r="O240" s="224"/>
      <c r="P240" s="224"/>
      <c r="Q240" s="224"/>
      <c r="R240" s="224"/>
      <c r="S240" s="224"/>
      <c r="T240" s="225"/>
      <c r="AT240" s="226" t="s">
        <v>150</v>
      </c>
      <c r="AU240" s="226" t="s">
        <v>87</v>
      </c>
      <c r="AV240" s="12" t="s">
        <v>87</v>
      </c>
      <c r="AW240" s="12" t="s">
        <v>41</v>
      </c>
      <c r="AX240" s="12" t="s">
        <v>78</v>
      </c>
      <c r="AY240" s="226" t="s">
        <v>140</v>
      </c>
    </row>
    <row r="241" spans="2:65" s="1" customFormat="1" ht="31.5" customHeight="1">
      <c r="B241" s="39"/>
      <c r="C241" s="230" t="s">
        <v>512</v>
      </c>
      <c r="D241" s="230" t="s">
        <v>434</v>
      </c>
      <c r="E241" s="231" t="s">
        <v>513</v>
      </c>
      <c r="F241" s="232" t="s">
        <v>514</v>
      </c>
      <c r="G241" s="233" t="s">
        <v>146</v>
      </c>
      <c r="H241" s="234">
        <v>16.756</v>
      </c>
      <c r="I241" s="235"/>
      <c r="J241" s="236">
        <f>ROUND(I241*H241,2)</f>
        <v>0</v>
      </c>
      <c r="K241" s="232" t="s">
        <v>147</v>
      </c>
      <c r="L241" s="237"/>
      <c r="M241" s="238" t="s">
        <v>22</v>
      </c>
      <c r="N241" s="239" t="s">
        <v>49</v>
      </c>
      <c r="O241" s="40"/>
      <c r="P241" s="200">
        <f>O241*H241</f>
        <v>0</v>
      </c>
      <c r="Q241" s="200">
        <v>0.55000000000000004</v>
      </c>
      <c r="R241" s="200">
        <f>Q241*H241</f>
        <v>9.2158000000000015</v>
      </c>
      <c r="S241" s="200">
        <v>0</v>
      </c>
      <c r="T241" s="201">
        <f>S241*H241</f>
        <v>0</v>
      </c>
      <c r="AR241" s="22" t="s">
        <v>301</v>
      </c>
      <c r="AT241" s="22" t="s">
        <v>434</v>
      </c>
      <c r="AU241" s="22" t="s">
        <v>87</v>
      </c>
      <c r="AY241" s="22" t="s">
        <v>140</v>
      </c>
      <c r="BE241" s="202">
        <f>IF(N241="základní",J241,0)</f>
        <v>0</v>
      </c>
      <c r="BF241" s="202">
        <f>IF(N241="snížená",J241,0)</f>
        <v>0</v>
      </c>
      <c r="BG241" s="202">
        <f>IF(N241="zákl. přenesená",J241,0)</f>
        <v>0</v>
      </c>
      <c r="BH241" s="202">
        <f>IF(N241="sníž. přenesená",J241,0)</f>
        <v>0</v>
      </c>
      <c r="BI241" s="202">
        <f>IF(N241="nulová",J241,0)</f>
        <v>0</v>
      </c>
      <c r="BJ241" s="22" t="s">
        <v>24</v>
      </c>
      <c r="BK241" s="202">
        <f>ROUND(I241*H241,2)</f>
        <v>0</v>
      </c>
      <c r="BL241" s="22" t="s">
        <v>224</v>
      </c>
      <c r="BM241" s="22" t="s">
        <v>515</v>
      </c>
    </row>
    <row r="242" spans="2:65" s="12" customFormat="1">
      <c r="B242" s="215"/>
      <c r="C242" s="216"/>
      <c r="D242" s="205" t="s">
        <v>150</v>
      </c>
      <c r="E242" s="227" t="s">
        <v>22</v>
      </c>
      <c r="F242" s="228" t="s">
        <v>516</v>
      </c>
      <c r="G242" s="216"/>
      <c r="H242" s="229">
        <v>10.427</v>
      </c>
      <c r="I242" s="221"/>
      <c r="J242" s="216"/>
      <c r="K242" s="216"/>
      <c r="L242" s="222"/>
      <c r="M242" s="223"/>
      <c r="N242" s="224"/>
      <c r="O242" s="224"/>
      <c r="P242" s="224"/>
      <c r="Q242" s="224"/>
      <c r="R242" s="224"/>
      <c r="S242" s="224"/>
      <c r="T242" s="225"/>
      <c r="AT242" s="226" t="s">
        <v>150</v>
      </c>
      <c r="AU242" s="226" t="s">
        <v>87</v>
      </c>
      <c r="AV242" s="12" t="s">
        <v>87</v>
      </c>
      <c r="AW242" s="12" t="s">
        <v>41</v>
      </c>
      <c r="AX242" s="12" t="s">
        <v>78</v>
      </c>
      <c r="AY242" s="226" t="s">
        <v>140</v>
      </c>
    </row>
    <row r="243" spans="2:65" s="12" customFormat="1">
      <c r="B243" s="215"/>
      <c r="C243" s="216"/>
      <c r="D243" s="205" t="s">
        <v>150</v>
      </c>
      <c r="E243" s="227" t="s">
        <v>22</v>
      </c>
      <c r="F243" s="228" t="s">
        <v>517</v>
      </c>
      <c r="G243" s="216"/>
      <c r="H243" s="229">
        <v>5.0880000000000001</v>
      </c>
      <c r="I243" s="221"/>
      <c r="J243" s="216"/>
      <c r="K243" s="216"/>
      <c r="L243" s="222"/>
      <c r="M243" s="223"/>
      <c r="N243" s="224"/>
      <c r="O243" s="224"/>
      <c r="P243" s="224"/>
      <c r="Q243" s="224"/>
      <c r="R243" s="224"/>
      <c r="S243" s="224"/>
      <c r="T243" s="225"/>
      <c r="AT243" s="226" t="s">
        <v>150</v>
      </c>
      <c r="AU243" s="226" t="s">
        <v>87</v>
      </c>
      <c r="AV243" s="12" t="s">
        <v>87</v>
      </c>
      <c r="AW243" s="12" t="s">
        <v>41</v>
      </c>
      <c r="AX243" s="12" t="s">
        <v>78</v>
      </c>
      <c r="AY243" s="226" t="s">
        <v>140</v>
      </c>
    </row>
    <row r="244" spans="2:65" s="12" customFormat="1">
      <c r="B244" s="215"/>
      <c r="C244" s="216"/>
      <c r="D244" s="217" t="s">
        <v>150</v>
      </c>
      <c r="E244" s="216"/>
      <c r="F244" s="219" t="s">
        <v>518</v>
      </c>
      <c r="G244" s="216"/>
      <c r="H244" s="220">
        <v>16.756</v>
      </c>
      <c r="I244" s="221"/>
      <c r="J244" s="216"/>
      <c r="K244" s="216"/>
      <c r="L244" s="222"/>
      <c r="M244" s="223"/>
      <c r="N244" s="224"/>
      <c r="O244" s="224"/>
      <c r="P244" s="224"/>
      <c r="Q244" s="224"/>
      <c r="R244" s="224"/>
      <c r="S244" s="224"/>
      <c r="T244" s="225"/>
      <c r="AT244" s="226" t="s">
        <v>150</v>
      </c>
      <c r="AU244" s="226" t="s">
        <v>87</v>
      </c>
      <c r="AV244" s="12" t="s">
        <v>87</v>
      </c>
      <c r="AW244" s="12" t="s">
        <v>6</v>
      </c>
      <c r="AX244" s="12" t="s">
        <v>24</v>
      </c>
      <c r="AY244" s="226" t="s">
        <v>140</v>
      </c>
    </row>
    <row r="245" spans="2:65" s="1" customFormat="1" ht="22.5" customHeight="1">
      <c r="B245" s="39"/>
      <c r="C245" s="191" t="s">
        <v>519</v>
      </c>
      <c r="D245" s="191" t="s">
        <v>143</v>
      </c>
      <c r="E245" s="192" t="s">
        <v>520</v>
      </c>
      <c r="F245" s="193" t="s">
        <v>521</v>
      </c>
      <c r="G245" s="194" t="s">
        <v>158</v>
      </c>
      <c r="H245" s="195">
        <v>91.275000000000006</v>
      </c>
      <c r="I245" s="196"/>
      <c r="J245" s="197">
        <f>ROUND(I245*H245,2)</f>
        <v>0</v>
      </c>
      <c r="K245" s="193" t="s">
        <v>147</v>
      </c>
      <c r="L245" s="59"/>
      <c r="M245" s="198" t="s">
        <v>22</v>
      </c>
      <c r="N245" s="199" t="s">
        <v>49</v>
      </c>
      <c r="O245" s="40"/>
      <c r="P245" s="200">
        <f>O245*H245</f>
        <v>0</v>
      </c>
      <c r="Q245" s="200">
        <v>9.4800000000000006E-3</v>
      </c>
      <c r="R245" s="200">
        <f>Q245*H245</f>
        <v>0.86528700000000014</v>
      </c>
      <c r="S245" s="200">
        <v>0</v>
      </c>
      <c r="T245" s="201">
        <f>S245*H245</f>
        <v>0</v>
      </c>
      <c r="AR245" s="22" t="s">
        <v>224</v>
      </c>
      <c r="AT245" s="22" t="s">
        <v>143</v>
      </c>
      <c r="AU245" s="22" t="s">
        <v>87</v>
      </c>
      <c r="AY245" s="22" t="s">
        <v>140</v>
      </c>
      <c r="BE245" s="202">
        <f>IF(N245="základní",J245,0)</f>
        <v>0</v>
      </c>
      <c r="BF245" s="202">
        <f>IF(N245="snížená",J245,0)</f>
        <v>0</v>
      </c>
      <c r="BG245" s="202">
        <f>IF(N245="zákl. přenesená",J245,0)</f>
        <v>0</v>
      </c>
      <c r="BH245" s="202">
        <f>IF(N245="sníž. přenesená",J245,0)</f>
        <v>0</v>
      </c>
      <c r="BI245" s="202">
        <f>IF(N245="nulová",J245,0)</f>
        <v>0</v>
      </c>
      <c r="BJ245" s="22" t="s">
        <v>24</v>
      </c>
      <c r="BK245" s="202">
        <f>ROUND(I245*H245,2)</f>
        <v>0</v>
      </c>
      <c r="BL245" s="22" t="s">
        <v>224</v>
      </c>
      <c r="BM245" s="22" t="s">
        <v>522</v>
      </c>
    </row>
    <row r="246" spans="2:65" s="12" customFormat="1">
      <c r="B246" s="215"/>
      <c r="C246" s="216"/>
      <c r="D246" s="205" t="s">
        <v>150</v>
      </c>
      <c r="E246" s="227" t="s">
        <v>22</v>
      </c>
      <c r="F246" s="228" t="s">
        <v>523</v>
      </c>
      <c r="G246" s="216"/>
      <c r="H246" s="229">
        <v>35.308</v>
      </c>
      <c r="I246" s="221"/>
      <c r="J246" s="216"/>
      <c r="K246" s="216"/>
      <c r="L246" s="222"/>
      <c r="M246" s="223"/>
      <c r="N246" s="224"/>
      <c r="O246" s="224"/>
      <c r="P246" s="224"/>
      <c r="Q246" s="224"/>
      <c r="R246" s="224"/>
      <c r="S246" s="224"/>
      <c r="T246" s="225"/>
      <c r="AT246" s="226" t="s">
        <v>150</v>
      </c>
      <c r="AU246" s="226" t="s">
        <v>87</v>
      </c>
      <c r="AV246" s="12" t="s">
        <v>87</v>
      </c>
      <c r="AW246" s="12" t="s">
        <v>41</v>
      </c>
      <c r="AX246" s="12" t="s">
        <v>78</v>
      </c>
      <c r="AY246" s="226" t="s">
        <v>140</v>
      </c>
    </row>
    <row r="247" spans="2:65" s="12" customFormat="1">
      <c r="B247" s="215"/>
      <c r="C247" s="216"/>
      <c r="D247" s="205" t="s">
        <v>150</v>
      </c>
      <c r="E247" s="227" t="s">
        <v>22</v>
      </c>
      <c r="F247" s="228" t="s">
        <v>524</v>
      </c>
      <c r="G247" s="216"/>
      <c r="H247" s="229">
        <v>24.478000000000002</v>
      </c>
      <c r="I247" s="221"/>
      <c r="J247" s="216"/>
      <c r="K247" s="216"/>
      <c r="L247" s="222"/>
      <c r="M247" s="223"/>
      <c r="N247" s="224"/>
      <c r="O247" s="224"/>
      <c r="P247" s="224"/>
      <c r="Q247" s="224"/>
      <c r="R247" s="224"/>
      <c r="S247" s="224"/>
      <c r="T247" s="225"/>
      <c r="AT247" s="226" t="s">
        <v>150</v>
      </c>
      <c r="AU247" s="226" t="s">
        <v>87</v>
      </c>
      <c r="AV247" s="12" t="s">
        <v>87</v>
      </c>
      <c r="AW247" s="12" t="s">
        <v>41</v>
      </c>
      <c r="AX247" s="12" t="s">
        <v>78</v>
      </c>
      <c r="AY247" s="226" t="s">
        <v>140</v>
      </c>
    </row>
    <row r="248" spans="2:65" s="12" customFormat="1">
      <c r="B248" s="215"/>
      <c r="C248" s="216"/>
      <c r="D248" s="217" t="s">
        <v>150</v>
      </c>
      <c r="E248" s="218" t="s">
        <v>22</v>
      </c>
      <c r="F248" s="219" t="s">
        <v>525</v>
      </c>
      <c r="G248" s="216"/>
      <c r="H248" s="220">
        <v>31.489000000000001</v>
      </c>
      <c r="I248" s="221"/>
      <c r="J248" s="216"/>
      <c r="K248" s="216"/>
      <c r="L248" s="222"/>
      <c r="M248" s="223"/>
      <c r="N248" s="224"/>
      <c r="O248" s="224"/>
      <c r="P248" s="224"/>
      <c r="Q248" s="224"/>
      <c r="R248" s="224"/>
      <c r="S248" s="224"/>
      <c r="T248" s="225"/>
      <c r="AT248" s="226" t="s">
        <v>150</v>
      </c>
      <c r="AU248" s="226" t="s">
        <v>87</v>
      </c>
      <c r="AV248" s="12" t="s">
        <v>87</v>
      </c>
      <c r="AW248" s="12" t="s">
        <v>41</v>
      </c>
      <c r="AX248" s="12" t="s">
        <v>78</v>
      </c>
      <c r="AY248" s="226" t="s">
        <v>140</v>
      </c>
    </row>
    <row r="249" spans="2:65" s="1" customFormat="1" ht="31.5" customHeight="1">
      <c r="B249" s="39"/>
      <c r="C249" s="191" t="s">
        <v>526</v>
      </c>
      <c r="D249" s="191" t="s">
        <v>143</v>
      </c>
      <c r="E249" s="192" t="s">
        <v>527</v>
      </c>
      <c r="F249" s="193" t="s">
        <v>528</v>
      </c>
      <c r="G249" s="194" t="s">
        <v>158</v>
      </c>
      <c r="H249" s="195">
        <v>754.57</v>
      </c>
      <c r="I249" s="196"/>
      <c r="J249" s="197">
        <f>ROUND(I249*H249,2)</f>
        <v>0</v>
      </c>
      <c r="K249" s="193" t="s">
        <v>147</v>
      </c>
      <c r="L249" s="59"/>
      <c r="M249" s="198" t="s">
        <v>22</v>
      </c>
      <c r="N249" s="199" t="s">
        <v>49</v>
      </c>
      <c r="O249" s="40"/>
      <c r="P249" s="200">
        <f>O249*H249</f>
        <v>0</v>
      </c>
      <c r="Q249" s="200">
        <v>1.1310000000000001E-2</v>
      </c>
      <c r="R249" s="200">
        <f>Q249*H249</f>
        <v>8.5341867000000011</v>
      </c>
      <c r="S249" s="200">
        <v>0</v>
      </c>
      <c r="T249" s="201">
        <f>S249*H249</f>
        <v>0</v>
      </c>
      <c r="AR249" s="22" t="s">
        <v>224</v>
      </c>
      <c r="AT249" s="22" t="s">
        <v>143</v>
      </c>
      <c r="AU249" s="22" t="s">
        <v>87</v>
      </c>
      <c r="AY249" s="22" t="s">
        <v>140</v>
      </c>
      <c r="BE249" s="202">
        <f>IF(N249="základní",J249,0)</f>
        <v>0</v>
      </c>
      <c r="BF249" s="202">
        <f>IF(N249="snížená",J249,0)</f>
        <v>0</v>
      </c>
      <c r="BG249" s="202">
        <f>IF(N249="zákl. přenesená",J249,0)</f>
        <v>0</v>
      </c>
      <c r="BH249" s="202">
        <f>IF(N249="sníž. přenesená",J249,0)</f>
        <v>0</v>
      </c>
      <c r="BI249" s="202">
        <f>IF(N249="nulová",J249,0)</f>
        <v>0</v>
      </c>
      <c r="BJ249" s="22" t="s">
        <v>24</v>
      </c>
      <c r="BK249" s="202">
        <f>ROUND(I249*H249,2)</f>
        <v>0</v>
      </c>
      <c r="BL249" s="22" t="s">
        <v>224</v>
      </c>
      <c r="BM249" s="22" t="s">
        <v>529</v>
      </c>
    </row>
    <row r="250" spans="2:65" s="12" customFormat="1">
      <c r="B250" s="215"/>
      <c r="C250" s="216"/>
      <c r="D250" s="217" t="s">
        <v>150</v>
      </c>
      <c r="E250" s="218" t="s">
        <v>22</v>
      </c>
      <c r="F250" s="219" t="s">
        <v>251</v>
      </c>
      <c r="G250" s="216"/>
      <c r="H250" s="220">
        <v>754.57</v>
      </c>
      <c r="I250" s="221"/>
      <c r="J250" s="216"/>
      <c r="K250" s="216"/>
      <c r="L250" s="222"/>
      <c r="M250" s="223"/>
      <c r="N250" s="224"/>
      <c r="O250" s="224"/>
      <c r="P250" s="224"/>
      <c r="Q250" s="224"/>
      <c r="R250" s="224"/>
      <c r="S250" s="224"/>
      <c r="T250" s="225"/>
      <c r="AT250" s="226" t="s">
        <v>150</v>
      </c>
      <c r="AU250" s="226" t="s">
        <v>87</v>
      </c>
      <c r="AV250" s="12" t="s">
        <v>87</v>
      </c>
      <c r="AW250" s="12" t="s">
        <v>41</v>
      </c>
      <c r="AX250" s="12" t="s">
        <v>78</v>
      </c>
      <c r="AY250" s="226" t="s">
        <v>140</v>
      </c>
    </row>
    <row r="251" spans="2:65" s="1" customFormat="1" ht="22.5" customHeight="1">
      <c r="B251" s="39"/>
      <c r="C251" s="191" t="s">
        <v>530</v>
      </c>
      <c r="D251" s="191" t="s">
        <v>143</v>
      </c>
      <c r="E251" s="192" t="s">
        <v>531</v>
      </c>
      <c r="F251" s="193" t="s">
        <v>532</v>
      </c>
      <c r="G251" s="194" t="s">
        <v>158</v>
      </c>
      <c r="H251" s="195">
        <v>181.19800000000001</v>
      </c>
      <c r="I251" s="196"/>
      <c r="J251" s="197">
        <f>ROUND(I251*H251,2)</f>
        <v>0</v>
      </c>
      <c r="K251" s="193" t="s">
        <v>22</v>
      </c>
      <c r="L251" s="59"/>
      <c r="M251" s="198" t="s">
        <v>22</v>
      </c>
      <c r="N251" s="199" t="s">
        <v>49</v>
      </c>
      <c r="O251" s="40"/>
      <c r="P251" s="200">
        <f>O251*H251</f>
        <v>0</v>
      </c>
      <c r="Q251" s="200">
        <v>0</v>
      </c>
      <c r="R251" s="200">
        <f>Q251*H251</f>
        <v>0</v>
      </c>
      <c r="S251" s="200">
        <v>0</v>
      </c>
      <c r="T251" s="201">
        <f>S251*H251</f>
        <v>0</v>
      </c>
      <c r="AR251" s="22" t="s">
        <v>224</v>
      </c>
      <c r="AT251" s="22" t="s">
        <v>143</v>
      </c>
      <c r="AU251" s="22" t="s">
        <v>87</v>
      </c>
      <c r="AY251" s="22" t="s">
        <v>140</v>
      </c>
      <c r="BE251" s="202">
        <f>IF(N251="základní",J251,0)</f>
        <v>0</v>
      </c>
      <c r="BF251" s="202">
        <f>IF(N251="snížená",J251,0)</f>
        <v>0</v>
      </c>
      <c r="BG251" s="202">
        <f>IF(N251="zákl. přenesená",J251,0)</f>
        <v>0</v>
      </c>
      <c r="BH251" s="202">
        <f>IF(N251="sníž. přenesená",J251,0)</f>
        <v>0</v>
      </c>
      <c r="BI251" s="202">
        <f>IF(N251="nulová",J251,0)</f>
        <v>0</v>
      </c>
      <c r="BJ251" s="22" t="s">
        <v>24</v>
      </c>
      <c r="BK251" s="202">
        <f>ROUND(I251*H251,2)</f>
        <v>0</v>
      </c>
      <c r="BL251" s="22" t="s">
        <v>224</v>
      </c>
      <c r="BM251" s="22" t="s">
        <v>533</v>
      </c>
    </row>
    <row r="252" spans="2:65" s="12" customFormat="1">
      <c r="B252" s="215"/>
      <c r="C252" s="216"/>
      <c r="D252" s="205" t="s">
        <v>150</v>
      </c>
      <c r="E252" s="227" t="s">
        <v>22</v>
      </c>
      <c r="F252" s="228" t="s">
        <v>534</v>
      </c>
      <c r="G252" s="216"/>
      <c r="H252" s="229">
        <v>174.298</v>
      </c>
      <c r="I252" s="221"/>
      <c r="J252" s="216"/>
      <c r="K252" s="216"/>
      <c r="L252" s="222"/>
      <c r="M252" s="223"/>
      <c r="N252" s="224"/>
      <c r="O252" s="224"/>
      <c r="P252" s="224"/>
      <c r="Q252" s="224"/>
      <c r="R252" s="224"/>
      <c r="S252" s="224"/>
      <c r="T252" s="225"/>
      <c r="AT252" s="226" t="s">
        <v>150</v>
      </c>
      <c r="AU252" s="226" t="s">
        <v>87</v>
      </c>
      <c r="AV252" s="12" t="s">
        <v>87</v>
      </c>
      <c r="AW252" s="12" t="s">
        <v>41</v>
      </c>
      <c r="AX252" s="12" t="s">
        <v>78</v>
      </c>
      <c r="AY252" s="226" t="s">
        <v>140</v>
      </c>
    </row>
    <row r="253" spans="2:65" s="12" customFormat="1">
      <c r="B253" s="215"/>
      <c r="C253" s="216"/>
      <c r="D253" s="217" t="s">
        <v>150</v>
      </c>
      <c r="E253" s="218" t="s">
        <v>22</v>
      </c>
      <c r="F253" s="219" t="s">
        <v>535</v>
      </c>
      <c r="G253" s="216"/>
      <c r="H253" s="220">
        <v>6.9</v>
      </c>
      <c r="I253" s="221"/>
      <c r="J253" s="216"/>
      <c r="K253" s="216"/>
      <c r="L253" s="222"/>
      <c r="M253" s="223"/>
      <c r="N253" s="224"/>
      <c r="O253" s="224"/>
      <c r="P253" s="224"/>
      <c r="Q253" s="224"/>
      <c r="R253" s="224"/>
      <c r="S253" s="224"/>
      <c r="T253" s="225"/>
      <c r="AT253" s="226" t="s">
        <v>150</v>
      </c>
      <c r="AU253" s="226" t="s">
        <v>87</v>
      </c>
      <c r="AV253" s="12" t="s">
        <v>87</v>
      </c>
      <c r="AW253" s="12" t="s">
        <v>41</v>
      </c>
      <c r="AX253" s="12" t="s">
        <v>78</v>
      </c>
      <c r="AY253" s="226" t="s">
        <v>140</v>
      </c>
    </row>
    <row r="254" spans="2:65" s="1" customFormat="1" ht="31.5" customHeight="1">
      <c r="B254" s="39"/>
      <c r="C254" s="230" t="s">
        <v>536</v>
      </c>
      <c r="D254" s="230" t="s">
        <v>434</v>
      </c>
      <c r="E254" s="231" t="s">
        <v>537</v>
      </c>
      <c r="F254" s="232" t="s">
        <v>538</v>
      </c>
      <c r="G254" s="233" t="s">
        <v>146</v>
      </c>
      <c r="H254" s="234">
        <v>3.9140000000000001</v>
      </c>
      <c r="I254" s="235"/>
      <c r="J254" s="236">
        <f>ROUND(I254*H254,2)</f>
        <v>0</v>
      </c>
      <c r="K254" s="232" t="s">
        <v>147</v>
      </c>
      <c r="L254" s="237"/>
      <c r="M254" s="238" t="s">
        <v>22</v>
      </c>
      <c r="N254" s="239" t="s">
        <v>49</v>
      </c>
      <c r="O254" s="40"/>
      <c r="P254" s="200">
        <f>O254*H254</f>
        <v>0</v>
      </c>
      <c r="Q254" s="200">
        <v>0.55000000000000004</v>
      </c>
      <c r="R254" s="200">
        <f>Q254*H254</f>
        <v>2.1527000000000003</v>
      </c>
      <c r="S254" s="200">
        <v>0</v>
      </c>
      <c r="T254" s="201">
        <f>S254*H254</f>
        <v>0</v>
      </c>
      <c r="AR254" s="22" t="s">
        <v>301</v>
      </c>
      <c r="AT254" s="22" t="s">
        <v>434</v>
      </c>
      <c r="AU254" s="22" t="s">
        <v>87</v>
      </c>
      <c r="AY254" s="22" t="s">
        <v>140</v>
      </c>
      <c r="BE254" s="202">
        <f>IF(N254="základní",J254,0)</f>
        <v>0</v>
      </c>
      <c r="BF254" s="202">
        <f>IF(N254="snížená",J254,0)</f>
        <v>0</v>
      </c>
      <c r="BG254" s="202">
        <f>IF(N254="zákl. přenesená",J254,0)</f>
        <v>0</v>
      </c>
      <c r="BH254" s="202">
        <f>IF(N254="sníž. přenesená",J254,0)</f>
        <v>0</v>
      </c>
      <c r="BI254" s="202">
        <f>IF(N254="nulová",J254,0)</f>
        <v>0</v>
      </c>
      <c r="BJ254" s="22" t="s">
        <v>24</v>
      </c>
      <c r="BK254" s="202">
        <f>ROUND(I254*H254,2)</f>
        <v>0</v>
      </c>
      <c r="BL254" s="22" t="s">
        <v>224</v>
      </c>
      <c r="BM254" s="22" t="s">
        <v>539</v>
      </c>
    </row>
    <row r="255" spans="2:65" s="12" customFormat="1">
      <c r="B255" s="215"/>
      <c r="C255" s="216"/>
      <c r="D255" s="205" t="s">
        <v>150</v>
      </c>
      <c r="E255" s="227" t="s">
        <v>22</v>
      </c>
      <c r="F255" s="228" t="s">
        <v>540</v>
      </c>
      <c r="G255" s="216"/>
      <c r="H255" s="229">
        <v>3.6240000000000001</v>
      </c>
      <c r="I255" s="221"/>
      <c r="J255" s="216"/>
      <c r="K255" s="216"/>
      <c r="L255" s="222"/>
      <c r="M255" s="223"/>
      <c r="N255" s="224"/>
      <c r="O255" s="224"/>
      <c r="P255" s="224"/>
      <c r="Q255" s="224"/>
      <c r="R255" s="224"/>
      <c r="S255" s="224"/>
      <c r="T255" s="225"/>
      <c r="AT255" s="226" t="s">
        <v>150</v>
      </c>
      <c r="AU255" s="226" t="s">
        <v>87</v>
      </c>
      <c r="AV255" s="12" t="s">
        <v>87</v>
      </c>
      <c r="AW255" s="12" t="s">
        <v>41</v>
      </c>
      <c r="AX255" s="12" t="s">
        <v>78</v>
      </c>
      <c r="AY255" s="226" t="s">
        <v>140</v>
      </c>
    </row>
    <row r="256" spans="2:65" s="12" customFormat="1">
      <c r="B256" s="215"/>
      <c r="C256" s="216"/>
      <c r="D256" s="217" t="s">
        <v>150</v>
      </c>
      <c r="E256" s="216"/>
      <c r="F256" s="219" t="s">
        <v>541</v>
      </c>
      <c r="G256" s="216"/>
      <c r="H256" s="220">
        <v>3.9140000000000001</v>
      </c>
      <c r="I256" s="221"/>
      <c r="J256" s="216"/>
      <c r="K256" s="216"/>
      <c r="L256" s="222"/>
      <c r="M256" s="223"/>
      <c r="N256" s="224"/>
      <c r="O256" s="224"/>
      <c r="P256" s="224"/>
      <c r="Q256" s="224"/>
      <c r="R256" s="224"/>
      <c r="S256" s="224"/>
      <c r="T256" s="225"/>
      <c r="AT256" s="226" t="s">
        <v>150</v>
      </c>
      <c r="AU256" s="226" t="s">
        <v>87</v>
      </c>
      <c r="AV256" s="12" t="s">
        <v>87</v>
      </c>
      <c r="AW256" s="12" t="s">
        <v>6</v>
      </c>
      <c r="AX256" s="12" t="s">
        <v>24</v>
      </c>
      <c r="AY256" s="226" t="s">
        <v>140</v>
      </c>
    </row>
    <row r="257" spans="2:65" s="1" customFormat="1" ht="22.5" customHeight="1">
      <c r="B257" s="39"/>
      <c r="C257" s="191" t="s">
        <v>542</v>
      </c>
      <c r="D257" s="191" t="s">
        <v>143</v>
      </c>
      <c r="E257" s="192" t="s">
        <v>543</v>
      </c>
      <c r="F257" s="193" t="s">
        <v>544</v>
      </c>
      <c r="G257" s="194" t="s">
        <v>158</v>
      </c>
      <c r="H257" s="195">
        <v>118.8</v>
      </c>
      <c r="I257" s="196"/>
      <c r="J257" s="197">
        <f>ROUND(I257*H257,2)</f>
        <v>0</v>
      </c>
      <c r="K257" s="193" t="s">
        <v>147</v>
      </c>
      <c r="L257" s="59"/>
      <c r="M257" s="198" t="s">
        <v>22</v>
      </c>
      <c r="N257" s="199" t="s">
        <v>49</v>
      </c>
      <c r="O257" s="40"/>
      <c r="P257" s="200">
        <f>O257*H257</f>
        <v>0</v>
      </c>
      <c r="Q257" s="200">
        <v>0</v>
      </c>
      <c r="R257" s="200">
        <f>Q257*H257</f>
        <v>0</v>
      </c>
      <c r="S257" s="200">
        <v>0</v>
      </c>
      <c r="T257" s="201">
        <f>S257*H257</f>
        <v>0</v>
      </c>
      <c r="AR257" s="22" t="s">
        <v>224</v>
      </c>
      <c r="AT257" s="22" t="s">
        <v>143</v>
      </c>
      <c r="AU257" s="22" t="s">
        <v>87</v>
      </c>
      <c r="AY257" s="22" t="s">
        <v>140</v>
      </c>
      <c r="BE257" s="202">
        <f>IF(N257="základní",J257,0)</f>
        <v>0</v>
      </c>
      <c r="BF257" s="202">
        <f>IF(N257="snížená",J257,0)</f>
        <v>0</v>
      </c>
      <c r="BG257" s="202">
        <f>IF(N257="zákl. přenesená",J257,0)</f>
        <v>0</v>
      </c>
      <c r="BH257" s="202">
        <f>IF(N257="sníž. přenesená",J257,0)</f>
        <v>0</v>
      </c>
      <c r="BI257" s="202">
        <f>IF(N257="nulová",J257,0)</f>
        <v>0</v>
      </c>
      <c r="BJ257" s="22" t="s">
        <v>24</v>
      </c>
      <c r="BK257" s="202">
        <f>ROUND(I257*H257,2)</f>
        <v>0</v>
      </c>
      <c r="BL257" s="22" t="s">
        <v>224</v>
      </c>
      <c r="BM257" s="22" t="s">
        <v>545</v>
      </c>
    </row>
    <row r="258" spans="2:65" s="11" customFormat="1">
      <c r="B258" s="203"/>
      <c r="C258" s="204"/>
      <c r="D258" s="205" t="s">
        <v>150</v>
      </c>
      <c r="E258" s="206" t="s">
        <v>22</v>
      </c>
      <c r="F258" s="207" t="s">
        <v>546</v>
      </c>
      <c r="G258" s="204"/>
      <c r="H258" s="208" t="s">
        <v>22</v>
      </c>
      <c r="I258" s="209"/>
      <c r="J258" s="204"/>
      <c r="K258" s="204"/>
      <c r="L258" s="210"/>
      <c r="M258" s="211"/>
      <c r="N258" s="212"/>
      <c r="O258" s="212"/>
      <c r="P258" s="212"/>
      <c r="Q258" s="212"/>
      <c r="R258" s="212"/>
      <c r="S258" s="212"/>
      <c r="T258" s="213"/>
      <c r="AT258" s="214" t="s">
        <v>150</v>
      </c>
      <c r="AU258" s="214" t="s">
        <v>87</v>
      </c>
      <c r="AV258" s="11" t="s">
        <v>24</v>
      </c>
      <c r="AW258" s="11" t="s">
        <v>41</v>
      </c>
      <c r="AX258" s="11" t="s">
        <v>78</v>
      </c>
      <c r="AY258" s="214" t="s">
        <v>140</v>
      </c>
    </row>
    <row r="259" spans="2:65" s="12" customFormat="1">
      <c r="B259" s="215"/>
      <c r="C259" s="216"/>
      <c r="D259" s="217" t="s">
        <v>150</v>
      </c>
      <c r="E259" s="218" t="s">
        <v>22</v>
      </c>
      <c r="F259" s="219" t="s">
        <v>547</v>
      </c>
      <c r="G259" s="216"/>
      <c r="H259" s="220">
        <v>118.8</v>
      </c>
      <c r="I259" s="221"/>
      <c r="J259" s="216"/>
      <c r="K259" s="216"/>
      <c r="L259" s="222"/>
      <c r="M259" s="223"/>
      <c r="N259" s="224"/>
      <c r="O259" s="224"/>
      <c r="P259" s="224"/>
      <c r="Q259" s="224"/>
      <c r="R259" s="224"/>
      <c r="S259" s="224"/>
      <c r="T259" s="225"/>
      <c r="AT259" s="226" t="s">
        <v>150</v>
      </c>
      <c r="AU259" s="226" t="s">
        <v>87</v>
      </c>
      <c r="AV259" s="12" t="s">
        <v>87</v>
      </c>
      <c r="AW259" s="12" t="s">
        <v>41</v>
      </c>
      <c r="AX259" s="12" t="s">
        <v>78</v>
      </c>
      <c r="AY259" s="226" t="s">
        <v>140</v>
      </c>
    </row>
    <row r="260" spans="2:65" s="1" customFormat="1" ht="31.5" customHeight="1">
      <c r="B260" s="39"/>
      <c r="C260" s="230" t="s">
        <v>548</v>
      </c>
      <c r="D260" s="230" t="s">
        <v>434</v>
      </c>
      <c r="E260" s="231" t="s">
        <v>549</v>
      </c>
      <c r="F260" s="232" t="s">
        <v>550</v>
      </c>
      <c r="G260" s="233" t="s">
        <v>146</v>
      </c>
      <c r="H260" s="234">
        <v>6.415</v>
      </c>
      <c r="I260" s="235"/>
      <c r="J260" s="236">
        <f>ROUND(I260*H260,2)</f>
        <v>0</v>
      </c>
      <c r="K260" s="232" t="s">
        <v>147</v>
      </c>
      <c r="L260" s="237"/>
      <c r="M260" s="238" t="s">
        <v>22</v>
      </c>
      <c r="N260" s="239" t="s">
        <v>49</v>
      </c>
      <c r="O260" s="40"/>
      <c r="P260" s="200">
        <f>O260*H260</f>
        <v>0</v>
      </c>
      <c r="Q260" s="200">
        <v>0.55000000000000004</v>
      </c>
      <c r="R260" s="200">
        <f>Q260*H260</f>
        <v>3.5282500000000003</v>
      </c>
      <c r="S260" s="200">
        <v>0</v>
      </c>
      <c r="T260" s="201">
        <f>S260*H260</f>
        <v>0</v>
      </c>
      <c r="AR260" s="22" t="s">
        <v>301</v>
      </c>
      <c r="AT260" s="22" t="s">
        <v>434</v>
      </c>
      <c r="AU260" s="22" t="s">
        <v>87</v>
      </c>
      <c r="AY260" s="22" t="s">
        <v>140</v>
      </c>
      <c r="BE260" s="202">
        <f>IF(N260="základní",J260,0)</f>
        <v>0</v>
      </c>
      <c r="BF260" s="202">
        <f>IF(N260="snížená",J260,0)</f>
        <v>0</v>
      </c>
      <c r="BG260" s="202">
        <f>IF(N260="zákl. přenesená",J260,0)</f>
        <v>0</v>
      </c>
      <c r="BH260" s="202">
        <f>IF(N260="sníž. přenesená",J260,0)</f>
        <v>0</v>
      </c>
      <c r="BI260" s="202">
        <f>IF(N260="nulová",J260,0)</f>
        <v>0</v>
      </c>
      <c r="BJ260" s="22" t="s">
        <v>24</v>
      </c>
      <c r="BK260" s="202">
        <f>ROUND(I260*H260,2)</f>
        <v>0</v>
      </c>
      <c r="BL260" s="22" t="s">
        <v>224</v>
      </c>
      <c r="BM260" s="22" t="s">
        <v>551</v>
      </c>
    </row>
    <row r="261" spans="2:65" s="12" customFormat="1">
      <c r="B261" s="215"/>
      <c r="C261" s="216"/>
      <c r="D261" s="205" t="s">
        <v>150</v>
      </c>
      <c r="E261" s="227" t="s">
        <v>22</v>
      </c>
      <c r="F261" s="228" t="s">
        <v>552</v>
      </c>
      <c r="G261" s="216"/>
      <c r="H261" s="229">
        <v>5.94</v>
      </c>
      <c r="I261" s="221"/>
      <c r="J261" s="216"/>
      <c r="K261" s="216"/>
      <c r="L261" s="222"/>
      <c r="M261" s="223"/>
      <c r="N261" s="224"/>
      <c r="O261" s="224"/>
      <c r="P261" s="224"/>
      <c r="Q261" s="224"/>
      <c r="R261" s="224"/>
      <c r="S261" s="224"/>
      <c r="T261" s="225"/>
      <c r="AT261" s="226" t="s">
        <v>150</v>
      </c>
      <c r="AU261" s="226" t="s">
        <v>87</v>
      </c>
      <c r="AV261" s="12" t="s">
        <v>87</v>
      </c>
      <c r="AW261" s="12" t="s">
        <v>41</v>
      </c>
      <c r="AX261" s="12" t="s">
        <v>78</v>
      </c>
      <c r="AY261" s="226" t="s">
        <v>140</v>
      </c>
    </row>
    <row r="262" spans="2:65" s="12" customFormat="1">
      <c r="B262" s="215"/>
      <c r="C262" s="216"/>
      <c r="D262" s="217" t="s">
        <v>150</v>
      </c>
      <c r="E262" s="216"/>
      <c r="F262" s="219" t="s">
        <v>553</v>
      </c>
      <c r="G262" s="216"/>
      <c r="H262" s="220">
        <v>6.415</v>
      </c>
      <c r="I262" s="221"/>
      <c r="J262" s="216"/>
      <c r="K262" s="216"/>
      <c r="L262" s="222"/>
      <c r="M262" s="223"/>
      <c r="N262" s="224"/>
      <c r="O262" s="224"/>
      <c r="P262" s="224"/>
      <c r="Q262" s="224"/>
      <c r="R262" s="224"/>
      <c r="S262" s="224"/>
      <c r="T262" s="225"/>
      <c r="AT262" s="226" t="s">
        <v>150</v>
      </c>
      <c r="AU262" s="226" t="s">
        <v>87</v>
      </c>
      <c r="AV262" s="12" t="s">
        <v>87</v>
      </c>
      <c r="AW262" s="12" t="s">
        <v>6</v>
      </c>
      <c r="AX262" s="12" t="s">
        <v>24</v>
      </c>
      <c r="AY262" s="226" t="s">
        <v>140</v>
      </c>
    </row>
    <row r="263" spans="2:65" s="1" customFormat="1" ht="22.5" customHeight="1">
      <c r="B263" s="39"/>
      <c r="C263" s="191" t="s">
        <v>554</v>
      </c>
      <c r="D263" s="191" t="s">
        <v>143</v>
      </c>
      <c r="E263" s="192" t="s">
        <v>555</v>
      </c>
      <c r="F263" s="193" t="s">
        <v>556</v>
      </c>
      <c r="G263" s="194" t="s">
        <v>158</v>
      </c>
      <c r="H263" s="195">
        <v>118.8</v>
      </c>
      <c r="I263" s="196"/>
      <c r="J263" s="197">
        <f>ROUND(I263*H263,2)</f>
        <v>0</v>
      </c>
      <c r="K263" s="193" t="s">
        <v>147</v>
      </c>
      <c r="L263" s="59"/>
      <c r="M263" s="198" t="s">
        <v>22</v>
      </c>
      <c r="N263" s="199" t="s">
        <v>49</v>
      </c>
      <c r="O263" s="40"/>
      <c r="P263" s="200">
        <f>O263*H263</f>
        <v>0</v>
      </c>
      <c r="Q263" s="200">
        <v>0</v>
      </c>
      <c r="R263" s="200">
        <f>Q263*H263</f>
        <v>0</v>
      </c>
      <c r="S263" s="200">
        <v>0</v>
      </c>
      <c r="T263" s="201">
        <f>S263*H263</f>
        <v>0</v>
      </c>
      <c r="AR263" s="22" t="s">
        <v>224</v>
      </c>
      <c r="AT263" s="22" t="s">
        <v>143</v>
      </c>
      <c r="AU263" s="22" t="s">
        <v>87</v>
      </c>
      <c r="AY263" s="22" t="s">
        <v>140</v>
      </c>
      <c r="BE263" s="202">
        <f>IF(N263="základní",J263,0)</f>
        <v>0</v>
      </c>
      <c r="BF263" s="202">
        <f>IF(N263="snížená",J263,0)</f>
        <v>0</v>
      </c>
      <c r="BG263" s="202">
        <f>IF(N263="zákl. přenesená",J263,0)</f>
        <v>0</v>
      </c>
      <c r="BH263" s="202">
        <f>IF(N263="sníž. přenesená",J263,0)</f>
        <v>0</v>
      </c>
      <c r="BI263" s="202">
        <f>IF(N263="nulová",J263,0)</f>
        <v>0</v>
      </c>
      <c r="BJ263" s="22" t="s">
        <v>24</v>
      </c>
      <c r="BK263" s="202">
        <f>ROUND(I263*H263,2)</f>
        <v>0</v>
      </c>
      <c r="BL263" s="22" t="s">
        <v>224</v>
      </c>
      <c r="BM263" s="22" t="s">
        <v>557</v>
      </c>
    </row>
    <row r="264" spans="2:65" s="11" customFormat="1">
      <c r="B264" s="203"/>
      <c r="C264" s="204"/>
      <c r="D264" s="205" t="s">
        <v>150</v>
      </c>
      <c r="E264" s="206" t="s">
        <v>22</v>
      </c>
      <c r="F264" s="207" t="s">
        <v>546</v>
      </c>
      <c r="G264" s="204"/>
      <c r="H264" s="208" t="s">
        <v>22</v>
      </c>
      <c r="I264" s="209"/>
      <c r="J264" s="204"/>
      <c r="K264" s="204"/>
      <c r="L264" s="210"/>
      <c r="M264" s="211"/>
      <c r="N264" s="212"/>
      <c r="O264" s="212"/>
      <c r="P264" s="212"/>
      <c r="Q264" s="212"/>
      <c r="R264" s="212"/>
      <c r="S264" s="212"/>
      <c r="T264" s="213"/>
      <c r="AT264" s="214" t="s">
        <v>150</v>
      </c>
      <c r="AU264" s="214" t="s">
        <v>87</v>
      </c>
      <c r="AV264" s="11" t="s">
        <v>24</v>
      </c>
      <c r="AW264" s="11" t="s">
        <v>41</v>
      </c>
      <c r="AX264" s="11" t="s">
        <v>78</v>
      </c>
      <c r="AY264" s="214" t="s">
        <v>140</v>
      </c>
    </row>
    <row r="265" spans="2:65" s="12" customFormat="1">
      <c r="B265" s="215"/>
      <c r="C265" s="216"/>
      <c r="D265" s="217" t="s">
        <v>150</v>
      </c>
      <c r="E265" s="218" t="s">
        <v>22</v>
      </c>
      <c r="F265" s="219" t="s">
        <v>547</v>
      </c>
      <c r="G265" s="216"/>
      <c r="H265" s="220">
        <v>118.8</v>
      </c>
      <c r="I265" s="221"/>
      <c r="J265" s="216"/>
      <c r="K265" s="216"/>
      <c r="L265" s="222"/>
      <c r="M265" s="223"/>
      <c r="N265" s="224"/>
      <c r="O265" s="224"/>
      <c r="P265" s="224"/>
      <c r="Q265" s="224"/>
      <c r="R265" s="224"/>
      <c r="S265" s="224"/>
      <c r="T265" s="225"/>
      <c r="AT265" s="226" t="s">
        <v>150</v>
      </c>
      <c r="AU265" s="226" t="s">
        <v>87</v>
      </c>
      <c r="AV265" s="12" t="s">
        <v>87</v>
      </c>
      <c r="AW265" s="12" t="s">
        <v>41</v>
      </c>
      <c r="AX265" s="12" t="s">
        <v>78</v>
      </c>
      <c r="AY265" s="226" t="s">
        <v>140</v>
      </c>
    </row>
    <row r="266" spans="2:65" s="1" customFormat="1" ht="31.5" customHeight="1">
      <c r="B266" s="39"/>
      <c r="C266" s="230" t="s">
        <v>558</v>
      </c>
      <c r="D266" s="230" t="s">
        <v>434</v>
      </c>
      <c r="E266" s="231" t="s">
        <v>559</v>
      </c>
      <c r="F266" s="232" t="s">
        <v>560</v>
      </c>
      <c r="G266" s="233" t="s">
        <v>146</v>
      </c>
      <c r="H266" s="234">
        <v>2</v>
      </c>
      <c r="I266" s="235"/>
      <c r="J266" s="236">
        <f>ROUND(I266*H266,2)</f>
        <v>0</v>
      </c>
      <c r="K266" s="232" t="s">
        <v>147</v>
      </c>
      <c r="L266" s="237"/>
      <c r="M266" s="238" t="s">
        <v>22</v>
      </c>
      <c r="N266" s="239" t="s">
        <v>49</v>
      </c>
      <c r="O266" s="40"/>
      <c r="P266" s="200">
        <f>O266*H266</f>
        <v>0</v>
      </c>
      <c r="Q266" s="200">
        <v>0.55000000000000004</v>
      </c>
      <c r="R266" s="200">
        <f>Q266*H266</f>
        <v>1.1000000000000001</v>
      </c>
      <c r="S266" s="200">
        <v>0</v>
      </c>
      <c r="T266" s="201">
        <f>S266*H266</f>
        <v>0</v>
      </c>
      <c r="AR266" s="22" t="s">
        <v>301</v>
      </c>
      <c r="AT266" s="22" t="s">
        <v>434</v>
      </c>
      <c r="AU266" s="22" t="s">
        <v>87</v>
      </c>
      <c r="AY266" s="22" t="s">
        <v>140</v>
      </c>
      <c r="BE266" s="202">
        <f>IF(N266="základní",J266,0)</f>
        <v>0</v>
      </c>
      <c r="BF266" s="202">
        <f>IF(N266="snížená",J266,0)</f>
        <v>0</v>
      </c>
      <c r="BG266" s="202">
        <f>IF(N266="zákl. přenesená",J266,0)</f>
        <v>0</v>
      </c>
      <c r="BH266" s="202">
        <f>IF(N266="sníž. přenesená",J266,0)</f>
        <v>0</v>
      </c>
      <c r="BI266" s="202">
        <f>IF(N266="nulová",J266,0)</f>
        <v>0</v>
      </c>
      <c r="BJ266" s="22" t="s">
        <v>24</v>
      </c>
      <c r="BK266" s="202">
        <f>ROUND(I266*H266,2)</f>
        <v>0</v>
      </c>
      <c r="BL266" s="22" t="s">
        <v>224</v>
      </c>
      <c r="BM266" s="22" t="s">
        <v>561</v>
      </c>
    </row>
    <row r="267" spans="2:65" s="1" customFormat="1" ht="22.5" customHeight="1">
      <c r="B267" s="39"/>
      <c r="C267" s="191" t="s">
        <v>562</v>
      </c>
      <c r="D267" s="191" t="s">
        <v>143</v>
      </c>
      <c r="E267" s="192" t="s">
        <v>563</v>
      </c>
      <c r="F267" s="193" t="s">
        <v>564</v>
      </c>
      <c r="G267" s="194" t="s">
        <v>158</v>
      </c>
      <c r="H267" s="195">
        <v>992.17</v>
      </c>
      <c r="I267" s="196"/>
      <c r="J267" s="197">
        <f>ROUND(I267*H267,2)</f>
        <v>0</v>
      </c>
      <c r="K267" s="193" t="s">
        <v>147</v>
      </c>
      <c r="L267" s="59"/>
      <c r="M267" s="198" t="s">
        <v>22</v>
      </c>
      <c r="N267" s="199" t="s">
        <v>49</v>
      </c>
      <c r="O267" s="40"/>
      <c r="P267" s="200">
        <f>O267*H267</f>
        <v>0</v>
      </c>
      <c r="Q267" s="200">
        <v>1.9000000000000001E-4</v>
      </c>
      <c r="R267" s="200">
        <f>Q267*H267</f>
        <v>0.18851229999999999</v>
      </c>
      <c r="S267" s="200">
        <v>0</v>
      </c>
      <c r="T267" s="201">
        <f>S267*H267</f>
        <v>0</v>
      </c>
      <c r="AR267" s="22" t="s">
        <v>224</v>
      </c>
      <c r="AT267" s="22" t="s">
        <v>143</v>
      </c>
      <c r="AU267" s="22" t="s">
        <v>87</v>
      </c>
      <c r="AY267" s="22" t="s">
        <v>140</v>
      </c>
      <c r="BE267" s="202">
        <f>IF(N267="základní",J267,0)</f>
        <v>0</v>
      </c>
      <c r="BF267" s="202">
        <f>IF(N267="snížená",J267,0)</f>
        <v>0</v>
      </c>
      <c r="BG267" s="202">
        <f>IF(N267="zákl. přenesená",J267,0)</f>
        <v>0</v>
      </c>
      <c r="BH267" s="202">
        <f>IF(N267="sníž. přenesená",J267,0)</f>
        <v>0</v>
      </c>
      <c r="BI267" s="202">
        <f>IF(N267="nulová",J267,0)</f>
        <v>0</v>
      </c>
      <c r="BJ267" s="22" t="s">
        <v>24</v>
      </c>
      <c r="BK267" s="202">
        <f>ROUND(I267*H267,2)</f>
        <v>0</v>
      </c>
      <c r="BL267" s="22" t="s">
        <v>224</v>
      </c>
      <c r="BM267" s="22" t="s">
        <v>565</v>
      </c>
    </row>
    <row r="268" spans="2:65" s="11" customFormat="1">
      <c r="B268" s="203"/>
      <c r="C268" s="204"/>
      <c r="D268" s="205" t="s">
        <v>150</v>
      </c>
      <c r="E268" s="206" t="s">
        <v>22</v>
      </c>
      <c r="F268" s="207" t="s">
        <v>566</v>
      </c>
      <c r="G268" s="204"/>
      <c r="H268" s="208" t="s">
        <v>22</v>
      </c>
      <c r="I268" s="209"/>
      <c r="J268" s="204"/>
      <c r="K268" s="204"/>
      <c r="L268" s="210"/>
      <c r="M268" s="211"/>
      <c r="N268" s="212"/>
      <c r="O268" s="212"/>
      <c r="P268" s="212"/>
      <c r="Q268" s="212"/>
      <c r="R268" s="212"/>
      <c r="S268" s="212"/>
      <c r="T268" s="213"/>
      <c r="AT268" s="214" t="s">
        <v>150</v>
      </c>
      <c r="AU268" s="214" t="s">
        <v>87</v>
      </c>
      <c r="AV268" s="11" t="s">
        <v>24</v>
      </c>
      <c r="AW268" s="11" t="s">
        <v>41</v>
      </c>
      <c r="AX268" s="11" t="s">
        <v>78</v>
      </c>
      <c r="AY268" s="214" t="s">
        <v>140</v>
      </c>
    </row>
    <row r="269" spans="2:65" s="12" customFormat="1">
      <c r="B269" s="215"/>
      <c r="C269" s="216"/>
      <c r="D269" s="205" t="s">
        <v>150</v>
      </c>
      <c r="E269" s="227" t="s">
        <v>22</v>
      </c>
      <c r="F269" s="228" t="s">
        <v>567</v>
      </c>
      <c r="G269" s="216"/>
      <c r="H269" s="229">
        <v>237.6</v>
      </c>
      <c r="I269" s="221"/>
      <c r="J269" s="216"/>
      <c r="K269" s="216"/>
      <c r="L269" s="222"/>
      <c r="M269" s="223"/>
      <c r="N269" s="224"/>
      <c r="O269" s="224"/>
      <c r="P269" s="224"/>
      <c r="Q269" s="224"/>
      <c r="R269" s="224"/>
      <c r="S269" s="224"/>
      <c r="T269" s="225"/>
      <c r="AT269" s="226" t="s">
        <v>150</v>
      </c>
      <c r="AU269" s="226" t="s">
        <v>87</v>
      </c>
      <c r="AV269" s="12" t="s">
        <v>87</v>
      </c>
      <c r="AW269" s="12" t="s">
        <v>41</v>
      </c>
      <c r="AX269" s="12" t="s">
        <v>78</v>
      </c>
      <c r="AY269" s="226" t="s">
        <v>140</v>
      </c>
    </row>
    <row r="270" spans="2:65" s="11" customFormat="1">
      <c r="B270" s="203"/>
      <c r="C270" s="204"/>
      <c r="D270" s="205" t="s">
        <v>150</v>
      </c>
      <c r="E270" s="206" t="s">
        <v>22</v>
      </c>
      <c r="F270" s="207" t="s">
        <v>568</v>
      </c>
      <c r="G270" s="204"/>
      <c r="H270" s="208" t="s">
        <v>22</v>
      </c>
      <c r="I270" s="209"/>
      <c r="J270" s="204"/>
      <c r="K270" s="204"/>
      <c r="L270" s="210"/>
      <c r="M270" s="211"/>
      <c r="N270" s="212"/>
      <c r="O270" s="212"/>
      <c r="P270" s="212"/>
      <c r="Q270" s="212"/>
      <c r="R270" s="212"/>
      <c r="S270" s="212"/>
      <c r="T270" s="213"/>
      <c r="AT270" s="214" t="s">
        <v>150</v>
      </c>
      <c r="AU270" s="214" t="s">
        <v>87</v>
      </c>
      <c r="AV270" s="11" t="s">
        <v>24</v>
      </c>
      <c r="AW270" s="11" t="s">
        <v>41</v>
      </c>
      <c r="AX270" s="11" t="s">
        <v>78</v>
      </c>
      <c r="AY270" s="214" t="s">
        <v>140</v>
      </c>
    </row>
    <row r="271" spans="2:65" s="12" customFormat="1">
      <c r="B271" s="215"/>
      <c r="C271" s="216"/>
      <c r="D271" s="217" t="s">
        <v>150</v>
      </c>
      <c r="E271" s="218" t="s">
        <v>22</v>
      </c>
      <c r="F271" s="219" t="s">
        <v>569</v>
      </c>
      <c r="G271" s="216"/>
      <c r="H271" s="220">
        <v>754.57</v>
      </c>
      <c r="I271" s="221"/>
      <c r="J271" s="216"/>
      <c r="K271" s="216"/>
      <c r="L271" s="222"/>
      <c r="M271" s="223"/>
      <c r="N271" s="224"/>
      <c r="O271" s="224"/>
      <c r="P271" s="224"/>
      <c r="Q271" s="224"/>
      <c r="R271" s="224"/>
      <c r="S271" s="224"/>
      <c r="T271" s="225"/>
      <c r="AT271" s="226" t="s">
        <v>150</v>
      </c>
      <c r="AU271" s="226" t="s">
        <v>87</v>
      </c>
      <c r="AV271" s="12" t="s">
        <v>87</v>
      </c>
      <c r="AW271" s="12" t="s">
        <v>41</v>
      </c>
      <c r="AX271" s="12" t="s">
        <v>78</v>
      </c>
      <c r="AY271" s="226" t="s">
        <v>140</v>
      </c>
    </row>
    <row r="272" spans="2:65" s="1" customFormat="1" ht="22.5" customHeight="1">
      <c r="B272" s="39"/>
      <c r="C272" s="191" t="s">
        <v>570</v>
      </c>
      <c r="D272" s="191" t="s">
        <v>143</v>
      </c>
      <c r="E272" s="192" t="s">
        <v>571</v>
      </c>
      <c r="F272" s="193" t="s">
        <v>572</v>
      </c>
      <c r="G272" s="194" t="s">
        <v>158</v>
      </c>
      <c r="H272" s="195">
        <v>91.275000000000006</v>
      </c>
      <c r="I272" s="196"/>
      <c r="J272" s="197">
        <f>ROUND(I272*H272,2)</f>
        <v>0</v>
      </c>
      <c r="K272" s="193" t="s">
        <v>147</v>
      </c>
      <c r="L272" s="59"/>
      <c r="M272" s="198" t="s">
        <v>22</v>
      </c>
      <c r="N272" s="199" t="s">
        <v>49</v>
      </c>
      <c r="O272" s="40"/>
      <c r="P272" s="200">
        <f>O272*H272</f>
        <v>0</v>
      </c>
      <c r="Q272" s="200">
        <v>0</v>
      </c>
      <c r="R272" s="200">
        <f>Q272*H272</f>
        <v>0</v>
      </c>
      <c r="S272" s="200">
        <v>0</v>
      </c>
      <c r="T272" s="201">
        <f>S272*H272</f>
        <v>0</v>
      </c>
      <c r="AR272" s="22" t="s">
        <v>224</v>
      </c>
      <c r="AT272" s="22" t="s">
        <v>143</v>
      </c>
      <c r="AU272" s="22" t="s">
        <v>87</v>
      </c>
      <c r="AY272" s="22" t="s">
        <v>140</v>
      </c>
      <c r="BE272" s="202">
        <f>IF(N272="základní",J272,0)</f>
        <v>0</v>
      </c>
      <c r="BF272" s="202">
        <f>IF(N272="snížená",J272,0)</f>
        <v>0</v>
      </c>
      <c r="BG272" s="202">
        <f>IF(N272="zákl. přenesená",J272,0)</f>
        <v>0</v>
      </c>
      <c r="BH272" s="202">
        <f>IF(N272="sníž. přenesená",J272,0)</f>
        <v>0</v>
      </c>
      <c r="BI272" s="202">
        <f>IF(N272="nulová",J272,0)</f>
        <v>0</v>
      </c>
      <c r="BJ272" s="22" t="s">
        <v>24</v>
      </c>
      <c r="BK272" s="202">
        <f>ROUND(I272*H272,2)</f>
        <v>0</v>
      </c>
      <c r="BL272" s="22" t="s">
        <v>224</v>
      </c>
      <c r="BM272" s="22" t="s">
        <v>573</v>
      </c>
    </row>
    <row r="273" spans="2:65" s="11" customFormat="1">
      <c r="B273" s="203"/>
      <c r="C273" s="204"/>
      <c r="D273" s="205" t="s">
        <v>150</v>
      </c>
      <c r="E273" s="206" t="s">
        <v>22</v>
      </c>
      <c r="F273" s="207" t="s">
        <v>574</v>
      </c>
      <c r="G273" s="204"/>
      <c r="H273" s="208" t="s">
        <v>22</v>
      </c>
      <c r="I273" s="209"/>
      <c r="J273" s="204"/>
      <c r="K273" s="204"/>
      <c r="L273" s="210"/>
      <c r="M273" s="211"/>
      <c r="N273" s="212"/>
      <c r="O273" s="212"/>
      <c r="P273" s="212"/>
      <c r="Q273" s="212"/>
      <c r="R273" s="212"/>
      <c r="S273" s="212"/>
      <c r="T273" s="213"/>
      <c r="AT273" s="214" t="s">
        <v>150</v>
      </c>
      <c r="AU273" s="214" t="s">
        <v>87</v>
      </c>
      <c r="AV273" s="11" t="s">
        <v>24</v>
      </c>
      <c r="AW273" s="11" t="s">
        <v>41</v>
      </c>
      <c r="AX273" s="11" t="s">
        <v>78</v>
      </c>
      <c r="AY273" s="214" t="s">
        <v>140</v>
      </c>
    </row>
    <row r="274" spans="2:65" s="12" customFormat="1">
      <c r="B274" s="215"/>
      <c r="C274" s="216"/>
      <c r="D274" s="217" t="s">
        <v>150</v>
      </c>
      <c r="E274" s="218" t="s">
        <v>22</v>
      </c>
      <c r="F274" s="219" t="s">
        <v>575</v>
      </c>
      <c r="G274" s="216"/>
      <c r="H274" s="220">
        <v>91.275000000000006</v>
      </c>
      <c r="I274" s="221"/>
      <c r="J274" s="216"/>
      <c r="K274" s="216"/>
      <c r="L274" s="222"/>
      <c r="M274" s="223"/>
      <c r="N274" s="224"/>
      <c r="O274" s="224"/>
      <c r="P274" s="224"/>
      <c r="Q274" s="224"/>
      <c r="R274" s="224"/>
      <c r="S274" s="224"/>
      <c r="T274" s="225"/>
      <c r="AT274" s="226" t="s">
        <v>150</v>
      </c>
      <c r="AU274" s="226" t="s">
        <v>87</v>
      </c>
      <c r="AV274" s="12" t="s">
        <v>87</v>
      </c>
      <c r="AW274" s="12" t="s">
        <v>41</v>
      </c>
      <c r="AX274" s="12" t="s">
        <v>24</v>
      </c>
      <c r="AY274" s="226" t="s">
        <v>140</v>
      </c>
    </row>
    <row r="275" spans="2:65" s="1" customFormat="1" ht="22.5" customHeight="1">
      <c r="B275" s="39"/>
      <c r="C275" s="230" t="s">
        <v>576</v>
      </c>
      <c r="D275" s="230" t="s">
        <v>434</v>
      </c>
      <c r="E275" s="231" t="s">
        <v>577</v>
      </c>
      <c r="F275" s="232" t="s">
        <v>578</v>
      </c>
      <c r="G275" s="233" t="s">
        <v>158</v>
      </c>
      <c r="H275" s="234">
        <v>104.96599999999999</v>
      </c>
      <c r="I275" s="235"/>
      <c r="J275" s="236">
        <f>ROUND(I275*H275,2)</f>
        <v>0</v>
      </c>
      <c r="K275" s="232" t="s">
        <v>147</v>
      </c>
      <c r="L275" s="237"/>
      <c r="M275" s="238" t="s">
        <v>22</v>
      </c>
      <c r="N275" s="239" t="s">
        <v>49</v>
      </c>
      <c r="O275" s="40"/>
      <c r="P275" s="200">
        <f>O275*H275</f>
        <v>0</v>
      </c>
      <c r="Q275" s="200">
        <v>1.3999999999999999E-4</v>
      </c>
      <c r="R275" s="200">
        <f>Q275*H275</f>
        <v>1.4695239999999998E-2</v>
      </c>
      <c r="S275" s="200">
        <v>0</v>
      </c>
      <c r="T275" s="201">
        <f>S275*H275</f>
        <v>0</v>
      </c>
      <c r="AR275" s="22" t="s">
        <v>301</v>
      </c>
      <c r="AT275" s="22" t="s">
        <v>434</v>
      </c>
      <c r="AU275" s="22" t="s">
        <v>87</v>
      </c>
      <c r="AY275" s="22" t="s">
        <v>140</v>
      </c>
      <c r="BE275" s="202">
        <f>IF(N275="základní",J275,0)</f>
        <v>0</v>
      </c>
      <c r="BF275" s="202">
        <f>IF(N275="snížená",J275,0)</f>
        <v>0</v>
      </c>
      <c r="BG275" s="202">
        <f>IF(N275="zákl. přenesená",J275,0)</f>
        <v>0</v>
      </c>
      <c r="BH275" s="202">
        <f>IF(N275="sníž. přenesená",J275,0)</f>
        <v>0</v>
      </c>
      <c r="BI275" s="202">
        <f>IF(N275="nulová",J275,0)</f>
        <v>0</v>
      </c>
      <c r="BJ275" s="22" t="s">
        <v>24</v>
      </c>
      <c r="BK275" s="202">
        <f>ROUND(I275*H275,2)</f>
        <v>0</v>
      </c>
      <c r="BL275" s="22" t="s">
        <v>224</v>
      </c>
      <c r="BM275" s="22" t="s">
        <v>579</v>
      </c>
    </row>
    <row r="276" spans="2:65" s="12" customFormat="1">
      <c r="B276" s="215"/>
      <c r="C276" s="216"/>
      <c r="D276" s="217" t="s">
        <v>150</v>
      </c>
      <c r="E276" s="216"/>
      <c r="F276" s="219" t="s">
        <v>580</v>
      </c>
      <c r="G276" s="216"/>
      <c r="H276" s="220">
        <v>104.96599999999999</v>
      </c>
      <c r="I276" s="221"/>
      <c r="J276" s="216"/>
      <c r="K276" s="216"/>
      <c r="L276" s="222"/>
      <c r="M276" s="223"/>
      <c r="N276" s="224"/>
      <c r="O276" s="224"/>
      <c r="P276" s="224"/>
      <c r="Q276" s="224"/>
      <c r="R276" s="224"/>
      <c r="S276" s="224"/>
      <c r="T276" s="225"/>
      <c r="AT276" s="226" t="s">
        <v>150</v>
      </c>
      <c r="AU276" s="226" t="s">
        <v>87</v>
      </c>
      <c r="AV276" s="12" t="s">
        <v>87</v>
      </c>
      <c r="AW276" s="12" t="s">
        <v>6</v>
      </c>
      <c r="AX276" s="12" t="s">
        <v>24</v>
      </c>
      <c r="AY276" s="226" t="s">
        <v>140</v>
      </c>
    </row>
    <row r="277" spans="2:65" s="1" customFormat="1" ht="31.5" customHeight="1">
      <c r="B277" s="39"/>
      <c r="C277" s="191" t="s">
        <v>581</v>
      </c>
      <c r="D277" s="191" t="s">
        <v>143</v>
      </c>
      <c r="E277" s="192" t="s">
        <v>582</v>
      </c>
      <c r="F277" s="193" t="s">
        <v>583</v>
      </c>
      <c r="G277" s="194" t="s">
        <v>158</v>
      </c>
      <c r="H277" s="195">
        <v>200</v>
      </c>
      <c r="I277" s="196"/>
      <c r="J277" s="197">
        <f>ROUND(I277*H277,2)</f>
        <v>0</v>
      </c>
      <c r="K277" s="193" t="s">
        <v>22</v>
      </c>
      <c r="L277" s="59"/>
      <c r="M277" s="198" t="s">
        <v>22</v>
      </c>
      <c r="N277" s="199" t="s">
        <v>49</v>
      </c>
      <c r="O277" s="40"/>
      <c r="P277" s="200">
        <f>O277*H277</f>
        <v>0</v>
      </c>
      <c r="Q277" s="200">
        <v>0</v>
      </c>
      <c r="R277" s="200">
        <f>Q277*H277</f>
        <v>0</v>
      </c>
      <c r="S277" s="200">
        <v>0</v>
      </c>
      <c r="T277" s="201">
        <f>S277*H277</f>
        <v>0</v>
      </c>
      <c r="AR277" s="22" t="s">
        <v>584</v>
      </c>
      <c r="AT277" s="22" t="s">
        <v>143</v>
      </c>
      <c r="AU277" s="22" t="s">
        <v>87</v>
      </c>
      <c r="AY277" s="22" t="s">
        <v>140</v>
      </c>
      <c r="BE277" s="202">
        <f>IF(N277="základní",J277,0)</f>
        <v>0</v>
      </c>
      <c r="BF277" s="202">
        <f>IF(N277="snížená",J277,0)</f>
        <v>0</v>
      </c>
      <c r="BG277" s="202">
        <f>IF(N277="zákl. přenesená",J277,0)</f>
        <v>0</v>
      </c>
      <c r="BH277" s="202">
        <f>IF(N277="sníž. přenesená",J277,0)</f>
        <v>0</v>
      </c>
      <c r="BI277" s="202">
        <f>IF(N277="nulová",J277,0)</f>
        <v>0</v>
      </c>
      <c r="BJ277" s="22" t="s">
        <v>24</v>
      </c>
      <c r="BK277" s="202">
        <f>ROUND(I277*H277,2)</f>
        <v>0</v>
      </c>
      <c r="BL277" s="22" t="s">
        <v>584</v>
      </c>
      <c r="BM277" s="22" t="s">
        <v>585</v>
      </c>
    </row>
    <row r="278" spans="2:65" s="1" customFormat="1" ht="31.5" customHeight="1">
      <c r="B278" s="39"/>
      <c r="C278" s="191" t="s">
        <v>586</v>
      </c>
      <c r="D278" s="191" t="s">
        <v>143</v>
      </c>
      <c r="E278" s="192" t="s">
        <v>587</v>
      </c>
      <c r="F278" s="193" t="s">
        <v>588</v>
      </c>
      <c r="G278" s="194" t="s">
        <v>402</v>
      </c>
      <c r="H278" s="195">
        <v>63.274000000000001</v>
      </c>
      <c r="I278" s="196"/>
      <c r="J278" s="197">
        <f>ROUND(I278*H278,2)</f>
        <v>0</v>
      </c>
      <c r="K278" s="193" t="s">
        <v>239</v>
      </c>
      <c r="L278" s="59"/>
      <c r="M278" s="198" t="s">
        <v>22</v>
      </c>
      <c r="N278" s="199" t="s">
        <v>49</v>
      </c>
      <c r="O278" s="40"/>
      <c r="P278" s="200">
        <f>O278*H278</f>
        <v>0</v>
      </c>
      <c r="Q278" s="200">
        <v>0</v>
      </c>
      <c r="R278" s="200">
        <f>Q278*H278</f>
        <v>0</v>
      </c>
      <c r="S278" s="200">
        <v>0</v>
      </c>
      <c r="T278" s="201">
        <f>S278*H278</f>
        <v>0</v>
      </c>
      <c r="AR278" s="22" t="s">
        <v>224</v>
      </c>
      <c r="AT278" s="22" t="s">
        <v>143</v>
      </c>
      <c r="AU278" s="22" t="s">
        <v>87</v>
      </c>
      <c r="AY278" s="22" t="s">
        <v>140</v>
      </c>
      <c r="BE278" s="202">
        <f>IF(N278="základní",J278,0)</f>
        <v>0</v>
      </c>
      <c r="BF278" s="202">
        <f>IF(N278="snížená",J278,0)</f>
        <v>0</v>
      </c>
      <c r="BG278" s="202">
        <f>IF(N278="zákl. přenesená",J278,0)</f>
        <v>0</v>
      </c>
      <c r="BH278" s="202">
        <f>IF(N278="sníž. přenesená",J278,0)</f>
        <v>0</v>
      </c>
      <c r="BI278" s="202">
        <f>IF(N278="nulová",J278,0)</f>
        <v>0</v>
      </c>
      <c r="BJ278" s="22" t="s">
        <v>24</v>
      </c>
      <c r="BK278" s="202">
        <f>ROUND(I278*H278,2)</f>
        <v>0</v>
      </c>
      <c r="BL278" s="22" t="s">
        <v>224</v>
      </c>
      <c r="BM278" s="22" t="s">
        <v>589</v>
      </c>
    </row>
    <row r="279" spans="2:65" s="10" customFormat="1" ht="29.85" customHeight="1">
      <c r="B279" s="174"/>
      <c r="C279" s="175"/>
      <c r="D279" s="188" t="s">
        <v>77</v>
      </c>
      <c r="E279" s="189" t="s">
        <v>590</v>
      </c>
      <c r="F279" s="189" t="s">
        <v>591</v>
      </c>
      <c r="G279" s="175"/>
      <c r="H279" s="175"/>
      <c r="I279" s="178"/>
      <c r="J279" s="190">
        <f>BK279</f>
        <v>0</v>
      </c>
      <c r="K279" s="175"/>
      <c r="L279" s="180"/>
      <c r="M279" s="181"/>
      <c r="N279" s="182"/>
      <c r="O279" s="182"/>
      <c r="P279" s="183">
        <f>SUM(P280:P294)</f>
        <v>0</v>
      </c>
      <c r="Q279" s="182"/>
      <c r="R279" s="183">
        <f>SUM(R280:R294)</f>
        <v>3.6390699999999998</v>
      </c>
      <c r="S279" s="182"/>
      <c r="T279" s="184">
        <f>SUM(T280:T294)</f>
        <v>0</v>
      </c>
      <c r="AR279" s="185" t="s">
        <v>87</v>
      </c>
      <c r="AT279" s="186" t="s">
        <v>77</v>
      </c>
      <c r="AU279" s="186" t="s">
        <v>24</v>
      </c>
      <c r="AY279" s="185" t="s">
        <v>140</v>
      </c>
      <c r="BK279" s="187">
        <f>SUM(BK280:BK294)</f>
        <v>0</v>
      </c>
    </row>
    <row r="280" spans="2:65" s="1" customFormat="1" ht="31.5" customHeight="1">
      <c r="B280" s="39"/>
      <c r="C280" s="191" t="s">
        <v>592</v>
      </c>
      <c r="D280" s="191" t="s">
        <v>143</v>
      </c>
      <c r="E280" s="192" t="s">
        <v>593</v>
      </c>
      <c r="F280" s="193" t="s">
        <v>594</v>
      </c>
      <c r="G280" s="194" t="s">
        <v>181</v>
      </c>
      <c r="H280" s="195">
        <v>56</v>
      </c>
      <c r="I280" s="196"/>
      <c r="J280" s="197">
        <f t="shared" ref="J280:J287" si="10">ROUND(I280*H280,2)</f>
        <v>0</v>
      </c>
      <c r="K280" s="193" t="s">
        <v>147</v>
      </c>
      <c r="L280" s="59"/>
      <c r="M280" s="198" t="s">
        <v>22</v>
      </c>
      <c r="N280" s="199" t="s">
        <v>49</v>
      </c>
      <c r="O280" s="40"/>
      <c r="P280" s="200">
        <f t="shared" ref="P280:P287" si="11">O280*H280</f>
        <v>0</v>
      </c>
      <c r="Q280" s="200">
        <v>0</v>
      </c>
      <c r="R280" s="200">
        <f t="shared" ref="R280:R287" si="12">Q280*H280</f>
        <v>0</v>
      </c>
      <c r="S280" s="200">
        <v>0</v>
      </c>
      <c r="T280" s="201">
        <f t="shared" ref="T280:T287" si="13">S280*H280</f>
        <v>0</v>
      </c>
      <c r="AR280" s="22" t="s">
        <v>224</v>
      </c>
      <c r="AT280" s="22" t="s">
        <v>143</v>
      </c>
      <c r="AU280" s="22" t="s">
        <v>87</v>
      </c>
      <c r="AY280" s="22" t="s">
        <v>140</v>
      </c>
      <c r="BE280" s="202">
        <f t="shared" ref="BE280:BE287" si="14">IF(N280="základní",J280,0)</f>
        <v>0</v>
      </c>
      <c r="BF280" s="202">
        <f t="shared" ref="BF280:BF287" si="15">IF(N280="snížená",J280,0)</f>
        <v>0</v>
      </c>
      <c r="BG280" s="202">
        <f t="shared" ref="BG280:BG287" si="16">IF(N280="zákl. přenesená",J280,0)</f>
        <v>0</v>
      </c>
      <c r="BH280" s="202">
        <f t="shared" ref="BH280:BH287" si="17">IF(N280="sníž. přenesená",J280,0)</f>
        <v>0</v>
      </c>
      <c r="BI280" s="202">
        <f t="shared" ref="BI280:BI287" si="18">IF(N280="nulová",J280,0)</f>
        <v>0</v>
      </c>
      <c r="BJ280" s="22" t="s">
        <v>24</v>
      </c>
      <c r="BK280" s="202">
        <f t="shared" ref="BK280:BK287" si="19">ROUND(I280*H280,2)</f>
        <v>0</v>
      </c>
      <c r="BL280" s="22" t="s">
        <v>224</v>
      </c>
      <c r="BM280" s="22" t="s">
        <v>595</v>
      </c>
    </row>
    <row r="281" spans="2:65" s="1" customFormat="1" ht="22.5" customHeight="1">
      <c r="B281" s="39"/>
      <c r="C281" s="230" t="s">
        <v>596</v>
      </c>
      <c r="D281" s="230" t="s">
        <v>434</v>
      </c>
      <c r="E281" s="231" t="s">
        <v>597</v>
      </c>
      <c r="F281" s="232" t="s">
        <v>598</v>
      </c>
      <c r="G281" s="233" t="s">
        <v>181</v>
      </c>
      <c r="H281" s="234">
        <v>56</v>
      </c>
      <c r="I281" s="235"/>
      <c r="J281" s="236">
        <f t="shared" si="10"/>
        <v>0</v>
      </c>
      <c r="K281" s="232" t="s">
        <v>147</v>
      </c>
      <c r="L281" s="237"/>
      <c r="M281" s="238" t="s">
        <v>22</v>
      </c>
      <c r="N281" s="239" t="s">
        <v>49</v>
      </c>
      <c r="O281" s="40"/>
      <c r="P281" s="200">
        <f t="shared" si="11"/>
        <v>0</v>
      </c>
      <c r="Q281" s="200">
        <v>8.0000000000000002E-3</v>
      </c>
      <c r="R281" s="200">
        <f t="shared" si="12"/>
        <v>0.44800000000000001</v>
      </c>
      <c r="S281" s="200">
        <v>0</v>
      </c>
      <c r="T281" s="201">
        <f t="shared" si="13"/>
        <v>0</v>
      </c>
      <c r="AR281" s="22" t="s">
        <v>301</v>
      </c>
      <c r="AT281" s="22" t="s">
        <v>434</v>
      </c>
      <c r="AU281" s="22" t="s">
        <v>87</v>
      </c>
      <c r="AY281" s="22" t="s">
        <v>140</v>
      </c>
      <c r="BE281" s="202">
        <f t="shared" si="14"/>
        <v>0</v>
      </c>
      <c r="BF281" s="202">
        <f t="shared" si="15"/>
        <v>0</v>
      </c>
      <c r="BG281" s="202">
        <f t="shared" si="16"/>
        <v>0</v>
      </c>
      <c r="BH281" s="202">
        <f t="shared" si="17"/>
        <v>0</v>
      </c>
      <c r="BI281" s="202">
        <f t="shared" si="18"/>
        <v>0</v>
      </c>
      <c r="BJ281" s="22" t="s">
        <v>24</v>
      </c>
      <c r="BK281" s="202">
        <f t="shared" si="19"/>
        <v>0</v>
      </c>
      <c r="BL281" s="22" t="s">
        <v>224</v>
      </c>
      <c r="BM281" s="22" t="s">
        <v>599</v>
      </c>
    </row>
    <row r="282" spans="2:65" s="1" customFormat="1" ht="22.5" customHeight="1">
      <c r="B282" s="39"/>
      <c r="C282" s="230" t="s">
        <v>600</v>
      </c>
      <c r="D282" s="230" t="s">
        <v>434</v>
      </c>
      <c r="E282" s="231" t="s">
        <v>601</v>
      </c>
      <c r="F282" s="232" t="s">
        <v>602</v>
      </c>
      <c r="G282" s="233" t="s">
        <v>181</v>
      </c>
      <c r="H282" s="234">
        <v>56</v>
      </c>
      <c r="I282" s="235"/>
      <c r="J282" s="236">
        <f t="shared" si="10"/>
        <v>0</v>
      </c>
      <c r="K282" s="232" t="s">
        <v>147</v>
      </c>
      <c r="L282" s="237"/>
      <c r="M282" s="238" t="s">
        <v>22</v>
      </c>
      <c r="N282" s="239" t="s">
        <v>49</v>
      </c>
      <c r="O282" s="40"/>
      <c r="P282" s="200">
        <f t="shared" si="11"/>
        <v>0</v>
      </c>
      <c r="Q282" s="200">
        <v>5.4999999999999997E-3</v>
      </c>
      <c r="R282" s="200">
        <f t="shared" si="12"/>
        <v>0.308</v>
      </c>
      <c r="S282" s="200">
        <v>0</v>
      </c>
      <c r="T282" s="201">
        <f t="shared" si="13"/>
        <v>0</v>
      </c>
      <c r="AR282" s="22" t="s">
        <v>301</v>
      </c>
      <c r="AT282" s="22" t="s">
        <v>434</v>
      </c>
      <c r="AU282" s="22" t="s">
        <v>87</v>
      </c>
      <c r="AY282" s="22" t="s">
        <v>140</v>
      </c>
      <c r="BE282" s="202">
        <f t="shared" si="14"/>
        <v>0</v>
      </c>
      <c r="BF282" s="202">
        <f t="shared" si="15"/>
        <v>0</v>
      </c>
      <c r="BG282" s="202">
        <f t="shared" si="16"/>
        <v>0</v>
      </c>
      <c r="BH282" s="202">
        <f t="shared" si="17"/>
        <v>0</v>
      </c>
      <c r="BI282" s="202">
        <f t="shared" si="18"/>
        <v>0</v>
      </c>
      <c r="BJ282" s="22" t="s">
        <v>24</v>
      </c>
      <c r="BK282" s="202">
        <f t="shared" si="19"/>
        <v>0</v>
      </c>
      <c r="BL282" s="22" t="s">
        <v>224</v>
      </c>
      <c r="BM282" s="22" t="s">
        <v>603</v>
      </c>
    </row>
    <row r="283" spans="2:65" s="1" customFormat="1" ht="31.5" customHeight="1">
      <c r="B283" s="39"/>
      <c r="C283" s="191" t="s">
        <v>604</v>
      </c>
      <c r="D283" s="191" t="s">
        <v>143</v>
      </c>
      <c r="E283" s="192" t="s">
        <v>605</v>
      </c>
      <c r="F283" s="193" t="s">
        <v>606</v>
      </c>
      <c r="G283" s="194" t="s">
        <v>202</v>
      </c>
      <c r="H283" s="195">
        <v>38</v>
      </c>
      <c r="I283" s="196"/>
      <c r="J283" s="197">
        <f t="shared" si="10"/>
        <v>0</v>
      </c>
      <c r="K283" s="193" t="s">
        <v>147</v>
      </c>
      <c r="L283" s="59"/>
      <c r="M283" s="198" t="s">
        <v>22</v>
      </c>
      <c r="N283" s="199" t="s">
        <v>49</v>
      </c>
      <c r="O283" s="40"/>
      <c r="P283" s="200">
        <f t="shared" si="11"/>
        <v>0</v>
      </c>
      <c r="Q283" s="200">
        <v>3.8E-3</v>
      </c>
      <c r="R283" s="200">
        <f t="shared" si="12"/>
        <v>0.1444</v>
      </c>
      <c r="S283" s="200">
        <v>0</v>
      </c>
      <c r="T283" s="201">
        <f t="shared" si="13"/>
        <v>0</v>
      </c>
      <c r="AR283" s="22" t="s">
        <v>224</v>
      </c>
      <c r="AT283" s="22" t="s">
        <v>143</v>
      </c>
      <c r="AU283" s="22" t="s">
        <v>87</v>
      </c>
      <c r="AY283" s="22" t="s">
        <v>140</v>
      </c>
      <c r="BE283" s="202">
        <f t="shared" si="14"/>
        <v>0</v>
      </c>
      <c r="BF283" s="202">
        <f t="shared" si="15"/>
        <v>0</v>
      </c>
      <c r="BG283" s="202">
        <f t="shared" si="16"/>
        <v>0</v>
      </c>
      <c r="BH283" s="202">
        <f t="shared" si="17"/>
        <v>0</v>
      </c>
      <c r="BI283" s="202">
        <f t="shared" si="18"/>
        <v>0</v>
      </c>
      <c r="BJ283" s="22" t="s">
        <v>24</v>
      </c>
      <c r="BK283" s="202">
        <f t="shared" si="19"/>
        <v>0</v>
      </c>
      <c r="BL283" s="22" t="s">
        <v>224</v>
      </c>
      <c r="BM283" s="22" t="s">
        <v>607</v>
      </c>
    </row>
    <row r="284" spans="2:65" s="1" customFormat="1" ht="31.5" customHeight="1">
      <c r="B284" s="39"/>
      <c r="C284" s="191" t="s">
        <v>608</v>
      </c>
      <c r="D284" s="191" t="s">
        <v>143</v>
      </c>
      <c r="E284" s="192" t="s">
        <v>609</v>
      </c>
      <c r="F284" s="193" t="s">
        <v>610</v>
      </c>
      <c r="G284" s="194" t="s">
        <v>202</v>
      </c>
      <c r="H284" s="195">
        <v>170</v>
      </c>
      <c r="I284" s="196"/>
      <c r="J284" s="197">
        <f t="shared" si="10"/>
        <v>0</v>
      </c>
      <c r="K284" s="193" t="s">
        <v>22</v>
      </c>
      <c r="L284" s="59"/>
      <c r="M284" s="198" t="s">
        <v>22</v>
      </c>
      <c r="N284" s="199" t="s">
        <v>49</v>
      </c>
      <c r="O284" s="40"/>
      <c r="P284" s="200">
        <f t="shared" si="11"/>
        <v>0</v>
      </c>
      <c r="Q284" s="200">
        <v>4.2399999999999998E-3</v>
      </c>
      <c r="R284" s="200">
        <f t="shared" si="12"/>
        <v>0.7208</v>
      </c>
      <c r="S284" s="200">
        <v>0</v>
      </c>
      <c r="T284" s="201">
        <f t="shared" si="13"/>
        <v>0</v>
      </c>
      <c r="AR284" s="22" t="s">
        <v>224</v>
      </c>
      <c r="AT284" s="22" t="s">
        <v>143</v>
      </c>
      <c r="AU284" s="22" t="s">
        <v>87</v>
      </c>
      <c r="AY284" s="22" t="s">
        <v>140</v>
      </c>
      <c r="BE284" s="202">
        <f t="shared" si="14"/>
        <v>0</v>
      </c>
      <c r="BF284" s="202">
        <f t="shared" si="15"/>
        <v>0</v>
      </c>
      <c r="BG284" s="202">
        <f t="shared" si="16"/>
        <v>0</v>
      </c>
      <c r="BH284" s="202">
        <f t="shared" si="17"/>
        <v>0</v>
      </c>
      <c r="BI284" s="202">
        <f t="shared" si="18"/>
        <v>0</v>
      </c>
      <c r="BJ284" s="22" t="s">
        <v>24</v>
      </c>
      <c r="BK284" s="202">
        <f t="shared" si="19"/>
        <v>0</v>
      </c>
      <c r="BL284" s="22" t="s">
        <v>224</v>
      </c>
      <c r="BM284" s="22" t="s">
        <v>611</v>
      </c>
    </row>
    <row r="285" spans="2:65" s="1" customFormat="1" ht="31.5" customHeight="1">
      <c r="B285" s="39"/>
      <c r="C285" s="191" t="s">
        <v>612</v>
      </c>
      <c r="D285" s="191" t="s">
        <v>143</v>
      </c>
      <c r="E285" s="192" t="s">
        <v>613</v>
      </c>
      <c r="F285" s="193" t="s">
        <v>614</v>
      </c>
      <c r="G285" s="194" t="s">
        <v>202</v>
      </c>
      <c r="H285" s="195">
        <v>1</v>
      </c>
      <c r="I285" s="196"/>
      <c r="J285" s="197">
        <f t="shared" si="10"/>
        <v>0</v>
      </c>
      <c r="K285" s="193" t="s">
        <v>147</v>
      </c>
      <c r="L285" s="59"/>
      <c r="M285" s="198" t="s">
        <v>22</v>
      </c>
      <c r="N285" s="199" t="s">
        <v>49</v>
      </c>
      <c r="O285" s="40"/>
      <c r="P285" s="200">
        <f t="shared" si="11"/>
        <v>0</v>
      </c>
      <c r="Q285" s="200">
        <v>1.1900000000000001E-3</v>
      </c>
      <c r="R285" s="200">
        <f t="shared" si="12"/>
        <v>1.1900000000000001E-3</v>
      </c>
      <c r="S285" s="200">
        <v>0</v>
      </c>
      <c r="T285" s="201">
        <f t="shared" si="13"/>
        <v>0</v>
      </c>
      <c r="AR285" s="22" t="s">
        <v>224</v>
      </c>
      <c r="AT285" s="22" t="s">
        <v>143</v>
      </c>
      <c r="AU285" s="22" t="s">
        <v>87</v>
      </c>
      <c r="AY285" s="22" t="s">
        <v>140</v>
      </c>
      <c r="BE285" s="202">
        <f t="shared" si="14"/>
        <v>0</v>
      </c>
      <c r="BF285" s="202">
        <f t="shared" si="15"/>
        <v>0</v>
      </c>
      <c r="BG285" s="202">
        <f t="shared" si="16"/>
        <v>0</v>
      </c>
      <c r="BH285" s="202">
        <f t="shared" si="17"/>
        <v>0</v>
      </c>
      <c r="BI285" s="202">
        <f t="shared" si="18"/>
        <v>0</v>
      </c>
      <c r="BJ285" s="22" t="s">
        <v>24</v>
      </c>
      <c r="BK285" s="202">
        <f t="shared" si="19"/>
        <v>0</v>
      </c>
      <c r="BL285" s="22" t="s">
        <v>224</v>
      </c>
      <c r="BM285" s="22" t="s">
        <v>615</v>
      </c>
    </row>
    <row r="286" spans="2:65" s="1" customFormat="1" ht="31.5" customHeight="1">
      <c r="B286" s="39"/>
      <c r="C286" s="191" t="s">
        <v>209</v>
      </c>
      <c r="D286" s="191" t="s">
        <v>143</v>
      </c>
      <c r="E286" s="192" t="s">
        <v>616</v>
      </c>
      <c r="F286" s="193" t="s">
        <v>617</v>
      </c>
      <c r="G286" s="194" t="s">
        <v>202</v>
      </c>
      <c r="H286" s="195">
        <v>30</v>
      </c>
      <c r="I286" s="196"/>
      <c r="J286" s="197">
        <f t="shared" si="10"/>
        <v>0</v>
      </c>
      <c r="K286" s="193" t="s">
        <v>22</v>
      </c>
      <c r="L286" s="59"/>
      <c r="M286" s="198" t="s">
        <v>22</v>
      </c>
      <c r="N286" s="199" t="s">
        <v>49</v>
      </c>
      <c r="O286" s="40"/>
      <c r="P286" s="200">
        <f t="shared" si="11"/>
        <v>0</v>
      </c>
      <c r="Q286" s="200">
        <v>2.9399999999999999E-3</v>
      </c>
      <c r="R286" s="200">
        <f t="shared" si="12"/>
        <v>8.8200000000000001E-2</v>
      </c>
      <c r="S286" s="200">
        <v>0</v>
      </c>
      <c r="T286" s="201">
        <f t="shared" si="13"/>
        <v>0</v>
      </c>
      <c r="AR286" s="22" t="s">
        <v>224</v>
      </c>
      <c r="AT286" s="22" t="s">
        <v>143</v>
      </c>
      <c r="AU286" s="22" t="s">
        <v>87</v>
      </c>
      <c r="AY286" s="22" t="s">
        <v>140</v>
      </c>
      <c r="BE286" s="202">
        <f t="shared" si="14"/>
        <v>0</v>
      </c>
      <c r="BF286" s="202">
        <f t="shared" si="15"/>
        <v>0</v>
      </c>
      <c r="BG286" s="202">
        <f t="shared" si="16"/>
        <v>0</v>
      </c>
      <c r="BH286" s="202">
        <f t="shared" si="17"/>
        <v>0</v>
      </c>
      <c r="BI286" s="202">
        <f t="shared" si="18"/>
        <v>0</v>
      </c>
      <c r="BJ286" s="22" t="s">
        <v>24</v>
      </c>
      <c r="BK286" s="202">
        <f t="shared" si="19"/>
        <v>0</v>
      </c>
      <c r="BL286" s="22" t="s">
        <v>224</v>
      </c>
      <c r="BM286" s="22" t="s">
        <v>618</v>
      </c>
    </row>
    <row r="287" spans="2:65" s="1" customFormat="1" ht="44.25" customHeight="1">
      <c r="B287" s="39"/>
      <c r="C287" s="191" t="s">
        <v>246</v>
      </c>
      <c r="D287" s="191" t="s">
        <v>143</v>
      </c>
      <c r="E287" s="192" t="s">
        <v>619</v>
      </c>
      <c r="F287" s="193" t="s">
        <v>620</v>
      </c>
      <c r="G287" s="194" t="s">
        <v>158</v>
      </c>
      <c r="H287" s="195">
        <v>44</v>
      </c>
      <c r="I287" s="196"/>
      <c r="J287" s="197">
        <f t="shared" si="10"/>
        <v>0</v>
      </c>
      <c r="K287" s="193" t="s">
        <v>147</v>
      </c>
      <c r="L287" s="59"/>
      <c r="M287" s="198" t="s">
        <v>22</v>
      </c>
      <c r="N287" s="199" t="s">
        <v>49</v>
      </c>
      <c r="O287" s="40"/>
      <c r="P287" s="200">
        <f t="shared" si="11"/>
        <v>0</v>
      </c>
      <c r="Q287" s="200">
        <v>6.3699999999999998E-3</v>
      </c>
      <c r="R287" s="200">
        <f t="shared" si="12"/>
        <v>0.28027999999999997</v>
      </c>
      <c r="S287" s="200">
        <v>0</v>
      </c>
      <c r="T287" s="201">
        <f t="shared" si="13"/>
        <v>0</v>
      </c>
      <c r="AR287" s="22" t="s">
        <v>224</v>
      </c>
      <c r="AT287" s="22" t="s">
        <v>143</v>
      </c>
      <c r="AU287" s="22" t="s">
        <v>87</v>
      </c>
      <c r="AY287" s="22" t="s">
        <v>140</v>
      </c>
      <c r="BE287" s="202">
        <f t="shared" si="14"/>
        <v>0</v>
      </c>
      <c r="BF287" s="202">
        <f t="shared" si="15"/>
        <v>0</v>
      </c>
      <c r="BG287" s="202">
        <f t="shared" si="16"/>
        <v>0</v>
      </c>
      <c r="BH287" s="202">
        <f t="shared" si="17"/>
        <v>0</v>
      </c>
      <c r="BI287" s="202">
        <f t="shared" si="18"/>
        <v>0</v>
      </c>
      <c r="BJ287" s="22" t="s">
        <v>24</v>
      </c>
      <c r="BK287" s="202">
        <f t="shared" si="19"/>
        <v>0</v>
      </c>
      <c r="BL287" s="22" t="s">
        <v>224</v>
      </c>
      <c r="BM287" s="22" t="s">
        <v>621</v>
      </c>
    </row>
    <row r="288" spans="2:65" s="11" customFormat="1">
      <c r="B288" s="203"/>
      <c r="C288" s="204"/>
      <c r="D288" s="205" t="s">
        <v>150</v>
      </c>
      <c r="E288" s="206" t="s">
        <v>22</v>
      </c>
      <c r="F288" s="207" t="s">
        <v>171</v>
      </c>
      <c r="G288" s="204"/>
      <c r="H288" s="208" t="s">
        <v>22</v>
      </c>
      <c r="I288" s="209"/>
      <c r="J288" s="204"/>
      <c r="K288" s="204"/>
      <c r="L288" s="210"/>
      <c r="M288" s="211"/>
      <c r="N288" s="212"/>
      <c r="O288" s="212"/>
      <c r="P288" s="212"/>
      <c r="Q288" s="212"/>
      <c r="R288" s="212"/>
      <c r="S288" s="212"/>
      <c r="T288" s="213"/>
      <c r="AT288" s="214" t="s">
        <v>150</v>
      </c>
      <c r="AU288" s="214" t="s">
        <v>87</v>
      </c>
      <c r="AV288" s="11" t="s">
        <v>24</v>
      </c>
      <c r="AW288" s="11" t="s">
        <v>41</v>
      </c>
      <c r="AX288" s="11" t="s">
        <v>78</v>
      </c>
      <c r="AY288" s="214" t="s">
        <v>140</v>
      </c>
    </row>
    <row r="289" spans="2:65" s="12" customFormat="1">
      <c r="B289" s="215"/>
      <c r="C289" s="216"/>
      <c r="D289" s="217" t="s">
        <v>150</v>
      </c>
      <c r="E289" s="218" t="s">
        <v>22</v>
      </c>
      <c r="F289" s="219" t="s">
        <v>325</v>
      </c>
      <c r="G289" s="216"/>
      <c r="H289" s="220">
        <v>44</v>
      </c>
      <c r="I289" s="221"/>
      <c r="J289" s="216"/>
      <c r="K289" s="216"/>
      <c r="L289" s="222"/>
      <c r="M289" s="223"/>
      <c r="N289" s="224"/>
      <c r="O289" s="224"/>
      <c r="P289" s="224"/>
      <c r="Q289" s="224"/>
      <c r="R289" s="224"/>
      <c r="S289" s="224"/>
      <c r="T289" s="225"/>
      <c r="AT289" s="226" t="s">
        <v>150</v>
      </c>
      <c r="AU289" s="226" t="s">
        <v>87</v>
      </c>
      <c r="AV289" s="12" t="s">
        <v>87</v>
      </c>
      <c r="AW289" s="12" t="s">
        <v>41</v>
      </c>
      <c r="AX289" s="12" t="s">
        <v>78</v>
      </c>
      <c r="AY289" s="226" t="s">
        <v>140</v>
      </c>
    </row>
    <row r="290" spans="2:65" s="1" customFormat="1" ht="44.25" customHeight="1">
      <c r="B290" s="39"/>
      <c r="C290" s="191" t="s">
        <v>252</v>
      </c>
      <c r="D290" s="191" t="s">
        <v>143</v>
      </c>
      <c r="E290" s="192" t="s">
        <v>622</v>
      </c>
      <c r="F290" s="193" t="s">
        <v>623</v>
      </c>
      <c r="G290" s="194" t="s">
        <v>202</v>
      </c>
      <c r="H290" s="195">
        <v>21</v>
      </c>
      <c r="I290" s="196"/>
      <c r="J290" s="197">
        <f>ROUND(I290*H290,2)</f>
        <v>0</v>
      </c>
      <c r="K290" s="193" t="s">
        <v>147</v>
      </c>
      <c r="L290" s="59"/>
      <c r="M290" s="198" t="s">
        <v>22</v>
      </c>
      <c r="N290" s="199" t="s">
        <v>49</v>
      </c>
      <c r="O290" s="40"/>
      <c r="P290" s="200">
        <f>O290*H290</f>
        <v>0</v>
      </c>
      <c r="Q290" s="200">
        <v>2.8600000000000001E-3</v>
      </c>
      <c r="R290" s="200">
        <f>Q290*H290</f>
        <v>6.0060000000000002E-2</v>
      </c>
      <c r="S290" s="200">
        <v>0</v>
      </c>
      <c r="T290" s="201">
        <f>S290*H290</f>
        <v>0</v>
      </c>
      <c r="AR290" s="22" t="s">
        <v>224</v>
      </c>
      <c r="AT290" s="22" t="s">
        <v>143</v>
      </c>
      <c r="AU290" s="22" t="s">
        <v>87</v>
      </c>
      <c r="AY290" s="22" t="s">
        <v>140</v>
      </c>
      <c r="BE290" s="202">
        <f>IF(N290="základní",J290,0)</f>
        <v>0</v>
      </c>
      <c r="BF290" s="202">
        <f>IF(N290="snížená",J290,0)</f>
        <v>0</v>
      </c>
      <c r="BG290" s="202">
        <f>IF(N290="zákl. přenesená",J290,0)</f>
        <v>0</v>
      </c>
      <c r="BH290" s="202">
        <f>IF(N290="sníž. přenesená",J290,0)</f>
        <v>0</v>
      </c>
      <c r="BI290" s="202">
        <f>IF(N290="nulová",J290,0)</f>
        <v>0</v>
      </c>
      <c r="BJ290" s="22" t="s">
        <v>24</v>
      </c>
      <c r="BK290" s="202">
        <f>ROUND(I290*H290,2)</f>
        <v>0</v>
      </c>
      <c r="BL290" s="22" t="s">
        <v>224</v>
      </c>
      <c r="BM290" s="22" t="s">
        <v>624</v>
      </c>
    </row>
    <row r="291" spans="2:65" s="1" customFormat="1" ht="44.25" customHeight="1">
      <c r="B291" s="39"/>
      <c r="C291" s="191" t="s">
        <v>625</v>
      </c>
      <c r="D291" s="191" t="s">
        <v>143</v>
      </c>
      <c r="E291" s="192" t="s">
        <v>626</v>
      </c>
      <c r="F291" s="193" t="s">
        <v>627</v>
      </c>
      <c r="G291" s="194" t="s">
        <v>202</v>
      </c>
      <c r="H291" s="195">
        <v>170</v>
      </c>
      <c r="I291" s="196"/>
      <c r="J291" s="197">
        <f>ROUND(I291*H291,2)</f>
        <v>0</v>
      </c>
      <c r="K291" s="193" t="s">
        <v>147</v>
      </c>
      <c r="L291" s="59"/>
      <c r="M291" s="198" t="s">
        <v>22</v>
      </c>
      <c r="N291" s="199" t="s">
        <v>49</v>
      </c>
      <c r="O291" s="40"/>
      <c r="P291" s="200">
        <f>O291*H291</f>
        <v>0</v>
      </c>
      <c r="Q291" s="200">
        <v>6.0400000000000002E-3</v>
      </c>
      <c r="R291" s="200">
        <f>Q291*H291</f>
        <v>1.0267999999999999</v>
      </c>
      <c r="S291" s="200">
        <v>0</v>
      </c>
      <c r="T291" s="201">
        <f>S291*H291</f>
        <v>0</v>
      </c>
      <c r="AR291" s="22" t="s">
        <v>224</v>
      </c>
      <c r="AT291" s="22" t="s">
        <v>143</v>
      </c>
      <c r="AU291" s="22" t="s">
        <v>87</v>
      </c>
      <c r="AY291" s="22" t="s">
        <v>140</v>
      </c>
      <c r="BE291" s="202">
        <f>IF(N291="základní",J291,0)</f>
        <v>0</v>
      </c>
      <c r="BF291" s="202">
        <f>IF(N291="snížená",J291,0)</f>
        <v>0</v>
      </c>
      <c r="BG291" s="202">
        <f>IF(N291="zákl. přenesená",J291,0)</f>
        <v>0</v>
      </c>
      <c r="BH291" s="202">
        <f>IF(N291="sníž. přenesená",J291,0)</f>
        <v>0</v>
      </c>
      <c r="BI291" s="202">
        <f>IF(N291="nulová",J291,0)</f>
        <v>0</v>
      </c>
      <c r="BJ291" s="22" t="s">
        <v>24</v>
      </c>
      <c r="BK291" s="202">
        <f>ROUND(I291*H291,2)</f>
        <v>0</v>
      </c>
      <c r="BL291" s="22" t="s">
        <v>224</v>
      </c>
      <c r="BM291" s="22" t="s">
        <v>628</v>
      </c>
    </row>
    <row r="292" spans="2:65" s="1" customFormat="1" ht="44.25" customHeight="1">
      <c r="B292" s="39"/>
      <c r="C292" s="191" t="s">
        <v>629</v>
      </c>
      <c r="D292" s="191" t="s">
        <v>143</v>
      </c>
      <c r="E292" s="192" t="s">
        <v>630</v>
      </c>
      <c r="F292" s="193" t="s">
        <v>631</v>
      </c>
      <c r="G292" s="194" t="s">
        <v>202</v>
      </c>
      <c r="H292" s="195">
        <v>150</v>
      </c>
      <c r="I292" s="196"/>
      <c r="J292" s="197">
        <f>ROUND(I292*H292,2)</f>
        <v>0</v>
      </c>
      <c r="K292" s="193" t="s">
        <v>147</v>
      </c>
      <c r="L292" s="59"/>
      <c r="M292" s="198" t="s">
        <v>22</v>
      </c>
      <c r="N292" s="199" t="s">
        <v>49</v>
      </c>
      <c r="O292" s="40"/>
      <c r="P292" s="200">
        <f>O292*H292</f>
        <v>0</v>
      </c>
      <c r="Q292" s="200">
        <v>3.6900000000000001E-3</v>
      </c>
      <c r="R292" s="200">
        <f>Q292*H292</f>
        <v>0.55349999999999999</v>
      </c>
      <c r="S292" s="200">
        <v>0</v>
      </c>
      <c r="T292" s="201">
        <f>S292*H292</f>
        <v>0</v>
      </c>
      <c r="AR292" s="22" t="s">
        <v>224</v>
      </c>
      <c r="AT292" s="22" t="s">
        <v>143</v>
      </c>
      <c r="AU292" s="22" t="s">
        <v>87</v>
      </c>
      <c r="AY292" s="22" t="s">
        <v>140</v>
      </c>
      <c r="BE292" s="202">
        <f>IF(N292="základní",J292,0)</f>
        <v>0</v>
      </c>
      <c r="BF292" s="202">
        <f>IF(N292="snížená",J292,0)</f>
        <v>0</v>
      </c>
      <c r="BG292" s="202">
        <f>IF(N292="zákl. přenesená",J292,0)</f>
        <v>0</v>
      </c>
      <c r="BH292" s="202">
        <f>IF(N292="sníž. přenesená",J292,0)</f>
        <v>0</v>
      </c>
      <c r="BI292" s="202">
        <f>IF(N292="nulová",J292,0)</f>
        <v>0</v>
      </c>
      <c r="BJ292" s="22" t="s">
        <v>24</v>
      </c>
      <c r="BK292" s="202">
        <f>ROUND(I292*H292,2)</f>
        <v>0</v>
      </c>
      <c r="BL292" s="22" t="s">
        <v>224</v>
      </c>
      <c r="BM292" s="22" t="s">
        <v>632</v>
      </c>
    </row>
    <row r="293" spans="2:65" s="1" customFormat="1" ht="22.5" customHeight="1">
      <c r="B293" s="39"/>
      <c r="C293" s="191" t="s">
        <v>633</v>
      </c>
      <c r="D293" s="191" t="s">
        <v>143</v>
      </c>
      <c r="E293" s="192" t="s">
        <v>634</v>
      </c>
      <c r="F293" s="193" t="s">
        <v>635</v>
      </c>
      <c r="G293" s="194" t="s">
        <v>181</v>
      </c>
      <c r="H293" s="195">
        <v>7</v>
      </c>
      <c r="I293" s="196"/>
      <c r="J293" s="197">
        <f>ROUND(I293*H293,2)</f>
        <v>0</v>
      </c>
      <c r="K293" s="193" t="s">
        <v>22</v>
      </c>
      <c r="L293" s="59"/>
      <c r="M293" s="198" t="s">
        <v>22</v>
      </c>
      <c r="N293" s="199" t="s">
        <v>49</v>
      </c>
      <c r="O293" s="40"/>
      <c r="P293" s="200">
        <f>O293*H293</f>
        <v>0</v>
      </c>
      <c r="Q293" s="200">
        <v>1.1199999999999999E-3</v>
      </c>
      <c r="R293" s="200">
        <f>Q293*H293</f>
        <v>7.8399999999999997E-3</v>
      </c>
      <c r="S293" s="200">
        <v>0</v>
      </c>
      <c r="T293" s="201">
        <f>S293*H293</f>
        <v>0</v>
      </c>
      <c r="AR293" s="22" t="s">
        <v>224</v>
      </c>
      <c r="AT293" s="22" t="s">
        <v>143</v>
      </c>
      <c r="AU293" s="22" t="s">
        <v>87</v>
      </c>
      <c r="AY293" s="22" t="s">
        <v>140</v>
      </c>
      <c r="BE293" s="202">
        <f>IF(N293="základní",J293,0)</f>
        <v>0</v>
      </c>
      <c r="BF293" s="202">
        <f>IF(N293="snížená",J293,0)</f>
        <v>0</v>
      </c>
      <c r="BG293" s="202">
        <f>IF(N293="zákl. přenesená",J293,0)</f>
        <v>0</v>
      </c>
      <c r="BH293" s="202">
        <f>IF(N293="sníž. přenesená",J293,0)</f>
        <v>0</v>
      </c>
      <c r="BI293" s="202">
        <f>IF(N293="nulová",J293,0)</f>
        <v>0</v>
      </c>
      <c r="BJ293" s="22" t="s">
        <v>24</v>
      </c>
      <c r="BK293" s="202">
        <f>ROUND(I293*H293,2)</f>
        <v>0</v>
      </c>
      <c r="BL293" s="22" t="s">
        <v>224</v>
      </c>
      <c r="BM293" s="22" t="s">
        <v>636</v>
      </c>
    </row>
    <row r="294" spans="2:65" s="1" customFormat="1" ht="31.5" customHeight="1">
      <c r="B294" s="39"/>
      <c r="C294" s="191" t="s">
        <v>30</v>
      </c>
      <c r="D294" s="191" t="s">
        <v>143</v>
      </c>
      <c r="E294" s="192" t="s">
        <v>637</v>
      </c>
      <c r="F294" s="193" t="s">
        <v>638</v>
      </c>
      <c r="G294" s="194" t="s">
        <v>402</v>
      </c>
      <c r="H294" s="195">
        <v>3.6389999999999998</v>
      </c>
      <c r="I294" s="196"/>
      <c r="J294" s="197">
        <f>ROUND(I294*H294,2)</f>
        <v>0</v>
      </c>
      <c r="K294" s="193" t="s">
        <v>239</v>
      </c>
      <c r="L294" s="59"/>
      <c r="M294" s="198" t="s">
        <v>22</v>
      </c>
      <c r="N294" s="199" t="s">
        <v>49</v>
      </c>
      <c r="O294" s="40"/>
      <c r="P294" s="200">
        <f>O294*H294</f>
        <v>0</v>
      </c>
      <c r="Q294" s="200">
        <v>0</v>
      </c>
      <c r="R294" s="200">
        <f>Q294*H294</f>
        <v>0</v>
      </c>
      <c r="S294" s="200">
        <v>0</v>
      </c>
      <c r="T294" s="201">
        <f>S294*H294</f>
        <v>0</v>
      </c>
      <c r="AR294" s="22" t="s">
        <v>224</v>
      </c>
      <c r="AT294" s="22" t="s">
        <v>143</v>
      </c>
      <c r="AU294" s="22" t="s">
        <v>87</v>
      </c>
      <c r="AY294" s="22" t="s">
        <v>140</v>
      </c>
      <c r="BE294" s="202">
        <f>IF(N294="základní",J294,0)</f>
        <v>0</v>
      </c>
      <c r="BF294" s="202">
        <f>IF(N294="snížená",J294,0)</f>
        <v>0</v>
      </c>
      <c r="BG294" s="202">
        <f>IF(N294="zákl. přenesená",J294,0)</f>
        <v>0</v>
      </c>
      <c r="BH294" s="202">
        <f>IF(N294="sníž. přenesená",J294,0)</f>
        <v>0</v>
      </c>
      <c r="BI294" s="202">
        <f>IF(N294="nulová",J294,0)</f>
        <v>0</v>
      </c>
      <c r="BJ294" s="22" t="s">
        <v>24</v>
      </c>
      <c r="BK294" s="202">
        <f>ROUND(I294*H294,2)</f>
        <v>0</v>
      </c>
      <c r="BL294" s="22" t="s">
        <v>224</v>
      </c>
      <c r="BM294" s="22" t="s">
        <v>639</v>
      </c>
    </row>
    <row r="295" spans="2:65" s="10" customFormat="1" ht="29.85" customHeight="1">
      <c r="B295" s="174"/>
      <c r="C295" s="175"/>
      <c r="D295" s="188" t="s">
        <v>77</v>
      </c>
      <c r="E295" s="189" t="s">
        <v>640</v>
      </c>
      <c r="F295" s="189" t="s">
        <v>641</v>
      </c>
      <c r="G295" s="175"/>
      <c r="H295" s="175"/>
      <c r="I295" s="178"/>
      <c r="J295" s="190">
        <f>BK295</f>
        <v>0</v>
      </c>
      <c r="K295" s="175"/>
      <c r="L295" s="180"/>
      <c r="M295" s="181"/>
      <c r="N295" s="182"/>
      <c r="O295" s="182"/>
      <c r="P295" s="183">
        <f>SUM(P296:P300)</f>
        <v>0</v>
      </c>
      <c r="Q295" s="182"/>
      <c r="R295" s="183">
        <f>SUM(R296:R300)</f>
        <v>0.23981640000000001</v>
      </c>
      <c r="S295" s="182"/>
      <c r="T295" s="184">
        <f>SUM(T296:T300)</f>
        <v>0</v>
      </c>
      <c r="AR295" s="185" t="s">
        <v>87</v>
      </c>
      <c r="AT295" s="186" t="s">
        <v>77</v>
      </c>
      <c r="AU295" s="186" t="s">
        <v>24</v>
      </c>
      <c r="AY295" s="185" t="s">
        <v>140</v>
      </c>
      <c r="BK295" s="187">
        <f>SUM(BK296:BK300)</f>
        <v>0</v>
      </c>
    </row>
    <row r="296" spans="2:65" s="1" customFormat="1" ht="31.5" customHeight="1">
      <c r="B296" s="39"/>
      <c r="C296" s="191" t="s">
        <v>642</v>
      </c>
      <c r="D296" s="191" t="s">
        <v>143</v>
      </c>
      <c r="E296" s="192" t="s">
        <v>643</v>
      </c>
      <c r="F296" s="193" t="s">
        <v>644</v>
      </c>
      <c r="G296" s="194" t="s">
        <v>158</v>
      </c>
      <c r="H296" s="195">
        <v>1737.8</v>
      </c>
      <c r="I296" s="196"/>
      <c r="J296" s="197">
        <f>ROUND(I296*H296,2)</f>
        <v>0</v>
      </c>
      <c r="K296" s="193" t="s">
        <v>147</v>
      </c>
      <c r="L296" s="59"/>
      <c r="M296" s="198" t="s">
        <v>22</v>
      </c>
      <c r="N296" s="199" t="s">
        <v>49</v>
      </c>
      <c r="O296" s="40"/>
      <c r="P296" s="200">
        <f>O296*H296</f>
        <v>0</v>
      </c>
      <c r="Q296" s="200">
        <v>0</v>
      </c>
      <c r="R296" s="200">
        <f>Q296*H296</f>
        <v>0</v>
      </c>
      <c r="S296" s="200">
        <v>0</v>
      </c>
      <c r="T296" s="201">
        <f>S296*H296</f>
        <v>0</v>
      </c>
      <c r="AR296" s="22" t="s">
        <v>224</v>
      </c>
      <c r="AT296" s="22" t="s">
        <v>143</v>
      </c>
      <c r="AU296" s="22" t="s">
        <v>87</v>
      </c>
      <c r="AY296" s="22" t="s">
        <v>140</v>
      </c>
      <c r="BE296" s="202">
        <f>IF(N296="základní",J296,0)</f>
        <v>0</v>
      </c>
      <c r="BF296" s="202">
        <f>IF(N296="snížená",J296,0)</f>
        <v>0</v>
      </c>
      <c r="BG296" s="202">
        <f>IF(N296="zákl. přenesená",J296,0)</f>
        <v>0</v>
      </c>
      <c r="BH296" s="202">
        <f>IF(N296="sníž. přenesená",J296,0)</f>
        <v>0</v>
      </c>
      <c r="BI296" s="202">
        <f>IF(N296="nulová",J296,0)</f>
        <v>0</v>
      </c>
      <c r="BJ296" s="22" t="s">
        <v>24</v>
      </c>
      <c r="BK296" s="202">
        <f>ROUND(I296*H296,2)</f>
        <v>0</v>
      </c>
      <c r="BL296" s="22" t="s">
        <v>224</v>
      </c>
      <c r="BM296" s="22" t="s">
        <v>645</v>
      </c>
    </row>
    <row r="297" spans="2:65" s="1" customFormat="1" ht="22.5" customHeight="1">
      <c r="B297" s="39"/>
      <c r="C297" s="230" t="s">
        <v>646</v>
      </c>
      <c r="D297" s="230" t="s">
        <v>434</v>
      </c>
      <c r="E297" s="231" t="s">
        <v>647</v>
      </c>
      <c r="F297" s="232" t="s">
        <v>648</v>
      </c>
      <c r="G297" s="233" t="s">
        <v>158</v>
      </c>
      <c r="H297" s="234">
        <v>1998.47</v>
      </c>
      <c r="I297" s="235"/>
      <c r="J297" s="236">
        <f>ROUND(I297*H297,2)</f>
        <v>0</v>
      </c>
      <c r="K297" s="232" t="s">
        <v>147</v>
      </c>
      <c r="L297" s="237"/>
      <c r="M297" s="238" t="s">
        <v>22</v>
      </c>
      <c r="N297" s="239" t="s">
        <v>49</v>
      </c>
      <c r="O297" s="40"/>
      <c r="P297" s="200">
        <f>O297*H297</f>
        <v>0</v>
      </c>
      <c r="Q297" s="200">
        <v>1.2E-4</v>
      </c>
      <c r="R297" s="200">
        <f>Q297*H297</f>
        <v>0.23981640000000001</v>
      </c>
      <c r="S297" s="200">
        <v>0</v>
      </c>
      <c r="T297" s="201">
        <f>S297*H297</f>
        <v>0</v>
      </c>
      <c r="AR297" s="22" t="s">
        <v>301</v>
      </c>
      <c r="AT297" s="22" t="s">
        <v>434</v>
      </c>
      <c r="AU297" s="22" t="s">
        <v>87</v>
      </c>
      <c r="AY297" s="22" t="s">
        <v>140</v>
      </c>
      <c r="BE297" s="202">
        <f>IF(N297="základní",J297,0)</f>
        <v>0</v>
      </c>
      <c r="BF297" s="202">
        <f>IF(N297="snížená",J297,0)</f>
        <v>0</v>
      </c>
      <c r="BG297" s="202">
        <f>IF(N297="zákl. přenesená",J297,0)</f>
        <v>0</v>
      </c>
      <c r="BH297" s="202">
        <f>IF(N297="sníž. přenesená",J297,0)</f>
        <v>0</v>
      </c>
      <c r="BI297" s="202">
        <f>IF(N297="nulová",J297,0)</f>
        <v>0</v>
      </c>
      <c r="BJ297" s="22" t="s">
        <v>24</v>
      </c>
      <c r="BK297" s="202">
        <f>ROUND(I297*H297,2)</f>
        <v>0</v>
      </c>
      <c r="BL297" s="22" t="s">
        <v>224</v>
      </c>
      <c r="BM297" s="22" t="s">
        <v>649</v>
      </c>
    </row>
    <row r="298" spans="2:65" s="12" customFormat="1">
      <c r="B298" s="215"/>
      <c r="C298" s="216"/>
      <c r="D298" s="217" t="s">
        <v>150</v>
      </c>
      <c r="E298" s="216"/>
      <c r="F298" s="219" t="s">
        <v>650</v>
      </c>
      <c r="G298" s="216"/>
      <c r="H298" s="220">
        <v>1998.47</v>
      </c>
      <c r="I298" s="221"/>
      <c r="J298" s="216"/>
      <c r="K298" s="216"/>
      <c r="L298" s="222"/>
      <c r="M298" s="223"/>
      <c r="N298" s="224"/>
      <c r="O298" s="224"/>
      <c r="P298" s="224"/>
      <c r="Q298" s="224"/>
      <c r="R298" s="224"/>
      <c r="S298" s="224"/>
      <c r="T298" s="225"/>
      <c r="AT298" s="226" t="s">
        <v>150</v>
      </c>
      <c r="AU298" s="226" t="s">
        <v>87</v>
      </c>
      <c r="AV298" s="12" t="s">
        <v>87</v>
      </c>
      <c r="AW298" s="12" t="s">
        <v>6</v>
      </c>
      <c r="AX298" s="12" t="s">
        <v>24</v>
      </c>
      <c r="AY298" s="226" t="s">
        <v>140</v>
      </c>
    </row>
    <row r="299" spans="2:65" s="1" customFormat="1" ht="108" customHeight="1">
      <c r="B299" s="39"/>
      <c r="C299" s="191" t="s">
        <v>651</v>
      </c>
      <c r="D299" s="191" t="s">
        <v>143</v>
      </c>
      <c r="E299" s="192" t="s">
        <v>652</v>
      </c>
      <c r="F299" s="193" t="s">
        <v>653</v>
      </c>
      <c r="G299" s="194" t="s">
        <v>158</v>
      </c>
      <c r="H299" s="195">
        <v>1737.8</v>
      </c>
      <c r="I299" s="196"/>
      <c r="J299" s="197">
        <f>ROUND(I299*H299,2)</f>
        <v>0</v>
      </c>
      <c r="K299" s="193" t="s">
        <v>22</v>
      </c>
      <c r="L299" s="59"/>
      <c r="M299" s="198" t="s">
        <v>22</v>
      </c>
      <c r="N299" s="199" t="s">
        <v>49</v>
      </c>
      <c r="O299" s="40"/>
      <c r="P299" s="200">
        <f>O299*H299</f>
        <v>0</v>
      </c>
      <c r="Q299" s="200">
        <v>0</v>
      </c>
      <c r="R299" s="200">
        <f>Q299*H299</f>
        <v>0</v>
      </c>
      <c r="S299" s="200">
        <v>0</v>
      </c>
      <c r="T299" s="201">
        <f>S299*H299</f>
        <v>0</v>
      </c>
      <c r="AR299" s="22" t="s">
        <v>224</v>
      </c>
      <c r="AT299" s="22" t="s">
        <v>143</v>
      </c>
      <c r="AU299" s="22" t="s">
        <v>87</v>
      </c>
      <c r="AY299" s="22" t="s">
        <v>140</v>
      </c>
      <c r="BE299" s="202">
        <f>IF(N299="základní",J299,0)</f>
        <v>0</v>
      </c>
      <c r="BF299" s="202">
        <f>IF(N299="snížená",J299,0)</f>
        <v>0</v>
      </c>
      <c r="BG299" s="202">
        <f>IF(N299="zákl. přenesená",J299,0)</f>
        <v>0</v>
      </c>
      <c r="BH299" s="202">
        <f>IF(N299="sníž. přenesená",J299,0)</f>
        <v>0</v>
      </c>
      <c r="BI299" s="202">
        <f>IF(N299="nulová",J299,0)</f>
        <v>0</v>
      </c>
      <c r="BJ299" s="22" t="s">
        <v>24</v>
      </c>
      <c r="BK299" s="202">
        <f>ROUND(I299*H299,2)</f>
        <v>0</v>
      </c>
      <c r="BL299" s="22" t="s">
        <v>224</v>
      </c>
      <c r="BM299" s="22" t="s">
        <v>654</v>
      </c>
    </row>
    <row r="300" spans="2:65" s="1" customFormat="1" ht="31.5" customHeight="1">
      <c r="B300" s="39"/>
      <c r="C300" s="191" t="s">
        <v>655</v>
      </c>
      <c r="D300" s="191" t="s">
        <v>143</v>
      </c>
      <c r="E300" s="192" t="s">
        <v>656</v>
      </c>
      <c r="F300" s="193" t="s">
        <v>657</v>
      </c>
      <c r="G300" s="194" t="s">
        <v>658</v>
      </c>
      <c r="H300" s="240"/>
      <c r="I300" s="196"/>
      <c r="J300" s="197">
        <f>ROUND(I300*H300,2)</f>
        <v>0</v>
      </c>
      <c r="K300" s="193" t="s">
        <v>147</v>
      </c>
      <c r="L300" s="59"/>
      <c r="M300" s="198" t="s">
        <v>22</v>
      </c>
      <c r="N300" s="199" t="s">
        <v>49</v>
      </c>
      <c r="O300" s="40"/>
      <c r="P300" s="200">
        <f>O300*H300</f>
        <v>0</v>
      </c>
      <c r="Q300" s="200">
        <v>0</v>
      </c>
      <c r="R300" s="200">
        <f>Q300*H300</f>
        <v>0</v>
      </c>
      <c r="S300" s="200">
        <v>0</v>
      </c>
      <c r="T300" s="201">
        <f>S300*H300</f>
        <v>0</v>
      </c>
      <c r="AR300" s="22" t="s">
        <v>224</v>
      </c>
      <c r="AT300" s="22" t="s">
        <v>143</v>
      </c>
      <c r="AU300" s="22" t="s">
        <v>87</v>
      </c>
      <c r="AY300" s="22" t="s">
        <v>140</v>
      </c>
      <c r="BE300" s="202">
        <f>IF(N300="základní",J300,0)</f>
        <v>0</v>
      </c>
      <c r="BF300" s="202">
        <f>IF(N300="snížená",J300,0)</f>
        <v>0</v>
      </c>
      <c r="BG300" s="202">
        <f>IF(N300="zákl. přenesená",J300,0)</f>
        <v>0</v>
      </c>
      <c r="BH300" s="202">
        <f>IF(N300="sníž. přenesená",J300,0)</f>
        <v>0</v>
      </c>
      <c r="BI300" s="202">
        <f>IF(N300="nulová",J300,0)</f>
        <v>0</v>
      </c>
      <c r="BJ300" s="22" t="s">
        <v>24</v>
      </c>
      <c r="BK300" s="202">
        <f>ROUND(I300*H300,2)</f>
        <v>0</v>
      </c>
      <c r="BL300" s="22" t="s">
        <v>224</v>
      </c>
      <c r="BM300" s="22" t="s">
        <v>659</v>
      </c>
    </row>
    <row r="301" spans="2:65" s="10" customFormat="1" ht="29.85" customHeight="1">
      <c r="B301" s="174"/>
      <c r="C301" s="175"/>
      <c r="D301" s="188" t="s">
        <v>77</v>
      </c>
      <c r="E301" s="189" t="s">
        <v>660</v>
      </c>
      <c r="F301" s="189" t="s">
        <v>661</v>
      </c>
      <c r="G301" s="175"/>
      <c r="H301" s="175"/>
      <c r="I301" s="178"/>
      <c r="J301" s="190">
        <f>BK301</f>
        <v>0</v>
      </c>
      <c r="K301" s="175"/>
      <c r="L301" s="180"/>
      <c r="M301" s="181"/>
      <c r="N301" s="182"/>
      <c r="O301" s="182"/>
      <c r="P301" s="183">
        <f>SUM(P302:P306)</f>
        <v>0</v>
      </c>
      <c r="Q301" s="182"/>
      <c r="R301" s="183">
        <f>SUM(R302:R306)</f>
        <v>8.7520000000000001E-2</v>
      </c>
      <c r="S301" s="182"/>
      <c r="T301" s="184">
        <f>SUM(T302:T306)</f>
        <v>0</v>
      </c>
      <c r="AR301" s="185" t="s">
        <v>87</v>
      </c>
      <c r="AT301" s="186" t="s">
        <v>77</v>
      </c>
      <c r="AU301" s="186" t="s">
        <v>24</v>
      </c>
      <c r="AY301" s="185" t="s">
        <v>140</v>
      </c>
      <c r="BK301" s="187">
        <f>SUM(BK302:BK306)</f>
        <v>0</v>
      </c>
    </row>
    <row r="302" spans="2:65" s="1" customFormat="1" ht="31.5" customHeight="1">
      <c r="B302" s="39"/>
      <c r="C302" s="191" t="s">
        <v>662</v>
      </c>
      <c r="D302" s="191" t="s">
        <v>143</v>
      </c>
      <c r="E302" s="192" t="s">
        <v>663</v>
      </c>
      <c r="F302" s="193" t="s">
        <v>664</v>
      </c>
      <c r="G302" s="194" t="s">
        <v>181</v>
      </c>
      <c r="H302" s="195">
        <v>1</v>
      </c>
      <c r="I302" s="196"/>
      <c r="J302" s="197">
        <f>ROUND(I302*H302,2)</f>
        <v>0</v>
      </c>
      <c r="K302" s="193" t="s">
        <v>147</v>
      </c>
      <c r="L302" s="59"/>
      <c r="M302" s="198" t="s">
        <v>22</v>
      </c>
      <c r="N302" s="199" t="s">
        <v>49</v>
      </c>
      <c r="O302" s="40"/>
      <c r="P302" s="200">
        <f>O302*H302</f>
        <v>0</v>
      </c>
      <c r="Q302" s="200">
        <v>0</v>
      </c>
      <c r="R302" s="200">
        <f>Q302*H302</f>
        <v>0</v>
      </c>
      <c r="S302" s="200">
        <v>0</v>
      </c>
      <c r="T302" s="201">
        <f>S302*H302</f>
        <v>0</v>
      </c>
      <c r="AR302" s="22" t="s">
        <v>224</v>
      </c>
      <c r="AT302" s="22" t="s">
        <v>143</v>
      </c>
      <c r="AU302" s="22" t="s">
        <v>87</v>
      </c>
      <c r="AY302" s="22" t="s">
        <v>140</v>
      </c>
      <c r="BE302" s="202">
        <f>IF(N302="základní",J302,0)</f>
        <v>0</v>
      </c>
      <c r="BF302" s="202">
        <f>IF(N302="snížená",J302,0)</f>
        <v>0</v>
      </c>
      <c r="BG302" s="202">
        <f>IF(N302="zákl. přenesená",J302,0)</f>
        <v>0</v>
      </c>
      <c r="BH302" s="202">
        <f>IF(N302="sníž. přenesená",J302,0)</f>
        <v>0</v>
      </c>
      <c r="BI302" s="202">
        <f>IF(N302="nulová",J302,0)</f>
        <v>0</v>
      </c>
      <c r="BJ302" s="22" t="s">
        <v>24</v>
      </c>
      <c r="BK302" s="202">
        <f>ROUND(I302*H302,2)</f>
        <v>0</v>
      </c>
      <c r="BL302" s="22" t="s">
        <v>224</v>
      </c>
      <c r="BM302" s="22" t="s">
        <v>665</v>
      </c>
    </row>
    <row r="303" spans="2:65" s="1" customFormat="1" ht="22.5" customHeight="1">
      <c r="B303" s="39"/>
      <c r="C303" s="230" t="s">
        <v>666</v>
      </c>
      <c r="D303" s="230" t="s">
        <v>434</v>
      </c>
      <c r="E303" s="231" t="s">
        <v>667</v>
      </c>
      <c r="F303" s="232" t="s">
        <v>668</v>
      </c>
      <c r="G303" s="233" t="s">
        <v>202</v>
      </c>
      <c r="H303" s="234">
        <v>0.8</v>
      </c>
      <c r="I303" s="235"/>
      <c r="J303" s="236">
        <f>ROUND(I303*H303,2)</f>
        <v>0</v>
      </c>
      <c r="K303" s="232" t="s">
        <v>147</v>
      </c>
      <c r="L303" s="237"/>
      <c r="M303" s="238" t="s">
        <v>22</v>
      </c>
      <c r="N303" s="239" t="s">
        <v>49</v>
      </c>
      <c r="O303" s="40"/>
      <c r="P303" s="200">
        <f>O303*H303</f>
        <v>0</v>
      </c>
      <c r="Q303" s="200">
        <v>3.0000000000000001E-3</v>
      </c>
      <c r="R303" s="200">
        <f>Q303*H303</f>
        <v>2.4000000000000002E-3</v>
      </c>
      <c r="S303" s="200">
        <v>0</v>
      </c>
      <c r="T303" s="201">
        <f>S303*H303</f>
        <v>0</v>
      </c>
      <c r="AR303" s="22" t="s">
        <v>301</v>
      </c>
      <c r="AT303" s="22" t="s">
        <v>434</v>
      </c>
      <c r="AU303" s="22" t="s">
        <v>87</v>
      </c>
      <c r="AY303" s="22" t="s">
        <v>140</v>
      </c>
      <c r="BE303" s="202">
        <f>IF(N303="základní",J303,0)</f>
        <v>0</v>
      </c>
      <c r="BF303" s="202">
        <f>IF(N303="snížená",J303,0)</f>
        <v>0</v>
      </c>
      <c r="BG303" s="202">
        <f>IF(N303="zákl. přenesená",J303,0)</f>
        <v>0</v>
      </c>
      <c r="BH303" s="202">
        <f>IF(N303="sníž. přenesená",J303,0)</f>
        <v>0</v>
      </c>
      <c r="BI303" s="202">
        <f>IF(N303="nulová",J303,0)</f>
        <v>0</v>
      </c>
      <c r="BJ303" s="22" t="s">
        <v>24</v>
      </c>
      <c r="BK303" s="202">
        <f>ROUND(I303*H303,2)</f>
        <v>0</v>
      </c>
      <c r="BL303" s="22" t="s">
        <v>224</v>
      </c>
      <c r="BM303" s="22" t="s">
        <v>669</v>
      </c>
    </row>
    <row r="304" spans="2:65" s="1" customFormat="1" ht="22.5" customHeight="1">
      <c r="B304" s="39"/>
      <c r="C304" s="230" t="s">
        <v>670</v>
      </c>
      <c r="D304" s="230" t="s">
        <v>434</v>
      </c>
      <c r="E304" s="231" t="s">
        <v>671</v>
      </c>
      <c r="F304" s="232" t="s">
        <v>672</v>
      </c>
      <c r="G304" s="233" t="s">
        <v>181</v>
      </c>
      <c r="H304" s="234">
        <v>2</v>
      </c>
      <c r="I304" s="235"/>
      <c r="J304" s="236">
        <f>ROUND(I304*H304,2)</f>
        <v>0</v>
      </c>
      <c r="K304" s="232" t="s">
        <v>147</v>
      </c>
      <c r="L304" s="237"/>
      <c r="M304" s="238" t="s">
        <v>22</v>
      </c>
      <c r="N304" s="239" t="s">
        <v>49</v>
      </c>
      <c r="O304" s="40"/>
      <c r="P304" s="200">
        <f>O304*H304</f>
        <v>0</v>
      </c>
      <c r="Q304" s="200">
        <v>6.0000000000000002E-5</v>
      </c>
      <c r="R304" s="200">
        <f>Q304*H304</f>
        <v>1.2E-4</v>
      </c>
      <c r="S304" s="200">
        <v>0</v>
      </c>
      <c r="T304" s="201">
        <f>S304*H304</f>
        <v>0</v>
      </c>
      <c r="AR304" s="22" t="s">
        <v>301</v>
      </c>
      <c r="AT304" s="22" t="s">
        <v>434</v>
      </c>
      <c r="AU304" s="22" t="s">
        <v>87</v>
      </c>
      <c r="AY304" s="22" t="s">
        <v>140</v>
      </c>
      <c r="BE304" s="202">
        <f>IF(N304="základní",J304,0)</f>
        <v>0</v>
      </c>
      <c r="BF304" s="202">
        <f>IF(N304="snížená",J304,0)</f>
        <v>0</v>
      </c>
      <c r="BG304" s="202">
        <f>IF(N304="zákl. přenesená",J304,0)</f>
        <v>0</v>
      </c>
      <c r="BH304" s="202">
        <f>IF(N304="sníž. přenesená",J304,0)</f>
        <v>0</v>
      </c>
      <c r="BI304" s="202">
        <f>IF(N304="nulová",J304,0)</f>
        <v>0</v>
      </c>
      <c r="BJ304" s="22" t="s">
        <v>24</v>
      </c>
      <c r="BK304" s="202">
        <f>ROUND(I304*H304,2)</f>
        <v>0</v>
      </c>
      <c r="BL304" s="22" t="s">
        <v>224</v>
      </c>
      <c r="BM304" s="22" t="s">
        <v>673</v>
      </c>
    </row>
    <row r="305" spans="2:65" s="1" customFormat="1" ht="22.5" customHeight="1">
      <c r="B305" s="39"/>
      <c r="C305" s="191" t="s">
        <v>674</v>
      </c>
      <c r="D305" s="191" t="s">
        <v>143</v>
      </c>
      <c r="E305" s="192" t="s">
        <v>675</v>
      </c>
      <c r="F305" s="193" t="s">
        <v>676</v>
      </c>
      <c r="G305" s="194" t="s">
        <v>181</v>
      </c>
      <c r="H305" s="195">
        <v>1</v>
      </c>
      <c r="I305" s="196"/>
      <c r="J305" s="197">
        <f>ROUND(I305*H305,2)</f>
        <v>0</v>
      </c>
      <c r="K305" s="193" t="s">
        <v>22</v>
      </c>
      <c r="L305" s="59"/>
      <c r="M305" s="198" t="s">
        <v>22</v>
      </c>
      <c r="N305" s="199" t="s">
        <v>49</v>
      </c>
      <c r="O305" s="40"/>
      <c r="P305" s="200">
        <f>O305*H305</f>
        <v>0</v>
      </c>
      <c r="Q305" s="200">
        <v>8.5000000000000006E-2</v>
      </c>
      <c r="R305" s="200">
        <f>Q305*H305</f>
        <v>8.5000000000000006E-2</v>
      </c>
      <c r="S305" s="200">
        <v>0</v>
      </c>
      <c r="T305" s="201">
        <f>S305*H305</f>
        <v>0</v>
      </c>
      <c r="AR305" s="22" t="s">
        <v>224</v>
      </c>
      <c r="AT305" s="22" t="s">
        <v>143</v>
      </c>
      <c r="AU305" s="22" t="s">
        <v>87</v>
      </c>
      <c r="AY305" s="22" t="s">
        <v>140</v>
      </c>
      <c r="BE305" s="202">
        <f>IF(N305="základní",J305,0)</f>
        <v>0</v>
      </c>
      <c r="BF305" s="202">
        <f>IF(N305="snížená",J305,0)</f>
        <v>0</v>
      </c>
      <c r="BG305" s="202">
        <f>IF(N305="zákl. přenesená",J305,0)</f>
        <v>0</v>
      </c>
      <c r="BH305" s="202">
        <f>IF(N305="sníž. přenesená",J305,0)</f>
        <v>0</v>
      </c>
      <c r="BI305" s="202">
        <f>IF(N305="nulová",J305,0)</f>
        <v>0</v>
      </c>
      <c r="BJ305" s="22" t="s">
        <v>24</v>
      </c>
      <c r="BK305" s="202">
        <f>ROUND(I305*H305,2)</f>
        <v>0</v>
      </c>
      <c r="BL305" s="22" t="s">
        <v>224</v>
      </c>
      <c r="BM305" s="22" t="s">
        <v>677</v>
      </c>
    </row>
    <row r="306" spans="2:65" s="1" customFormat="1" ht="31.5" customHeight="1">
      <c r="B306" s="39"/>
      <c r="C306" s="191" t="s">
        <v>678</v>
      </c>
      <c r="D306" s="191" t="s">
        <v>143</v>
      </c>
      <c r="E306" s="192" t="s">
        <v>679</v>
      </c>
      <c r="F306" s="193" t="s">
        <v>680</v>
      </c>
      <c r="G306" s="194" t="s">
        <v>402</v>
      </c>
      <c r="H306" s="195">
        <v>8.7999999999999995E-2</v>
      </c>
      <c r="I306" s="196"/>
      <c r="J306" s="197">
        <f>ROUND(I306*H306,2)</f>
        <v>0</v>
      </c>
      <c r="K306" s="193" t="s">
        <v>147</v>
      </c>
      <c r="L306" s="59"/>
      <c r="M306" s="198" t="s">
        <v>22</v>
      </c>
      <c r="N306" s="199" t="s">
        <v>49</v>
      </c>
      <c r="O306" s="40"/>
      <c r="P306" s="200">
        <f>O306*H306</f>
        <v>0</v>
      </c>
      <c r="Q306" s="200">
        <v>0</v>
      </c>
      <c r="R306" s="200">
        <f>Q306*H306</f>
        <v>0</v>
      </c>
      <c r="S306" s="200">
        <v>0</v>
      </c>
      <c r="T306" s="201">
        <f>S306*H306</f>
        <v>0</v>
      </c>
      <c r="AR306" s="22" t="s">
        <v>224</v>
      </c>
      <c r="AT306" s="22" t="s">
        <v>143</v>
      </c>
      <c r="AU306" s="22" t="s">
        <v>87</v>
      </c>
      <c r="AY306" s="22" t="s">
        <v>140</v>
      </c>
      <c r="BE306" s="202">
        <f>IF(N306="základní",J306,0)</f>
        <v>0</v>
      </c>
      <c r="BF306" s="202">
        <f>IF(N306="snížená",J306,0)</f>
        <v>0</v>
      </c>
      <c r="BG306" s="202">
        <f>IF(N306="zákl. přenesená",J306,0)</f>
        <v>0</v>
      </c>
      <c r="BH306" s="202">
        <f>IF(N306="sníž. přenesená",J306,0)</f>
        <v>0</v>
      </c>
      <c r="BI306" s="202">
        <f>IF(N306="nulová",J306,0)</f>
        <v>0</v>
      </c>
      <c r="BJ306" s="22" t="s">
        <v>24</v>
      </c>
      <c r="BK306" s="202">
        <f>ROUND(I306*H306,2)</f>
        <v>0</v>
      </c>
      <c r="BL306" s="22" t="s">
        <v>224</v>
      </c>
      <c r="BM306" s="22" t="s">
        <v>681</v>
      </c>
    </row>
    <row r="307" spans="2:65" s="10" customFormat="1" ht="29.85" customHeight="1">
      <c r="B307" s="174"/>
      <c r="C307" s="175"/>
      <c r="D307" s="188" t="s">
        <v>77</v>
      </c>
      <c r="E307" s="189" t="s">
        <v>682</v>
      </c>
      <c r="F307" s="189" t="s">
        <v>683</v>
      </c>
      <c r="G307" s="175"/>
      <c r="H307" s="175"/>
      <c r="I307" s="178"/>
      <c r="J307" s="190">
        <f>BK307</f>
        <v>0</v>
      </c>
      <c r="K307" s="175"/>
      <c r="L307" s="180"/>
      <c r="M307" s="181"/>
      <c r="N307" s="182"/>
      <c r="O307" s="182"/>
      <c r="P307" s="183">
        <f>SUM(P308:P309)</f>
        <v>0</v>
      </c>
      <c r="Q307" s="182"/>
      <c r="R307" s="183">
        <f>SUM(R308:R309)</f>
        <v>0</v>
      </c>
      <c r="S307" s="182"/>
      <c r="T307" s="184">
        <f>SUM(T308:T309)</f>
        <v>0</v>
      </c>
      <c r="AR307" s="185" t="s">
        <v>87</v>
      </c>
      <c r="AT307" s="186" t="s">
        <v>77</v>
      </c>
      <c r="AU307" s="186" t="s">
        <v>24</v>
      </c>
      <c r="AY307" s="185" t="s">
        <v>140</v>
      </c>
      <c r="BK307" s="187">
        <f>SUM(BK308:BK309)</f>
        <v>0</v>
      </c>
    </row>
    <row r="308" spans="2:65" s="1" customFormat="1" ht="22.5" customHeight="1">
      <c r="B308" s="39"/>
      <c r="C308" s="191" t="s">
        <v>684</v>
      </c>
      <c r="D308" s="191" t="s">
        <v>143</v>
      </c>
      <c r="E308" s="192" t="s">
        <v>685</v>
      </c>
      <c r="F308" s="193" t="s">
        <v>686</v>
      </c>
      <c r="G308" s="194" t="s">
        <v>181</v>
      </c>
      <c r="H308" s="195">
        <v>1</v>
      </c>
      <c r="I308" s="196"/>
      <c r="J308" s="197">
        <f>ROUND(I308*H308,2)</f>
        <v>0</v>
      </c>
      <c r="K308" s="193" t="s">
        <v>22</v>
      </c>
      <c r="L308" s="59"/>
      <c r="M308" s="198" t="s">
        <v>22</v>
      </c>
      <c r="N308" s="199" t="s">
        <v>49</v>
      </c>
      <c r="O308" s="40"/>
      <c r="P308" s="200">
        <f>O308*H308</f>
        <v>0</v>
      </c>
      <c r="Q308" s="200">
        <v>0</v>
      </c>
      <c r="R308" s="200">
        <f>Q308*H308</f>
        <v>0</v>
      </c>
      <c r="S308" s="200">
        <v>0</v>
      </c>
      <c r="T308" s="201">
        <f>S308*H308</f>
        <v>0</v>
      </c>
      <c r="AR308" s="22" t="s">
        <v>224</v>
      </c>
      <c r="AT308" s="22" t="s">
        <v>143</v>
      </c>
      <c r="AU308" s="22" t="s">
        <v>87</v>
      </c>
      <c r="AY308" s="22" t="s">
        <v>140</v>
      </c>
      <c r="BE308" s="202">
        <f>IF(N308="základní",J308,0)</f>
        <v>0</v>
      </c>
      <c r="BF308" s="202">
        <f>IF(N308="snížená",J308,0)</f>
        <v>0</v>
      </c>
      <c r="BG308" s="202">
        <f>IF(N308="zákl. přenesená",J308,0)</f>
        <v>0</v>
      </c>
      <c r="BH308" s="202">
        <f>IF(N308="sníž. přenesená",J308,0)</f>
        <v>0</v>
      </c>
      <c r="BI308" s="202">
        <f>IF(N308="nulová",J308,0)</f>
        <v>0</v>
      </c>
      <c r="BJ308" s="22" t="s">
        <v>24</v>
      </c>
      <c r="BK308" s="202">
        <f>ROUND(I308*H308,2)</f>
        <v>0</v>
      </c>
      <c r="BL308" s="22" t="s">
        <v>224</v>
      </c>
      <c r="BM308" s="22" t="s">
        <v>687</v>
      </c>
    </row>
    <row r="309" spans="2:65" s="1" customFormat="1" ht="31.5" customHeight="1">
      <c r="B309" s="39"/>
      <c r="C309" s="191" t="s">
        <v>688</v>
      </c>
      <c r="D309" s="191" t="s">
        <v>143</v>
      </c>
      <c r="E309" s="192" t="s">
        <v>689</v>
      </c>
      <c r="F309" s="193" t="s">
        <v>690</v>
      </c>
      <c r="G309" s="194" t="s">
        <v>658</v>
      </c>
      <c r="H309" s="240"/>
      <c r="I309" s="196"/>
      <c r="J309" s="197">
        <f>ROUND(I309*H309,2)</f>
        <v>0</v>
      </c>
      <c r="K309" s="193" t="s">
        <v>147</v>
      </c>
      <c r="L309" s="59"/>
      <c r="M309" s="198" t="s">
        <v>22</v>
      </c>
      <c r="N309" s="199" t="s">
        <v>49</v>
      </c>
      <c r="O309" s="40"/>
      <c r="P309" s="200">
        <f>O309*H309</f>
        <v>0</v>
      </c>
      <c r="Q309" s="200">
        <v>0</v>
      </c>
      <c r="R309" s="200">
        <f>Q309*H309</f>
        <v>0</v>
      </c>
      <c r="S309" s="200">
        <v>0</v>
      </c>
      <c r="T309" s="201">
        <f>S309*H309</f>
        <v>0</v>
      </c>
      <c r="AR309" s="22" t="s">
        <v>224</v>
      </c>
      <c r="AT309" s="22" t="s">
        <v>143</v>
      </c>
      <c r="AU309" s="22" t="s">
        <v>87</v>
      </c>
      <c r="AY309" s="22" t="s">
        <v>140</v>
      </c>
      <c r="BE309" s="202">
        <f>IF(N309="základní",J309,0)</f>
        <v>0</v>
      </c>
      <c r="BF309" s="202">
        <f>IF(N309="snížená",J309,0)</f>
        <v>0</v>
      </c>
      <c r="BG309" s="202">
        <f>IF(N309="zákl. přenesená",J309,0)</f>
        <v>0</v>
      </c>
      <c r="BH309" s="202">
        <f>IF(N309="sníž. přenesená",J309,0)</f>
        <v>0</v>
      </c>
      <c r="BI309" s="202">
        <f>IF(N309="nulová",J309,0)</f>
        <v>0</v>
      </c>
      <c r="BJ309" s="22" t="s">
        <v>24</v>
      </c>
      <c r="BK309" s="202">
        <f>ROUND(I309*H309,2)</f>
        <v>0</v>
      </c>
      <c r="BL309" s="22" t="s">
        <v>224</v>
      </c>
      <c r="BM309" s="22" t="s">
        <v>691</v>
      </c>
    </row>
    <row r="310" spans="2:65" s="10" customFormat="1" ht="29.85" customHeight="1">
      <c r="B310" s="174"/>
      <c r="C310" s="175"/>
      <c r="D310" s="188" t="s">
        <v>77</v>
      </c>
      <c r="E310" s="189" t="s">
        <v>271</v>
      </c>
      <c r="F310" s="189" t="s">
        <v>692</v>
      </c>
      <c r="G310" s="175"/>
      <c r="H310" s="175"/>
      <c r="I310" s="178"/>
      <c r="J310" s="190">
        <f>BK310</f>
        <v>0</v>
      </c>
      <c r="K310" s="175"/>
      <c r="L310" s="180"/>
      <c r="M310" s="181"/>
      <c r="N310" s="182"/>
      <c r="O310" s="182"/>
      <c r="P310" s="183">
        <f>P311</f>
        <v>0</v>
      </c>
      <c r="Q310" s="182"/>
      <c r="R310" s="183">
        <f>R311</f>
        <v>0</v>
      </c>
      <c r="S310" s="182"/>
      <c r="T310" s="184">
        <f>T311</f>
        <v>0</v>
      </c>
      <c r="AR310" s="185" t="s">
        <v>87</v>
      </c>
      <c r="AT310" s="186" t="s">
        <v>77</v>
      </c>
      <c r="AU310" s="186" t="s">
        <v>24</v>
      </c>
      <c r="AY310" s="185" t="s">
        <v>140</v>
      </c>
      <c r="BK310" s="187">
        <f>BK311</f>
        <v>0</v>
      </c>
    </row>
    <row r="311" spans="2:65" s="1" customFormat="1" ht="22.5" customHeight="1">
      <c r="B311" s="39"/>
      <c r="C311" s="191" t="s">
        <v>693</v>
      </c>
      <c r="D311" s="191" t="s">
        <v>143</v>
      </c>
      <c r="E311" s="192" t="s">
        <v>694</v>
      </c>
      <c r="F311" s="193" t="s">
        <v>695</v>
      </c>
      <c r="G311" s="194" t="s">
        <v>181</v>
      </c>
      <c r="H311" s="195">
        <v>1</v>
      </c>
      <c r="I311" s="196"/>
      <c r="J311" s="197">
        <f>ROUND(I311*H311,2)</f>
        <v>0</v>
      </c>
      <c r="K311" s="193" t="s">
        <v>22</v>
      </c>
      <c r="L311" s="59"/>
      <c r="M311" s="198" t="s">
        <v>22</v>
      </c>
      <c r="N311" s="199" t="s">
        <v>49</v>
      </c>
      <c r="O311" s="40"/>
      <c r="P311" s="200">
        <f>O311*H311</f>
        <v>0</v>
      </c>
      <c r="Q311" s="200">
        <v>0</v>
      </c>
      <c r="R311" s="200">
        <f>Q311*H311</f>
        <v>0</v>
      </c>
      <c r="S311" s="200">
        <v>0</v>
      </c>
      <c r="T311" s="201">
        <f>S311*H311</f>
        <v>0</v>
      </c>
      <c r="AR311" s="22" t="s">
        <v>224</v>
      </c>
      <c r="AT311" s="22" t="s">
        <v>143</v>
      </c>
      <c r="AU311" s="22" t="s">
        <v>87</v>
      </c>
      <c r="AY311" s="22" t="s">
        <v>140</v>
      </c>
      <c r="BE311" s="202">
        <f>IF(N311="základní",J311,0)</f>
        <v>0</v>
      </c>
      <c r="BF311" s="202">
        <f>IF(N311="snížená",J311,0)</f>
        <v>0</v>
      </c>
      <c r="BG311" s="202">
        <f>IF(N311="zákl. přenesená",J311,0)</f>
        <v>0</v>
      </c>
      <c r="BH311" s="202">
        <f>IF(N311="sníž. přenesená",J311,0)</f>
        <v>0</v>
      </c>
      <c r="BI311" s="202">
        <f>IF(N311="nulová",J311,0)</f>
        <v>0</v>
      </c>
      <c r="BJ311" s="22" t="s">
        <v>24</v>
      </c>
      <c r="BK311" s="202">
        <f>ROUND(I311*H311,2)</f>
        <v>0</v>
      </c>
      <c r="BL311" s="22" t="s">
        <v>224</v>
      </c>
      <c r="BM311" s="22" t="s">
        <v>696</v>
      </c>
    </row>
    <row r="312" spans="2:65" s="10" customFormat="1" ht="29.85" customHeight="1">
      <c r="B312" s="174"/>
      <c r="C312" s="175"/>
      <c r="D312" s="188" t="s">
        <v>77</v>
      </c>
      <c r="E312" s="189" t="s">
        <v>697</v>
      </c>
      <c r="F312" s="189" t="s">
        <v>698</v>
      </c>
      <c r="G312" s="175"/>
      <c r="H312" s="175"/>
      <c r="I312" s="178"/>
      <c r="J312" s="190">
        <f>BK312</f>
        <v>0</v>
      </c>
      <c r="K312" s="175"/>
      <c r="L312" s="180"/>
      <c r="M312" s="181"/>
      <c r="N312" s="182"/>
      <c r="O312" s="182"/>
      <c r="P312" s="183">
        <f>P313</f>
        <v>0</v>
      </c>
      <c r="Q312" s="182"/>
      <c r="R312" s="183">
        <f>R313</f>
        <v>0</v>
      </c>
      <c r="S312" s="182"/>
      <c r="T312" s="184">
        <f>T313</f>
        <v>0</v>
      </c>
      <c r="AR312" s="185" t="s">
        <v>141</v>
      </c>
      <c r="AT312" s="186" t="s">
        <v>77</v>
      </c>
      <c r="AU312" s="186" t="s">
        <v>24</v>
      </c>
      <c r="AY312" s="185" t="s">
        <v>140</v>
      </c>
      <c r="BK312" s="187">
        <f>BK313</f>
        <v>0</v>
      </c>
    </row>
    <row r="313" spans="2:65" s="1" customFormat="1" ht="22.5" customHeight="1">
      <c r="B313" s="39"/>
      <c r="C313" s="191" t="s">
        <v>699</v>
      </c>
      <c r="D313" s="191" t="s">
        <v>143</v>
      </c>
      <c r="E313" s="192" t="s">
        <v>700</v>
      </c>
      <c r="F313" s="193" t="s">
        <v>701</v>
      </c>
      <c r="G313" s="194" t="s">
        <v>207</v>
      </c>
      <c r="H313" s="195">
        <v>1</v>
      </c>
      <c r="I313" s="196"/>
      <c r="J313" s="197">
        <f>ROUND(I313*H313,2)</f>
        <v>0</v>
      </c>
      <c r="K313" s="193" t="s">
        <v>22</v>
      </c>
      <c r="L313" s="59"/>
      <c r="M313" s="198" t="s">
        <v>22</v>
      </c>
      <c r="N313" s="199" t="s">
        <v>49</v>
      </c>
      <c r="O313" s="40"/>
      <c r="P313" s="200">
        <f>O313*H313</f>
        <v>0</v>
      </c>
      <c r="Q313" s="200">
        <v>0</v>
      </c>
      <c r="R313" s="200">
        <f>Q313*H313</f>
        <v>0</v>
      </c>
      <c r="S313" s="200">
        <v>0</v>
      </c>
      <c r="T313" s="201">
        <f>S313*H313</f>
        <v>0</v>
      </c>
      <c r="AR313" s="22" t="s">
        <v>464</v>
      </c>
      <c r="AT313" s="22" t="s">
        <v>143</v>
      </c>
      <c r="AU313" s="22" t="s">
        <v>87</v>
      </c>
      <c r="AY313" s="22" t="s">
        <v>140</v>
      </c>
      <c r="BE313" s="202">
        <f>IF(N313="základní",J313,0)</f>
        <v>0</v>
      </c>
      <c r="BF313" s="202">
        <f>IF(N313="snížená",J313,0)</f>
        <v>0</v>
      </c>
      <c r="BG313" s="202">
        <f>IF(N313="zákl. přenesená",J313,0)</f>
        <v>0</v>
      </c>
      <c r="BH313" s="202">
        <f>IF(N313="sníž. přenesená",J313,0)</f>
        <v>0</v>
      </c>
      <c r="BI313" s="202">
        <f>IF(N313="nulová",J313,0)</f>
        <v>0</v>
      </c>
      <c r="BJ313" s="22" t="s">
        <v>24</v>
      </c>
      <c r="BK313" s="202">
        <f>ROUND(I313*H313,2)</f>
        <v>0</v>
      </c>
      <c r="BL313" s="22" t="s">
        <v>464</v>
      </c>
      <c r="BM313" s="22" t="s">
        <v>702</v>
      </c>
    </row>
    <row r="314" spans="2:65" s="10" customFormat="1" ht="29.85" customHeight="1">
      <c r="B314" s="174"/>
      <c r="C314" s="175"/>
      <c r="D314" s="188" t="s">
        <v>77</v>
      </c>
      <c r="E314" s="189" t="s">
        <v>703</v>
      </c>
      <c r="F314" s="189" t="s">
        <v>704</v>
      </c>
      <c r="G314" s="175"/>
      <c r="H314" s="175"/>
      <c r="I314" s="178"/>
      <c r="J314" s="190">
        <f>BK314</f>
        <v>0</v>
      </c>
      <c r="K314" s="175"/>
      <c r="L314" s="180"/>
      <c r="M314" s="181"/>
      <c r="N314" s="182"/>
      <c r="O314" s="182"/>
      <c r="P314" s="183">
        <f>P315</f>
        <v>0</v>
      </c>
      <c r="Q314" s="182"/>
      <c r="R314" s="183">
        <f>R315</f>
        <v>0</v>
      </c>
      <c r="S314" s="182"/>
      <c r="T314" s="184">
        <f>T315</f>
        <v>0</v>
      </c>
      <c r="AR314" s="185" t="s">
        <v>141</v>
      </c>
      <c r="AT314" s="186" t="s">
        <v>77</v>
      </c>
      <c r="AU314" s="186" t="s">
        <v>24</v>
      </c>
      <c r="AY314" s="185" t="s">
        <v>140</v>
      </c>
      <c r="BK314" s="187">
        <f>BK315</f>
        <v>0</v>
      </c>
    </row>
    <row r="315" spans="2:65" s="1" customFormat="1" ht="22.5" customHeight="1">
      <c r="B315" s="39"/>
      <c r="C315" s="191" t="s">
        <v>705</v>
      </c>
      <c r="D315" s="191" t="s">
        <v>143</v>
      </c>
      <c r="E315" s="192" t="s">
        <v>706</v>
      </c>
      <c r="F315" s="193" t="s">
        <v>704</v>
      </c>
      <c r="G315" s="194" t="s">
        <v>207</v>
      </c>
      <c r="H315" s="195">
        <v>1</v>
      </c>
      <c r="I315" s="196"/>
      <c r="J315" s="197">
        <f>ROUND(I315*H315,2)</f>
        <v>0</v>
      </c>
      <c r="K315" s="193" t="s">
        <v>22</v>
      </c>
      <c r="L315" s="59"/>
      <c r="M315" s="198" t="s">
        <v>22</v>
      </c>
      <c r="N315" s="241" t="s">
        <v>49</v>
      </c>
      <c r="O315" s="242"/>
      <c r="P315" s="243">
        <f>O315*H315</f>
        <v>0</v>
      </c>
      <c r="Q315" s="243">
        <v>0</v>
      </c>
      <c r="R315" s="243">
        <f>Q315*H315</f>
        <v>0</v>
      </c>
      <c r="S315" s="243">
        <v>0</v>
      </c>
      <c r="T315" s="244">
        <f>S315*H315</f>
        <v>0</v>
      </c>
      <c r="AR315" s="22" t="s">
        <v>464</v>
      </c>
      <c r="AT315" s="22" t="s">
        <v>143</v>
      </c>
      <c r="AU315" s="22" t="s">
        <v>87</v>
      </c>
      <c r="AY315" s="22" t="s">
        <v>140</v>
      </c>
      <c r="BE315" s="202">
        <f>IF(N315="základní",J315,0)</f>
        <v>0</v>
      </c>
      <c r="BF315" s="202">
        <f>IF(N315="snížená",J315,0)</f>
        <v>0</v>
      </c>
      <c r="BG315" s="202">
        <f>IF(N315="zákl. přenesená",J315,0)</f>
        <v>0</v>
      </c>
      <c r="BH315" s="202">
        <f>IF(N315="sníž. přenesená",J315,0)</f>
        <v>0</v>
      </c>
      <c r="BI315" s="202">
        <f>IF(N315="nulová",J315,0)</f>
        <v>0</v>
      </c>
      <c r="BJ315" s="22" t="s">
        <v>24</v>
      </c>
      <c r="BK315" s="202">
        <f>ROUND(I315*H315,2)</f>
        <v>0</v>
      </c>
      <c r="BL315" s="22" t="s">
        <v>464</v>
      </c>
      <c r="BM315" s="22" t="s">
        <v>707</v>
      </c>
    </row>
    <row r="316" spans="2:65" s="1" customFormat="1" ht="6.95" customHeight="1">
      <c r="B316" s="54"/>
      <c r="C316" s="55"/>
      <c r="D316" s="55"/>
      <c r="E316" s="55"/>
      <c r="F316" s="55"/>
      <c r="G316" s="55"/>
      <c r="H316" s="55"/>
      <c r="I316" s="137"/>
      <c r="J316" s="55"/>
      <c r="K316" s="55"/>
      <c r="L316" s="59"/>
    </row>
  </sheetData>
  <sheetProtection password="CC35" sheet="1" objects="1" scenarios="1" formatCells="0" formatColumns="0" formatRows="0" sort="0" autoFilter="0"/>
  <autoFilter ref="C94:K315"/>
  <mergeCells count="9">
    <mergeCell ref="E85:H85"/>
    <mergeCell ref="E87:H8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92</v>
      </c>
      <c r="G1" s="366" t="s">
        <v>93</v>
      </c>
      <c r="H1" s="366"/>
      <c r="I1" s="113"/>
      <c r="J1" s="112" t="s">
        <v>94</v>
      </c>
      <c r="K1" s="111" t="s">
        <v>95</v>
      </c>
      <c r="L1" s="112" t="s">
        <v>96</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27"/>
      <c r="M2" s="327"/>
      <c r="N2" s="327"/>
      <c r="O2" s="327"/>
      <c r="P2" s="327"/>
      <c r="Q2" s="327"/>
      <c r="R2" s="327"/>
      <c r="S2" s="327"/>
      <c r="T2" s="327"/>
      <c r="U2" s="327"/>
      <c r="V2" s="327"/>
      <c r="AT2" s="22" t="s">
        <v>91</v>
      </c>
    </row>
    <row r="3" spans="1:70" ht="6.95" customHeight="1">
      <c r="B3" s="23"/>
      <c r="C3" s="24"/>
      <c r="D3" s="24"/>
      <c r="E3" s="24"/>
      <c r="F3" s="24"/>
      <c r="G3" s="24"/>
      <c r="H3" s="24"/>
      <c r="I3" s="114"/>
      <c r="J3" s="24"/>
      <c r="K3" s="25"/>
      <c r="AT3" s="22" t="s">
        <v>87</v>
      </c>
    </row>
    <row r="4" spans="1:70" ht="36.950000000000003" customHeight="1">
      <c r="B4" s="26"/>
      <c r="C4" s="27"/>
      <c r="D4" s="28" t="s">
        <v>97</v>
      </c>
      <c r="E4" s="27"/>
      <c r="F4" s="27"/>
      <c r="G4" s="27"/>
      <c r="H4" s="27"/>
      <c r="I4" s="115"/>
      <c r="J4" s="27"/>
      <c r="K4" s="29"/>
      <c r="M4" s="30" t="s">
        <v>12</v>
      </c>
      <c r="AT4" s="22" t="s">
        <v>6</v>
      </c>
    </row>
    <row r="5" spans="1:70" ht="6.95" customHeight="1">
      <c r="B5" s="26"/>
      <c r="C5" s="27"/>
      <c r="D5" s="27"/>
      <c r="E5" s="27"/>
      <c r="F5" s="27"/>
      <c r="G5" s="27"/>
      <c r="H5" s="27"/>
      <c r="I5" s="115"/>
      <c r="J5" s="27"/>
      <c r="K5" s="29"/>
    </row>
    <row r="6" spans="1:70" ht="15">
      <c r="B6" s="26"/>
      <c r="C6" s="27"/>
      <c r="D6" s="35" t="s">
        <v>18</v>
      </c>
      <c r="E6" s="27"/>
      <c r="F6" s="27"/>
      <c r="G6" s="27"/>
      <c r="H6" s="27"/>
      <c r="I6" s="115"/>
      <c r="J6" s="27"/>
      <c r="K6" s="29"/>
    </row>
    <row r="7" spans="1:70" ht="22.5" customHeight="1">
      <c r="B7" s="26"/>
      <c r="C7" s="27"/>
      <c r="D7" s="27"/>
      <c r="E7" s="367" t="str">
        <f>'Rekapitulace stavby'!K6</f>
        <v>Objekt konzervatoře - oprava střechy, Tylova 931/15, Plzeň 3</v>
      </c>
      <c r="F7" s="368"/>
      <c r="G7" s="368"/>
      <c r="H7" s="368"/>
      <c r="I7" s="115"/>
      <c r="J7" s="27"/>
      <c r="K7" s="29"/>
    </row>
    <row r="8" spans="1:70" s="1" customFormat="1" ht="15">
      <c r="B8" s="39"/>
      <c r="C8" s="40"/>
      <c r="D8" s="35" t="s">
        <v>98</v>
      </c>
      <c r="E8" s="40"/>
      <c r="F8" s="40"/>
      <c r="G8" s="40"/>
      <c r="H8" s="40"/>
      <c r="I8" s="116"/>
      <c r="J8" s="40"/>
      <c r="K8" s="43"/>
    </row>
    <row r="9" spans="1:70" s="1" customFormat="1" ht="36.950000000000003" customHeight="1">
      <c r="B9" s="39"/>
      <c r="C9" s="40"/>
      <c r="D9" s="40"/>
      <c r="E9" s="369" t="s">
        <v>708</v>
      </c>
      <c r="F9" s="370"/>
      <c r="G9" s="370"/>
      <c r="H9" s="370"/>
      <c r="I9" s="116"/>
      <c r="J9" s="40"/>
      <c r="K9" s="43"/>
    </row>
    <row r="10" spans="1:70" s="1" customFormat="1">
      <c r="B10" s="39"/>
      <c r="C10" s="40"/>
      <c r="D10" s="40"/>
      <c r="E10" s="40"/>
      <c r="F10" s="40"/>
      <c r="G10" s="40"/>
      <c r="H10" s="40"/>
      <c r="I10" s="116"/>
      <c r="J10" s="40"/>
      <c r="K10" s="43"/>
    </row>
    <row r="11" spans="1:70" s="1" customFormat="1" ht="14.45" customHeight="1">
      <c r="B11" s="39"/>
      <c r="C11" s="40"/>
      <c r="D11" s="35" t="s">
        <v>21</v>
      </c>
      <c r="E11" s="40"/>
      <c r="F11" s="33" t="s">
        <v>22</v>
      </c>
      <c r="G11" s="40"/>
      <c r="H11" s="40"/>
      <c r="I11" s="117" t="s">
        <v>23</v>
      </c>
      <c r="J11" s="33" t="s">
        <v>22</v>
      </c>
      <c r="K11" s="43"/>
    </row>
    <row r="12" spans="1:70" s="1" customFormat="1" ht="14.45" customHeight="1">
      <c r="B12" s="39"/>
      <c r="C12" s="40"/>
      <c r="D12" s="35" t="s">
        <v>25</v>
      </c>
      <c r="E12" s="40"/>
      <c r="F12" s="33" t="s">
        <v>26</v>
      </c>
      <c r="G12" s="40"/>
      <c r="H12" s="40"/>
      <c r="I12" s="117" t="s">
        <v>27</v>
      </c>
      <c r="J12" s="118" t="str">
        <f>'Rekapitulace stavby'!AN8</f>
        <v>30.5.2016</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31</v>
      </c>
      <c r="E14" s="40"/>
      <c r="F14" s="40"/>
      <c r="G14" s="40"/>
      <c r="H14" s="40"/>
      <c r="I14" s="117" t="s">
        <v>32</v>
      </c>
      <c r="J14" s="33" t="s">
        <v>22</v>
      </c>
      <c r="K14" s="43"/>
    </row>
    <row r="15" spans="1:70" s="1" customFormat="1" ht="18" customHeight="1">
      <c r="B15" s="39"/>
      <c r="C15" s="40"/>
      <c r="D15" s="40"/>
      <c r="E15" s="33" t="s">
        <v>33</v>
      </c>
      <c r="F15" s="40"/>
      <c r="G15" s="40"/>
      <c r="H15" s="40"/>
      <c r="I15" s="117" t="s">
        <v>34</v>
      </c>
      <c r="J15" s="33" t="s">
        <v>22</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35</v>
      </c>
      <c r="E17" s="40"/>
      <c r="F17" s="40"/>
      <c r="G17" s="40"/>
      <c r="H17" s="40"/>
      <c r="I17" s="117" t="s">
        <v>32</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34</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37</v>
      </c>
      <c r="E20" s="40"/>
      <c r="F20" s="40"/>
      <c r="G20" s="40"/>
      <c r="H20" s="40"/>
      <c r="I20" s="117" t="s">
        <v>32</v>
      </c>
      <c r="J20" s="33" t="s">
        <v>38</v>
      </c>
      <c r="K20" s="43"/>
    </row>
    <row r="21" spans="2:11" s="1" customFormat="1" ht="18" customHeight="1">
      <c r="B21" s="39"/>
      <c r="C21" s="40"/>
      <c r="D21" s="40"/>
      <c r="E21" s="33" t="s">
        <v>39</v>
      </c>
      <c r="F21" s="40"/>
      <c r="G21" s="40"/>
      <c r="H21" s="40"/>
      <c r="I21" s="117" t="s">
        <v>34</v>
      </c>
      <c r="J21" s="33" t="s">
        <v>40</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42</v>
      </c>
      <c r="E23" s="40"/>
      <c r="F23" s="40"/>
      <c r="G23" s="40"/>
      <c r="H23" s="40"/>
      <c r="I23" s="116"/>
      <c r="J23" s="40"/>
      <c r="K23" s="43"/>
    </row>
    <row r="24" spans="2:11" s="6" customFormat="1" ht="105.75" customHeight="1">
      <c r="B24" s="119"/>
      <c r="C24" s="120"/>
      <c r="D24" s="120"/>
      <c r="E24" s="359" t="s">
        <v>43</v>
      </c>
      <c r="F24" s="359"/>
      <c r="G24" s="359"/>
      <c r="H24" s="359"/>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44</v>
      </c>
      <c r="E27" s="40"/>
      <c r="F27" s="40"/>
      <c r="G27" s="40"/>
      <c r="H27" s="40"/>
      <c r="I27" s="116"/>
      <c r="J27" s="126">
        <f>ROUND(J77,2)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46</v>
      </c>
      <c r="G29" s="40"/>
      <c r="H29" s="40"/>
      <c r="I29" s="127" t="s">
        <v>45</v>
      </c>
      <c r="J29" s="44" t="s">
        <v>47</v>
      </c>
      <c r="K29" s="43"/>
    </row>
    <row r="30" spans="2:11" s="1" customFormat="1" ht="14.45" customHeight="1">
      <c r="B30" s="39"/>
      <c r="C30" s="40"/>
      <c r="D30" s="47" t="s">
        <v>48</v>
      </c>
      <c r="E30" s="47" t="s">
        <v>49</v>
      </c>
      <c r="F30" s="128">
        <f>ROUND(SUM(BE77:BE83), 2)</f>
        <v>0</v>
      </c>
      <c r="G30" s="40"/>
      <c r="H30" s="40"/>
      <c r="I30" s="129">
        <v>0.21</v>
      </c>
      <c r="J30" s="128">
        <f>ROUND(ROUND((SUM(BE77:BE83)), 2)*I30, 2)</f>
        <v>0</v>
      </c>
      <c r="K30" s="43"/>
    </row>
    <row r="31" spans="2:11" s="1" customFormat="1" ht="14.45" customHeight="1">
      <c r="B31" s="39"/>
      <c r="C31" s="40"/>
      <c r="D31" s="40"/>
      <c r="E31" s="47" t="s">
        <v>50</v>
      </c>
      <c r="F31" s="128">
        <f>ROUND(SUM(BF77:BF83), 2)</f>
        <v>0</v>
      </c>
      <c r="G31" s="40"/>
      <c r="H31" s="40"/>
      <c r="I31" s="129">
        <v>0.15</v>
      </c>
      <c r="J31" s="128">
        <f>ROUND(ROUND((SUM(BF77:BF83)), 2)*I31, 2)</f>
        <v>0</v>
      </c>
      <c r="K31" s="43"/>
    </row>
    <row r="32" spans="2:11" s="1" customFormat="1" ht="14.45" hidden="1" customHeight="1">
      <c r="B32" s="39"/>
      <c r="C32" s="40"/>
      <c r="D32" s="40"/>
      <c r="E32" s="47" t="s">
        <v>51</v>
      </c>
      <c r="F32" s="128">
        <f>ROUND(SUM(BG77:BG83), 2)</f>
        <v>0</v>
      </c>
      <c r="G32" s="40"/>
      <c r="H32" s="40"/>
      <c r="I32" s="129">
        <v>0.21</v>
      </c>
      <c r="J32" s="128">
        <v>0</v>
      </c>
      <c r="K32" s="43"/>
    </row>
    <row r="33" spans="2:11" s="1" customFormat="1" ht="14.45" hidden="1" customHeight="1">
      <c r="B33" s="39"/>
      <c r="C33" s="40"/>
      <c r="D33" s="40"/>
      <c r="E33" s="47" t="s">
        <v>52</v>
      </c>
      <c r="F33" s="128">
        <f>ROUND(SUM(BH77:BH83), 2)</f>
        <v>0</v>
      </c>
      <c r="G33" s="40"/>
      <c r="H33" s="40"/>
      <c r="I33" s="129">
        <v>0.15</v>
      </c>
      <c r="J33" s="128">
        <v>0</v>
      </c>
      <c r="K33" s="43"/>
    </row>
    <row r="34" spans="2:11" s="1" customFormat="1" ht="14.45" hidden="1" customHeight="1">
      <c r="B34" s="39"/>
      <c r="C34" s="40"/>
      <c r="D34" s="40"/>
      <c r="E34" s="47" t="s">
        <v>53</v>
      </c>
      <c r="F34" s="128">
        <f>ROUND(SUM(BI77:BI83),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54</v>
      </c>
      <c r="E36" s="77"/>
      <c r="F36" s="77"/>
      <c r="G36" s="132" t="s">
        <v>55</v>
      </c>
      <c r="H36" s="133" t="s">
        <v>56</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100</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22.5" customHeight="1">
      <c r="B45" s="39"/>
      <c r="C45" s="40"/>
      <c r="D45" s="40"/>
      <c r="E45" s="367" t="str">
        <f>E7</f>
        <v>Objekt konzervatoře - oprava střechy, Tylova 931/15, Plzeň 3</v>
      </c>
      <c r="F45" s="368"/>
      <c r="G45" s="368"/>
      <c r="H45" s="368"/>
      <c r="I45" s="116"/>
      <c r="J45" s="40"/>
      <c r="K45" s="43"/>
    </row>
    <row r="46" spans="2:11" s="1" customFormat="1" ht="14.45" customHeight="1">
      <c r="B46" s="39"/>
      <c r="C46" s="35" t="s">
        <v>98</v>
      </c>
      <c r="D46" s="40"/>
      <c r="E46" s="40"/>
      <c r="F46" s="40"/>
      <c r="G46" s="40"/>
      <c r="H46" s="40"/>
      <c r="I46" s="116"/>
      <c r="J46" s="40"/>
      <c r="K46" s="43"/>
    </row>
    <row r="47" spans="2:11" s="1" customFormat="1" ht="23.25" customHeight="1">
      <c r="B47" s="39"/>
      <c r="C47" s="40"/>
      <c r="D47" s="40"/>
      <c r="E47" s="369" t="str">
        <f>E9</f>
        <v>02 - Vedlejší a ostatní náklady</v>
      </c>
      <c r="F47" s="370"/>
      <c r="G47" s="370"/>
      <c r="H47" s="370"/>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25</v>
      </c>
      <c r="D49" s="40"/>
      <c r="E49" s="40"/>
      <c r="F49" s="33" t="str">
        <f>F12</f>
        <v>Tylova 931/15, Plzeň 3</v>
      </c>
      <c r="G49" s="40"/>
      <c r="H49" s="40"/>
      <c r="I49" s="117" t="s">
        <v>27</v>
      </c>
      <c r="J49" s="118" t="str">
        <f>IF(J12="","",J12)</f>
        <v>30.5.2016</v>
      </c>
      <c r="K49" s="43"/>
    </row>
    <row r="50" spans="2:47" s="1" customFormat="1" ht="6.95" customHeight="1">
      <c r="B50" s="39"/>
      <c r="C50" s="40"/>
      <c r="D50" s="40"/>
      <c r="E50" s="40"/>
      <c r="F50" s="40"/>
      <c r="G50" s="40"/>
      <c r="H50" s="40"/>
      <c r="I50" s="116"/>
      <c r="J50" s="40"/>
      <c r="K50" s="43"/>
    </row>
    <row r="51" spans="2:47" s="1" customFormat="1" ht="15">
      <c r="B51" s="39"/>
      <c r="C51" s="35" t="s">
        <v>31</v>
      </c>
      <c r="D51" s="40"/>
      <c r="E51" s="40"/>
      <c r="F51" s="33" t="str">
        <f>E15</f>
        <v>Konzervatoř Plzeň, Kopeckého Sady 10, Plzeň</v>
      </c>
      <c r="G51" s="40"/>
      <c r="H51" s="40"/>
      <c r="I51" s="117" t="s">
        <v>37</v>
      </c>
      <c r="J51" s="33" t="str">
        <f>E21</f>
        <v>Luboš Beneda,Čižická 279, 33209 Štěnovice</v>
      </c>
      <c r="K51" s="43"/>
    </row>
    <row r="52" spans="2:47" s="1" customFormat="1" ht="14.45" customHeight="1">
      <c r="B52" s="39"/>
      <c r="C52" s="35" t="s">
        <v>35</v>
      </c>
      <c r="D52" s="40"/>
      <c r="E52" s="40"/>
      <c r="F52" s="33" t="str">
        <f>IF(E18="","",E18)</f>
        <v/>
      </c>
      <c r="G52" s="40"/>
      <c r="H52" s="40"/>
      <c r="I52" s="116"/>
      <c r="J52" s="40"/>
      <c r="K52" s="43"/>
    </row>
    <row r="53" spans="2:47" s="1" customFormat="1" ht="10.35" customHeight="1">
      <c r="B53" s="39"/>
      <c r="C53" s="40"/>
      <c r="D53" s="40"/>
      <c r="E53" s="40"/>
      <c r="F53" s="40"/>
      <c r="G53" s="40"/>
      <c r="H53" s="40"/>
      <c r="I53" s="116"/>
      <c r="J53" s="40"/>
      <c r="K53" s="43"/>
    </row>
    <row r="54" spans="2:47" s="1" customFormat="1" ht="29.25" customHeight="1">
      <c r="B54" s="39"/>
      <c r="C54" s="142" t="s">
        <v>101</v>
      </c>
      <c r="D54" s="130"/>
      <c r="E54" s="130"/>
      <c r="F54" s="130"/>
      <c r="G54" s="130"/>
      <c r="H54" s="130"/>
      <c r="I54" s="143"/>
      <c r="J54" s="144" t="s">
        <v>102</v>
      </c>
      <c r="K54" s="145"/>
    </row>
    <row r="55" spans="2:47" s="1" customFormat="1" ht="10.35" customHeight="1">
      <c r="B55" s="39"/>
      <c r="C55" s="40"/>
      <c r="D55" s="40"/>
      <c r="E55" s="40"/>
      <c r="F55" s="40"/>
      <c r="G55" s="40"/>
      <c r="H55" s="40"/>
      <c r="I55" s="116"/>
      <c r="J55" s="40"/>
      <c r="K55" s="43"/>
    </row>
    <row r="56" spans="2:47" s="1" customFormat="1" ht="29.25" customHeight="1">
      <c r="B56" s="39"/>
      <c r="C56" s="146" t="s">
        <v>103</v>
      </c>
      <c r="D56" s="40"/>
      <c r="E56" s="40"/>
      <c r="F56" s="40"/>
      <c r="G56" s="40"/>
      <c r="H56" s="40"/>
      <c r="I56" s="116"/>
      <c r="J56" s="126">
        <f>J77</f>
        <v>0</v>
      </c>
      <c r="K56" s="43"/>
      <c r="AU56" s="22" t="s">
        <v>104</v>
      </c>
    </row>
    <row r="57" spans="2:47" s="7" customFormat="1" ht="24.95" customHeight="1">
      <c r="B57" s="147"/>
      <c r="C57" s="148"/>
      <c r="D57" s="149" t="s">
        <v>709</v>
      </c>
      <c r="E57" s="150"/>
      <c r="F57" s="150"/>
      <c r="G57" s="150"/>
      <c r="H57" s="150"/>
      <c r="I57" s="151"/>
      <c r="J57" s="152">
        <f>J78</f>
        <v>0</v>
      </c>
      <c r="K57" s="153"/>
    </row>
    <row r="58" spans="2:47" s="1" customFormat="1" ht="21.75" customHeight="1">
      <c r="B58" s="39"/>
      <c r="C58" s="40"/>
      <c r="D58" s="40"/>
      <c r="E58" s="40"/>
      <c r="F58" s="40"/>
      <c r="G58" s="40"/>
      <c r="H58" s="40"/>
      <c r="I58" s="116"/>
      <c r="J58" s="40"/>
      <c r="K58" s="43"/>
    </row>
    <row r="59" spans="2:47" s="1" customFormat="1" ht="6.95" customHeight="1">
      <c r="B59" s="54"/>
      <c r="C59" s="55"/>
      <c r="D59" s="55"/>
      <c r="E59" s="55"/>
      <c r="F59" s="55"/>
      <c r="G59" s="55"/>
      <c r="H59" s="55"/>
      <c r="I59" s="137"/>
      <c r="J59" s="55"/>
      <c r="K59" s="56"/>
    </row>
    <row r="63" spans="2:47" s="1" customFormat="1" ht="6.95" customHeight="1">
      <c r="B63" s="57"/>
      <c r="C63" s="58"/>
      <c r="D63" s="58"/>
      <c r="E63" s="58"/>
      <c r="F63" s="58"/>
      <c r="G63" s="58"/>
      <c r="H63" s="58"/>
      <c r="I63" s="140"/>
      <c r="J63" s="58"/>
      <c r="K63" s="58"/>
      <c r="L63" s="59"/>
    </row>
    <row r="64" spans="2:47" s="1" customFormat="1" ht="36.950000000000003" customHeight="1">
      <c r="B64" s="39"/>
      <c r="C64" s="60" t="s">
        <v>124</v>
      </c>
      <c r="D64" s="61"/>
      <c r="E64" s="61"/>
      <c r="F64" s="61"/>
      <c r="G64" s="61"/>
      <c r="H64" s="61"/>
      <c r="I64" s="161"/>
      <c r="J64" s="61"/>
      <c r="K64" s="61"/>
      <c r="L64" s="59"/>
    </row>
    <row r="65" spans="2:65" s="1" customFormat="1" ht="6.95" customHeight="1">
      <c r="B65" s="39"/>
      <c r="C65" s="61"/>
      <c r="D65" s="61"/>
      <c r="E65" s="61"/>
      <c r="F65" s="61"/>
      <c r="G65" s="61"/>
      <c r="H65" s="61"/>
      <c r="I65" s="161"/>
      <c r="J65" s="61"/>
      <c r="K65" s="61"/>
      <c r="L65" s="59"/>
    </row>
    <row r="66" spans="2:65" s="1" customFormat="1" ht="14.45" customHeight="1">
      <c r="B66" s="39"/>
      <c r="C66" s="63" t="s">
        <v>18</v>
      </c>
      <c r="D66" s="61"/>
      <c r="E66" s="61"/>
      <c r="F66" s="61"/>
      <c r="G66" s="61"/>
      <c r="H66" s="61"/>
      <c r="I66" s="161"/>
      <c r="J66" s="61"/>
      <c r="K66" s="61"/>
      <c r="L66" s="59"/>
    </row>
    <row r="67" spans="2:65" s="1" customFormat="1" ht="22.5" customHeight="1">
      <c r="B67" s="39"/>
      <c r="C67" s="61"/>
      <c r="D67" s="61"/>
      <c r="E67" s="363" t="str">
        <f>E7</f>
        <v>Objekt konzervatoře - oprava střechy, Tylova 931/15, Plzeň 3</v>
      </c>
      <c r="F67" s="364"/>
      <c r="G67" s="364"/>
      <c r="H67" s="364"/>
      <c r="I67" s="161"/>
      <c r="J67" s="61"/>
      <c r="K67" s="61"/>
      <c r="L67" s="59"/>
    </row>
    <row r="68" spans="2:65" s="1" customFormat="1" ht="14.45" customHeight="1">
      <c r="B68" s="39"/>
      <c r="C68" s="63" t="s">
        <v>98</v>
      </c>
      <c r="D68" s="61"/>
      <c r="E68" s="61"/>
      <c r="F68" s="61"/>
      <c r="G68" s="61"/>
      <c r="H68" s="61"/>
      <c r="I68" s="161"/>
      <c r="J68" s="61"/>
      <c r="K68" s="61"/>
      <c r="L68" s="59"/>
    </row>
    <row r="69" spans="2:65" s="1" customFormat="1" ht="23.25" customHeight="1">
      <c r="B69" s="39"/>
      <c r="C69" s="61"/>
      <c r="D69" s="61"/>
      <c r="E69" s="331" t="str">
        <f>E9</f>
        <v>02 - Vedlejší a ostatní náklady</v>
      </c>
      <c r="F69" s="365"/>
      <c r="G69" s="365"/>
      <c r="H69" s="365"/>
      <c r="I69" s="161"/>
      <c r="J69" s="61"/>
      <c r="K69" s="61"/>
      <c r="L69" s="59"/>
    </row>
    <row r="70" spans="2:65" s="1" customFormat="1" ht="6.95" customHeight="1">
      <c r="B70" s="39"/>
      <c r="C70" s="61"/>
      <c r="D70" s="61"/>
      <c r="E70" s="61"/>
      <c r="F70" s="61"/>
      <c r="G70" s="61"/>
      <c r="H70" s="61"/>
      <c r="I70" s="161"/>
      <c r="J70" s="61"/>
      <c r="K70" s="61"/>
      <c r="L70" s="59"/>
    </row>
    <row r="71" spans="2:65" s="1" customFormat="1" ht="18" customHeight="1">
      <c r="B71" s="39"/>
      <c r="C71" s="63" t="s">
        <v>25</v>
      </c>
      <c r="D71" s="61"/>
      <c r="E71" s="61"/>
      <c r="F71" s="162" t="str">
        <f>F12</f>
        <v>Tylova 931/15, Plzeň 3</v>
      </c>
      <c r="G71" s="61"/>
      <c r="H71" s="61"/>
      <c r="I71" s="163" t="s">
        <v>27</v>
      </c>
      <c r="J71" s="71" t="str">
        <f>IF(J12="","",J12)</f>
        <v>30.5.2016</v>
      </c>
      <c r="K71" s="61"/>
      <c r="L71" s="59"/>
    </row>
    <row r="72" spans="2:65" s="1" customFormat="1" ht="6.95" customHeight="1">
      <c r="B72" s="39"/>
      <c r="C72" s="61"/>
      <c r="D72" s="61"/>
      <c r="E72" s="61"/>
      <c r="F72" s="61"/>
      <c r="G72" s="61"/>
      <c r="H72" s="61"/>
      <c r="I72" s="161"/>
      <c r="J72" s="61"/>
      <c r="K72" s="61"/>
      <c r="L72" s="59"/>
    </row>
    <row r="73" spans="2:65" s="1" customFormat="1" ht="15">
      <c r="B73" s="39"/>
      <c r="C73" s="63" t="s">
        <v>31</v>
      </c>
      <c r="D73" s="61"/>
      <c r="E73" s="61"/>
      <c r="F73" s="162" t="str">
        <f>E15</f>
        <v>Konzervatoř Plzeň, Kopeckého Sady 10, Plzeň</v>
      </c>
      <c r="G73" s="61"/>
      <c r="H73" s="61"/>
      <c r="I73" s="163" t="s">
        <v>37</v>
      </c>
      <c r="J73" s="162" t="str">
        <f>E21</f>
        <v>Luboš Beneda,Čižická 279, 33209 Štěnovice</v>
      </c>
      <c r="K73" s="61"/>
      <c r="L73" s="59"/>
    </row>
    <row r="74" spans="2:65" s="1" customFormat="1" ht="14.45" customHeight="1">
      <c r="B74" s="39"/>
      <c r="C74" s="63" t="s">
        <v>35</v>
      </c>
      <c r="D74" s="61"/>
      <c r="E74" s="61"/>
      <c r="F74" s="162" t="str">
        <f>IF(E18="","",E18)</f>
        <v/>
      </c>
      <c r="G74" s="61"/>
      <c r="H74" s="61"/>
      <c r="I74" s="161"/>
      <c r="J74" s="61"/>
      <c r="K74" s="61"/>
      <c r="L74" s="59"/>
    </row>
    <row r="75" spans="2:65" s="1" customFormat="1" ht="10.35" customHeight="1">
      <c r="B75" s="39"/>
      <c r="C75" s="61"/>
      <c r="D75" s="61"/>
      <c r="E75" s="61"/>
      <c r="F75" s="61"/>
      <c r="G75" s="61"/>
      <c r="H75" s="61"/>
      <c r="I75" s="161"/>
      <c r="J75" s="61"/>
      <c r="K75" s="61"/>
      <c r="L75" s="59"/>
    </row>
    <row r="76" spans="2:65" s="9" customFormat="1" ht="29.25" customHeight="1">
      <c r="B76" s="164"/>
      <c r="C76" s="165" t="s">
        <v>125</v>
      </c>
      <c r="D76" s="166" t="s">
        <v>63</v>
      </c>
      <c r="E76" s="166" t="s">
        <v>59</v>
      </c>
      <c r="F76" s="166" t="s">
        <v>126</v>
      </c>
      <c r="G76" s="166" t="s">
        <v>127</v>
      </c>
      <c r="H76" s="166" t="s">
        <v>128</v>
      </c>
      <c r="I76" s="167" t="s">
        <v>129</v>
      </c>
      <c r="J76" s="166" t="s">
        <v>102</v>
      </c>
      <c r="K76" s="168" t="s">
        <v>130</v>
      </c>
      <c r="L76" s="169"/>
      <c r="M76" s="79" t="s">
        <v>131</v>
      </c>
      <c r="N76" s="80" t="s">
        <v>48</v>
      </c>
      <c r="O76" s="80" t="s">
        <v>132</v>
      </c>
      <c r="P76" s="80" t="s">
        <v>133</v>
      </c>
      <c r="Q76" s="80" t="s">
        <v>134</v>
      </c>
      <c r="R76" s="80" t="s">
        <v>135</v>
      </c>
      <c r="S76" s="80" t="s">
        <v>136</v>
      </c>
      <c r="T76" s="81" t="s">
        <v>137</v>
      </c>
    </row>
    <row r="77" spans="2:65" s="1" customFormat="1" ht="29.25" customHeight="1">
      <c r="B77" s="39"/>
      <c r="C77" s="85" t="s">
        <v>103</v>
      </c>
      <c r="D77" s="61"/>
      <c r="E77" s="61"/>
      <c r="F77" s="61"/>
      <c r="G77" s="61"/>
      <c r="H77" s="61"/>
      <c r="I77" s="161"/>
      <c r="J77" s="170">
        <f>BK77</f>
        <v>0</v>
      </c>
      <c r="K77" s="61"/>
      <c r="L77" s="59"/>
      <c r="M77" s="82"/>
      <c r="N77" s="83"/>
      <c r="O77" s="83"/>
      <c r="P77" s="171">
        <f>P78</f>
        <v>0</v>
      </c>
      <c r="Q77" s="83"/>
      <c r="R77" s="171">
        <f>R78</f>
        <v>0</v>
      </c>
      <c r="S77" s="83"/>
      <c r="T77" s="172">
        <f>T78</f>
        <v>0</v>
      </c>
      <c r="AT77" s="22" t="s">
        <v>77</v>
      </c>
      <c r="AU77" s="22" t="s">
        <v>104</v>
      </c>
      <c r="BK77" s="173">
        <f>BK78</f>
        <v>0</v>
      </c>
    </row>
    <row r="78" spans="2:65" s="10" customFormat="1" ht="37.35" customHeight="1">
      <c r="B78" s="174"/>
      <c r="C78" s="175"/>
      <c r="D78" s="188" t="s">
        <v>77</v>
      </c>
      <c r="E78" s="245" t="s">
        <v>710</v>
      </c>
      <c r="F78" s="245" t="s">
        <v>711</v>
      </c>
      <c r="G78" s="175"/>
      <c r="H78" s="175"/>
      <c r="I78" s="178"/>
      <c r="J78" s="246">
        <f>BK78</f>
        <v>0</v>
      </c>
      <c r="K78" s="175"/>
      <c r="L78" s="180"/>
      <c r="M78" s="181"/>
      <c r="N78" s="182"/>
      <c r="O78" s="182"/>
      <c r="P78" s="183">
        <f>SUM(P79:P83)</f>
        <v>0</v>
      </c>
      <c r="Q78" s="182"/>
      <c r="R78" s="183">
        <f>SUM(R79:R83)</f>
        <v>0</v>
      </c>
      <c r="S78" s="182"/>
      <c r="T78" s="184">
        <f>SUM(T79:T83)</f>
        <v>0</v>
      </c>
      <c r="AR78" s="185" t="s">
        <v>167</v>
      </c>
      <c r="AT78" s="186" t="s">
        <v>77</v>
      </c>
      <c r="AU78" s="186" t="s">
        <v>78</v>
      </c>
      <c r="AY78" s="185" t="s">
        <v>140</v>
      </c>
      <c r="BK78" s="187">
        <f>SUM(BK79:BK83)</f>
        <v>0</v>
      </c>
    </row>
    <row r="79" spans="2:65" s="1" customFormat="1" ht="22.5" customHeight="1">
      <c r="B79" s="39"/>
      <c r="C79" s="191" t="s">
        <v>24</v>
      </c>
      <c r="D79" s="191" t="s">
        <v>143</v>
      </c>
      <c r="E79" s="192" t="s">
        <v>712</v>
      </c>
      <c r="F79" s="193" t="s">
        <v>713</v>
      </c>
      <c r="G79" s="194" t="s">
        <v>714</v>
      </c>
      <c r="H79" s="195">
        <v>1</v>
      </c>
      <c r="I79" s="196"/>
      <c r="J79" s="197">
        <f>ROUND(I79*H79,2)</f>
        <v>0</v>
      </c>
      <c r="K79" s="193" t="s">
        <v>193</v>
      </c>
      <c r="L79" s="59"/>
      <c r="M79" s="198" t="s">
        <v>22</v>
      </c>
      <c r="N79" s="199" t="s">
        <v>49</v>
      </c>
      <c r="O79" s="40"/>
      <c r="P79" s="200">
        <f>O79*H79</f>
        <v>0</v>
      </c>
      <c r="Q79" s="200">
        <v>0</v>
      </c>
      <c r="R79" s="200">
        <f>Q79*H79</f>
        <v>0</v>
      </c>
      <c r="S79" s="200">
        <v>0</v>
      </c>
      <c r="T79" s="201">
        <f>S79*H79</f>
        <v>0</v>
      </c>
      <c r="AR79" s="22" t="s">
        <v>715</v>
      </c>
      <c r="AT79" s="22" t="s">
        <v>143</v>
      </c>
      <c r="AU79" s="22" t="s">
        <v>24</v>
      </c>
      <c r="AY79" s="22" t="s">
        <v>140</v>
      </c>
      <c r="BE79" s="202">
        <f>IF(N79="základní",J79,0)</f>
        <v>0</v>
      </c>
      <c r="BF79" s="202">
        <f>IF(N79="snížená",J79,0)</f>
        <v>0</v>
      </c>
      <c r="BG79" s="202">
        <f>IF(N79="zákl. přenesená",J79,0)</f>
        <v>0</v>
      </c>
      <c r="BH79" s="202">
        <f>IF(N79="sníž. přenesená",J79,0)</f>
        <v>0</v>
      </c>
      <c r="BI79" s="202">
        <f>IF(N79="nulová",J79,0)</f>
        <v>0</v>
      </c>
      <c r="BJ79" s="22" t="s">
        <v>24</v>
      </c>
      <c r="BK79" s="202">
        <f>ROUND(I79*H79,2)</f>
        <v>0</v>
      </c>
      <c r="BL79" s="22" t="s">
        <v>715</v>
      </c>
      <c r="BM79" s="22" t="s">
        <v>716</v>
      </c>
    </row>
    <row r="80" spans="2:65" s="1" customFormat="1" ht="22.5" customHeight="1">
      <c r="B80" s="39"/>
      <c r="C80" s="191" t="s">
        <v>87</v>
      </c>
      <c r="D80" s="191" t="s">
        <v>143</v>
      </c>
      <c r="E80" s="192" t="s">
        <v>717</v>
      </c>
      <c r="F80" s="193" t="s">
        <v>718</v>
      </c>
      <c r="G80" s="194" t="s">
        <v>714</v>
      </c>
      <c r="H80" s="195">
        <v>1</v>
      </c>
      <c r="I80" s="196"/>
      <c r="J80" s="197">
        <f>ROUND(I80*H80,2)</f>
        <v>0</v>
      </c>
      <c r="K80" s="193" t="s">
        <v>193</v>
      </c>
      <c r="L80" s="59"/>
      <c r="M80" s="198" t="s">
        <v>22</v>
      </c>
      <c r="N80" s="199" t="s">
        <v>49</v>
      </c>
      <c r="O80" s="40"/>
      <c r="P80" s="200">
        <f>O80*H80</f>
        <v>0</v>
      </c>
      <c r="Q80" s="200">
        <v>0</v>
      </c>
      <c r="R80" s="200">
        <f>Q80*H80</f>
        <v>0</v>
      </c>
      <c r="S80" s="200">
        <v>0</v>
      </c>
      <c r="T80" s="201">
        <f>S80*H80</f>
        <v>0</v>
      </c>
      <c r="AR80" s="22" t="s">
        <v>715</v>
      </c>
      <c r="AT80" s="22" t="s">
        <v>143</v>
      </c>
      <c r="AU80" s="22" t="s">
        <v>24</v>
      </c>
      <c r="AY80" s="22" t="s">
        <v>140</v>
      </c>
      <c r="BE80" s="202">
        <f>IF(N80="základní",J80,0)</f>
        <v>0</v>
      </c>
      <c r="BF80" s="202">
        <f>IF(N80="snížená",J80,0)</f>
        <v>0</v>
      </c>
      <c r="BG80" s="202">
        <f>IF(N80="zákl. přenesená",J80,0)</f>
        <v>0</v>
      </c>
      <c r="BH80" s="202">
        <f>IF(N80="sníž. přenesená",J80,0)</f>
        <v>0</v>
      </c>
      <c r="BI80" s="202">
        <f>IF(N80="nulová",J80,0)</f>
        <v>0</v>
      </c>
      <c r="BJ80" s="22" t="s">
        <v>24</v>
      </c>
      <c r="BK80" s="202">
        <f>ROUND(I80*H80,2)</f>
        <v>0</v>
      </c>
      <c r="BL80" s="22" t="s">
        <v>715</v>
      </c>
      <c r="BM80" s="22" t="s">
        <v>719</v>
      </c>
    </row>
    <row r="81" spans="2:65" s="1" customFormat="1" ht="95.25" customHeight="1">
      <c r="B81" s="39"/>
      <c r="C81" s="191" t="s">
        <v>141</v>
      </c>
      <c r="D81" s="191" t="s">
        <v>143</v>
      </c>
      <c r="E81" s="192" t="s">
        <v>720</v>
      </c>
      <c r="F81" s="193" t="s">
        <v>721</v>
      </c>
      <c r="G81" s="194" t="s">
        <v>714</v>
      </c>
      <c r="H81" s="195">
        <v>1</v>
      </c>
      <c r="I81" s="196"/>
      <c r="J81" s="197">
        <f>ROUND(I81*H81,2)</f>
        <v>0</v>
      </c>
      <c r="K81" s="193" t="s">
        <v>193</v>
      </c>
      <c r="L81" s="59"/>
      <c r="M81" s="198" t="s">
        <v>22</v>
      </c>
      <c r="N81" s="199" t="s">
        <v>49</v>
      </c>
      <c r="O81" s="40"/>
      <c r="P81" s="200">
        <f>O81*H81</f>
        <v>0</v>
      </c>
      <c r="Q81" s="200">
        <v>0</v>
      </c>
      <c r="R81" s="200">
        <f>Q81*H81</f>
        <v>0</v>
      </c>
      <c r="S81" s="200">
        <v>0</v>
      </c>
      <c r="T81" s="201">
        <f>S81*H81</f>
        <v>0</v>
      </c>
      <c r="AR81" s="22" t="s">
        <v>715</v>
      </c>
      <c r="AT81" s="22" t="s">
        <v>143</v>
      </c>
      <c r="AU81" s="22" t="s">
        <v>24</v>
      </c>
      <c r="AY81" s="22" t="s">
        <v>140</v>
      </c>
      <c r="BE81" s="202">
        <f>IF(N81="základní",J81,0)</f>
        <v>0</v>
      </c>
      <c r="BF81" s="202">
        <f>IF(N81="snížená",J81,0)</f>
        <v>0</v>
      </c>
      <c r="BG81" s="202">
        <f>IF(N81="zákl. přenesená",J81,0)</f>
        <v>0</v>
      </c>
      <c r="BH81" s="202">
        <f>IF(N81="sníž. přenesená",J81,0)</f>
        <v>0</v>
      </c>
      <c r="BI81" s="202">
        <f>IF(N81="nulová",J81,0)</f>
        <v>0</v>
      </c>
      <c r="BJ81" s="22" t="s">
        <v>24</v>
      </c>
      <c r="BK81" s="202">
        <f>ROUND(I81*H81,2)</f>
        <v>0</v>
      </c>
      <c r="BL81" s="22" t="s">
        <v>715</v>
      </c>
      <c r="BM81" s="22" t="s">
        <v>722</v>
      </c>
    </row>
    <row r="82" spans="2:65" s="1" customFormat="1" ht="31.5" customHeight="1">
      <c r="B82" s="39"/>
      <c r="C82" s="191" t="s">
        <v>148</v>
      </c>
      <c r="D82" s="191" t="s">
        <v>143</v>
      </c>
      <c r="E82" s="192" t="s">
        <v>723</v>
      </c>
      <c r="F82" s="193" t="s">
        <v>724</v>
      </c>
      <c r="G82" s="194" t="s">
        <v>714</v>
      </c>
      <c r="H82" s="195">
        <v>1</v>
      </c>
      <c r="I82" s="196"/>
      <c r="J82" s="197">
        <f>ROUND(I82*H82,2)</f>
        <v>0</v>
      </c>
      <c r="K82" s="193" t="s">
        <v>193</v>
      </c>
      <c r="L82" s="59"/>
      <c r="M82" s="198" t="s">
        <v>22</v>
      </c>
      <c r="N82" s="199" t="s">
        <v>49</v>
      </c>
      <c r="O82" s="40"/>
      <c r="P82" s="200">
        <f>O82*H82</f>
        <v>0</v>
      </c>
      <c r="Q82" s="200">
        <v>0</v>
      </c>
      <c r="R82" s="200">
        <f>Q82*H82</f>
        <v>0</v>
      </c>
      <c r="S82" s="200">
        <v>0</v>
      </c>
      <c r="T82" s="201">
        <f>S82*H82</f>
        <v>0</v>
      </c>
      <c r="AR82" s="22" t="s">
        <v>715</v>
      </c>
      <c r="AT82" s="22" t="s">
        <v>143</v>
      </c>
      <c r="AU82" s="22" t="s">
        <v>24</v>
      </c>
      <c r="AY82" s="22" t="s">
        <v>140</v>
      </c>
      <c r="BE82" s="202">
        <f>IF(N82="základní",J82,0)</f>
        <v>0</v>
      </c>
      <c r="BF82" s="202">
        <f>IF(N82="snížená",J82,0)</f>
        <v>0</v>
      </c>
      <c r="BG82" s="202">
        <f>IF(N82="zákl. přenesená",J82,0)</f>
        <v>0</v>
      </c>
      <c r="BH82" s="202">
        <f>IF(N82="sníž. přenesená",J82,0)</f>
        <v>0</v>
      </c>
      <c r="BI82" s="202">
        <f>IF(N82="nulová",J82,0)</f>
        <v>0</v>
      </c>
      <c r="BJ82" s="22" t="s">
        <v>24</v>
      </c>
      <c r="BK82" s="202">
        <f>ROUND(I82*H82,2)</f>
        <v>0</v>
      </c>
      <c r="BL82" s="22" t="s">
        <v>715</v>
      </c>
      <c r="BM82" s="22" t="s">
        <v>725</v>
      </c>
    </row>
    <row r="83" spans="2:65" s="1" customFormat="1" ht="31.5" customHeight="1">
      <c r="B83" s="39"/>
      <c r="C83" s="191" t="s">
        <v>167</v>
      </c>
      <c r="D83" s="191" t="s">
        <v>143</v>
      </c>
      <c r="E83" s="192" t="s">
        <v>726</v>
      </c>
      <c r="F83" s="193" t="s">
        <v>727</v>
      </c>
      <c r="G83" s="194" t="s">
        <v>714</v>
      </c>
      <c r="H83" s="195">
        <v>1</v>
      </c>
      <c r="I83" s="196"/>
      <c r="J83" s="197">
        <f>ROUND(I83*H83,2)</f>
        <v>0</v>
      </c>
      <c r="K83" s="193" t="s">
        <v>193</v>
      </c>
      <c r="L83" s="59"/>
      <c r="M83" s="198" t="s">
        <v>22</v>
      </c>
      <c r="N83" s="241" t="s">
        <v>49</v>
      </c>
      <c r="O83" s="242"/>
      <c r="P83" s="243">
        <f>O83*H83</f>
        <v>0</v>
      </c>
      <c r="Q83" s="243">
        <v>0</v>
      </c>
      <c r="R83" s="243">
        <f>Q83*H83</f>
        <v>0</v>
      </c>
      <c r="S83" s="243">
        <v>0</v>
      </c>
      <c r="T83" s="244">
        <f>S83*H83</f>
        <v>0</v>
      </c>
      <c r="AR83" s="22" t="s">
        <v>715</v>
      </c>
      <c r="AT83" s="22" t="s">
        <v>143</v>
      </c>
      <c r="AU83" s="22" t="s">
        <v>24</v>
      </c>
      <c r="AY83" s="22" t="s">
        <v>140</v>
      </c>
      <c r="BE83" s="202">
        <f>IF(N83="základní",J83,0)</f>
        <v>0</v>
      </c>
      <c r="BF83" s="202">
        <f>IF(N83="snížená",J83,0)</f>
        <v>0</v>
      </c>
      <c r="BG83" s="202">
        <f>IF(N83="zákl. přenesená",J83,0)</f>
        <v>0</v>
      </c>
      <c r="BH83" s="202">
        <f>IF(N83="sníž. přenesená",J83,0)</f>
        <v>0</v>
      </c>
      <c r="BI83" s="202">
        <f>IF(N83="nulová",J83,0)</f>
        <v>0</v>
      </c>
      <c r="BJ83" s="22" t="s">
        <v>24</v>
      </c>
      <c r="BK83" s="202">
        <f>ROUND(I83*H83,2)</f>
        <v>0</v>
      </c>
      <c r="BL83" s="22" t="s">
        <v>715</v>
      </c>
      <c r="BM83" s="22" t="s">
        <v>728</v>
      </c>
    </row>
    <row r="84" spans="2:65" s="1" customFormat="1" ht="6.95" customHeight="1">
      <c r="B84" s="54"/>
      <c r="C84" s="55"/>
      <c r="D84" s="55"/>
      <c r="E84" s="55"/>
      <c r="F84" s="55"/>
      <c r="G84" s="55"/>
      <c r="H84" s="55"/>
      <c r="I84" s="137"/>
      <c r="J84" s="55"/>
      <c r="K84" s="55"/>
      <c r="L84" s="59"/>
    </row>
  </sheetData>
  <sheetProtection password="CC35" sheet="1" objects="1" scenarios="1" formatCells="0" formatColumns="0" formatRows="0" sort="0" autoFilter="0"/>
  <autoFilter ref="C76:K83"/>
  <mergeCells count="9">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7" customWidth="1"/>
    <col min="2" max="2" width="1.6640625" style="247" customWidth="1"/>
    <col min="3" max="4" width="5" style="247" customWidth="1"/>
    <col min="5" max="5" width="11.6640625" style="247" customWidth="1"/>
    <col min="6" max="6" width="9.1640625" style="247" customWidth="1"/>
    <col min="7" max="7" width="5" style="247" customWidth="1"/>
    <col min="8" max="8" width="77.83203125" style="247" customWidth="1"/>
    <col min="9" max="10" width="20" style="247" customWidth="1"/>
    <col min="11" max="11" width="1.6640625" style="247" customWidth="1"/>
  </cols>
  <sheetData>
    <row r="1" spans="2:11" ht="37.5" customHeight="1"/>
    <row r="2" spans="2:11" ht="7.5" customHeight="1">
      <c r="B2" s="248"/>
      <c r="C2" s="249"/>
      <c r="D2" s="249"/>
      <c r="E2" s="249"/>
      <c r="F2" s="249"/>
      <c r="G2" s="249"/>
      <c r="H2" s="249"/>
      <c r="I2" s="249"/>
      <c r="J2" s="249"/>
      <c r="K2" s="250"/>
    </row>
    <row r="3" spans="2:11" s="13" customFormat="1" ht="45" customHeight="1">
      <c r="B3" s="251"/>
      <c r="C3" s="372" t="s">
        <v>729</v>
      </c>
      <c r="D3" s="372"/>
      <c r="E3" s="372"/>
      <c r="F3" s="372"/>
      <c r="G3" s="372"/>
      <c r="H3" s="372"/>
      <c r="I3" s="372"/>
      <c r="J3" s="372"/>
      <c r="K3" s="252"/>
    </row>
    <row r="4" spans="2:11" ht="25.5" customHeight="1">
      <c r="B4" s="253"/>
      <c r="C4" s="373" t="s">
        <v>730</v>
      </c>
      <c r="D4" s="373"/>
      <c r="E4" s="373"/>
      <c r="F4" s="373"/>
      <c r="G4" s="373"/>
      <c r="H4" s="373"/>
      <c r="I4" s="373"/>
      <c r="J4" s="373"/>
      <c r="K4" s="254"/>
    </row>
    <row r="5" spans="2:11" ht="5.25" customHeight="1">
      <c r="B5" s="253"/>
      <c r="C5" s="255"/>
      <c r="D5" s="255"/>
      <c r="E5" s="255"/>
      <c r="F5" s="255"/>
      <c r="G5" s="255"/>
      <c r="H5" s="255"/>
      <c r="I5" s="255"/>
      <c r="J5" s="255"/>
      <c r="K5" s="254"/>
    </row>
    <row r="6" spans="2:11" ht="15" customHeight="1">
      <c r="B6" s="253"/>
      <c r="C6" s="371" t="s">
        <v>731</v>
      </c>
      <c r="D6" s="371"/>
      <c r="E6" s="371"/>
      <c r="F6" s="371"/>
      <c r="G6" s="371"/>
      <c r="H6" s="371"/>
      <c r="I6" s="371"/>
      <c r="J6" s="371"/>
      <c r="K6" s="254"/>
    </row>
    <row r="7" spans="2:11" ht="15" customHeight="1">
      <c r="B7" s="257"/>
      <c r="C7" s="371" t="s">
        <v>732</v>
      </c>
      <c r="D7" s="371"/>
      <c r="E7" s="371"/>
      <c r="F7" s="371"/>
      <c r="G7" s="371"/>
      <c r="H7" s="371"/>
      <c r="I7" s="371"/>
      <c r="J7" s="371"/>
      <c r="K7" s="254"/>
    </row>
    <row r="8" spans="2:11" ht="12.75" customHeight="1">
      <c r="B8" s="257"/>
      <c r="C8" s="256"/>
      <c r="D8" s="256"/>
      <c r="E8" s="256"/>
      <c r="F8" s="256"/>
      <c r="G8" s="256"/>
      <c r="H8" s="256"/>
      <c r="I8" s="256"/>
      <c r="J8" s="256"/>
      <c r="K8" s="254"/>
    </row>
    <row r="9" spans="2:11" ht="15" customHeight="1">
      <c r="B9" s="257"/>
      <c r="C9" s="371" t="s">
        <v>733</v>
      </c>
      <c r="D9" s="371"/>
      <c r="E9" s="371"/>
      <c r="F9" s="371"/>
      <c r="G9" s="371"/>
      <c r="H9" s="371"/>
      <c r="I9" s="371"/>
      <c r="J9" s="371"/>
      <c r="K9" s="254"/>
    </row>
    <row r="10" spans="2:11" ht="15" customHeight="1">
      <c r="B10" s="257"/>
      <c r="C10" s="256"/>
      <c r="D10" s="371" t="s">
        <v>734</v>
      </c>
      <c r="E10" s="371"/>
      <c r="F10" s="371"/>
      <c r="G10" s="371"/>
      <c r="H10" s="371"/>
      <c r="I10" s="371"/>
      <c r="J10" s="371"/>
      <c r="K10" s="254"/>
    </row>
    <row r="11" spans="2:11" ht="15" customHeight="1">
      <c r="B11" s="257"/>
      <c r="C11" s="258"/>
      <c r="D11" s="371" t="s">
        <v>735</v>
      </c>
      <c r="E11" s="371"/>
      <c r="F11" s="371"/>
      <c r="G11" s="371"/>
      <c r="H11" s="371"/>
      <c r="I11" s="371"/>
      <c r="J11" s="371"/>
      <c r="K11" s="254"/>
    </row>
    <row r="12" spans="2:11" ht="12.75" customHeight="1">
      <c r="B12" s="257"/>
      <c r="C12" s="258"/>
      <c r="D12" s="258"/>
      <c r="E12" s="258"/>
      <c r="F12" s="258"/>
      <c r="G12" s="258"/>
      <c r="H12" s="258"/>
      <c r="I12" s="258"/>
      <c r="J12" s="258"/>
      <c r="K12" s="254"/>
    </row>
    <row r="13" spans="2:11" ht="15" customHeight="1">
      <c r="B13" s="257"/>
      <c r="C13" s="258"/>
      <c r="D13" s="371" t="s">
        <v>736</v>
      </c>
      <c r="E13" s="371"/>
      <c r="F13" s="371"/>
      <c r="G13" s="371"/>
      <c r="H13" s="371"/>
      <c r="I13" s="371"/>
      <c r="J13" s="371"/>
      <c r="K13" s="254"/>
    </row>
    <row r="14" spans="2:11" ht="15" customHeight="1">
      <c r="B14" s="257"/>
      <c r="C14" s="258"/>
      <c r="D14" s="371" t="s">
        <v>737</v>
      </c>
      <c r="E14" s="371"/>
      <c r="F14" s="371"/>
      <c r="G14" s="371"/>
      <c r="H14" s="371"/>
      <c r="I14" s="371"/>
      <c r="J14" s="371"/>
      <c r="K14" s="254"/>
    </row>
    <row r="15" spans="2:11" ht="15" customHeight="1">
      <c r="B15" s="257"/>
      <c r="C15" s="258"/>
      <c r="D15" s="371" t="s">
        <v>738</v>
      </c>
      <c r="E15" s="371"/>
      <c r="F15" s="371"/>
      <c r="G15" s="371"/>
      <c r="H15" s="371"/>
      <c r="I15" s="371"/>
      <c r="J15" s="371"/>
      <c r="K15" s="254"/>
    </row>
    <row r="16" spans="2:11" ht="15" customHeight="1">
      <c r="B16" s="257"/>
      <c r="C16" s="258"/>
      <c r="D16" s="258"/>
      <c r="E16" s="259" t="s">
        <v>85</v>
      </c>
      <c r="F16" s="371" t="s">
        <v>739</v>
      </c>
      <c r="G16" s="371"/>
      <c r="H16" s="371"/>
      <c r="I16" s="371"/>
      <c r="J16" s="371"/>
      <c r="K16" s="254"/>
    </row>
    <row r="17" spans="2:11" ht="15" customHeight="1">
      <c r="B17" s="257"/>
      <c r="C17" s="258"/>
      <c r="D17" s="258"/>
      <c r="E17" s="259" t="s">
        <v>740</v>
      </c>
      <c r="F17" s="371" t="s">
        <v>741</v>
      </c>
      <c r="G17" s="371"/>
      <c r="H17" s="371"/>
      <c r="I17" s="371"/>
      <c r="J17" s="371"/>
      <c r="K17" s="254"/>
    </row>
    <row r="18" spans="2:11" ht="15" customHeight="1">
      <c r="B18" s="257"/>
      <c r="C18" s="258"/>
      <c r="D18" s="258"/>
      <c r="E18" s="259" t="s">
        <v>742</v>
      </c>
      <c r="F18" s="371" t="s">
        <v>743</v>
      </c>
      <c r="G18" s="371"/>
      <c r="H18" s="371"/>
      <c r="I18" s="371"/>
      <c r="J18" s="371"/>
      <c r="K18" s="254"/>
    </row>
    <row r="19" spans="2:11" ht="15" customHeight="1">
      <c r="B19" s="257"/>
      <c r="C19" s="258"/>
      <c r="D19" s="258"/>
      <c r="E19" s="259" t="s">
        <v>90</v>
      </c>
      <c r="F19" s="371" t="s">
        <v>89</v>
      </c>
      <c r="G19" s="371"/>
      <c r="H19" s="371"/>
      <c r="I19" s="371"/>
      <c r="J19" s="371"/>
      <c r="K19" s="254"/>
    </row>
    <row r="20" spans="2:11" ht="15" customHeight="1">
      <c r="B20" s="257"/>
      <c r="C20" s="258"/>
      <c r="D20" s="258"/>
      <c r="E20" s="259" t="s">
        <v>744</v>
      </c>
      <c r="F20" s="371" t="s">
        <v>745</v>
      </c>
      <c r="G20" s="371"/>
      <c r="H20" s="371"/>
      <c r="I20" s="371"/>
      <c r="J20" s="371"/>
      <c r="K20" s="254"/>
    </row>
    <row r="21" spans="2:11" ht="15" customHeight="1">
      <c r="B21" s="257"/>
      <c r="C21" s="258"/>
      <c r="D21" s="258"/>
      <c r="E21" s="259" t="s">
        <v>746</v>
      </c>
      <c r="F21" s="371" t="s">
        <v>747</v>
      </c>
      <c r="G21" s="371"/>
      <c r="H21" s="371"/>
      <c r="I21" s="371"/>
      <c r="J21" s="371"/>
      <c r="K21" s="254"/>
    </row>
    <row r="22" spans="2:11" ht="12.75" customHeight="1">
      <c r="B22" s="257"/>
      <c r="C22" s="258"/>
      <c r="D22" s="258"/>
      <c r="E22" s="258"/>
      <c r="F22" s="258"/>
      <c r="G22" s="258"/>
      <c r="H22" s="258"/>
      <c r="I22" s="258"/>
      <c r="J22" s="258"/>
      <c r="K22" s="254"/>
    </row>
    <row r="23" spans="2:11" ht="15" customHeight="1">
      <c r="B23" s="257"/>
      <c r="C23" s="371" t="s">
        <v>748</v>
      </c>
      <c r="D23" s="371"/>
      <c r="E23" s="371"/>
      <c r="F23" s="371"/>
      <c r="G23" s="371"/>
      <c r="H23" s="371"/>
      <c r="I23" s="371"/>
      <c r="J23" s="371"/>
      <c r="K23" s="254"/>
    </row>
    <row r="24" spans="2:11" ht="15" customHeight="1">
      <c r="B24" s="257"/>
      <c r="C24" s="371" t="s">
        <v>749</v>
      </c>
      <c r="D24" s="371"/>
      <c r="E24" s="371"/>
      <c r="F24" s="371"/>
      <c r="G24" s="371"/>
      <c r="H24" s="371"/>
      <c r="I24" s="371"/>
      <c r="J24" s="371"/>
      <c r="K24" s="254"/>
    </row>
    <row r="25" spans="2:11" ht="15" customHeight="1">
      <c r="B25" s="257"/>
      <c r="C25" s="256"/>
      <c r="D25" s="371" t="s">
        <v>750</v>
      </c>
      <c r="E25" s="371"/>
      <c r="F25" s="371"/>
      <c r="G25" s="371"/>
      <c r="H25" s="371"/>
      <c r="I25" s="371"/>
      <c r="J25" s="371"/>
      <c r="K25" s="254"/>
    </row>
    <row r="26" spans="2:11" ht="15" customHeight="1">
      <c r="B26" s="257"/>
      <c r="C26" s="258"/>
      <c r="D26" s="371" t="s">
        <v>751</v>
      </c>
      <c r="E26" s="371"/>
      <c r="F26" s="371"/>
      <c r="G26" s="371"/>
      <c r="H26" s="371"/>
      <c r="I26" s="371"/>
      <c r="J26" s="371"/>
      <c r="K26" s="254"/>
    </row>
    <row r="27" spans="2:11" ht="12.75" customHeight="1">
      <c r="B27" s="257"/>
      <c r="C27" s="258"/>
      <c r="D27" s="258"/>
      <c r="E27" s="258"/>
      <c r="F27" s="258"/>
      <c r="G27" s="258"/>
      <c r="H27" s="258"/>
      <c r="I27" s="258"/>
      <c r="J27" s="258"/>
      <c r="K27" s="254"/>
    </row>
    <row r="28" spans="2:11" ht="15" customHeight="1">
      <c r="B28" s="257"/>
      <c r="C28" s="258"/>
      <c r="D28" s="371" t="s">
        <v>752</v>
      </c>
      <c r="E28" s="371"/>
      <c r="F28" s="371"/>
      <c r="G28" s="371"/>
      <c r="H28" s="371"/>
      <c r="I28" s="371"/>
      <c r="J28" s="371"/>
      <c r="K28" s="254"/>
    </row>
    <row r="29" spans="2:11" ht="15" customHeight="1">
      <c r="B29" s="257"/>
      <c r="C29" s="258"/>
      <c r="D29" s="371" t="s">
        <v>753</v>
      </c>
      <c r="E29" s="371"/>
      <c r="F29" s="371"/>
      <c r="G29" s="371"/>
      <c r="H29" s="371"/>
      <c r="I29" s="371"/>
      <c r="J29" s="371"/>
      <c r="K29" s="254"/>
    </row>
    <row r="30" spans="2:11" ht="12.75" customHeight="1">
      <c r="B30" s="257"/>
      <c r="C30" s="258"/>
      <c r="D30" s="258"/>
      <c r="E30" s="258"/>
      <c r="F30" s="258"/>
      <c r="G30" s="258"/>
      <c r="H30" s="258"/>
      <c r="I30" s="258"/>
      <c r="J30" s="258"/>
      <c r="K30" s="254"/>
    </row>
    <row r="31" spans="2:11" ht="15" customHeight="1">
      <c r="B31" s="257"/>
      <c r="C31" s="258"/>
      <c r="D31" s="371" t="s">
        <v>754</v>
      </c>
      <c r="E31" s="371"/>
      <c r="F31" s="371"/>
      <c r="G31" s="371"/>
      <c r="H31" s="371"/>
      <c r="I31" s="371"/>
      <c r="J31" s="371"/>
      <c r="K31" s="254"/>
    </row>
    <row r="32" spans="2:11" ht="15" customHeight="1">
      <c r="B32" s="257"/>
      <c r="C32" s="258"/>
      <c r="D32" s="371" t="s">
        <v>755</v>
      </c>
      <c r="E32" s="371"/>
      <c r="F32" s="371"/>
      <c r="G32" s="371"/>
      <c r="H32" s="371"/>
      <c r="I32" s="371"/>
      <c r="J32" s="371"/>
      <c r="K32" s="254"/>
    </row>
    <row r="33" spans="2:11" ht="15" customHeight="1">
      <c r="B33" s="257"/>
      <c r="C33" s="258"/>
      <c r="D33" s="371" t="s">
        <v>756</v>
      </c>
      <c r="E33" s="371"/>
      <c r="F33" s="371"/>
      <c r="G33" s="371"/>
      <c r="H33" s="371"/>
      <c r="I33" s="371"/>
      <c r="J33" s="371"/>
      <c r="K33" s="254"/>
    </row>
    <row r="34" spans="2:11" ht="15" customHeight="1">
      <c r="B34" s="257"/>
      <c r="C34" s="258"/>
      <c r="D34" s="256"/>
      <c r="E34" s="260" t="s">
        <v>125</v>
      </c>
      <c r="F34" s="256"/>
      <c r="G34" s="371" t="s">
        <v>757</v>
      </c>
      <c r="H34" s="371"/>
      <c r="I34" s="371"/>
      <c r="J34" s="371"/>
      <c r="K34" s="254"/>
    </row>
    <row r="35" spans="2:11" ht="30.75" customHeight="1">
      <c r="B35" s="257"/>
      <c r="C35" s="258"/>
      <c r="D35" s="256"/>
      <c r="E35" s="260" t="s">
        <v>758</v>
      </c>
      <c r="F35" s="256"/>
      <c r="G35" s="371" t="s">
        <v>759</v>
      </c>
      <c r="H35" s="371"/>
      <c r="I35" s="371"/>
      <c r="J35" s="371"/>
      <c r="K35" s="254"/>
    </row>
    <row r="36" spans="2:11" ht="15" customHeight="1">
      <c r="B36" s="257"/>
      <c r="C36" s="258"/>
      <c r="D36" s="256"/>
      <c r="E36" s="260" t="s">
        <v>59</v>
      </c>
      <c r="F36" s="256"/>
      <c r="G36" s="371" t="s">
        <v>760</v>
      </c>
      <c r="H36" s="371"/>
      <c r="I36" s="371"/>
      <c r="J36" s="371"/>
      <c r="K36" s="254"/>
    </row>
    <row r="37" spans="2:11" ht="15" customHeight="1">
      <c r="B37" s="257"/>
      <c r="C37" s="258"/>
      <c r="D37" s="256"/>
      <c r="E37" s="260" t="s">
        <v>126</v>
      </c>
      <c r="F37" s="256"/>
      <c r="G37" s="371" t="s">
        <v>761</v>
      </c>
      <c r="H37" s="371"/>
      <c r="I37" s="371"/>
      <c r="J37" s="371"/>
      <c r="K37" s="254"/>
    </row>
    <row r="38" spans="2:11" ht="15" customHeight="1">
      <c r="B38" s="257"/>
      <c r="C38" s="258"/>
      <c r="D38" s="256"/>
      <c r="E38" s="260" t="s">
        <v>127</v>
      </c>
      <c r="F38" s="256"/>
      <c r="G38" s="371" t="s">
        <v>762</v>
      </c>
      <c r="H38" s="371"/>
      <c r="I38" s="371"/>
      <c r="J38" s="371"/>
      <c r="K38" s="254"/>
    </row>
    <row r="39" spans="2:11" ht="15" customHeight="1">
      <c r="B39" s="257"/>
      <c r="C39" s="258"/>
      <c r="D39" s="256"/>
      <c r="E39" s="260" t="s">
        <v>128</v>
      </c>
      <c r="F39" s="256"/>
      <c r="G39" s="371" t="s">
        <v>763</v>
      </c>
      <c r="H39" s="371"/>
      <c r="I39" s="371"/>
      <c r="J39" s="371"/>
      <c r="K39" s="254"/>
    </row>
    <row r="40" spans="2:11" ht="15" customHeight="1">
      <c r="B40" s="257"/>
      <c r="C40" s="258"/>
      <c r="D40" s="256"/>
      <c r="E40" s="260" t="s">
        <v>764</v>
      </c>
      <c r="F40" s="256"/>
      <c r="G40" s="371" t="s">
        <v>765</v>
      </c>
      <c r="H40" s="371"/>
      <c r="I40" s="371"/>
      <c r="J40" s="371"/>
      <c r="K40" s="254"/>
    </row>
    <row r="41" spans="2:11" ht="15" customHeight="1">
      <c r="B41" s="257"/>
      <c r="C41" s="258"/>
      <c r="D41" s="256"/>
      <c r="E41" s="260"/>
      <c r="F41" s="256"/>
      <c r="G41" s="371" t="s">
        <v>766</v>
      </c>
      <c r="H41" s="371"/>
      <c r="I41" s="371"/>
      <c r="J41" s="371"/>
      <c r="K41" s="254"/>
    </row>
    <row r="42" spans="2:11" ht="15" customHeight="1">
      <c r="B42" s="257"/>
      <c r="C42" s="258"/>
      <c r="D42" s="256"/>
      <c r="E42" s="260" t="s">
        <v>767</v>
      </c>
      <c r="F42" s="256"/>
      <c r="G42" s="371" t="s">
        <v>768</v>
      </c>
      <c r="H42" s="371"/>
      <c r="I42" s="371"/>
      <c r="J42" s="371"/>
      <c r="K42" s="254"/>
    </row>
    <row r="43" spans="2:11" ht="15" customHeight="1">
      <c r="B43" s="257"/>
      <c r="C43" s="258"/>
      <c r="D43" s="256"/>
      <c r="E43" s="260" t="s">
        <v>130</v>
      </c>
      <c r="F43" s="256"/>
      <c r="G43" s="371" t="s">
        <v>769</v>
      </c>
      <c r="H43" s="371"/>
      <c r="I43" s="371"/>
      <c r="J43" s="371"/>
      <c r="K43" s="254"/>
    </row>
    <row r="44" spans="2:11" ht="12.75" customHeight="1">
      <c r="B44" s="257"/>
      <c r="C44" s="258"/>
      <c r="D44" s="256"/>
      <c r="E44" s="256"/>
      <c r="F44" s="256"/>
      <c r="G44" s="256"/>
      <c r="H44" s="256"/>
      <c r="I44" s="256"/>
      <c r="J44" s="256"/>
      <c r="K44" s="254"/>
    </row>
    <row r="45" spans="2:11" ht="15" customHeight="1">
      <c r="B45" s="257"/>
      <c r="C45" s="258"/>
      <c r="D45" s="371" t="s">
        <v>770</v>
      </c>
      <c r="E45" s="371"/>
      <c r="F45" s="371"/>
      <c r="G45" s="371"/>
      <c r="H45" s="371"/>
      <c r="I45" s="371"/>
      <c r="J45" s="371"/>
      <c r="K45" s="254"/>
    </row>
    <row r="46" spans="2:11" ht="15" customHeight="1">
      <c r="B46" s="257"/>
      <c r="C46" s="258"/>
      <c r="D46" s="258"/>
      <c r="E46" s="371" t="s">
        <v>771</v>
      </c>
      <c r="F46" s="371"/>
      <c r="G46" s="371"/>
      <c r="H46" s="371"/>
      <c r="I46" s="371"/>
      <c r="J46" s="371"/>
      <c r="K46" s="254"/>
    </row>
    <row r="47" spans="2:11" ht="15" customHeight="1">
      <c r="B47" s="257"/>
      <c r="C47" s="258"/>
      <c r="D47" s="258"/>
      <c r="E47" s="371" t="s">
        <v>772</v>
      </c>
      <c r="F47" s="371"/>
      <c r="G47" s="371"/>
      <c r="H47" s="371"/>
      <c r="I47" s="371"/>
      <c r="J47" s="371"/>
      <c r="K47" s="254"/>
    </row>
    <row r="48" spans="2:11" ht="15" customHeight="1">
      <c r="B48" s="257"/>
      <c r="C48" s="258"/>
      <c r="D48" s="258"/>
      <c r="E48" s="371" t="s">
        <v>773</v>
      </c>
      <c r="F48" s="371"/>
      <c r="G48" s="371"/>
      <c r="H48" s="371"/>
      <c r="I48" s="371"/>
      <c r="J48" s="371"/>
      <c r="K48" s="254"/>
    </row>
    <row r="49" spans="2:11" ht="15" customHeight="1">
      <c r="B49" s="257"/>
      <c r="C49" s="258"/>
      <c r="D49" s="371" t="s">
        <v>774</v>
      </c>
      <c r="E49" s="371"/>
      <c r="F49" s="371"/>
      <c r="G49" s="371"/>
      <c r="H49" s="371"/>
      <c r="I49" s="371"/>
      <c r="J49" s="371"/>
      <c r="K49" s="254"/>
    </row>
    <row r="50" spans="2:11" ht="25.5" customHeight="1">
      <c r="B50" s="253"/>
      <c r="C50" s="373" t="s">
        <v>775</v>
      </c>
      <c r="D50" s="373"/>
      <c r="E50" s="373"/>
      <c r="F50" s="373"/>
      <c r="G50" s="373"/>
      <c r="H50" s="373"/>
      <c r="I50" s="373"/>
      <c r="J50" s="373"/>
      <c r="K50" s="254"/>
    </row>
    <row r="51" spans="2:11" ht="5.25" customHeight="1">
      <c r="B51" s="253"/>
      <c r="C51" s="255"/>
      <c r="D51" s="255"/>
      <c r="E51" s="255"/>
      <c r="F51" s="255"/>
      <c r="G51" s="255"/>
      <c r="H51" s="255"/>
      <c r="I51" s="255"/>
      <c r="J51" s="255"/>
      <c r="K51" s="254"/>
    </row>
    <row r="52" spans="2:11" ht="15" customHeight="1">
      <c r="B52" s="253"/>
      <c r="C52" s="371" t="s">
        <v>776</v>
      </c>
      <c r="D52" s="371"/>
      <c r="E52" s="371"/>
      <c r="F52" s="371"/>
      <c r="G52" s="371"/>
      <c r="H52" s="371"/>
      <c r="I52" s="371"/>
      <c r="J52" s="371"/>
      <c r="K52" s="254"/>
    </row>
    <row r="53" spans="2:11" ht="15" customHeight="1">
      <c r="B53" s="253"/>
      <c r="C53" s="371" t="s">
        <v>777</v>
      </c>
      <c r="D53" s="371"/>
      <c r="E53" s="371"/>
      <c r="F53" s="371"/>
      <c r="G53" s="371"/>
      <c r="H53" s="371"/>
      <c r="I53" s="371"/>
      <c r="J53" s="371"/>
      <c r="K53" s="254"/>
    </row>
    <row r="54" spans="2:11" ht="12.75" customHeight="1">
      <c r="B54" s="253"/>
      <c r="C54" s="256"/>
      <c r="D54" s="256"/>
      <c r="E54" s="256"/>
      <c r="F54" s="256"/>
      <c r="G54" s="256"/>
      <c r="H54" s="256"/>
      <c r="I54" s="256"/>
      <c r="J54" s="256"/>
      <c r="K54" s="254"/>
    </row>
    <row r="55" spans="2:11" ht="15" customHeight="1">
      <c r="B55" s="253"/>
      <c r="C55" s="371" t="s">
        <v>778</v>
      </c>
      <c r="D55" s="371"/>
      <c r="E55" s="371"/>
      <c r="F55" s="371"/>
      <c r="G55" s="371"/>
      <c r="H55" s="371"/>
      <c r="I55" s="371"/>
      <c r="J55" s="371"/>
      <c r="K55" s="254"/>
    </row>
    <row r="56" spans="2:11" ht="15" customHeight="1">
      <c r="B56" s="253"/>
      <c r="C56" s="258"/>
      <c r="D56" s="371" t="s">
        <v>779</v>
      </c>
      <c r="E56" s="371"/>
      <c r="F56" s="371"/>
      <c r="G56" s="371"/>
      <c r="H56" s="371"/>
      <c r="I56" s="371"/>
      <c r="J56" s="371"/>
      <c r="K56" s="254"/>
    </row>
    <row r="57" spans="2:11" ht="15" customHeight="1">
      <c r="B57" s="253"/>
      <c r="C57" s="258"/>
      <c r="D57" s="371" t="s">
        <v>780</v>
      </c>
      <c r="E57" s="371"/>
      <c r="F57" s="371"/>
      <c r="G57" s="371"/>
      <c r="H57" s="371"/>
      <c r="I57" s="371"/>
      <c r="J57" s="371"/>
      <c r="K57" s="254"/>
    </row>
    <row r="58" spans="2:11" ht="15" customHeight="1">
      <c r="B58" s="253"/>
      <c r="C58" s="258"/>
      <c r="D58" s="371" t="s">
        <v>781</v>
      </c>
      <c r="E58" s="371"/>
      <c r="F58" s="371"/>
      <c r="G58" s="371"/>
      <c r="H58" s="371"/>
      <c r="I58" s="371"/>
      <c r="J58" s="371"/>
      <c r="K58" s="254"/>
    </row>
    <row r="59" spans="2:11" ht="15" customHeight="1">
      <c r="B59" s="253"/>
      <c r="C59" s="258"/>
      <c r="D59" s="371" t="s">
        <v>782</v>
      </c>
      <c r="E59" s="371"/>
      <c r="F59" s="371"/>
      <c r="G59" s="371"/>
      <c r="H59" s="371"/>
      <c r="I59" s="371"/>
      <c r="J59" s="371"/>
      <c r="K59" s="254"/>
    </row>
    <row r="60" spans="2:11" ht="15" customHeight="1">
      <c r="B60" s="253"/>
      <c r="C60" s="258"/>
      <c r="D60" s="375" t="s">
        <v>783</v>
      </c>
      <c r="E60" s="375"/>
      <c r="F60" s="375"/>
      <c r="G60" s="375"/>
      <c r="H60" s="375"/>
      <c r="I60" s="375"/>
      <c r="J60" s="375"/>
      <c r="K60" s="254"/>
    </row>
    <row r="61" spans="2:11" ht="15" customHeight="1">
      <c r="B61" s="253"/>
      <c r="C61" s="258"/>
      <c r="D61" s="371" t="s">
        <v>784</v>
      </c>
      <c r="E61" s="371"/>
      <c r="F61" s="371"/>
      <c r="G61" s="371"/>
      <c r="H61" s="371"/>
      <c r="I61" s="371"/>
      <c r="J61" s="371"/>
      <c r="K61" s="254"/>
    </row>
    <row r="62" spans="2:11" ht="12.75" customHeight="1">
      <c r="B62" s="253"/>
      <c r="C62" s="258"/>
      <c r="D62" s="258"/>
      <c r="E62" s="261"/>
      <c r="F62" s="258"/>
      <c r="G62" s="258"/>
      <c r="H62" s="258"/>
      <c r="I62" s="258"/>
      <c r="J62" s="258"/>
      <c r="K62" s="254"/>
    </row>
    <row r="63" spans="2:11" ht="15" customHeight="1">
      <c r="B63" s="253"/>
      <c r="C63" s="258"/>
      <c r="D63" s="371" t="s">
        <v>785</v>
      </c>
      <c r="E63" s="371"/>
      <c r="F63" s="371"/>
      <c r="G63" s="371"/>
      <c r="H63" s="371"/>
      <c r="I63" s="371"/>
      <c r="J63" s="371"/>
      <c r="K63" s="254"/>
    </row>
    <row r="64" spans="2:11" ht="15" customHeight="1">
      <c r="B64" s="253"/>
      <c r="C64" s="258"/>
      <c r="D64" s="375" t="s">
        <v>786</v>
      </c>
      <c r="E64" s="375"/>
      <c r="F64" s="375"/>
      <c r="G64" s="375"/>
      <c r="H64" s="375"/>
      <c r="I64" s="375"/>
      <c r="J64" s="375"/>
      <c r="K64" s="254"/>
    </row>
    <row r="65" spans="2:11" ht="15" customHeight="1">
      <c r="B65" s="253"/>
      <c r="C65" s="258"/>
      <c r="D65" s="371" t="s">
        <v>787</v>
      </c>
      <c r="E65" s="371"/>
      <c r="F65" s="371"/>
      <c r="G65" s="371"/>
      <c r="H65" s="371"/>
      <c r="I65" s="371"/>
      <c r="J65" s="371"/>
      <c r="K65" s="254"/>
    </row>
    <row r="66" spans="2:11" ht="15" customHeight="1">
      <c r="B66" s="253"/>
      <c r="C66" s="258"/>
      <c r="D66" s="371" t="s">
        <v>788</v>
      </c>
      <c r="E66" s="371"/>
      <c r="F66" s="371"/>
      <c r="G66" s="371"/>
      <c r="H66" s="371"/>
      <c r="I66" s="371"/>
      <c r="J66" s="371"/>
      <c r="K66" s="254"/>
    </row>
    <row r="67" spans="2:11" ht="15" customHeight="1">
      <c r="B67" s="253"/>
      <c r="C67" s="258"/>
      <c r="D67" s="371" t="s">
        <v>789</v>
      </c>
      <c r="E67" s="371"/>
      <c r="F67" s="371"/>
      <c r="G67" s="371"/>
      <c r="H67" s="371"/>
      <c r="I67" s="371"/>
      <c r="J67" s="371"/>
      <c r="K67" s="254"/>
    </row>
    <row r="68" spans="2:11" ht="15" customHeight="1">
      <c r="B68" s="253"/>
      <c r="C68" s="258"/>
      <c r="D68" s="371" t="s">
        <v>790</v>
      </c>
      <c r="E68" s="371"/>
      <c r="F68" s="371"/>
      <c r="G68" s="371"/>
      <c r="H68" s="371"/>
      <c r="I68" s="371"/>
      <c r="J68" s="371"/>
      <c r="K68" s="254"/>
    </row>
    <row r="69" spans="2:11" ht="12.75" customHeight="1">
      <c r="B69" s="262"/>
      <c r="C69" s="263"/>
      <c r="D69" s="263"/>
      <c r="E69" s="263"/>
      <c r="F69" s="263"/>
      <c r="G69" s="263"/>
      <c r="H69" s="263"/>
      <c r="I69" s="263"/>
      <c r="J69" s="263"/>
      <c r="K69" s="264"/>
    </row>
    <row r="70" spans="2:11" ht="18.75" customHeight="1">
      <c r="B70" s="265"/>
      <c r="C70" s="265"/>
      <c r="D70" s="265"/>
      <c r="E70" s="265"/>
      <c r="F70" s="265"/>
      <c r="G70" s="265"/>
      <c r="H70" s="265"/>
      <c r="I70" s="265"/>
      <c r="J70" s="265"/>
      <c r="K70" s="266"/>
    </row>
    <row r="71" spans="2:11" ht="18.75" customHeight="1">
      <c r="B71" s="266"/>
      <c r="C71" s="266"/>
      <c r="D71" s="266"/>
      <c r="E71" s="266"/>
      <c r="F71" s="266"/>
      <c r="G71" s="266"/>
      <c r="H71" s="266"/>
      <c r="I71" s="266"/>
      <c r="J71" s="266"/>
      <c r="K71" s="266"/>
    </row>
    <row r="72" spans="2:11" ht="7.5" customHeight="1">
      <c r="B72" s="267"/>
      <c r="C72" s="268"/>
      <c r="D72" s="268"/>
      <c r="E72" s="268"/>
      <c r="F72" s="268"/>
      <c r="G72" s="268"/>
      <c r="H72" s="268"/>
      <c r="I72" s="268"/>
      <c r="J72" s="268"/>
      <c r="K72" s="269"/>
    </row>
    <row r="73" spans="2:11" ht="45" customHeight="1">
      <c r="B73" s="270"/>
      <c r="C73" s="376" t="s">
        <v>96</v>
      </c>
      <c r="D73" s="376"/>
      <c r="E73" s="376"/>
      <c r="F73" s="376"/>
      <c r="G73" s="376"/>
      <c r="H73" s="376"/>
      <c r="I73" s="376"/>
      <c r="J73" s="376"/>
      <c r="K73" s="271"/>
    </row>
    <row r="74" spans="2:11" ht="17.25" customHeight="1">
      <c r="B74" s="270"/>
      <c r="C74" s="272" t="s">
        <v>791</v>
      </c>
      <c r="D74" s="272"/>
      <c r="E74" s="272"/>
      <c r="F74" s="272" t="s">
        <v>792</v>
      </c>
      <c r="G74" s="273"/>
      <c r="H74" s="272" t="s">
        <v>126</v>
      </c>
      <c r="I74" s="272" t="s">
        <v>63</v>
      </c>
      <c r="J74" s="272" t="s">
        <v>793</v>
      </c>
      <c r="K74" s="271"/>
    </row>
    <row r="75" spans="2:11" ht="17.25" customHeight="1">
      <c r="B75" s="270"/>
      <c r="C75" s="274" t="s">
        <v>794</v>
      </c>
      <c r="D75" s="274"/>
      <c r="E75" s="274"/>
      <c r="F75" s="275" t="s">
        <v>795</v>
      </c>
      <c r="G75" s="276"/>
      <c r="H75" s="274"/>
      <c r="I75" s="274"/>
      <c r="J75" s="274" t="s">
        <v>796</v>
      </c>
      <c r="K75" s="271"/>
    </row>
    <row r="76" spans="2:11" ht="5.25" customHeight="1">
      <c r="B76" s="270"/>
      <c r="C76" s="277"/>
      <c r="D76" s="277"/>
      <c r="E76" s="277"/>
      <c r="F76" s="277"/>
      <c r="G76" s="278"/>
      <c r="H76" s="277"/>
      <c r="I76" s="277"/>
      <c r="J76" s="277"/>
      <c r="K76" s="271"/>
    </row>
    <row r="77" spans="2:11" ht="15" customHeight="1">
      <c r="B77" s="270"/>
      <c r="C77" s="260" t="s">
        <v>59</v>
      </c>
      <c r="D77" s="277"/>
      <c r="E77" s="277"/>
      <c r="F77" s="279" t="s">
        <v>797</v>
      </c>
      <c r="G77" s="278"/>
      <c r="H77" s="260" t="s">
        <v>798</v>
      </c>
      <c r="I77" s="260" t="s">
        <v>799</v>
      </c>
      <c r="J77" s="260">
        <v>20</v>
      </c>
      <c r="K77" s="271"/>
    </row>
    <row r="78" spans="2:11" ht="15" customHeight="1">
      <c r="B78" s="270"/>
      <c r="C78" s="260" t="s">
        <v>800</v>
      </c>
      <c r="D78" s="260"/>
      <c r="E78" s="260"/>
      <c r="F78" s="279" t="s">
        <v>797</v>
      </c>
      <c r="G78" s="278"/>
      <c r="H78" s="260" t="s">
        <v>801</v>
      </c>
      <c r="I78" s="260" t="s">
        <v>799</v>
      </c>
      <c r="J78" s="260">
        <v>120</v>
      </c>
      <c r="K78" s="271"/>
    </row>
    <row r="79" spans="2:11" ht="15" customHeight="1">
      <c r="B79" s="280"/>
      <c r="C79" s="260" t="s">
        <v>802</v>
      </c>
      <c r="D79" s="260"/>
      <c r="E79" s="260"/>
      <c r="F79" s="279" t="s">
        <v>803</v>
      </c>
      <c r="G79" s="278"/>
      <c r="H79" s="260" t="s">
        <v>804</v>
      </c>
      <c r="I79" s="260" t="s">
        <v>799</v>
      </c>
      <c r="J79" s="260">
        <v>50</v>
      </c>
      <c r="K79" s="271"/>
    </row>
    <row r="80" spans="2:11" ht="15" customHeight="1">
      <c r="B80" s="280"/>
      <c r="C80" s="260" t="s">
        <v>805</v>
      </c>
      <c r="D80" s="260"/>
      <c r="E80" s="260"/>
      <c r="F80" s="279" t="s">
        <v>797</v>
      </c>
      <c r="G80" s="278"/>
      <c r="H80" s="260" t="s">
        <v>806</v>
      </c>
      <c r="I80" s="260" t="s">
        <v>807</v>
      </c>
      <c r="J80" s="260"/>
      <c r="K80" s="271"/>
    </row>
    <row r="81" spans="2:11" ht="15" customHeight="1">
      <c r="B81" s="280"/>
      <c r="C81" s="281" t="s">
        <v>808</v>
      </c>
      <c r="D81" s="281"/>
      <c r="E81" s="281"/>
      <c r="F81" s="282" t="s">
        <v>803</v>
      </c>
      <c r="G81" s="281"/>
      <c r="H81" s="281" t="s">
        <v>809</v>
      </c>
      <c r="I81" s="281" t="s">
        <v>799</v>
      </c>
      <c r="J81" s="281">
        <v>15</v>
      </c>
      <c r="K81" s="271"/>
    </row>
    <row r="82" spans="2:11" ht="15" customHeight="1">
      <c r="B82" s="280"/>
      <c r="C82" s="281" t="s">
        <v>810</v>
      </c>
      <c r="D82" s="281"/>
      <c r="E82" s="281"/>
      <c r="F82" s="282" t="s">
        <v>803</v>
      </c>
      <c r="G82" s="281"/>
      <c r="H82" s="281" t="s">
        <v>811</v>
      </c>
      <c r="I82" s="281" t="s">
        <v>799</v>
      </c>
      <c r="J82" s="281">
        <v>15</v>
      </c>
      <c r="K82" s="271"/>
    </row>
    <row r="83" spans="2:11" ht="15" customHeight="1">
      <c r="B83" s="280"/>
      <c r="C83" s="281" t="s">
        <v>812</v>
      </c>
      <c r="D83" s="281"/>
      <c r="E83" s="281"/>
      <c r="F83" s="282" t="s">
        <v>803</v>
      </c>
      <c r="G83" s="281"/>
      <c r="H83" s="281" t="s">
        <v>813</v>
      </c>
      <c r="I83" s="281" t="s">
        <v>799</v>
      </c>
      <c r="J83" s="281">
        <v>20</v>
      </c>
      <c r="K83" s="271"/>
    </row>
    <row r="84" spans="2:11" ht="15" customHeight="1">
      <c r="B84" s="280"/>
      <c r="C84" s="281" t="s">
        <v>814</v>
      </c>
      <c r="D84" s="281"/>
      <c r="E84" s="281"/>
      <c r="F84" s="282" t="s">
        <v>803</v>
      </c>
      <c r="G84" s="281"/>
      <c r="H84" s="281" t="s">
        <v>815</v>
      </c>
      <c r="I84" s="281" t="s">
        <v>799</v>
      </c>
      <c r="J84" s="281">
        <v>20</v>
      </c>
      <c r="K84" s="271"/>
    </row>
    <row r="85" spans="2:11" ht="15" customHeight="1">
      <c r="B85" s="280"/>
      <c r="C85" s="260" t="s">
        <v>816</v>
      </c>
      <c r="D85" s="260"/>
      <c r="E85" s="260"/>
      <c r="F85" s="279" t="s">
        <v>803</v>
      </c>
      <c r="G85" s="278"/>
      <c r="H85" s="260" t="s">
        <v>817</v>
      </c>
      <c r="I85" s="260" t="s">
        <v>799</v>
      </c>
      <c r="J85" s="260">
        <v>50</v>
      </c>
      <c r="K85" s="271"/>
    </row>
    <row r="86" spans="2:11" ht="15" customHeight="1">
      <c r="B86" s="280"/>
      <c r="C86" s="260" t="s">
        <v>818</v>
      </c>
      <c r="D86" s="260"/>
      <c r="E86" s="260"/>
      <c r="F86" s="279" t="s">
        <v>803</v>
      </c>
      <c r="G86" s="278"/>
      <c r="H86" s="260" t="s">
        <v>819</v>
      </c>
      <c r="I86" s="260" t="s">
        <v>799</v>
      </c>
      <c r="J86" s="260">
        <v>20</v>
      </c>
      <c r="K86" s="271"/>
    </row>
    <row r="87" spans="2:11" ht="15" customHeight="1">
      <c r="B87" s="280"/>
      <c r="C87" s="260" t="s">
        <v>820</v>
      </c>
      <c r="D87" s="260"/>
      <c r="E87" s="260"/>
      <c r="F87" s="279" t="s">
        <v>803</v>
      </c>
      <c r="G87" s="278"/>
      <c r="H87" s="260" t="s">
        <v>821</v>
      </c>
      <c r="I87" s="260" t="s">
        <v>799</v>
      </c>
      <c r="J87" s="260">
        <v>20</v>
      </c>
      <c r="K87" s="271"/>
    </row>
    <row r="88" spans="2:11" ht="15" customHeight="1">
      <c r="B88" s="280"/>
      <c r="C88" s="260" t="s">
        <v>822</v>
      </c>
      <c r="D88" s="260"/>
      <c r="E88" s="260"/>
      <c r="F88" s="279" t="s">
        <v>803</v>
      </c>
      <c r="G88" s="278"/>
      <c r="H88" s="260" t="s">
        <v>823</v>
      </c>
      <c r="I88" s="260" t="s">
        <v>799</v>
      </c>
      <c r="J88" s="260">
        <v>50</v>
      </c>
      <c r="K88" s="271"/>
    </row>
    <row r="89" spans="2:11" ht="15" customHeight="1">
      <c r="B89" s="280"/>
      <c r="C89" s="260" t="s">
        <v>824</v>
      </c>
      <c r="D89" s="260"/>
      <c r="E89" s="260"/>
      <c r="F89" s="279" t="s">
        <v>803</v>
      </c>
      <c r="G89" s="278"/>
      <c r="H89" s="260" t="s">
        <v>824</v>
      </c>
      <c r="I89" s="260" t="s">
        <v>799</v>
      </c>
      <c r="J89" s="260">
        <v>50</v>
      </c>
      <c r="K89" s="271"/>
    </row>
    <row r="90" spans="2:11" ht="15" customHeight="1">
      <c r="B90" s="280"/>
      <c r="C90" s="260" t="s">
        <v>131</v>
      </c>
      <c r="D90" s="260"/>
      <c r="E90" s="260"/>
      <c r="F90" s="279" t="s">
        <v>803</v>
      </c>
      <c r="G90" s="278"/>
      <c r="H90" s="260" t="s">
        <v>825</v>
      </c>
      <c r="I90" s="260" t="s">
        <v>799</v>
      </c>
      <c r="J90" s="260">
        <v>255</v>
      </c>
      <c r="K90" s="271"/>
    </row>
    <row r="91" spans="2:11" ht="15" customHeight="1">
      <c r="B91" s="280"/>
      <c r="C91" s="260" t="s">
        <v>826</v>
      </c>
      <c r="D91" s="260"/>
      <c r="E91" s="260"/>
      <c r="F91" s="279" t="s">
        <v>797</v>
      </c>
      <c r="G91" s="278"/>
      <c r="H91" s="260" t="s">
        <v>827</v>
      </c>
      <c r="I91" s="260" t="s">
        <v>828</v>
      </c>
      <c r="J91" s="260"/>
      <c r="K91" s="271"/>
    </row>
    <row r="92" spans="2:11" ht="15" customHeight="1">
      <c r="B92" s="280"/>
      <c r="C92" s="260" t="s">
        <v>829</v>
      </c>
      <c r="D92" s="260"/>
      <c r="E92" s="260"/>
      <c r="F92" s="279" t="s">
        <v>797</v>
      </c>
      <c r="G92" s="278"/>
      <c r="H92" s="260" t="s">
        <v>830</v>
      </c>
      <c r="I92" s="260" t="s">
        <v>831</v>
      </c>
      <c r="J92" s="260"/>
      <c r="K92" s="271"/>
    </row>
    <row r="93" spans="2:11" ht="15" customHeight="1">
      <c r="B93" s="280"/>
      <c r="C93" s="260" t="s">
        <v>832</v>
      </c>
      <c r="D93" s="260"/>
      <c r="E93" s="260"/>
      <c r="F93" s="279" t="s">
        <v>797</v>
      </c>
      <c r="G93" s="278"/>
      <c r="H93" s="260" t="s">
        <v>832</v>
      </c>
      <c r="I93" s="260" t="s">
        <v>831</v>
      </c>
      <c r="J93" s="260"/>
      <c r="K93" s="271"/>
    </row>
    <row r="94" spans="2:11" ht="15" customHeight="1">
      <c r="B94" s="280"/>
      <c r="C94" s="260" t="s">
        <v>44</v>
      </c>
      <c r="D94" s="260"/>
      <c r="E94" s="260"/>
      <c r="F94" s="279" t="s">
        <v>797</v>
      </c>
      <c r="G94" s="278"/>
      <c r="H94" s="260" t="s">
        <v>833</v>
      </c>
      <c r="I94" s="260" t="s">
        <v>831</v>
      </c>
      <c r="J94" s="260"/>
      <c r="K94" s="271"/>
    </row>
    <row r="95" spans="2:11" ht="15" customHeight="1">
      <c r="B95" s="280"/>
      <c r="C95" s="260" t="s">
        <v>54</v>
      </c>
      <c r="D95" s="260"/>
      <c r="E95" s="260"/>
      <c r="F95" s="279" t="s">
        <v>797</v>
      </c>
      <c r="G95" s="278"/>
      <c r="H95" s="260" t="s">
        <v>834</v>
      </c>
      <c r="I95" s="260" t="s">
        <v>831</v>
      </c>
      <c r="J95" s="260"/>
      <c r="K95" s="271"/>
    </row>
    <row r="96" spans="2:11" ht="15" customHeight="1">
      <c r="B96" s="283"/>
      <c r="C96" s="284"/>
      <c r="D96" s="284"/>
      <c r="E96" s="284"/>
      <c r="F96" s="284"/>
      <c r="G96" s="284"/>
      <c r="H96" s="284"/>
      <c r="I96" s="284"/>
      <c r="J96" s="284"/>
      <c r="K96" s="285"/>
    </row>
    <row r="97" spans="2:11" ht="18.75" customHeight="1">
      <c r="B97" s="286"/>
      <c r="C97" s="287"/>
      <c r="D97" s="287"/>
      <c r="E97" s="287"/>
      <c r="F97" s="287"/>
      <c r="G97" s="287"/>
      <c r="H97" s="287"/>
      <c r="I97" s="287"/>
      <c r="J97" s="287"/>
      <c r="K97" s="286"/>
    </row>
    <row r="98" spans="2:11" ht="18.75" customHeight="1">
      <c r="B98" s="266"/>
      <c r="C98" s="266"/>
      <c r="D98" s="266"/>
      <c r="E98" s="266"/>
      <c r="F98" s="266"/>
      <c r="G98" s="266"/>
      <c r="H98" s="266"/>
      <c r="I98" s="266"/>
      <c r="J98" s="266"/>
      <c r="K98" s="266"/>
    </row>
    <row r="99" spans="2:11" ht="7.5" customHeight="1">
      <c r="B99" s="267"/>
      <c r="C99" s="268"/>
      <c r="D99" s="268"/>
      <c r="E99" s="268"/>
      <c r="F99" s="268"/>
      <c r="G99" s="268"/>
      <c r="H99" s="268"/>
      <c r="I99" s="268"/>
      <c r="J99" s="268"/>
      <c r="K99" s="269"/>
    </row>
    <row r="100" spans="2:11" ht="45" customHeight="1">
      <c r="B100" s="270"/>
      <c r="C100" s="376" t="s">
        <v>835</v>
      </c>
      <c r="D100" s="376"/>
      <c r="E100" s="376"/>
      <c r="F100" s="376"/>
      <c r="G100" s="376"/>
      <c r="H100" s="376"/>
      <c r="I100" s="376"/>
      <c r="J100" s="376"/>
      <c r="K100" s="271"/>
    </row>
    <row r="101" spans="2:11" ht="17.25" customHeight="1">
      <c r="B101" s="270"/>
      <c r="C101" s="272" t="s">
        <v>791</v>
      </c>
      <c r="D101" s="272"/>
      <c r="E101" s="272"/>
      <c r="F101" s="272" t="s">
        <v>792</v>
      </c>
      <c r="G101" s="273"/>
      <c r="H101" s="272" t="s">
        <v>126</v>
      </c>
      <c r="I101" s="272" t="s">
        <v>63</v>
      </c>
      <c r="J101" s="272" t="s">
        <v>793</v>
      </c>
      <c r="K101" s="271"/>
    </row>
    <row r="102" spans="2:11" ht="17.25" customHeight="1">
      <c r="B102" s="270"/>
      <c r="C102" s="274" t="s">
        <v>794</v>
      </c>
      <c r="D102" s="274"/>
      <c r="E102" s="274"/>
      <c r="F102" s="275" t="s">
        <v>795</v>
      </c>
      <c r="G102" s="276"/>
      <c r="H102" s="274"/>
      <c r="I102" s="274"/>
      <c r="J102" s="274" t="s">
        <v>796</v>
      </c>
      <c r="K102" s="271"/>
    </row>
    <row r="103" spans="2:11" ht="5.25" customHeight="1">
      <c r="B103" s="270"/>
      <c r="C103" s="272"/>
      <c r="D103" s="272"/>
      <c r="E103" s="272"/>
      <c r="F103" s="272"/>
      <c r="G103" s="288"/>
      <c r="H103" s="272"/>
      <c r="I103" s="272"/>
      <c r="J103" s="272"/>
      <c r="K103" s="271"/>
    </row>
    <row r="104" spans="2:11" ht="15" customHeight="1">
      <c r="B104" s="270"/>
      <c r="C104" s="260" t="s">
        <v>59</v>
      </c>
      <c r="D104" s="277"/>
      <c r="E104" s="277"/>
      <c r="F104" s="279" t="s">
        <v>797</v>
      </c>
      <c r="G104" s="288"/>
      <c r="H104" s="260" t="s">
        <v>836</v>
      </c>
      <c r="I104" s="260" t="s">
        <v>799</v>
      </c>
      <c r="J104" s="260">
        <v>20</v>
      </c>
      <c r="K104" s="271"/>
    </row>
    <row r="105" spans="2:11" ht="15" customHeight="1">
      <c r="B105" s="270"/>
      <c r="C105" s="260" t="s">
        <v>800</v>
      </c>
      <c r="D105" s="260"/>
      <c r="E105" s="260"/>
      <c r="F105" s="279" t="s">
        <v>797</v>
      </c>
      <c r="G105" s="260"/>
      <c r="H105" s="260" t="s">
        <v>836</v>
      </c>
      <c r="I105" s="260" t="s">
        <v>799</v>
      </c>
      <c r="J105" s="260">
        <v>120</v>
      </c>
      <c r="K105" s="271"/>
    </row>
    <row r="106" spans="2:11" ht="15" customHeight="1">
      <c r="B106" s="280"/>
      <c r="C106" s="260" t="s">
        <v>802</v>
      </c>
      <c r="D106" s="260"/>
      <c r="E106" s="260"/>
      <c r="F106" s="279" t="s">
        <v>803</v>
      </c>
      <c r="G106" s="260"/>
      <c r="H106" s="260" t="s">
        <v>836</v>
      </c>
      <c r="I106" s="260" t="s">
        <v>799</v>
      </c>
      <c r="J106" s="260">
        <v>50</v>
      </c>
      <c r="K106" s="271"/>
    </row>
    <row r="107" spans="2:11" ht="15" customHeight="1">
      <c r="B107" s="280"/>
      <c r="C107" s="260" t="s">
        <v>805</v>
      </c>
      <c r="D107" s="260"/>
      <c r="E107" s="260"/>
      <c r="F107" s="279" t="s">
        <v>797</v>
      </c>
      <c r="G107" s="260"/>
      <c r="H107" s="260" t="s">
        <v>836</v>
      </c>
      <c r="I107" s="260" t="s">
        <v>807</v>
      </c>
      <c r="J107" s="260"/>
      <c r="K107" s="271"/>
    </row>
    <row r="108" spans="2:11" ht="15" customHeight="1">
      <c r="B108" s="280"/>
      <c r="C108" s="260" t="s">
        <v>816</v>
      </c>
      <c r="D108" s="260"/>
      <c r="E108" s="260"/>
      <c r="F108" s="279" t="s">
        <v>803</v>
      </c>
      <c r="G108" s="260"/>
      <c r="H108" s="260" t="s">
        <v>836</v>
      </c>
      <c r="I108" s="260" t="s">
        <v>799</v>
      </c>
      <c r="J108" s="260">
        <v>50</v>
      </c>
      <c r="K108" s="271"/>
    </row>
    <row r="109" spans="2:11" ht="15" customHeight="1">
      <c r="B109" s="280"/>
      <c r="C109" s="260" t="s">
        <v>824</v>
      </c>
      <c r="D109" s="260"/>
      <c r="E109" s="260"/>
      <c r="F109" s="279" t="s">
        <v>803</v>
      </c>
      <c r="G109" s="260"/>
      <c r="H109" s="260" t="s">
        <v>836</v>
      </c>
      <c r="I109" s="260" t="s">
        <v>799</v>
      </c>
      <c r="J109" s="260">
        <v>50</v>
      </c>
      <c r="K109" s="271"/>
    </row>
    <row r="110" spans="2:11" ht="15" customHeight="1">
      <c r="B110" s="280"/>
      <c r="C110" s="260" t="s">
        <v>822</v>
      </c>
      <c r="D110" s="260"/>
      <c r="E110" s="260"/>
      <c r="F110" s="279" t="s">
        <v>803</v>
      </c>
      <c r="G110" s="260"/>
      <c r="H110" s="260" t="s">
        <v>836</v>
      </c>
      <c r="I110" s="260" t="s">
        <v>799</v>
      </c>
      <c r="J110" s="260">
        <v>50</v>
      </c>
      <c r="K110" s="271"/>
    </row>
    <row r="111" spans="2:11" ht="15" customHeight="1">
      <c r="B111" s="280"/>
      <c r="C111" s="260" t="s">
        <v>59</v>
      </c>
      <c r="D111" s="260"/>
      <c r="E111" s="260"/>
      <c r="F111" s="279" t="s">
        <v>797</v>
      </c>
      <c r="G111" s="260"/>
      <c r="H111" s="260" t="s">
        <v>837</v>
      </c>
      <c r="I111" s="260" t="s">
        <v>799</v>
      </c>
      <c r="J111" s="260">
        <v>20</v>
      </c>
      <c r="K111" s="271"/>
    </row>
    <row r="112" spans="2:11" ht="15" customHeight="1">
      <c r="B112" s="280"/>
      <c r="C112" s="260" t="s">
        <v>838</v>
      </c>
      <c r="D112" s="260"/>
      <c r="E112" s="260"/>
      <c r="F112" s="279" t="s">
        <v>797</v>
      </c>
      <c r="G112" s="260"/>
      <c r="H112" s="260" t="s">
        <v>839</v>
      </c>
      <c r="I112" s="260" t="s">
        <v>799</v>
      </c>
      <c r="J112" s="260">
        <v>120</v>
      </c>
      <c r="K112" s="271"/>
    </row>
    <row r="113" spans="2:11" ht="15" customHeight="1">
      <c r="B113" s="280"/>
      <c r="C113" s="260" t="s">
        <v>44</v>
      </c>
      <c r="D113" s="260"/>
      <c r="E113" s="260"/>
      <c r="F113" s="279" t="s">
        <v>797</v>
      </c>
      <c r="G113" s="260"/>
      <c r="H113" s="260" t="s">
        <v>840</v>
      </c>
      <c r="I113" s="260" t="s">
        <v>831</v>
      </c>
      <c r="J113" s="260"/>
      <c r="K113" s="271"/>
    </row>
    <row r="114" spans="2:11" ht="15" customHeight="1">
      <c r="B114" s="280"/>
      <c r="C114" s="260" t="s">
        <v>54</v>
      </c>
      <c r="D114" s="260"/>
      <c r="E114" s="260"/>
      <c r="F114" s="279" t="s">
        <v>797</v>
      </c>
      <c r="G114" s="260"/>
      <c r="H114" s="260" t="s">
        <v>841</v>
      </c>
      <c r="I114" s="260" t="s">
        <v>831</v>
      </c>
      <c r="J114" s="260"/>
      <c r="K114" s="271"/>
    </row>
    <row r="115" spans="2:11" ht="15" customHeight="1">
      <c r="B115" s="280"/>
      <c r="C115" s="260" t="s">
        <v>63</v>
      </c>
      <c r="D115" s="260"/>
      <c r="E115" s="260"/>
      <c r="F115" s="279" t="s">
        <v>797</v>
      </c>
      <c r="G115" s="260"/>
      <c r="H115" s="260" t="s">
        <v>842</v>
      </c>
      <c r="I115" s="260" t="s">
        <v>843</v>
      </c>
      <c r="J115" s="260"/>
      <c r="K115" s="271"/>
    </row>
    <row r="116" spans="2:11" ht="15" customHeight="1">
      <c r="B116" s="283"/>
      <c r="C116" s="289"/>
      <c r="D116" s="289"/>
      <c r="E116" s="289"/>
      <c r="F116" s="289"/>
      <c r="G116" s="289"/>
      <c r="H116" s="289"/>
      <c r="I116" s="289"/>
      <c r="J116" s="289"/>
      <c r="K116" s="285"/>
    </row>
    <row r="117" spans="2:11" ht="18.75" customHeight="1">
      <c r="B117" s="290"/>
      <c r="C117" s="256"/>
      <c r="D117" s="256"/>
      <c r="E117" s="256"/>
      <c r="F117" s="291"/>
      <c r="G117" s="256"/>
      <c r="H117" s="256"/>
      <c r="I117" s="256"/>
      <c r="J117" s="256"/>
      <c r="K117" s="290"/>
    </row>
    <row r="118" spans="2:11" ht="18.75" customHeight="1">
      <c r="B118" s="266"/>
      <c r="C118" s="266"/>
      <c r="D118" s="266"/>
      <c r="E118" s="266"/>
      <c r="F118" s="266"/>
      <c r="G118" s="266"/>
      <c r="H118" s="266"/>
      <c r="I118" s="266"/>
      <c r="J118" s="266"/>
      <c r="K118" s="266"/>
    </row>
    <row r="119" spans="2:11" ht="7.5" customHeight="1">
      <c r="B119" s="292"/>
      <c r="C119" s="293"/>
      <c r="D119" s="293"/>
      <c r="E119" s="293"/>
      <c r="F119" s="293"/>
      <c r="G119" s="293"/>
      <c r="H119" s="293"/>
      <c r="I119" s="293"/>
      <c r="J119" s="293"/>
      <c r="K119" s="294"/>
    </row>
    <row r="120" spans="2:11" ht="45" customHeight="1">
      <c r="B120" s="295"/>
      <c r="C120" s="372" t="s">
        <v>844</v>
      </c>
      <c r="D120" s="372"/>
      <c r="E120" s="372"/>
      <c r="F120" s="372"/>
      <c r="G120" s="372"/>
      <c r="H120" s="372"/>
      <c r="I120" s="372"/>
      <c r="J120" s="372"/>
      <c r="K120" s="296"/>
    </row>
    <row r="121" spans="2:11" ht="17.25" customHeight="1">
      <c r="B121" s="297"/>
      <c r="C121" s="272" t="s">
        <v>791</v>
      </c>
      <c r="D121" s="272"/>
      <c r="E121" s="272"/>
      <c r="F121" s="272" t="s">
        <v>792</v>
      </c>
      <c r="G121" s="273"/>
      <c r="H121" s="272" t="s">
        <v>126</v>
      </c>
      <c r="I121" s="272" t="s">
        <v>63</v>
      </c>
      <c r="J121" s="272" t="s">
        <v>793</v>
      </c>
      <c r="K121" s="298"/>
    </row>
    <row r="122" spans="2:11" ht="17.25" customHeight="1">
      <c r="B122" s="297"/>
      <c r="C122" s="274" t="s">
        <v>794</v>
      </c>
      <c r="D122" s="274"/>
      <c r="E122" s="274"/>
      <c r="F122" s="275" t="s">
        <v>795</v>
      </c>
      <c r="G122" s="276"/>
      <c r="H122" s="274"/>
      <c r="I122" s="274"/>
      <c r="J122" s="274" t="s">
        <v>796</v>
      </c>
      <c r="K122" s="298"/>
    </row>
    <row r="123" spans="2:11" ht="5.25" customHeight="1">
      <c r="B123" s="299"/>
      <c r="C123" s="277"/>
      <c r="D123" s="277"/>
      <c r="E123" s="277"/>
      <c r="F123" s="277"/>
      <c r="G123" s="260"/>
      <c r="H123" s="277"/>
      <c r="I123" s="277"/>
      <c r="J123" s="277"/>
      <c r="K123" s="300"/>
    </row>
    <row r="124" spans="2:11" ht="15" customHeight="1">
      <c r="B124" s="299"/>
      <c r="C124" s="260" t="s">
        <v>800</v>
      </c>
      <c r="D124" s="277"/>
      <c r="E124" s="277"/>
      <c r="F124" s="279" t="s">
        <v>797</v>
      </c>
      <c r="G124" s="260"/>
      <c r="H124" s="260" t="s">
        <v>836</v>
      </c>
      <c r="I124" s="260" t="s">
        <v>799</v>
      </c>
      <c r="J124" s="260">
        <v>120</v>
      </c>
      <c r="K124" s="301"/>
    </row>
    <row r="125" spans="2:11" ht="15" customHeight="1">
      <c r="B125" s="299"/>
      <c r="C125" s="260" t="s">
        <v>845</v>
      </c>
      <c r="D125" s="260"/>
      <c r="E125" s="260"/>
      <c r="F125" s="279" t="s">
        <v>797</v>
      </c>
      <c r="G125" s="260"/>
      <c r="H125" s="260" t="s">
        <v>846</v>
      </c>
      <c r="I125" s="260" t="s">
        <v>799</v>
      </c>
      <c r="J125" s="260" t="s">
        <v>847</v>
      </c>
      <c r="K125" s="301"/>
    </row>
    <row r="126" spans="2:11" ht="15" customHeight="1">
      <c r="B126" s="299"/>
      <c r="C126" s="260" t="s">
        <v>746</v>
      </c>
      <c r="D126" s="260"/>
      <c r="E126" s="260"/>
      <c r="F126" s="279" t="s">
        <v>797</v>
      </c>
      <c r="G126" s="260"/>
      <c r="H126" s="260" t="s">
        <v>848</v>
      </c>
      <c r="I126" s="260" t="s">
        <v>799</v>
      </c>
      <c r="J126" s="260" t="s">
        <v>847</v>
      </c>
      <c r="K126" s="301"/>
    </row>
    <row r="127" spans="2:11" ht="15" customHeight="1">
      <c r="B127" s="299"/>
      <c r="C127" s="260" t="s">
        <v>808</v>
      </c>
      <c r="D127" s="260"/>
      <c r="E127" s="260"/>
      <c r="F127" s="279" t="s">
        <v>803</v>
      </c>
      <c r="G127" s="260"/>
      <c r="H127" s="260" t="s">
        <v>809</v>
      </c>
      <c r="I127" s="260" t="s">
        <v>799</v>
      </c>
      <c r="J127" s="260">
        <v>15</v>
      </c>
      <c r="K127" s="301"/>
    </row>
    <row r="128" spans="2:11" ht="15" customHeight="1">
      <c r="B128" s="299"/>
      <c r="C128" s="281" t="s">
        <v>810</v>
      </c>
      <c r="D128" s="281"/>
      <c r="E128" s="281"/>
      <c r="F128" s="282" t="s">
        <v>803</v>
      </c>
      <c r="G128" s="281"/>
      <c r="H128" s="281" t="s">
        <v>811</v>
      </c>
      <c r="I128" s="281" t="s">
        <v>799</v>
      </c>
      <c r="J128" s="281">
        <v>15</v>
      </c>
      <c r="K128" s="301"/>
    </row>
    <row r="129" spans="2:11" ht="15" customHeight="1">
      <c r="B129" s="299"/>
      <c r="C129" s="281" t="s">
        <v>812</v>
      </c>
      <c r="D129" s="281"/>
      <c r="E129" s="281"/>
      <c r="F129" s="282" t="s">
        <v>803</v>
      </c>
      <c r="G129" s="281"/>
      <c r="H129" s="281" t="s">
        <v>813</v>
      </c>
      <c r="I129" s="281" t="s">
        <v>799</v>
      </c>
      <c r="J129" s="281">
        <v>20</v>
      </c>
      <c r="K129" s="301"/>
    </row>
    <row r="130" spans="2:11" ht="15" customHeight="1">
      <c r="B130" s="299"/>
      <c r="C130" s="281" t="s">
        <v>814</v>
      </c>
      <c r="D130" s="281"/>
      <c r="E130" s="281"/>
      <c r="F130" s="282" t="s">
        <v>803</v>
      </c>
      <c r="G130" s="281"/>
      <c r="H130" s="281" t="s">
        <v>815</v>
      </c>
      <c r="I130" s="281" t="s">
        <v>799</v>
      </c>
      <c r="J130" s="281">
        <v>20</v>
      </c>
      <c r="K130" s="301"/>
    </row>
    <row r="131" spans="2:11" ht="15" customHeight="1">
      <c r="B131" s="299"/>
      <c r="C131" s="260" t="s">
        <v>802</v>
      </c>
      <c r="D131" s="260"/>
      <c r="E131" s="260"/>
      <c r="F131" s="279" t="s">
        <v>803</v>
      </c>
      <c r="G131" s="260"/>
      <c r="H131" s="260" t="s">
        <v>836</v>
      </c>
      <c r="I131" s="260" t="s">
        <v>799</v>
      </c>
      <c r="J131" s="260">
        <v>50</v>
      </c>
      <c r="K131" s="301"/>
    </row>
    <row r="132" spans="2:11" ht="15" customHeight="1">
      <c r="B132" s="299"/>
      <c r="C132" s="260" t="s">
        <v>816</v>
      </c>
      <c r="D132" s="260"/>
      <c r="E132" s="260"/>
      <c r="F132" s="279" t="s">
        <v>803</v>
      </c>
      <c r="G132" s="260"/>
      <c r="H132" s="260" t="s">
        <v>836</v>
      </c>
      <c r="I132" s="260" t="s">
        <v>799</v>
      </c>
      <c r="J132" s="260">
        <v>50</v>
      </c>
      <c r="K132" s="301"/>
    </row>
    <row r="133" spans="2:11" ht="15" customHeight="1">
      <c r="B133" s="299"/>
      <c r="C133" s="260" t="s">
        <v>822</v>
      </c>
      <c r="D133" s="260"/>
      <c r="E133" s="260"/>
      <c r="F133" s="279" t="s">
        <v>803</v>
      </c>
      <c r="G133" s="260"/>
      <c r="H133" s="260" t="s">
        <v>836</v>
      </c>
      <c r="I133" s="260" t="s">
        <v>799</v>
      </c>
      <c r="J133" s="260">
        <v>50</v>
      </c>
      <c r="K133" s="301"/>
    </row>
    <row r="134" spans="2:11" ht="15" customHeight="1">
      <c r="B134" s="299"/>
      <c r="C134" s="260" t="s">
        <v>824</v>
      </c>
      <c r="D134" s="260"/>
      <c r="E134" s="260"/>
      <c r="F134" s="279" t="s">
        <v>803</v>
      </c>
      <c r="G134" s="260"/>
      <c r="H134" s="260" t="s">
        <v>836</v>
      </c>
      <c r="I134" s="260" t="s">
        <v>799</v>
      </c>
      <c r="J134" s="260">
        <v>50</v>
      </c>
      <c r="K134" s="301"/>
    </row>
    <row r="135" spans="2:11" ht="15" customHeight="1">
      <c r="B135" s="299"/>
      <c r="C135" s="260" t="s">
        <v>131</v>
      </c>
      <c r="D135" s="260"/>
      <c r="E135" s="260"/>
      <c r="F135" s="279" t="s">
        <v>803</v>
      </c>
      <c r="G135" s="260"/>
      <c r="H135" s="260" t="s">
        <v>849</v>
      </c>
      <c r="I135" s="260" t="s">
        <v>799</v>
      </c>
      <c r="J135" s="260">
        <v>255</v>
      </c>
      <c r="K135" s="301"/>
    </row>
    <row r="136" spans="2:11" ht="15" customHeight="1">
      <c r="B136" s="299"/>
      <c r="C136" s="260" t="s">
        <v>826</v>
      </c>
      <c r="D136" s="260"/>
      <c r="E136" s="260"/>
      <c r="F136" s="279" t="s">
        <v>797</v>
      </c>
      <c r="G136" s="260"/>
      <c r="H136" s="260" t="s">
        <v>850</v>
      </c>
      <c r="I136" s="260" t="s">
        <v>828</v>
      </c>
      <c r="J136" s="260"/>
      <c r="K136" s="301"/>
    </row>
    <row r="137" spans="2:11" ht="15" customHeight="1">
      <c r="B137" s="299"/>
      <c r="C137" s="260" t="s">
        <v>829</v>
      </c>
      <c r="D137" s="260"/>
      <c r="E137" s="260"/>
      <c r="F137" s="279" t="s">
        <v>797</v>
      </c>
      <c r="G137" s="260"/>
      <c r="H137" s="260" t="s">
        <v>851</v>
      </c>
      <c r="I137" s="260" t="s">
        <v>831</v>
      </c>
      <c r="J137" s="260"/>
      <c r="K137" s="301"/>
    </row>
    <row r="138" spans="2:11" ht="15" customHeight="1">
      <c r="B138" s="299"/>
      <c r="C138" s="260" t="s">
        <v>832</v>
      </c>
      <c r="D138" s="260"/>
      <c r="E138" s="260"/>
      <c r="F138" s="279" t="s">
        <v>797</v>
      </c>
      <c r="G138" s="260"/>
      <c r="H138" s="260" t="s">
        <v>832</v>
      </c>
      <c r="I138" s="260" t="s">
        <v>831</v>
      </c>
      <c r="J138" s="260"/>
      <c r="K138" s="301"/>
    </row>
    <row r="139" spans="2:11" ht="15" customHeight="1">
      <c r="B139" s="299"/>
      <c r="C139" s="260" t="s">
        <v>44</v>
      </c>
      <c r="D139" s="260"/>
      <c r="E139" s="260"/>
      <c r="F139" s="279" t="s">
        <v>797</v>
      </c>
      <c r="G139" s="260"/>
      <c r="H139" s="260" t="s">
        <v>852</v>
      </c>
      <c r="I139" s="260" t="s">
        <v>831</v>
      </c>
      <c r="J139" s="260"/>
      <c r="K139" s="301"/>
    </row>
    <row r="140" spans="2:11" ht="15" customHeight="1">
      <c r="B140" s="299"/>
      <c r="C140" s="260" t="s">
        <v>853</v>
      </c>
      <c r="D140" s="260"/>
      <c r="E140" s="260"/>
      <c r="F140" s="279" t="s">
        <v>797</v>
      </c>
      <c r="G140" s="260"/>
      <c r="H140" s="260" t="s">
        <v>854</v>
      </c>
      <c r="I140" s="260" t="s">
        <v>831</v>
      </c>
      <c r="J140" s="260"/>
      <c r="K140" s="301"/>
    </row>
    <row r="141" spans="2:11" ht="15" customHeight="1">
      <c r="B141" s="302"/>
      <c r="C141" s="303"/>
      <c r="D141" s="303"/>
      <c r="E141" s="303"/>
      <c r="F141" s="303"/>
      <c r="G141" s="303"/>
      <c r="H141" s="303"/>
      <c r="I141" s="303"/>
      <c r="J141" s="303"/>
      <c r="K141" s="304"/>
    </row>
    <row r="142" spans="2:11" ht="18.75" customHeight="1">
      <c r="B142" s="256"/>
      <c r="C142" s="256"/>
      <c r="D142" s="256"/>
      <c r="E142" s="256"/>
      <c r="F142" s="291"/>
      <c r="G142" s="256"/>
      <c r="H142" s="256"/>
      <c r="I142" s="256"/>
      <c r="J142" s="256"/>
      <c r="K142" s="256"/>
    </row>
    <row r="143" spans="2:11" ht="18.75" customHeight="1">
      <c r="B143" s="266"/>
      <c r="C143" s="266"/>
      <c r="D143" s="266"/>
      <c r="E143" s="266"/>
      <c r="F143" s="266"/>
      <c r="G143" s="266"/>
      <c r="H143" s="266"/>
      <c r="I143" s="266"/>
      <c r="J143" s="266"/>
      <c r="K143" s="266"/>
    </row>
    <row r="144" spans="2:11" ht="7.5" customHeight="1">
      <c r="B144" s="267"/>
      <c r="C144" s="268"/>
      <c r="D144" s="268"/>
      <c r="E144" s="268"/>
      <c r="F144" s="268"/>
      <c r="G144" s="268"/>
      <c r="H144" s="268"/>
      <c r="I144" s="268"/>
      <c r="J144" s="268"/>
      <c r="K144" s="269"/>
    </row>
    <row r="145" spans="2:11" ht="45" customHeight="1">
      <c r="B145" s="270"/>
      <c r="C145" s="376" t="s">
        <v>855</v>
      </c>
      <c r="D145" s="376"/>
      <c r="E145" s="376"/>
      <c r="F145" s="376"/>
      <c r="G145" s="376"/>
      <c r="H145" s="376"/>
      <c r="I145" s="376"/>
      <c r="J145" s="376"/>
      <c r="K145" s="271"/>
    </row>
    <row r="146" spans="2:11" ht="17.25" customHeight="1">
      <c r="B146" s="270"/>
      <c r="C146" s="272" t="s">
        <v>791</v>
      </c>
      <c r="D146" s="272"/>
      <c r="E146" s="272"/>
      <c r="F146" s="272" t="s">
        <v>792</v>
      </c>
      <c r="G146" s="273"/>
      <c r="H146" s="272" t="s">
        <v>126</v>
      </c>
      <c r="I146" s="272" t="s">
        <v>63</v>
      </c>
      <c r="J146" s="272" t="s">
        <v>793</v>
      </c>
      <c r="K146" s="271"/>
    </row>
    <row r="147" spans="2:11" ht="17.25" customHeight="1">
      <c r="B147" s="270"/>
      <c r="C147" s="274" t="s">
        <v>794</v>
      </c>
      <c r="D147" s="274"/>
      <c r="E147" s="274"/>
      <c r="F147" s="275" t="s">
        <v>795</v>
      </c>
      <c r="G147" s="276"/>
      <c r="H147" s="274"/>
      <c r="I147" s="274"/>
      <c r="J147" s="274" t="s">
        <v>796</v>
      </c>
      <c r="K147" s="271"/>
    </row>
    <row r="148" spans="2:11" ht="5.25" customHeight="1">
      <c r="B148" s="280"/>
      <c r="C148" s="277"/>
      <c r="D148" s="277"/>
      <c r="E148" s="277"/>
      <c r="F148" s="277"/>
      <c r="G148" s="278"/>
      <c r="H148" s="277"/>
      <c r="I148" s="277"/>
      <c r="J148" s="277"/>
      <c r="K148" s="301"/>
    </row>
    <row r="149" spans="2:11" ht="15" customHeight="1">
      <c r="B149" s="280"/>
      <c r="C149" s="305" t="s">
        <v>800</v>
      </c>
      <c r="D149" s="260"/>
      <c r="E149" s="260"/>
      <c r="F149" s="306" t="s">
        <v>797</v>
      </c>
      <c r="G149" s="260"/>
      <c r="H149" s="305" t="s">
        <v>836</v>
      </c>
      <c r="I149" s="305" t="s">
        <v>799</v>
      </c>
      <c r="J149" s="305">
        <v>120</v>
      </c>
      <c r="K149" s="301"/>
    </row>
    <row r="150" spans="2:11" ht="15" customHeight="1">
      <c r="B150" s="280"/>
      <c r="C150" s="305" t="s">
        <v>845</v>
      </c>
      <c r="D150" s="260"/>
      <c r="E150" s="260"/>
      <c r="F150" s="306" t="s">
        <v>797</v>
      </c>
      <c r="G150" s="260"/>
      <c r="H150" s="305" t="s">
        <v>856</v>
      </c>
      <c r="I150" s="305" t="s">
        <v>799</v>
      </c>
      <c r="J150" s="305" t="s">
        <v>847</v>
      </c>
      <c r="K150" s="301"/>
    </row>
    <row r="151" spans="2:11" ht="15" customHeight="1">
      <c r="B151" s="280"/>
      <c r="C151" s="305" t="s">
        <v>746</v>
      </c>
      <c r="D151" s="260"/>
      <c r="E151" s="260"/>
      <c r="F151" s="306" t="s">
        <v>797</v>
      </c>
      <c r="G151" s="260"/>
      <c r="H151" s="305" t="s">
        <v>857</v>
      </c>
      <c r="I151" s="305" t="s">
        <v>799</v>
      </c>
      <c r="J151" s="305" t="s">
        <v>847</v>
      </c>
      <c r="K151" s="301"/>
    </row>
    <row r="152" spans="2:11" ht="15" customHeight="1">
      <c r="B152" s="280"/>
      <c r="C152" s="305" t="s">
        <v>802</v>
      </c>
      <c r="D152" s="260"/>
      <c r="E152" s="260"/>
      <c r="F152" s="306" t="s">
        <v>803</v>
      </c>
      <c r="G152" s="260"/>
      <c r="H152" s="305" t="s">
        <v>836</v>
      </c>
      <c r="I152" s="305" t="s">
        <v>799</v>
      </c>
      <c r="J152" s="305">
        <v>50</v>
      </c>
      <c r="K152" s="301"/>
    </row>
    <row r="153" spans="2:11" ht="15" customHeight="1">
      <c r="B153" s="280"/>
      <c r="C153" s="305" t="s">
        <v>805</v>
      </c>
      <c r="D153" s="260"/>
      <c r="E153" s="260"/>
      <c r="F153" s="306" t="s">
        <v>797</v>
      </c>
      <c r="G153" s="260"/>
      <c r="H153" s="305" t="s">
        <v>836</v>
      </c>
      <c r="I153" s="305" t="s">
        <v>807</v>
      </c>
      <c r="J153" s="305"/>
      <c r="K153" s="301"/>
    </row>
    <row r="154" spans="2:11" ht="15" customHeight="1">
      <c r="B154" s="280"/>
      <c r="C154" s="305" t="s">
        <v>816</v>
      </c>
      <c r="D154" s="260"/>
      <c r="E154" s="260"/>
      <c r="F154" s="306" t="s">
        <v>803</v>
      </c>
      <c r="G154" s="260"/>
      <c r="H154" s="305" t="s">
        <v>836</v>
      </c>
      <c r="I154" s="305" t="s">
        <v>799</v>
      </c>
      <c r="J154" s="305">
        <v>50</v>
      </c>
      <c r="K154" s="301"/>
    </row>
    <row r="155" spans="2:11" ht="15" customHeight="1">
      <c r="B155" s="280"/>
      <c r="C155" s="305" t="s">
        <v>824</v>
      </c>
      <c r="D155" s="260"/>
      <c r="E155" s="260"/>
      <c r="F155" s="306" t="s">
        <v>803</v>
      </c>
      <c r="G155" s="260"/>
      <c r="H155" s="305" t="s">
        <v>836</v>
      </c>
      <c r="I155" s="305" t="s">
        <v>799</v>
      </c>
      <c r="J155" s="305">
        <v>50</v>
      </c>
      <c r="K155" s="301"/>
    </row>
    <row r="156" spans="2:11" ht="15" customHeight="1">
      <c r="B156" s="280"/>
      <c r="C156" s="305" t="s">
        <v>822</v>
      </c>
      <c r="D156" s="260"/>
      <c r="E156" s="260"/>
      <c r="F156" s="306" t="s">
        <v>803</v>
      </c>
      <c r="G156" s="260"/>
      <c r="H156" s="305" t="s">
        <v>836</v>
      </c>
      <c r="I156" s="305" t="s">
        <v>799</v>
      </c>
      <c r="J156" s="305">
        <v>50</v>
      </c>
      <c r="K156" s="301"/>
    </row>
    <row r="157" spans="2:11" ht="15" customHeight="1">
      <c r="B157" s="280"/>
      <c r="C157" s="305" t="s">
        <v>101</v>
      </c>
      <c r="D157" s="260"/>
      <c r="E157" s="260"/>
      <c r="F157" s="306" t="s">
        <v>797</v>
      </c>
      <c r="G157" s="260"/>
      <c r="H157" s="305" t="s">
        <v>858</v>
      </c>
      <c r="I157" s="305" t="s">
        <v>799</v>
      </c>
      <c r="J157" s="305" t="s">
        <v>859</v>
      </c>
      <c r="K157" s="301"/>
    </row>
    <row r="158" spans="2:11" ht="15" customHeight="1">
      <c r="B158" s="280"/>
      <c r="C158" s="305" t="s">
        <v>860</v>
      </c>
      <c r="D158" s="260"/>
      <c r="E158" s="260"/>
      <c r="F158" s="306" t="s">
        <v>797</v>
      </c>
      <c r="G158" s="260"/>
      <c r="H158" s="305" t="s">
        <v>861</v>
      </c>
      <c r="I158" s="305" t="s">
        <v>831</v>
      </c>
      <c r="J158" s="305"/>
      <c r="K158" s="301"/>
    </row>
    <row r="159" spans="2:11" ht="15" customHeight="1">
      <c r="B159" s="307"/>
      <c r="C159" s="289"/>
      <c r="D159" s="289"/>
      <c r="E159" s="289"/>
      <c r="F159" s="289"/>
      <c r="G159" s="289"/>
      <c r="H159" s="289"/>
      <c r="I159" s="289"/>
      <c r="J159" s="289"/>
      <c r="K159" s="308"/>
    </row>
    <row r="160" spans="2:11" ht="18.75" customHeight="1">
      <c r="B160" s="256"/>
      <c r="C160" s="260"/>
      <c r="D160" s="260"/>
      <c r="E160" s="260"/>
      <c r="F160" s="279"/>
      <c r="G160" s="260"/>
      <c r="H160" s="260"/>
      <c r="I160" s="260"/>
      <c r="J160" s="260"/>
      <c r="K160" s="256"/>
    </row>
    <row r="161" spans="2:11" ht="18.75" customHeight="1">
      <c r="B161" s="266"/>
      <c r="C161" s="266"/>
      <c r="D161" s="266"/>
      <c r="E161" s="266"/>
      <c r="F161" s="266"/>
      <c r="G161" s="266"/>
      <c r="H161" s="266"/>
      <c r="I161" s="266"/>
      <c r="J161" s="266"/>
      <c r="K161" s="266"/>
    </row>
    <row r="162" spans="2:11" ht="7.5" customHeight="1">
      <c r="B162" s="248"/>
      <c r="C162" s="249"/>
      <c r="D162" s="249"/>
      <c r="E162" s="249"/>
      <c r="F162" s="249"/>
      <c r="G162" s="249"/>
      <c r="H162" s="249"/>
      <c r="I162" s="249"/>
      <c r="J162" s="249"/>
      <c r="K162" s="250"/>
    </row>
    <row r="163" spans="2:11" ht="45" customHeight="1">
      <c r="B163" s="251"/>
      <c r="C163" s="372" t="s">
        <v>862</v>
      </c>
      <c r="D163" s="372"/>
      <c r="E163" s="372"/>
      <c r="F163" s="372"/>
      <c r="G163" s="372"/>
      <c r="H163" s="372"/>
      <c r="I163" s="372"/>
      <c r="J163" s="372"/>
      <c r="K163" s="252"/>
    </row>
    <row r="164" spans="2:11" ht="17.25" customHeight="1">
      <c r="B164" s="251"/>
      <c r="C164" s="272" t="s">
        <v>791</v>
      </c>
      <c r="D164" s="272"/>
      <c r="E164" s="272"/>
      <c r="F164" s="272" t="s">
        <v>792</v>
      </c>
      <c r="G164" s="309"/>
      <c r="H164" s="310" t="s">
        <v>126</v>
      </c>
      <c r="I164" s="310" t="s">
        <v>63</v>
      </c>
      <c r="J164" s="272" t="s">
        <v>793</v>
      </c>
      <c r="K164" s="252"/>
    </row>
    <row r="165" spans="2:11" ht="17.25" customHeight="1">
      <c r="B165" s="253"/>
      <c r="C165" s="274" t="s">
        <v>794</v>
      </c>
      <c r="D165" s="274"/>
      <c r="E165" s="274"/>
      <c r="F165" s="275" t="s">
        <v>795</v>
      </c>
      <c r="G165" s="311"/>
      <c r="H165" s="312"/>
      <c r="I165" s="312"/>
      <c r="J165" s="274" t="s">
        <v>796</v>
      </c>
      <c r="K165" s="254"/>
    </row>
    <row r="166" spans="2:11" ht="5.25" customHeight="1">
      <c r="B166" s="280"/>
      <c r="C166" s="277"/>
      <c r="D166" s="277"/>
      <c r="E166" s="277"/>
      <c r="F166" s="277"/>
      <c r="G166" s="278"/>
      <c r="H166" s="277"/>
      <c r="I166" s="277"/>
      <c r="J166" s="277"/>
      <c r="K166" s="301"/>
    </row>
    <row r="167" spans="2:11" ht="15" customHeight="1">
      <c r="B167" s="280"/>
      <c r="C167" s="260" t="s">
        <v>800</v>
      </c>
      <c r="D167" s="260"/>
      <c r="E167" s="260"/>
      <c r="F167" s="279" t="s">
        <v>797</v>
      </c>
      <c r="G167" s="260"/>
      <c r="H167" s="260" t="s">
        <v>836</v>
      </c>
      <c r="I167" s="260" t="s">
        <v>799</v>
      </c>
      <c r="J167" s="260">
        <v>120</v>
      </c>
      <c r="K167" s="301"/>
    </row>
    <row r="168" spans="2:11" ht="15" customHeight="1">
      <c r="B168" s="280"/>
      <c r="C168" s="260" t="s">
        <v>845</v>
      </c>
      <c r="D168" s="260"/>
      <c r="E168" s="260"/>
      <c r="F168" s="279" t="s">
        <v>797</v>
      </c>
      <c r="G168" s="260"/>
      <c r="H168" s="260" t="s">
        <v>846</v>
      </c>
      <c r="I168" s="260" t="s">
        <v>799</v>
      </c>
      <c r="J168" s="260" t="s">
        <v>847</v>
      </c>
      <c r="K168" s="301"/>
    </row>
    <row r="169" spans="2:11" ht="15" customHeight="1">
      <c r="B169" s="280"/>
      <c r="C169" s="260" t="s">
        <v>746</v>
      </c>
      <c r="D169" s="260"/>
      <c r="E169" s="260"/>
      <c r="F169" s="279" t="s">
        <v>797</v>
      </c>
      <c r="G169" s="260"/>
      <c r="H169" s="260" t="s">
        <v>863</v>
      </c>
      <c r="I169" s="260" t="s">
        <v>799</v>
      </c>
      <c r="J169" s="260" t="s">
        <v>847</v>
      </c>
      <c r="K169" s="301"/>
    </row>
    <row r="170" spans="2:11" ht="15" customHeight="1">
      <c r="B170" s="280"/>
      <c r="C170" s="260" t="s">
        <v>802</v>
      </c>
      <c r="D170" s="260"/>
      <c r="E170" s="260"/>
      <c r="F170" s="279" t="s">
        <v>803</v>
      </c>
      <c r="G170" s="260"/>
      <c r="H170" s="260" t="s">
        <v>863</v>
      </c>
      <c r="I170" s="260" t="s">
        <v>799</v>
      </c>
      <c r="J170" s="260">
        <v>50</v>
      </c>
      <c r="K170" s="301"/>
    </row>
    <row r="171" spans="2:11" ht="15" customHeight="1">
      <c r="B171" s="280"/>
      <c r="C171" s="260" t="s">
        <v>805</v>
      </c>
      <c r="D171" s="260"/>
      <c r="E171" s="260"/>
      <c r="F171" s="279" t="s">
        <v>797</v>
      </c>
      <c r="G171" s="260"/>
      <c r="H171" s="260" t="s">
        <v>863</v>
      </c>
      <c r="I171" s="260" t="s">
        <v>807</v>
      </c>
      <c r="J171" s="260"/>
      <c r="K171" s="301"/>
    </row>
    <row r="172" spans="2:11" ht="15" customHeight="1">
      <c r="B172" s="280"/>
      <c r="C172" s="260" t="s">
        <v>816</v>
      </c>
      <c r="D172" s="260"/>
      <c r="E172" s="260"/>
      <c r="F172" s="279" t="s">
        <v>803</v>
      </c>
      <c r="G172" s="260"/>
      <c r="H172" s="260" t="s">
        <v>863</v>
      </c>
      <c r="I172" s="260" t="s">
        <v>799</v>
      </c>
      <c r="J172" s="260">
        <v>50</v>
      </c>
      <c r="K172" s="301"/>
    </row>
    <row r="173" spans="2:11" ht="15" customHeight="1">
      <c r="B173" s="280"/>
      <c r="C173" s="260" t="s">
        <v>824</v>
      </c>
      <c r="D173" s="260"/>
      <c r="E173" s="260"/>
      <c r="F173" s="279" t="s">
        <v>803</v>
      </c>
      <c r="G173" s="260"/>
      <c r="H173" s="260" t="s">
        <v>863</v>
      </c>
      <c r="I173" s="260" t="s">
        <v>799</v>
      </c>
      <c r="J173" s="260">
        <v>50</v>
      </c>
      <c r="K173" s="301"/>
    </row>
    <row r="174" spans="2:11" ht="15" customHeight="1">
      <c r="B174" s="280"/>
      <c r="C174" s="260" t="s">
        <v>822</v>
      </c>
      <c r="D174" s="260"/>
      <c r="E174" s="260"/>
      <c r="F174" s="279" t="s">
        <v>803</v>
      </c>
      <c r="G174" s="260"/>
      <c r="H174" s="260" t="s">
        <v>863</v>
      </c>
      <c r="I174" s="260" t="s">
        <v>799</v>
      </c>
      <c r="J174" s="260">
        <v>50</v>
      </c>
      <c r="K174" s="301"/>
    </row>
    <row r="175" spans="2:11" ht="15" customHeight="1">
      <c r="B175" s="280"/>
      <c r="C175" s="260" t="s">
        <v>125</v>
      </c>
      <c r="D175" s="260"/>
      <c r="E175" s="260"/>
      <c r="F175" s="279" t="s">
        <v>797</v>
      </c>
      <c r="G175" s="260"/>
      <c r="H175" s="260" t="s">
        <v>864</v>
      </c>
      <c r="I175" s="260" t="s">
        <v>865</v>
      </c>
      <c r="J175" s="260"/>
      <c r="K175" s="301"/>
    </row>
    <row r="176" spans="2:11" ht="15" customHeight="1">
      <c r="B176" s="280"/>
      <c r="C176" s="260" t="s">
        <v>63</v>
      </c>
      <c r="D176" s="260"/>
      <c r="E176" s="260"/>
      <c r="F176" s="279" t="s">
        <v>797</v>
      </c>
      <c r="G176" s="260"/>
      <c r="H176" s="260" t="s">
        <v>866</v>
      </c>
      <c r="I176" s="260" t="s">
        <v>867</v>
      </c>
      <c r="J176" s="260">
        <v>1</v>
      </c>
      <c r="K176" s="301"/>
    </row>
    <row r="177" spans="2:11" ht="15" customHeight="1">
      <c r="B177" s="280"/>
      <c r="C177" s="260" t="s">
        <v>59</v>
      </c>
      <c r="D177" s="260"/>
      <c r="E177" s="260"/>
      <c r="F177" s="279" t="s">
        <v>797</v>
      </c>
      <c r="G177" s="260"/>
      <c r="H177" s="260" t="s">
        <v>868</v>
      </c>
      <c r="I177" s="260" t="s">
        <v>799</v>
      </c>
      <c r="J177" s="260">
        <v>20</v>
      </c>
      <c r="K177" s="301"/>
    </row>
    <row r="178" spans="2:11" ht="15" customHeight="1">
      <c r="B178" s="280"/>
      <c r="C178" s="260" t="s">
        <v>126</v>
      </c>
      <c r="D178" s="260"/>
      <c r="E178" s="260"/>
      <c r="F178" s="279" t="s">
        <v>797</v>
      </c>
      <c r="G178" s="260"/>
      <c r="H178" s="260" t="s">
        <v>869</v>
      </c>
      <c r="I178" s="260" t="s">
        <v>799</v>
      </c>
      <c r="J178" s="260">
        <v>255</v>
      </c>
      <c r="K178" s="301"/>
    </row>
    <row r="179" spans="2:11" ht="15" customHeight="1">
      <c r="B179" s="280"/>
      <c r="C179" s="260" t="s">
        <v>127</v>
      </c>
      <c r="D179" s="260"/>
      <c r="E179" s="260"/>
      <c r="F179" s="279" t="s">
        <v>797</v>
      </c>
      <c r="G179" s="260"/>
      <c r="H179" s="260" t="s">
        <v>762</v>
      </c>
      <c r="I179" s="260" t="s">
        <v>799</v>
      </c>
      <c r="J179" s="260">
        <v>10</v>
      </c>
      <c r="K179" s="301"/>
    </row>
    <row r="180" spans="2:11" ht="15" customHeight="1">
      <c r="B180" s="280"/>
      <c r="C180" s="260" t="s">
        <v>128</v>
      </c>
      <c r="D180" s="260"/>
      <c r="E180" s="260"/>
      <c r="F180" s="279" t="s">
        <v>797</v>
      </c>
      <c r="G180" s="260"/>
      <c r="H180" s="260" t="s">
        <v>870</v>
      </c>
      <c r="I180" s="260" t="s">
        <v>831</v>
      </c>
      <c r="J180" s="260"/>
      <c r="K180" s="301"/>
    </row>
    <row r="181" spans="2:11" ht="15" customHeight="1">
      <c r="B181" s="280"/>
      <c r="C181" s="260" t="s">
        <v>871</v>
      </c>
      <c r="D181" s="260"/>
      <c r="E181" s="260"/>
      <c r="F181" s="279" t="s">
        <v>797</v>
      </c>
      <c r="G181" s="260"/>
      <c r="H181" s="260" t="s">
        <v>872</v>
      </c>
      <c r="I181" s="260" t="s">
        <v>831</v>
      </c>
      <c r="J181" s="260"/>
      <c r="K181" s="301"/>
    </row>
    <row r="182" spans="2:11" ht="15" customHeight="1">
      <c r="B182" s="280"/>
      <c r="C182" s="260" t="s">
        <v>860</v>
      </c>
      <c r="D182" s="260"/>
      <c r="E182" s="260"/>
      <c r="F182" s="279" t="s">
        <v>797</v>
      </c>
      <c r="G182" s="260"/>
      <c r="H182" s="260" t="s">
        <v>873</v>
      </c>
      <c r="I182" s="260" t="s">
        <v>831</v>
      </c>
      <c r="J182" s="260"/>
      <c r="K182" s="301"/>
    </row>
    <row r="183" spans="2:11" ht="15" customHeight="1">
      <c r="B183" s="280"/>
      <c r="C183" s="260" t="s">
        <v>130</v>
      </c>
      <c r="D183" s="260"/>
      <c r="E183" s="260"/>
      <c r="F183" s="279" t="s">
        <v>803</v>
      </c>
      <c r="G183" s="260"/>
      <c r="H183" s="260" t="s">
        <v>874</v>
      </c>
      <c r="I183" s="260" t="s">
        <v>799</v>
      </c>
      <c r="J183" s="260">
        <v>50</v>
      </c>
      <c r="K183" s="301"/>
    </row>
    <row r="184" spans="2:11" ht="15" customHeight="1">
      <c r="B184" s="280"/>
      <c r="C184" s="260" t="s">
        <v>875</v>
      </c>
      <c r="D184" s="260"/>
      <c r="E184" s="260"/>
      <c r="F184" s="279" t="s">
        <v>803</v>
      </c>
      <c r="G184" s="260"/>
      <c r="H184" s="260" t="s">
        <v>876</v>
      </c>
      <c r="I184" s="260" t="s">
        <v>877</v>
      </c>
      <c r="J184" s="260"/>
      <c r="K184" s="301"/>
    </row>
    <row r="185" spans="2:11" ht="15" customHeight="1">
      <c r="B185" s="280"/>
      <c r="C185" s="260" t="s">
        <v>878</v>
      </c>
      <c r="D185" s="260"/>
      <c r="E185" s="260"/>
      <c r="F185" s="279" t="s">
        <v>803</v>
      </c>
      <c r="G185" s="260"/>
      <c r="H185" s="260" t="s">
        <v>879</v>
      </c>
      <c r="I185" s="260" t="s">
        <v>877</v>
      </c>
      <c r="J185" s="260"/>
      <c r="K185" s="301"/>
    </row>
    <row r="186" spans="2:11" ht="15" customHeight="1">
      <c r="B186" s="280"/>
      <c r="C186" s="260" t="s">
        <v>880</v>
      </c>
      <c r="D186" s="260"/>
      <c r="E186" s="260"/>
      <c r="F186" s="279" t="s">
        <v>803</v>
      </c>
      <c r="G186" s="260"/>
      <c r="H186" s="260" t="s">
        <v>881</v>
      </c>
      <c r="I186" s="260" t="s">
        <v>877</v>
      </c>
      <c r="J186" s="260"/>
      <c r="K186" s="301"/>
    </row>
    <row r="187" spans="2:11" ht="15" customHeight="1">
      <c r="B187" s="280"/>
      <c r="C187" s="313" t="s">
        <v>882</v>
      </c>
      <c r="D187" s="260"/>
      <c r="E187" s="260"/>
      <c r="F187" s="279" t="s">
        <v>803</v>
      </c>
      <c r="G187" s="260"/>
      <c r="H187" s="260" t="s">
        <v>883</v>
      </c>
      <c r="I187" s="260" t="s">
        <v>884</v>
      </c>
      <c r="J187" s="314" t="s">
        <v>885</v>
      </c>
      <c r="K187" s="301"/>
    </row>
    <row r="188" spans="2:11" ht="15" customHeight="1">
      <c r="B188" s="280"/>
      <c r="C188" s="265" t="s">
        <v>48</v>
      </c>
      <c r="D188" s="260"/>
      <c r="E188" s="260"/>
      <c r="F188" s="279" t="s">
        <v>797</v>
      </c>
      <c r="G188" s="260"/>
      <c r="H188" s="256" t="s">
        <v>886</v>
      </c>
      <c r="I188" s="260" t="s">
        <v>887</v>
      </c>
      <c r="J188" s="260"/>
      <c r="K188" s="301"/>
    </row>
    <row r="189" spans="2:11" ht="15" customHeight="1">
      <c r="B189" s="280"/>
      <c r="C189" s="265" t="s">
        <v>888</v>
      </c>
      <c r="D189" s="260"/>
      <c r="E189" s="260"/>
      <c r="F189" s="279" t="s">
        <v>797</v>
      </c>
      <c r="G189" s="260"/>
      <c r="H189" s="260" t="s">
        <v>889</v>
      </c>
      <c r="I189" s="260" t="s">
        <v>831</v>
      </c>
      <c r="J189" s="260"/>
      <c r="K189" s="301"/>
    </row>
    <row r="190" spans="2:11" ht="15" customHeight="1">
      <c r="B190" s="280"/>
      <c r="C190" s="265" t="s">
        <v>890</v>
      </c>
      <c r="D190" s="260"/>
      <c r="E190" s="260"/>
      <c r="F190" s="279" t="s">
        <v>797</v>
      </c>
      <c r="G190" s="260"/>
      <c r="H190" s="260" t="s">
        <v>891</v>
      </c>
      <c r="I190" s="260" t="s">
        <v>831</v>
      </c>
      <c r="J190" s="260"/>
      <c r="K190" s="301"/>
    </row>
    <row r="191" spans="2:11" ht="15" customHeight="1">
      <c r="B191" s="280"/>
      <c r="C191" s="265" t="s">
        <v>892</v>
      </c>
      <c r="D191" s="260"/>
      <c r="E191" s="260"/>
      <c r="F191" s="279" t="s">
        <v>803</v>
      </c>
      <c r="G191" s="260"/>
      <c r="H191" s="260" t="s">
        <v>893</v>
      </c>
      <c r="I191" s="260" t="s">
        <v>831</v>
      </c>
      <c r="J191" s="260"/>
      <c r="K191" s="301"/>
    </row>
    <row r="192" spans="2:11" ht="15" customHeight="1">
      <c r="B192" s="307"/>
      <c r="C192" s="315"/>
      <c r="D192" s="289"/>
      <c r="E192" s="289"/>
      <c r="F192" s="289"/>
      <c r="G192" s="289"/>
      <c r="H192" s="289"/>
      <c r="I192" s="289"/>
      <c r="J192" s="289"/>
      <c r="K192" s="308"/>
    </row>
    <row r="193" spans="2:11" ht="18.75" customHeight="1">
      <c r="B193" s="256"/>
      <c r="C193" s="260"/>
      <c r="D193" s="260"/>
      <c r="E193" s="260"/>
      <c r="F193" s="279"/>
      <c r="G193" s="260"/>
      <c r="H193" s="260"/>
      <c r="I193" s="260"/>
      <c r="J193" s="260"/>
      <c r="K193" s="256"/>
    </row>
    <row r="194" spans="2:11" ht="18.75" customHeight="1">
      <c r="B194" s="256"/>
      <c r="C194" s="260"/>
      <c r="D194" s="260"/>
      <c r="E194" s="260"/>
      <c r="F194" s="279"/>
      <c r="G194" s="260"/>
      <c r="H194" s="260"/>
      <c r="I194" s="260"/>
      <c r="J194" s="260"/>
      <c r="K194" s="256"/>
    </row>
    <row r="195" spans="2:11" ht="18.75" customHeight="1">
      <c r="B195" s="266"/>
      <c r="C195" s="266"/>
      <c r="D195" s="266"/>
      <c r="E195" s="266"/>
      <c r="F195" s="266"/>
      <c r="G195" s="266"/>
      <c r="H195" s="266"/>
      <c r="I195" s="266"/>
      <c r="J195" s="266"/>
      <c r="K195" s="266"/>
    </row>
    <row r="196" spans="2:11">
      <c r="B196" s="248"/>
      <c r="C196" s="249"/>
      <c r="D196" s="249"/>
      <c r="E196" s="249"/>
      <c r="F196" s="249"/>
      <c r="G196" s="249"/>
      <c r="H196" s="249"/>
      <c r="I196" s="249"/>
      <c r="J196" s="249"/>
      <c r="K196" s="250"/>
    </row>
    <row r="197" spans="2:11" ht="21">
      <c r="B197" s="251"/>
      <c r="C197" s="372" t="s">
        <v>894</v>
      </c>
      <c r="D197" s="372"/>
      <c r="E197" s="372"/>
      <c r="F197" s="372"/>
      <c r="G197" s="372"/>
      <c r="H197" s="372"/>
      <c r="I197" s="372"/>
      <c r="J197" s="372"/>
      <c r="K197" s="252"/>
    </row>
    <row r="198" spans="2:11" ht="25.5" customHeight="1">
      <c r="B198" s="251"/>
      <c r="C198" s="316" t="s">
        <v>895</v>
      </c>
      <c r="D198" s="316"/>
      <c r="E198" s="316"/>
      <c r="F198" s="316" t="s">
        <v>896</v>
      </c>
      <c r="G198" s="317"/>
      <c r="H198" s="377" t="s">
        <v>897</v>
      </c>
      <c r="I198" s="377"/>
      <c r="J198" s="377"/>
      <c r="K198" s="252"/>
    </row>
    <row r="199" spans="2:11" ht="5.25" customHeight="1">
      <c r="B199" s="280"/>
      <c r="C199" s="277"/>
      <c r="D199" s="277"/>
      <c r="E199" s="277"/>
      <c r="F199" s="277"/>
      <c r="G199" s="260"/>
      <c r="H199" s="277"/>
      <c r="I199" s="277"/>
      <c r="J199" s="277"/>
      <c r="K199" s="301"/>
    </row>
    <row r="200" spans="2:11" ht="15" customHeight="1">
      <c r="B200" s="280"/>
      <c r="C200" s="260" t="s">
        <v>887</v>
      </c>
      <c r="D200" s="260"/>
      <c r="E200" s="260"/>
      <c r="F200" s="279" t="s">
        <v>49</v>
      </c>
      <c r="G200" s="260"/>
      <c r="H200" s="374" t="s">
        <v>898</v>
      </c>
      <c r="I200" s="374"/>
      <c r="J200" s="374"/>
      <c r="K200" s="301"/>
    </row>
    <row r="201" spans="2:11" ht="15" customHeight="1">
      <c r="B201" s="280"/>
      <c r="C201" s="286"/>
      <c r="D201" s="260"/>
      <c r="E201" s="260"/>
      <c r="F201" s="279" t="s">
        <v>50</v>
      </c>
      <c r="G201" s="260"/>
      <c r="H201" s="374" t="s">
        <v>899</v>
      </c>
      <c r="I201" s="374"/>
      <c r="J201" s="374"/>
      <c r="K201" s="301"/>
    </row>
    <row r="202" spans="2:11" ht="15" customHeight="1">
      <c r="B202" s="280"/>
      <c r="C202" s="286"/>
      <c r="D202" s="260"/>
      <c r="E202" s="260"/>
      <c r="F202" s="279" t="s">
        <v>53</v>
      </c>
      <c r="G202" s="260"/>
      <c r="H202" s="374" t="s">
        <v>900</v>
      </c>
      <c r="I202" s="374"/>
      <c r="J202" s="374"/>
      <c r="K202" s="301"/>
    </row>
    <row r="203" spans="2:11" ht="15" customHeight="1">
      <c r="B203" s="280"/>
      <c r="C203" s="260"/>
      <c r="D203" s="260"/>
      <c r="E203" s="260"/>
      <c r="F203" s="279" t="s">
        <v>51</v>
      </c>
      <c r="G203" s="260"/>
      <c r="H203" s="374" t="s">
        <v>901</v>
      </c>
      <c r="I203" s="374"/>
      <c r="J203" s="374"/>
      <c r="K203" s="301"/>
    </row>
    <row r="204" spans="2:11" ht="15" customHeight="1">
      <c r="B204" s="280"/>
      <c r="C204" s="260"/>
      <c r="D204" s="260"/>
      <c r="E204" s="260"/>
      <c r="F204" s="279" t="s">
        <v>52</v>
      </c>
      <c r="G204" s="260"/>
      <c r="H204" s="374" t="s">
        <v>902</v>
      </c>
      <c r="I204" s="374"/>
      <c r="J204" s="374"/>
      <c r="K204" s="301"/>
    </row>
    <row r="205" spans="2:11" ht="15" customHeight="1">
      <c r="B205" s="280"/>
      <c r="C205" s="260"/>
      <c r="D205" s="260"/>
      <c r="E205" s="260"/>
      <c r="F205" s="279"/>
      <c r="G205" s="260"/>
      <c r="H205" s="260"/>
      <c r="I205" s="260"/>
      <c r="J205" s="260"/>
      <c r="K205" s="301"/>
    </row>
    <row r="206" spans="2:11" ht="15" customHeight="1">
      <c r="B206" s="280"/>
      <c r="C206" s="260" t="s">
        <v>843</v>
      </c>
      <c r="D206" s="260"/>
      <c r="E206" s="260"/>
      <c r="F206" s="279" t="s">
        <v>85</v>
      </c>
      <c r="G206" s="260"/>
      <c r="H206" s="374" t="s">
        <v>84</v>
      </c>
      <c r="I206" s="374"/>
      <c r="J206" s="374"/>
      <c r="K206" s="301"/>
    </row>
    <row r="207" spans="2:11" ht="15" customHeight="1">
      <c r="B207" s="280"/>
      <c r="C207" s="286"/>
      <c r="D207" s="260"/>
      <c r="E207" s="260"/>
      <c r="F207" s="279" t="s">
        <v>742</v>
      </c>
      <c r="G207" s="260"/>
      <c r="H207" s="374" t="s">
        <v>743</v>
      </c>
      <c r="I207" s="374"/>
      <c r="J207" s="374"/>
      <c r="K207" s="301"/>
    </row>
    <row r="208" spans="2:11" ht="15" customHeight="1">
      <c r="B208" s="280"/>
      <c r="C208" s="260"/>
      <c r="D208" s="260"/>
      <c r="E208" s="260"/>
      <c r="F208" s="279" t="s">
        <v>740</v>
      </c>
      <c r="G208" s="260"/>
      <c r="H208" s="374" t="s">
        <v>903</v>
      </c>
      <c r="I208" s="374"/>
      <c r="J208" s="374"/>
      <c r="K208" s="301"/>
    </row>
    <row r="209" spans="2:11" ht="15" customHeight="1">
      <c r="B209" s="318"/>
      <c r="C209" s="286"/>
      <c r="D209" s="286"/>
      <c r="E209" s="286"/>
      <c r="F209" s="279" t="s">
        <v>90</v>
      </c>
      <c r="G209" s="265"/>
      <c r="H209" s="378" t="s">
        <v>89</v>
      </c>
      <c r="I209" s="378"/>
      <c r="J209" s="378"/>
      <c r="K209" s="319"/>
    </row>
    <row r="210" spans="2:11" ht="15" customHeight="1">
      <c r="B210" s="318"/>
      <c r="C210" s="286"/>
      <c r="D210" s="286"/>
      <c r="E210" s="286"/>
      <c r="F210" s="279" t="s">
        <v>744</v>
      </c>
      <c r="G210" s="265"/>
      <c r="H210" s="378" t="s">
        <v>904</v>
      </c>
      <c r="I210" s="378"/>
      <c r="J210" s="378"/>
      <c r="K210" s="319"/>
    </row>
    <row r="211" spans="2:11" ht="15" customHeight="1">
      <c r="B211" s="318"/>
      <c r="C211" s="286"/>
      <c r="D211" s="286"/>
      <c r="E211" s="286"/>
      <c r="F211" s="320"/>
      <c r="G211" s="265"/>
      <c r="H211" s="321"/>
      <c r="I211" s="321"/>
      <c r="J211" s="321"/>
      <c r="K211" s="319"/>
    </row>
    <row r="212" spans="2:11" ht="15" customHeight="1">
      <c r="B212" s="318"/>
      <c r="C212" s="260" t="s">
        <v>867</v>
      </c>
      <c r="D212" s="286"/>
      <c r="E212" s="286"/>
      <c r="F212" s="279">
        <v>1</v>
      </c>
      <c r="G212" s="265"/>
      <c r="H212" s="378" t="s">
        <v>905</v>
      </c>
      <c r="I212" s="378"/>
      <c r="J212" s="378"/>
      <c r="K212" s="319"/>
    </row>
    <row r="213" spans="2:11" ht="15" customHeight="1">
      <c r="B213" s="318"/>
      <c r="C213" s="286"/>
      <c r="D213" s="286"/>
      <c r="E213" s="286"/>
      <c r="F213" s="279">
        <v>2</v>
      </c>
      <c r="G213" s="265"/>
      <c r="H213" s="378" t="s">
        <v>906</v>
      </c>
      <c r="I213" s="378"/>
      <c r="J213" s="378"/>
      <c r="K213" s="319"/>
    </row>
    <row r="214" spans="2:11" ht="15" customHeight="1">
      <c r="B214" s="318"/>
      <c r="C214" s="286"/>
      <c r="D214" s="286"/>
      <c r="E214" s="286"/>
      <c r="F214" s="279">
        <v>3</v>
      </c>
      <c r="G214" s="265"/>
      <c r="H214" s="378" t="s">
        <v>907</v>
      </c>
      <c r="I214" s="378"/>
      <c r="J214" s="378"/>
      <c r="K214" s="319"/>
    </row>
    <row r="215" spans="2:11" ht="15" customHeight="1">
      <c r="B215" s="318"/>
      <c r="C215" s="286"/>
      <c r="D215" s="286"/>
      <c r="E215" s="286"/>
      <c r="F215" s="279">
        <v>4</v>
      </c>
      <c r="G215" s="265"/>
      <c r="H215" s="378" t="s">
        <v>908</v>
      </c>
      <c r="I215" s="378"/>
      <c r="J215" s="378"/>
      <c r="K215" s="319"/>
    </row>
    <row r="216" spans="2:11" ht="12.75" customHeight="1">
      <c r="B216" s="322"/>
      <c r="C216" s="323"/>
      <c r="D216" s="323"/>
      <c r="E216" s="323"/>
      <c r="F216" s="323"/>
      <c r="G216" s="323"/>
      <c r="H216" s="323"/>
      <c r="I216" s="323"/>
      <c r="J216" s="323"/>
      <c r="K216" s="324"/>
    </row>
  </sheetData>
  <sheetProtection password="CC35"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Stavební objekt</vt:lpstr>
      <vt:lpstr>02 - Vedlejší a ostatní n...</vt:lpstr>
      <vt:lpstr>Pokyny pro vyplnění</vt:lpstr>
      <vt:lpstr>'01 - Stavební objekt'!Názvy_tisku</vt:lpstr>
      <vt:lpstr>'02 - Vedlejší a ostatní n...'!Názvy_tisku</vt:lpstr>
      <vt:lpstr>'Rekapitulace stavby'!Názvy_tisku</vt:lpstr>
      <vt:lpstr>'01 - Stavební objekt'!Oblast_tisku</vt:lpstr>
      <vt:lpstr>'02 - Vedlejší a ostatní 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Martina-PC\Martina</dc:creator>
  <cp:lastModifiedBy>Dohnal Roman</cp:lastModifiedBy>
  <dcterms:created xsi:type="dcterms:W3CDTF">2017-04-11T06:28:27Z</dcterms:created>
  <dcterms:modified xsi:type="dcterms:W3CDTF">2017-04-11T08:10:40Z</dcterms:modified>
</cp:coreProperties>
</file>