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bookViews>
    <workbookView xWindow="0" yWindow="0" windowWidth="21570" windowHeight="9615" activeTab="0"/>
  </bookViews>
  <sheets>
    <sheet name="Rekapitulace stavby" sheetId="1" r:id="rId1"/>
    <sheet name="DO-01.1 - Demolice stávaj..." sheetId="2" r:id="rId2"/>
    <sheet name="SO-01.1 - Soupis prací - ..." sheetId="3" r:id="rId3"/>
    <sheet name="SO-EL.1 - rozvody nn montáž" sheetId="4" r:id="rId4"/>
    <sheet name="SO-EL.2 - rozvody nn mate..." sheetId="5" r:id="rId5"/>
    <sheet name="SO-EL.3 - hromosvod montáž" sheetId="6" r:id="rId6"/>
    <sheet name="SO-EL.4 - hromosvod materiál" sheetId="7" r:id="rId7"/>
    <sheet name="SO-ZT.1 - Dešťová kanalizace" sheetId="8" r:id="rId8"/>
    <sheet name="VRN.1 - Soupis prací" sheetId="9" r:id="rId9"/>
    <sheet name="Pokyny pro vyplnění" sheetId="10" r:id="rId10"/>
  </sheets>
  <definedNames>
    <definedName name="_xlnm._FilterDatabase" localSheetId="1" hidden="1">'DO-01.1 - Demolice stávaj...'!$C$88:$K$162</definedName>
    <definedName name="_xlnm._FilterDatabase" localSheetId="2" hidden="1">'SO-01.1 - Soupis prací - ...'!$C$97:$K$735</definedName>
    <definedName name="_xlnm._FilterDatabase" localSheetId="3" hidden="1">'SO-EL.1 - rozvody nn montáž'!$C$93:$K$137</definedName>
    <definedName name="_xlnm._FilterDatabase" localSheetId="4" hidden="1">'SO-EL.2 - rozvody nn mate...'!$C$92:$K$131</definedName>
    <definedName name="_xlnm._FilterDatabase" localSheetId="5" hidden="1">'SO-EL.3 - hromosvod montáž'!$C$82:$K$100</definedName>
    <definedName name="_xlnm._FilterDatabase" localSheetId="6" hidden="1">'SO-EL.4 - hromosvod materiál'!$C$82:$K$95</definedName>
    <definedName name="_xlnm._FilterDatabase" localSheetId="7" hidden="1">'SO-ZT.1 - Dešťová kanalizace'!$C$87:$K$121</definedName>
    <definedName name="_xlnm._FilterDatabase" localSheetId="8" hidden="1">'VRN.1 - Soupis prací'!$C$85:$K$93</definedName>
    <definedName name="_xlnm.Print_Area" localSheetId="1">'DO-01.1 - Demolice stávaj...'!$C$4:$J$38,'DO-01.1 - Demolice stávaj...'!$C$44:$J$68,'DO-01.1 - Demolice stávaj...'!$C$74:$K$162</definedName>
    <definedName name="_xlnm.Print_Area" localSheetId="9">'Pokyny pro vyplnění'!$B$2:$K$69,'Pokyny pro vyplnění'!$B$72:$K$116,'Pokyny pro vyplnění'!$B$119:$K$188,'Pokyny pro vyplnění'!$B$196:$K$216</definedName>
    <definedName name="_xlnm.Print_Area" localSheetId="0">'Rekapitulace stavby'!$D$4:$AO$33,'Rekapitulace stavby'!$C$39:$AQ$65</definedName>
    <definedName name="_xlnm.Print_Area" localSheetId="2">'SO-01.1 - Soupis prací - ...'!$C$4:$J$38,'SO-01.1 - Soupis prací - ...'!$C$44:$J$77,'SO-01.1 - Soupis prací - ...'!$C$83:$K$735</definedName>
    <definedName name="_xlnm.Print_Area" localSheetId="3">'SO-EL.1 - rozvody nn montáž'!$C$4:$J$38,'SO-EL.1 - rozvody nn montáž'!$C$44:$J$73,'SO-EL.1 - rozvody nn montáž'!$C$79:$K$137</definedName>
    <definedName name="_xlnm.Print_Area" localSheetId="4">'SO-EL.2 - rozvody nn mate...'!$C$4:$J$38,'SO-EL.2 - rozvody nn mate...'!$C$44:$J$72,'SO-EL.2 - rozvody nn mate...'!$C$78:$K$131</definedName>
    <definedName name="_xlnm.Print_Area" localSheetId="5">'SO-EL.3 - hromosvod montáž'!$C$4:$J$38,'SO-EL.3 - hromosvod montáž'!$C$44:$J$62,'SO-EL.3 - hromosvod montáž'!$C$68:$K$100</definedName>
    <definedName name="_xlnm.Print_Area" localSheetId="6">'SO-EL.4 - hromosvod materiál'!$C$4:$J$38,'SO-EL.4 - hromosvod materiál'!$C$44:$J$62,'SO-EL.4 - hromosvod materiál'!$C$68:$K$95</definedName>
    <definedName name="_xlnm.Print_Area" localSheetId="7">'SO-ZT.1 - Dešťová kanalizace'!$C$4:$J$38,'SO-ZT.1 - Dešťová kanalizace'!$C$44:$J$67,'SO-ZT.1 - Dešťová kanalizace'!$C$73:$K$121</definedName>
    <definedName name="_xlnm.Print_Area" localSheetId="8">'VRN.1 - Soupis prací'!$C$4:$J$38,'VRN.1 - Soupis prací'!$C$44:$J$65,'VRN.1 - Soupis prací'!$C$71:$K$93</definedName>
    <definedName name="_xlnm.Print_Titles" localSheetId="0">'Rekapitulace stavby'!$49:$49</definedName>
    <definedName name="_xlnm.Print_Titles" localSheetId="1">'DO-01.1 - Demolice stávaj...'!$88:$88</definedName>
    <definedName name="_xlnm.Print_Titles" localSheetId="2">'SO-01.1 - Soupis prací - ...'!$97:$97</definedName>
    <definedName name="_xlnm.Print_Titles" localSheetId="3">'SO-EL.1 - rozvody nn montáž'!$93:$93</definedName>
    <definedName name="_xlnm.Print_Titles" localSheetId="4">'SO-EL.2 - rozvody nn mate...'!$92:$92</definedName>
    <definedName name="_xlnm.Print_Titles" localSheetId="5">'SO-EL.3 - hromosvod montáž'!$82:$82</definedName>
    <definedName name="_xlnm.Print_Titles" localSheetId="6">'SO-EL.4 - hromosvod materiál'!$82:$82</definedName>
    <definedName name="_xlnm.Print_Titles" localSheetId="7">'SO-ZT.1 - Dešťová kanalizace'!$87:$87</definedName>
    <definedName name="_xlnm.Print_Titles" localSheetId="8">'VRN.1 - Soupis prací'!$85:$85</definedName>
  </definedNames>
  <calcPr calcId="171027"/>
</workbook>
</file>

<file path=xl/sharedStrings.xml><?xml version="1.0" encoding="utf-8"?>
<sst xmlns="http://schemas.openxmlformats.org/spreadsheetml/2006/main" count="10343" uniqueCount="1487">
  <si>
    <t>Export VZ</t>
  </si>
  <si>
    <t>List obsahuje:</t>
  </si>
  <si>
    <t>1) Rekapitulace stavby</t>
  </si>
  <si>
    <t>2) Rekapitulace objektů stavby a soupisů prací</t>
  </si>
  <si>
    <t>3.0</t>
  </si>
  <si>
    <t>ZAMOK</t>
  </si>
  <si>
    <t>False</t>
  </si>
  <si>
    <t>{9780452b-926c-4a5c-aaaf-8e538ebb3ded}</t>
  </si>
  <si>
    <t>0,01</t>
  </si>
  <si>
    <t>21</t>
  </si>
  <si>
    <t>15</t>
  </si>
  <si>
    <t>REKAPITULACE STAVBY</t>
  </si>
  <si>
    <t>v ---  níže se nacházejí doplnkové a pomocné údaje k sestavám  --- v</t>
  </si>
  <si>
    <t>Návod na vyplnění</t>
  </si>
  <si>
    <t>0,001</t>
  </si>
  <si>
    <t>Kód:</t>
  </si>
  <si>
    <t>SUSE1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</si>
  <si>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</si>
  <si>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</si>
  <si>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Sklad posypového materiálu SÚS Seč - Etapa 1</t>
  </si>
  <si>
    <t>0,1</t>
  </si>
  <si>
    <t>KSO:</t>
  </si>
  <si>
    <t>811 69 21</t>
  </si>
  <si>
    <t>CC-CZ:</t>
  </si>
  <si>
    <t>12521</t>
  </si>
  <si>
    <t>1</t>
  </si>
  <si>
    <t>Místo:</t>
  </si>
  <si>
    <t>Seč</t>
  </si>
  <si>
    <t>Datum:</t>
  </si>
  <si>
    <t>28.2.2017</t>
  </si>
  <si>
    <t>10</t>
  </si>
  <si>
    <t>CZ-CPV:</t>
  </si>
  <si>
    <t>45213260-3</t>
  </si>
  <si>
    <t>CZ-CPA:</t>
  </si>
  <si>
    <t>41.00.46</t>
  </si>
  <si>
    <t>100</t>
  </si>
  <si>
    <t>Zadavatel:</t>
  </si>
  <si>
    <t>IČ:</t>
  </si>
  <si>
    <t>72053119</t>
  </si>
  <si>
    <t>Správa a údržba silnic Plzeňského kraje, p.o.</t>
  </si>
  <si>
    <t>DIČ:</t>
  </si>
  <si>
    <t>CZ72053119</t>
  </si>
  <si>
    <t>Uchazeč:</t>
  </si>
  <si>
    <t>Vyplň údaj</t>
  </si>
  <si>
    <t>Projektant:</t>
  </si>
  <si>
    <t>26395606</t>
  </si>
  <si>
    <t>projectstudio8 s.r.o.</t>
  </si>
  <si>
    <t>CZ26395606</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</si>
  <si>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</si>
  <si>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</si>
  <si>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</si>
  <si>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</si>
  <si>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</si>
  <si>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</si>
  <si>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</si>
  <si>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</si>
  <si>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</si>
  <si>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</si>
  <si>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</si>
  <si>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</si>
  <si>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</si>
  <si>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</si>
  <si>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</si>
  <si>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</si>
  <si>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</si>
  <si>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</si>
  <si>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</si>
  <si>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</si>
  <si>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</si>
  <si>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</si>
  <si>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</si>
  <si>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</si>
  <si>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</si>
  <si>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</si>
  <si>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</si>
  <si>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</si>
  <si>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</si>
  <si>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</si>
  <si>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</si>
  <si>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</si>
  <si>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</si>
  <si>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</si>
  <si>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</si>
  <si>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</si>
  <si>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
  </si>
  <si>
    <t>D</t>
  </si>
  <si>
    <t>0</t>
  </si>
  <si>
    <t>###NOIMPORT###</t>
  </si>
  <si>
    <t>IMPORT</t>
  </si>
  <si>
    <t>{00000000-0000-0000-0000-000000000000}</t>
  </si>
  <si>
    <t>DO-01</t>
  </si>
  <si>
    <t>Demolice stávající haly</t>
  </si>
  <si>
    <t>STA</t>
  </si>
  <si>
    <t>{bf1d7c22-8554-4e80-93a6-a0d693b9629b}</t>
  </si>
  <si>
    <t>2</t>
  </si>
  <si>
    <t>/</t>
  </si>
  <si>
    <t>DO-01.1</t>
  </si>
  <si>
    <t>Soupis</t>
  </si>
  <si>
    <t>{12fed549-515c-4d09-afd2-b38c9e8a6a4c}</t>
  </si>
  <si>
    <t>SO-01</t>
  </si>
  <si>
    <t>Sklad</t>
  </si>
  <si>
    <t>{1fcd8571-6748-4f03-a92d-a97d7c26e387}</t>
  </si>
  <si>
    <t>SO-01.1</t>
  </si>
  <si>
    <t>Soupis prací - budova skladu</t>
  </si>
  <si>
    <t>{f1e3756c-1c71-4051-a17f-a60b0e69fc8d}</t>
  </si>
  <si>
    <t>SO-EL</t>
  </si>
  <si>
    <t>Elektromontážní práce</t>
  </si>
  <si>
    <t>{4cf4b17f-21d8-41b4-9013-83439c98f4d5}</t>
  </si>
  <si>
    <t>SO-EL.1</t>
  </si>
  <si>
    <t>rozvody nn montáž</t>
  </si>
  <si>
    <t>{e3029181-f3bc-486b-8fcc-d3a3bcdde170}</t>
  </si>
  <si>
    <t>SO-EL.2</t>
  </si>
  <si>
    <t>rozvody nn materiál</t>
  </si>
  <si>
    <t>{4fc77b99-2271-42ab-9947-e7eb09ed5824}</t>
  </si>
  <si>
    <t>SO-EL.3</t>
  </si>
  <si>
    <t>hromosvod montáž</t>
  </si>
  <si>
    <t>{befafeb0-d72e-457c-9065-8b50024fe04f}</t>
  </si>
  <si>
    <t>SO-EL.4</t>
  </si>
  <si>
    <t>hromosvod materiál</t>
  </si>
  <si>
    <t>{4f8a65af-e159-4d48-be1e-9d838734799b}</t>
  </si>
  <si>
    <t>SO-ZT</t>
  </si>
  <si>
    <t>Zdravotní technika</t>
  </si>
  <si>
    <t>{24dcca0b-4eac-4925-a7b4-757bac032a39}</t>
  </si>
  <si>
    <t>827 24 11</t>
  </si>
  <si>
    <t>SO-ZT.1</t>
  </si>
  <si>
    <t>Dešťová kanalizace</t>
  </si>
  <si>
    <t>{b6ded828-725e-4cbb-86d4-b9b407232200}</t>
  </si>
  <si>
    <t>VRN</t>
  </si>
  <si>
    <t>Vedlejší rozpočtové náklady</t>
  </si>
  <si>
    <t>VON</t>
  </si>
  <si>
    <t>{c034481d-9f45-4d67-9b37-b3ff595b26fe}</t>
  </si>
  <si>
    <t>VRN.1</t>
  </si>
  <si>
    <t>Soupis prací</t>
  </si>
  <si>
    <t>{d88b25aa-8366-4a57-8a08-a632c0b8ecf4}</t>
  </si>
  <si>
    <t>1) Krycí list soupisu</t>
  </si>
  <si>
    <t>2) Rekapitulace</t>
  </si>
  <si>
    <t>3) Soupis prací</t>
  </si>
  <si>
    <t>Zpět na list:</t>
  </si>
  <si>
    <t>Rekapitulace stavby</t>
  </si>
  <si>
    <t>KRYCÍ LIST SOUPISU</t>
  </si>
  <si>
    <t>Objekt:</t>
  </si>
  <si>
    <t>DO-01 - Demolice stávající haly</t>
  </si>
  <si>
    <t>Soupis:</t>
  </si>
  <si>
    <t>DO-01.1 - Demolice stávající haly</t>
  </si>
  <si>
    <t>43.11.10</t>
  </si>
  <si>
    <t>REKAPITULACE ČLENĚNÍ SOUPISU PRACÍ</t>
  </si>
  <si>
    <t>Kód dílu - Popis</t>
  </si>
  <si>
    <t>Cena celkem [CZK]</t>
  </si>
  <si>
    <t>Náklady soupisu celkem</t>
  </si>
  <si>
    <t>-1</t>
  </si>
  <si>
    <t>HSV - Práce a dodávky HSV</t>
  </si>
  <si>
    <t xml:space="preserve">    1 - Zemní práce</t>
  </si>
  <si>
    <t xml:space="preserve">    9 - Ostatní konstrukce a práce, bourání</t>
  </si>
  <si>
    <t xml:space="preserve">    997 - Přesun sutě</t>
  </si>
  <si>
    <t xml:space="preserve">    998 - Přesun hmot</t>
  </si>
  <si>
    <t>PSV - Práce a dodávky PSV</t>
  </si>
  <si>
    <t xml:space="preserve">    748 - Elektromontáže - osvětlovací zařízení a svítidla</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</si>
  <si>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</si>
  <si>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</si>
  <si>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</si>
  <si>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</si>
  <si>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</si>
  <si>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</si>
  <si>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</si>
  <si>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</si>
  <si>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</si>
  <si>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</si>
  <si>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</si>
  <si>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</si>
  <si>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</si>
  <si>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</si>
  <si>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</si>
  <si>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</si>
  <si>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</si>
  <si>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</si>
  <si>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</si>
  <si>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132201101</t>
  </si>
  <si>
    <t>Hloubení zapažených i nezapažených rýh šířky do 600 mm s urovnáním dna do předepsaného profilu a spádu v hornině tř. 3 do 100 m3</t>
  </si>
  <si>
    <t>m3</t>
  </si>
  <si>
    <t>CS ÚRS 2017 01</t>
  </si>
  <si>
    <t>4</t>
  </si>
  <si>
    <t>1297241249</t>
  </si>
  <si>
    <t>PSC</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</si>
  <si>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</si>
  <si>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VV</t>
  </si>
  <si>
    <t>"D. Dokumentace</t>
  </si>
  <si>
    <t>52,43*0,69 "obnažení základového pasu z exteriéru</t>
  </si>
  <si>
    <t>46,5*0,42 "obnažení základového pasu z interiéru</t>
  </si>
  <si>
    <t>Mezisoučet</t>
  </si>
  <si>
    <t>3</t>
  </si>
  <si>
    <t>Součet</t>
  </si>
  <si>
    <t>162601102</t>
  </si>
  <si>
    <t>Vodorovné přemístění výkopku nebo sypaniny po suchu na obvyklém dopravním prostředku, bez naložení výkopku, avšak se složením bez rozhrnutí z horniny tř. 1 až 4 na vzdálenost přes 4 000 do 5 000 m</t>
  </si>
  <si>
    <t>579134191</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</si>
  <si>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</si>
  <si>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55,707 "výkopy</t>
  </si>
  <si>
    <t>171201211</t>
  </si>
  <si>
    <t>Uložení sypaniny poplatek za uložení sypaniny na skládce (skládkovné)</t>
  </si>
  <si>
    <t>t</t>
  </si>
  <si>
    <t>2135411848</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</si>
  <si>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</si>
  <si>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55,707*1,8 'Přepočtené koeficientem množství</t>
  </si>
  <si>
    <t>9</t>
  </si>
  <si>
    <t>Ostatní konstrukce a práce, bourání</t>
  </si>
  <si>
    <t>966072132</t>
  </si>
  <si>
    <t>Demontáž opláštění stěn ocelové konstrukce ze sklolaminátových desek, výšky budovy přes 6 do 12 m</t>
  </si>
  <si>
    <t>m2</t>
  </si>
  <si>
    <t>1909890361</t>
  </si>
  <si>
    <t xml:space="preserve">Poznámka k souboru cen:
1. Ceny jsou určeny pro ocenění demontáže opláštění se šroubovanými i nýtovanými spoji. 2. Ceny nelze použít pro ocenění demontáže opláštění zděných, betonových, případně jiných konstrukcí; tyto se ocení příslušnými cenami katalogu 801-3 Budovy a haly – bourání konstrukcí, příp.cenami katalogu 800-767 Konstrukce zámečnické. </t>
  </si>
  <si>
    <t>92,04 "západní průčelí</t>
  </si>
  <si>
    <t>141,55 "východní průčelí</t>
  </si>
  <si>
    <t>111,38 "jižní obvodová stěna</t>
  </si>
  <si>
    <t>111,38 "severní obvodová stěna</t>
  </si>
  <si>
    <t>5</t>
  </si>
  <si>
    <t>966073132</t>
  </si>
  <si>
    <t>Demontáž krytiny střech ocelových konstrukcí ze sklolaminátových desek, výšky budovy přes 6 do 12 m</t>
  </si>
  <si>
    <t>2063660002</t>
  </si>
  <si>
    <t xml:space="preserve">Poznámka k souboru cen:
1. Ceny jsou určeny pro ocenění demontáže krytiny střech se šroubovanými i nýtovanými spoji. 2. Ceny nelze použít pro ocenění demontáže krytiny střech zděných, betonových, případně jiných konstrukcí; tyto se ocení příslušnými cenami katalogu 800-764 Konstrukce klempířské, případně 800-765 Konstrukce pokrývačské. </t>
  </si>
  <si>
    <t>2*8,55*14,1 "zastřešení</t>
  </si>
  <si>
    <t>6</t>
  </si>
  <si>
    <t>981332111</t>
  </si>
  <si>
    <t>Demolice ocelových konstrukcí hal, sil, technologických zařízení apod. jakýmkoliv způsobem</t>
  </si>
  <si>
    <t>1294131732</t>
  </si>
  <si>
    <t>6*7,9*41,4/1000 "sloupy na podezdívce TR 121/16</t>
  </si>
  <si>
    <t>15*9,7*41,4/1000 "sloupy za podezdívkou TR 121/16</t>
  </si>
  <si>
    <t>4*2*6,95*12,2/1000 "zavětrování L 100/100/8</t>
  </si>
  <si>
    <t>4*4,6*33,9/1000 "horizontální táhla zavětrování TR 102/16</t>
  </si>
  <si>
    <t>5*(7,65+13,6+15,0+13,8)*13,4/1000 "příčníky U 120</t>
  </si>
  <si>
    <t>2*8*13,8*13,4/1000 "vaznice U 120</t>
  </si>
  <si>
    <t>4*(2,58+2*5,15+5,77)*12,2/1000 "zavětrování ve střešní rovině L 100/100/8</t>
  </si>
  <si>
    <t>4*(15,75+2*8,15)*33,9/1000 "horní a dolní pásnice příhradových nosníků TR 102/16</t>
  </si>
  <si>
    <t>4*2*(0,41+0,78+1,16+1,53+1,9/2+1,41+1,56+1,78+2,03)*12,4/1000 "vnitřní pruty příhradových nosníků TR 60,3/10</t>
  </si>
  <si>
    <t>3*4*5,0*12,4/1000 "zavětrování střešních vazníků v ose budovy</t>
  </si>
  <si>
    <t>22,752*0,06 "kotevní prvky a spojovací materiál 6%</t>
  </si>
  <si>
    <t>7</t>
  </si>
  <si>
    <t>981511114</t>
  </si>
  <si>
    <t>Demolice konstrukcí objektů postupným rozebíráním konstrukcí ze železobetonu</t>
  </si>
  <si>
    <t>-1919350143</t>
  </si>
  <si>
    <t xml:space="preserve">Poznámka k souboru cen:
1. Ceny jsou stanoveny na měrnou jednotku m3 skutečného objemu konstrukcí. 2. Skutečný objem konstrukcí se určí součtem objemů obvodových, schodišťových, středních nosných zdí, schodišť a stropů. Od celkového objemu se neodečítá objem okenních a dveřních otvorů, parapetních ústupků. Tloušťka stropní konstrukce se určí včetně podlahových konstrukcí a podhledů. Tloušťka klenby se určuje v průměrné tloušťce jako aritmetický průměr tloušťky v patě a ve vrcholu klenby až k nášlapné ploše podlahové konstrukce, která na ní spočívá. U stropů s viditelnými trámy se objem trámů jednotlivě připočítává k objemu stropů. Totéž platí pro průvlaky a samostatné trámy. Objem stropů schodiště se započítává objemem daným součinem půdorysné plochy schodiště a tloušťky patrové podesty. </t>
  </si>
  <si>
    <t>(13,8+15,0+13,6+7,65)*0,4*1,8 "ŽB sokl</t>
  </si>
  <si>
    <t>185,11*0,3 "podlaha haly</t>
  </si>
  <si>
    <t>(7,03+14,43+13,84+14,21)*1,0*1,0 "základové pasy</t>
  </si>
  <si>
    <t>997</t>
  </si>
  <si>
    <t>Přesun sutě</t>
  </si>
  <si>
    <t>8</t>
  </si>
  <si>
    <t>997006512</t>
  </si>
  <si>
    <t>Vodorovná doprava suti na skládku s naložením na dopravní prostředek a složením přes 100 m do 1 km</t>
  </si>
  <si>
    <t>-503433147</t>
  </si>
  <si>
    <t xml:space="preserve">Poznámka k souboru cen:
1. Pro volbu ceny je rozhodující dopravní vzdálenost těžiště skládky a půdorysné plochy objektu. </t>
  </si>
  <si>
    <t>997006519</t>
  </si>
  <si>
    <t>Vodorovná doprava suti na skládku s naložením na dopravní prostředek a složením Příplatek k ceně za každý další i započatý 1 km</t>
  </si>
  <si>
    <t>557844528</t>
  </si>
  <si>
    <t>365,512*4 'Přepočtené koeficientem množství</t>
  </si>
  <si>
    <t>998</t>
  </si>
  <si>
    <t>Přesun hmot</t>
  </si>
  <si>
    <t>998001123</t>
  </si>
  <si>
    <t>Přesun hmot pro demolice objektů výšky do 21 m</t>
  </si>
  <si>
    <t>-1473805288</t>
  </si>
  <si>
    <t>PSV</t>
  </si>
  <si>
    <t>Práce a dodávky PSV</t>
  </si>
  <si>
    <t>748</t>
  </si>
  <si>
    <t>Elektromontáže - osvětlovací zařízení a svítidla</t>
  </si>
  <si>
    <t>11</t>
  </si>
  <si>
    <t>74872111R-D</t>
  </si>
  <si>
    <t>Demontáž výložníků osvětlení jednoramenných nástěnných, hmotnosti do 35 kg</t>
  </si>
  <si>
    <t>kus</t>
  </si>
  <si>
    <t>16</t>
  </si>
  <si>
    <t>-1148448275</t>
  </si>
  <si>
    <t>1 "uvnitř haly</t>
  </si>
  <si>
    <t>SO-01 - Sklad</t>
  </si>
  <si>
    <t>SO-01.1 - Soupis prací - budova skladu</t>
  </si>
  <si>
    <t xml:space="preserve">    2 - Zakládání</t>
  </si>
  <si>
    <t xml:space="preserve">    3 - Svislé a kompletní konstrukce</t>
  </si>
  <si>
    <t xml:space="preserve">    4 - Vodorovné konstrukce</t>
  </si>
  <si>
    <t xml:space="preserve">    6 - Úpravy povrchů, podlahy a osazování výplní</t>
  </si>
  <si>
    <t xml:space="preserve">    762 - Konstrukce tesařské</t>
  </si>
  <si>
    <t xml:space="preserve">    763 - Konstrukce suché výstavby</t>
  </si>
  <si>
    <t xml:space="preserve">    764 - Konstrukce klempířské</t>
  </si>
  <si>
    <t xml:space="preserve">    765 - Krytina skládaná</t>
  </si>
  <si>
    <t xml:space="preserve">    767 - Konstrukce zámečnické</t>
  </si>
  <si>
    <t xml:space="preserve">    783 - Dokončovací práce - nátěry</t>
  </si>
  <si>
    <t>113107223</t>
  </si>
  <si>
    <t>Odstranění podkladů nebo krytů s přemístěním hmot na skládku na vzdálenost do 20 m nebo s naložením na dopravní prostředek v ploše jednotlivě přes 200 m2 z kameniva hrubého drceného, o tl. vrstvy přes 200 do 300 mm</t>
  </si>
  <si>
    <t>224566384</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</si>
  <si>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</si>
  <si>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"D11a, D11b1, S01</t>
  </si>
  <si>
    <t>32,3*15,1 "1-4, A-B podklad tl. 300 mm</t>
  </si>
  <si>
    <t>113107243</t>
  </si>
  <si>
    <t>Odstranění podkladů nebo krytů s přemístěním hmot na skládku na vzdálenost do 20 m nebo s naložením na dopravní prostředek v ploše jednotlivě přes 200 m2 živičných, o tl. vrstvy přes 100 do 150 mm</t>
  </si>
  <si>
    <t>85852087</t>
  </si>
  <si>
    <t>32,3*15,1 "1-4, A-B kryt tl. 120 mm</t>
  </si>
  <si>
    <t>119001204</t>
  </si>
  <si>
    <t>Úprava zemin vápnem nebo směsnými hydraulickými pojivy za účelem zlepšení mechanických vlastností, tl. vrstvy po zhutnění 500 mm</t>
  </si>
  <si>
    <t>1322878438</t>
  </si>
  <si>
    <t xml:space="preserve">Poznámka k souboru cen:
1. V cenách není započteno dodání vápna; tato dodávka se ocení ve specifikaci. Doporučené množství vápna v % objemové hmotnosti zhutněné zeminy je 2-3 %. Předpokládá se objemová hmotnost zeminy 1750 kg/m3. Ztratné lze stanovit ve výši 1 % z množství dodávaného vápna. 2. Přesné množství pojiva se stanoví inženýrsko-geologickým průzkumem. 3. V cenách nejsou započteny náklady na zhutnění a úprava pláně, tyto se oceňují soubory cen 181 *0- . . Úprava pláně nebo 215 90- . . Zhutnění podloží pod násypy. </t>
  </si>
  <si>
    <t>32,3*15,1 "1-4, A-B</t>
  </si>
  <si>
    <t>17,2*12,7 "1-3, B-C</t>
  </si>
  <si>
    <t>M</t>
  </si>
  <si>
    <t>585346200</t>
  </si>
  <si>
    <t>hydrát vápenný CL 90 velmi jemný VL</t>
  </si>
  <si>
    <t>-1170658508</t>
  </si>
  <si>
    <t>P</t>
  </si>
  <si>
    <t>Poznámka k položce:
Množství bude upřesněno na základě laboratorních zkoušek</t>
  </si>
  <si>
    <t>706,17*0,018 'Přepočtené koeficientem množství</t>
  </si>
  <si>
    <t>585221490</t>
  </si>
  <si>
    <t>cement struskoportlandský 32,5 MPa, pro agresivní prostředí vod VL</t>
  </si>
  <si>
    <t>-12031519</t>
  </si>
  <si>
    <t>122101102</t>
  </si>
  <si>
    <t>Odkopávky a prokopávky nezapažené s přehozením výkopku na vzdálenost do 3 m nebo s naložením na dopravní prostředek v horninách tř. 1 a 2 přes 100 do 1 000 m3</t>
  </si>
  <si>
    <t>384767017</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</si>
  <si>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</si>
  <si>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32,3*10,02-32,3*15,1*(0,12+0,3) "1-4, A-B odkopávka v oblasti Y+H</t>
  </si>
  <si>
    <t>17,2*10,34-17,2*12,7*0,3 "1-3, B-C odkopávka v oblasti Y+H</t>
  </si>
  <si>
    <t>122201102</t>
  </si>
  <si>
    <t>Odkopávky a prokopávky nezapažené s přehozením výkopku na vzdálenost do 3 m nebo s naložením na dopravní prostředek v hornině tř. 3 přes 100 do 1 000 m3</t>
  </si>
  <si>
    <t>1148324898</t>
  </si>
  <si>
    <t>115,87*0,36 "1-4, A-B odkopávka v oblasti Q1</t>
  </si>
  <si>
    <t>115,87*0,5 "1-4, A-B odkopávka v oblasti Q3</t>
  </si>
  <si>
    <t>17,2*0,31 "1-3, B-C odkopávka v oblasti Q1</t>
  </si>
  <si>
    <t>122201109</t>
  </si>
  <si>
    <t>Odkopávky a prokopávky nezapažené s přehozením výkopku na vzdálenost do 3 m nebo s naložením na dopravní prostředek v hornině tř. 3 Příplatek k cenám za lepivost horniny tř. 3</t>
  </si>
  <si>
    <t>803523683</t>
  </si>
  <si>
    <t>32,3*1,45+115,87*1,05 "1-4, A-B odkopávka v oblasti Q1+Q3</t>
  </si>
  <si>
    <t>132201201</t>
  </si>
  <si>
    <t>Hloubení zapažených i nezapažených rýh šířky přes 600 do 2 000 mm s urovnáním dna do předepsaného profilu a spádu v hornině tř. 3 do 100 m3</t>
  </si>
  <si>
    <t>1085259787</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</si>
  <si>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</si>
  <si>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32,3*1,5*0,4 "1-4, A</t>
  </si>
  <si>
    <t>7,0*1,5*0,4 "4, A-B</t>
  </si>
  <si>
    <t>17,2*1,5*0,4 "1-3, C</t>
  </si>
  <si>
    <t>132201209</t>
  </si>
  <si>
    <t>Hloubení zapažených i nezapažených rýh šířky přes 600 do 2 000 mm s urovnáním dna do předepsaného profilu a spádu v hornině tř. 3 Příplatek k cenám za lepivost horniny tř. 3</t>
  </si>
  <si>
    <t>1634812386</t>
  </si>
  <si>
    <t>162201102</t>
  </si>
  <si>
    <t>Vodorovné přemístění výkopku nebo sypaniny po suchu na obvyklém dopravním prostředku, bez naložení výkopku, avšak se složením bez rozhrnutí z horniny tř. 1 až 4 na vzdálenost přes 20 do 50 m</t>
  </si>
  <si>
    <t>-998935401</t>
  </si>
  <si>
    <t>"na meziskládku</t>
  </si>
  <si>
    <t>231,115</t>
  </si>
  <si>
    <t>104,98</t>
  </si>
  <si>
    <t>33,9</t>
  </si>
  <si>
    <t>"k zásypům</t>
  </si>
  <si>
    <t>121,664</t>
  </si>
  <si>
    <t>12</t>
  </si>
  <si>
    <t>-345977177</t>
  </si>
  <si>
    <t>369,995-121,664 "na skládku</t>
  </si>
  <si>
    <t>13</t>
  </si>
  <si>
    <t>167101102</t>
  </si>
  <si>
    <t>Nakládání, skládání a překládání neulehlého výkopku nebo sypaniny nakládání, množství přes 100 m3, z hornin tř. 1 až 4</t>
  </si>
  <si>
    <t>198089413</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</si>
  <si>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</si>
  <si>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"na skládku</t>
  </si>
  <si>
    <t>248,331</t>
  </si>
  <si>
    <t>14</t>
  </si>
  <si>
    <t>-928412796</t>
  </si>
  <si>
    <t>248,331*1,8 'Přepočtené koeficientem množství</t>
  </si>
  <si>
    <t>174101101</t>
  </si>
  <si>
    <t>Zásyp sypaninou z jakékoliv horniny s uložením výkopku ve vrstvách se zhutněním jam, šachet, rýh nebo kolem objektů v těchto vykopávkách</t>
  </si>
  <si>
    <t>-1465453901</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</si>
  <si>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</si>
  <si>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115,87*1,05 "1-4, A-B po odtěžení v oblasti Q3 (k zásypu se použije se hornina z oblasti Y + H)</t>
  </si>
  <si>
    <t>181951101</t>
  </si>
  <si>
    <t>Úprava pláně vyrovnáním výškových rozdílů v hornině tř. 1 až 4 bez zhutnění</t>
  </si>
  <si>
    <t>-2000735458</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</si>
  <si>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</si>
  <si>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Zakládání</t>
  </si>
  <si>
    <t>17</t>
  </si>
  <si>
    <t>215901101</t>
  </si>
  <si>
    <t>Zhutnění podloží pod násypy z rostlé horniny tř. 1 až 4 z hornin soudružných do 92 % PS a nesoudržných sypkých relativní ulehlosti I(d) do 0,8</t>
  </si>
  <si>
    <t>-1584077294</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</si>
  <si>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</si>
  <si>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115,87 "1-4, A-B po odtěžení v oblasti Q3</t>
  </si>
  <si>
    <t>18</t>
  </si>
  <si>
    <t>226213112</t>
  </si>
  <si>
    <t>Velkoprofilové vrty náběrovým vrtáním svislé zapažené ocelovými pažnicemi průměru přes 850 do 1050 mm, v hl od 0 do 5 m v hornině tř. II</t>
  </si>
  <si>
    <t>m</t>
  </si>
  <si>
    <t>174185143</t>
  </si>
  <si>
    <t>"D11a, S01, S02</t>
  </si>
  <si>
    <t>25*13,0 "piloty 01-17, 22-29</t>
  </si>
  <si>
    <t>19</t>
  </si>
  <si>
    <t>231212213</t>
  </si>
  <si>
    <t>Zřízení výplně pilot zapažených s vytažením pažnic z vrtu svislých z betonu železového, v hl od 0 do 20 m, při průměru piloty přes 650 do 1250 mm</t>
  </si>
  <si>
    <t>-274501231</t>
  </si>
  <si>
    <t xml:space="preserve">Poznámka k souboru cen:
1. V cenách jsou započteny i náklady na vytažení pažnic. 2. Ceny neobsahují náklady na dodání výplně, tyto se oceňují podle ustanovení poznámky 1. a 3. souboru cen 231 1 . - Zřízení výplně pilot bez vytažení pažnic. 3. Množství měrných jednotek se určuje v m3 objemu výplně piloty. 4. Pokud je výplň dodávána přímo na místo zabudování nebo do prostoru technologické manipulace, její hmotnost se nezapočítává do přesunu hmot. </t>
  </si>
  <si>
    <t>20</t>
  </si>
  <si>
    <t>589333300</t>
  </si>
  <si>
    <t>směs pro beton třída C30/37 XF1 frakce do 22 mm</t>
  </si>
  <si>
    <t>-1641818381</t>
  </si>
  <si>
    <t>325*0,73124 'Přepočtené koeficientem množství</t>
  </si>
  <si>
    <t>231611114</t>
  </si>
  <si>
    <t>Výztuž pilot betonovaných do země z oceli 10 505 (R)</t>
  </si>
  <si>
    <t>906323087</t>
  </si>
  <si>
    <t xml:space="preserve">Poznámka k souboru cen:
1. Ceny lze použít i pro zřízení armokošů. 2. V cenách nejsou započteny náklady na uložení výztuže a nastavení armokošů; tyto náklady jsou započteny v cenách souboru cen 231 . . - Zřízení výplně pilot z betonu železového, části A01 Zvláštní zakládání objektů. </t>
  </si>
  <si>
    <t>"D11a, S01, S07</t>
  </si>
  <si>
    <t>23,723 "piloty 01-17, 22-29</t>
  </si>
  <si>
    <t>22</t>
  </si>
  <si>
    <t>273322611</t>
  </si>
  <si>
    <t>Základy z betonu železového (bez výztuže) desky z betonu se zvýšenými nároky na prostředí tř. C 30/37</t>
  </si>
  <si>
    <t>-1908644588</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</si>
  <si>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</si>
  <si>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"D11a, S01, S04</t>
  </si>
  <si>
    <t>31,8*14,6*0,3</t>
  </si>
  <si>
    <t>16,7*12,7*0,3</t>
  </si>
  <si>
    <t>23</t>
  </si>
  <si>
    <t>273351215</t>
  </si>
  <si>
    <t>Bednění základových stěn desek svislé nebo šikmé (odkloněné), půdorysně přímé nebo zalomené ve volných nebo zapažených jámách, rýhách, šachtách, včetně případných vzpěr zřízení</t>
  </si>
  <si>
    <t>734740988</t>
  </si>
  <si>
    <t>(31,8+14,6+15,1+12,7+16,7+27,3)*0,3</t>
  </si>
  <si>
    <t>24</t>
  </si>
  <si>
    <t>273351216</t>
  </si>
  <si>
    <t>Bednění základových stěn desek svislé nebo šikmé (odkloněné), půdorysně přímé nebo zalomené ve volných nebo zapažených jámách, rýhách, šachtách, včetně případných vzpěr odstranění</t>
  </si>
  <si>
    <t>-1021610603</t>
  </si>
  <si>
    <t>25</t>
  </si>
  <si>
    <t>273361821</t>
  </si>
  <si>
    <t>Výztuž základů desek z betonářské oceli 10 505 (R) nebo BSt 500</t>
  </si>
  <si>
    <t>1293223131</t>
  </si>
  <si>
    <t xml:space="preserve">Poznámka k souboru cen:
1. Ceny platí pro desky rovné, s náběhy, hřibové nebo upnuté do žeber včetně výztuže těchto žeber. </t>
  </si>
  <si>
    <t>"D11a, S01, S10</t>
  </si>
  <si>
    <t>41,820</t>
  </si>
  <si>
    <t>26</t>
  </si>
  <si>
    <t>274322611</t>
  </si>
  <si>
    <t>Základy z betonu železového (bez výztuže) pasy z betonu se zvýšenými nároky na prostředí tř. C 30/37</t>
  </si>
  <si>
    <t>-2009782544</t>
  </si>
  <si>
    <t>"D11a, S01, S03</t>
  </si>
  <si>
    <t>(31,8+7,0)*1,0*1,1 "převázka A, 1-4, A-B, 4</t>
  </si>
  <si>
    <t>(12,6+5,85+31,8+11,7+11,7+16,7)*1,0*0,7 "zbylé převázky</t>
  </si>
  <si>
    <t>27</t>
  </si>
  <si>
    <t>274351215</t>
  </si>
  <si>
    <t>Bednění základových stěn pasů svislé nebo šikmé (odkloněné), půdorysně přímé nebo zalomené ve volných nebo zapažených jámách, rýhách, šachtách, včetně případných vzpěr zřízení</t>
  </si>
  <si>
    <t>960848755</t>
  </si>
  <si>
    <t>(31,8+7,75+1,0+7,0+30,8+1,0)*1,1 "převázka A, 1-4, A-B, 4</t>
  </si>
  <si>
    <t>(12,6+29,8+5,85+1,0+6,85+15,1+12,7+16,7+26,3+1,0+14,7+11,7+14,7+11,7)*0,7 "zbylé převázky</t>
  </si>
  <si>
    <t>28</t>
  </si>
  <si>
    <t>274351216</t>
  </si>
  <si>
    <t>Bednění základových stěn pasů svislé nebo šikmé (odkloněné), půdorysně přímé nebo zalomené ve volných nebo zapažených jámách, rýhách, šachtách, včetně případných vzpěr odstranění</t>
  </si>
  <si>
    <t>-613927456</t>
  </si>
  <si>
    <t>29</t>
  </si>
  <si>
    <t>274361821</t>
  </si>
  <si>
    <t>Výztuž základů pasů z betonářské oceli 10 505 (R) nebo BSt 500</t>
  </si>
  <si>
    <t>-883741566</t>
  </si>
  <si>
    <t>"D11a, S01, S08, S09</t>
  </si>
  <si>
    <t>11,705 "výztuž převázek</t>
  </si>
  <si>
    <t>Svislé a kompletní konstrukce</t>
  </si>
  <si>
    <t>30</t>
  </si>
  <si>
    <t>311322611</t>
  </si>
  <si>
    <t>Nadzákladové zdi z betonu železového (bez výztuže) nosné odolného proti agresivnímu prostředí tř. C 30/37</t>
  </si>
  <si>
    <t>2011159707</t>
  </si>
  <si>
    <t xml:space="preserve">Poznámka k souboru cen: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a) bednění; tyto se oceňují cenami souboru cen: - 31* 35-11 Bednění nadzákladových zdí, - 31* 35-12 Ztracené bednění nadzákladových zdí ze štěpkocementových desek, b) dodání a uložení výztuže; tyto se oceňují cenami souboru cen 31* 36- . . Výztuž nadzákladových zdí. 4. V cenách -1812 až -1816 jsou započteny i plastifikační přísady a pečlivé hutnění zejména při líci konstrukce pro docílení neporušeného maltového povrchu bez vzhledových kazů. V líci betonu nesmí být hnízda ani uštípané konce stahovacích drátů (čl. 3212 Všeobecných podmínek části A 02 tohoto katalogu). </t>
  </si>
  <si>
    <t>"D11a, S01, S05</t>
  </si>
  <si>
    <t>7,2*0,3*5,2 "A1-2</t>
  </si>
  <si>
    <t>7,2*0,3*5,2 "A2-3</t>
  </si>
  <si>
    <t>14,98*0,3*5,2 "A3-4</t>
  </si>
  <si>
    <t>6,0*0,3*5,2 "A-B1</t>
  </si>
  <si>
    <t>13,5*0,3*5,2 "A-B4</t>
  </si>
  <si>
    <t>7,2*0,3*7,0 "B1-2</t>
  </si>
  <si>
    <t>7,2*0,3*7,0 "B2-3</t>
  </si>
  <si>
    <t>14,98*0,3*5,2 "B3-4</t>
  </si>
  <si>
    <t>6,2*0,3*5,2 "B-C1</t>
  </si>
  <si>
    <t>12,7*0,3*5,2 "B-C3</t>
  </si>
  <si>
    <t>15,5*0,3*5,2 "C1-3</t>
  </si>
  <si>
    <t>31</t>
  </si>
  <si>
    <t>311351111</t>
  </si>
  <si>
    <t>Bednění nadzákladových zdí nosných svislé nebo šikmé (odkloněné), půdorysně přímé nebo zalomené ve volném prostranství, ve volných nebo zapažených jamách, rýhách, šachtách, včetně případných vzpěr, oboustranné za každou stranu, únosné nebo hladké nebo přesné (dle pozn. č. 2) zřízení</t>
  </si>
  <si>
    <t>1808980778</t>
  </si>
  <si>
    <t xml:space="preserve">Poznámka k souboru cen:
1. Položky -1101, -1102, -1105 a -1106 nelze použít pro bednění výšky přes 4 m při předepsané nepřetržité betonáži konstrukce. Toto bednění se oceňuje individuálně. 2. Položky -1111 a -1112 jsou určeny v nezapažených prostorách: a) pro masivní betonové konstrukce vyžadující podle statického posudku tuhost bednění a únosnost tlaku čerstvé betonové směsi přes 40 do 80 kN/m2, b) při požadované přesnosti povrchu betonových konstrukcí podle ČSN 73 0202, c) pro docílení požadovaného kvalitního hladkého povrchu zatmeleného bednění bez pracovních spár, vhodného i pro vzhled pohledového betonu (ceny 311 32-1812 až -1814) bez dalších zednických vnějších povrchových úprav, tj. omítek, nástřiků fasád apod. nebo zednických vnitřních povrchových úprav přímo pod malby, nátěry, tapety apod.. 3. Není-li v úvodním projektu odůvodněně předepsána nejméně jedna podmínka uvedená v poznámce 2, použijí se ceny -1105 a -1106. </t>
  </si>
  <si>
    <t>2*(7,2+0,3)*5,2 "A1-2</t>
  </si>
  <si>
    <t>2*(7,2+0,3)*5,2 "A2-3</t>
  </si>
  <si>
    <t>2*(14,98+0,3)*5,2 "A3-4</t>
  </si>
  <si>
    <t>2*(6,0+0,3)*5,2 "A-B1</t>
  </si>
  <si>
    <t>2*(13,5+0,3)*5,2 "A-B4</t>
  </si>
  <si>
    <t>2*(7,2+0,3)*7,0 "B1-2</t>
  </si>
  <si>
    <t>2*(7,2+0,3)*7,0 "B2-3</t>
  </si>
  <si>
    <t>2*(14,98+0,3)*5,2 "B3-4</t>
  </si>
  <si>
    <t>2*(6,2+0,3)*5,2 "B-C1</t>
  </si>
  <si>
    <t>2*(12,7+0,3)*5,2 "B-C3</t>
  </si>
  <si>
    <t>2*(15,5+0,3)*5,2 "C1-3</t>
  </si>
  <si>
    <t>32</t>
  </si>
  <si>
    <t>311351112</t>
  </si>
  <si>
    <t>Bednění nadzákladových zdí nosných svislé nebo šikmé (odkloněné), půdorysně přímé nebo zalomené ve volném prostranství, ve volných nebo zapažených jamách, rýhách, šachtách, včetně případných vzpěr, oboustranné za každou stranu, únosné nebo hladké nebo přesné (dle pozn. č. 2) odstranění</t>
  </si>
  <si>
    <t>-653499787</t>
  </si>
  <si>
    <t>33</t>
  </si>
  <si>
    <t>311361821</t>
  </si>
  <si>
    <t>Výztuž nadzákladových zdí nosných svislých nebo odkloněných od svislice, rovných nebo oblých z betonářské oceli 10 505 (R) nebo BSt 500</t>
  </si>
  <si>
    <t>1981462368</t>
  </si>
  <si>
    <t>"D11a, S01, S12</t>
  </si>
  <si>
    <t>46,129 "výztuž stěn, pilastrů, říms, průvlaků</t>
  </si>
  <si>
    <t>34</t>
  </si>
  <si>
    <t>317322611</t>
  </si>
  <si>
    <t>Římsy nebo žlabové římsy z betonu železového (bez výztuže) tř. C 30/37</t>
  </si>
  <si>
    <t>1974027890</t>
  </si>
  <si>
    <t>16,1*0,2*0,3 "B1-3</t>
  </si>
  <si>
    <t>35</t>
  </si>
  <si>
    <t>317351101</t>
  </si>
  <si>
    <t>Bednění klenbových pásů, říms nebo překladů klenbových pásů válcových včetně podpěrné konstrukce do výše 4 m zřízení</t>
  </si>
  <si>
    <t>-1522106718</t>
  </si>
  <si>
    <t>16,1*(0,2+0,3) "B1-3</t>
  </si>
  <si>
    <t>36</t>
  </si>
  <si>
    <t>317351102</t>
  </si>
  <si>
    <t>Bednění klenbových pásů, říms nebo překladů klenbových pásů válcových včetně podpěrné konstrukce do výše 4 m odstranění</t>
  </si>
  <si>
    <t>1728582417</t>
  </si>
  <si>
    <t>37</t>
  </si>
  <si>
    <t>317351103</t>
  </si>
  <si>
    <t>Bednění klenbových pásů, říms nebo překladů klenbových pásů válcových včetně podpěrné konstrukce Příplatek k ceně za podpěrnou konstrukci (zřízení i odstranění), o výšce přes 4 do 6 m</t>
  </si>
  <si>
    <t>1620987627</t>
  </si>
  <si>
    <t>38</t>
  </si>
  <si>
    <t>330321615</t>
  </si>
  <si>
    <t>Sloupy, pilíře, táhla, rámové stojky, vzpěry z betonu železového (bez výztuže) pohledového odolného prostředí s mrazovými cykly tř. C 30/37</t>
  </si>
  <si>
    <t>831251579</t>
  </si>
  <si>
    <t>7*0,6*0,4*10,7 "A1, A2, A3, A-B1, B1, B2, B3</t>
  </si>
  <si>
    <t>39</t>
  </si>
  <si>
    <t>331351101</t>
  </si>
  <si>
    <t>Bednění hranatých pilířů, rámových stojek, táhel nebo vzpěr svislých nebo šikmých (odkloněných) o výšce do 4 m včetně vzepření průřezu pravoúhlého čtyřúhelníka zřízení</t>
  </si>
  <si>
    <t>-862236980</t>
  </si>
  <si>
    <t>7*2*(0,6+0,4)*10,7 "A1, A2, A3, A-B1, B1, B2, B3</t>
  </si>
  <si>
    <t>40</t>
  </si>
  <si>
    <t>331351102</t>
  </si>
  <si>
    <t>Bednění hranatých pilířů, rámových stojek, táhel nebo vzpěr svislých nebo šikmých (odkloněných) o výšce do 4 m včetně vzepření průřezu pravoúhlého čtyřúhelníka odstranění</t>
  </si>
  <si>
    <t>466249338</t>
  </si>
  <si>
    <t>41</t>
  </si>
  <si>
    <t>331351109</t>
  </si>
  <si>
    <t>Bednění hranatých pilířů, rámových stojek, táhel nebo vzpěr svislých nebo šikmých (odkloněných) o výšce do 4 m včetně vzepření Příplatek k ceně za vzepření celé výměry při výšce konstrukce přes 6 do 10 m</t>
  </si>
  <si>
    <t>-292072874</t>
  </si>
  <si>
    <t>42</t>
  </si>
  <si>
    <t>342272722</t>
  </si>
  <si>
    <t>Stěny z přesných pórobetonových tvárnic výplňové a oddělovací pevné na pero a drážku s kapsou jakékoli pevnosti na tenké maltové lože, tloušťka stěny 250 mm, objemová hmotnost 500 kg/m3</t>
  </si>
  <si>
    <t>522881606</t>
  </si>
  <si>
    <t>"D11a, D11b2</t>
  </si>
  <si>
    <t>6,0*5,5 "A-B1</t>
  </si>
  <si>
    <t>13,1*4,9 "A-B3</t>
  </si>
  <si>
    <t>7,2*5,5 "A1-2</t>
  </si>
  <si>
    <t>7,2*5,5 "A2-3</t>
  </si>
  <si>
    <t>7,2*3,7 "B1-2</t>
  </si>
  <si>
    <t>7,2*3,7 "B2-3</t>
  </si>
  <si>
    <t>Vodorovné konstrukce</t>
  </si>
  <si>
    <t>43</t>
  </si>
  <si>
    <t>413321616</t>
  </si>
  <si>
    <t>Nosníky z betonu železového (bez výztuže) včetně stěnových i jeřábových drah, volných trámů, průvlaků, rámových příčlí, ztužidel, konzol, vodorovných táhel apod., tyčových konstrukcí tř. C 30/37</t>
  </si>
  <si>
    <t>1365135012</t>
  </si>
  <si>
    <t>13,1*0,6*0,6 "A-B1, HH +11,180</t>
  </si>
  <si>
    <t>13,1*0,6*0,6 "A-B3, HH +5,680</t>
  </si>
  <si>
    <t>13,1*0,6*0,6 "A-B3, HH +11,180</t>
  </si>
  <si>
    <t>16,2*0,4*0,6 "A1-3, HH +11,180</t>
  </si>
  <si>
    <t>16,2*0,4*0,6 "B1-3, HH +11,180</t>
  </si>
  <si>
    <t>44</t>
  </si>
  <si>
    <t>413351107</t>
  </si>
  <si>
    <t>Bednění nosníků včetně stěnových i jeřábových drah, volných trámů, průvlaků, rámových příčlí, ztužidel, konzol, vodorovných táhel apod., tyčových konstrukcí bez podpěrné konstrukce, neproměnného nebo proměnného průřezu tvaru zalomeného nebo půdorysně zakř</t>
  </si>
  <si>
    <t>-1668546486</t>
  </si>
  <si>
    <t>13,1*(0,6+2*0,6) "A-B1, HH +11,180</t>
  </si>
  <si>
    <t>13,1*(0,6+2*0,6) "A-B3, HH +5,680</t>
  </si>
  <si>
    <t>13,1*(0,6+2*0,6) "A-B3, HH +11,180</t>
  </si>
  <si>
    <t>16,2*(0,4+2*0,6) "A1-3, HH +11,180</t>
  </si>
  <si>
    <t>16,2*(0,4+2*0,6) "B1-3, HH +11,180</t>
  </si>
  <si>
    <t>45</t>
  </si>
  <si>
    <t>413351108</t>
  </si>
  <si>
    <t>Bednění nosníků včetně stěnových i jeřábových drah, volných trámů, průvlaků, rámových příčlí, ztužidel, konzol, vodorovných táhel apod., tyčových konstrukcí bez podpěrné konstrukce, neproměnného nebo proměnného průřezu tvaru zalomeného nebo půdorysně zakřiveného odstranění</t>
  </si>
  <si>
    <t>-2125494926</t>
  </si>
  <si>
    <t>46</t>
  </si>
  <si>
    <t>413351233</t>
  </si>
  <si>
    <t>Podpěrná konstrukce nosníků a tyčových konstrukcí výšky do 4 m, se zesílením dna bednění, na výměru m2 půdorysu Příplatek k cenám za podpěrnou konstrukci křížově zpevněnou pro výšku přes 4 do 6 m na výměru m2 půdorysu, pro zatížení betonovou směsí a výztuží přes 5 do 10 kPa zřízení</t>
  </si>
  <si>
    <t>1614406999</t>
  </si>
  <si>
    <t>47</t>
  </si>
  <si>
    <t>413351234</t>
  </si>
  <si>
    <t>Podpěrná konstrukce nosníků a tyčových konstrukcí výšky do 4 m, se zesílením dna bednění, na výměru m2 půdorysu Příplatek k cenám za podpěrnou konstrukci křížově zpevněnou pro výšku přes 4 do 6 m na výměru m2 půdorysu, pro zatížení betonovou směsí a výztuží přes 5 do 10 kPa odstranění</t>
  </si>
  <si>
    <t>-222311846</t>
  </si>
  <si>
    <t>Úpravy povrchů, podlahy a osazování výplní</t>
  </si>
  <si>
    <t>48</t>
  </si>
  <si>
    <t>622131101</t>
  </si>
  <si>
    <t>Podkladní a spojovací vrstva vnějších omítaných ploch cementový postřik nanášený ručně celoplošně stěn</t>
  </si>
  <si>
    <t>-70380945</t>
  </si>
  <si>
    <t>2*6,0*5,5 "A-B1</t>
  </si>
  <si>
    <t>2*13,1*4,9 "A-B3</t>
  </si>
  <si>
    <t>2*7,2*5,5 "A1-2</t>
  </si>
  <si>
    <t>2*7,2*5,5 "A2-3</t>
  </si>
  <si>
    <t>2*7,2*3,7 "B1-2</t>
  </si>
  <si>
    <t>2*7,2*3,7 "B2-3</t>
  </si>
  <si>
    <t>49</t>
  </si>
  <si>
    <t>622321121R</t>
  </si>
  <si>
    <t>Omítka hydrofobizovaná vápenocementová vnějších ploch nanášená ručně jednovrstvá, tloušťky do 20 mm hladká stěn</t>
  </si>
  <si>
    <t>-886576696</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</si>
  <si>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</si>
  <si>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50</t>
  </si>
  <si>
    <t>631311225</t>
  </si>
  <si>
    <t>Mazanina z betonu prostého se zvýšenými nároky na prostředí tl. přes 80 do 120 mm tř. C 30/37</t>
  </si>
  <si>
    <t>-331447581</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</si>
  <si>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</si>
  <si>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"D11a, D11b4</t>
  </si>
  <si>
    <t>"podklad pod základovou desku</t>
  </si>
  <si>
    <t>29,8*12,6*0,1 "A-B, 1-4</t>
  </si>
  <si>
    <t>14,7*11,7*0,1 "B-C, 1-3</t>
  </si>
  <si>
    <t>"průmyslová podlaha</t>
  </si>
  <si>
    <t>408,63*0,12 "A-B, 1-4</t>
  </si>
  <si>
    <t>194,15*0,12 "B-C, 1-3</t>
  </si>
  <si>
    <t>51</t>
  </si>
  <si>
    <t>631319012</t>
  </si>
  <si>
    <t>Příplatek k cenám mazanin za úpravu povrchu mazaniny přehlazením, mazanina tl. přes 80 do 120 mm</t>
  </si>
  <si>
    <t>-1713259780</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</si>
  <si>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</si>
  <si>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52</t>
  </si>
  <si>
    <t>631319173</t>
  </si>
  <si>
    <t>Příplatek k cenám mazanin za stržení povrchu spodní vrstvy mazaniny latí před vložením výztuže nebo pletiva pro tl. obou vrstev mazaniny přes 80 do 120 mm</t>
  </si>
  <si>
    <t>-487251040</t>
  </si>
  <si>
    <t>53</t>
  </si>
  <si>
    <t>631319211R</t>
  </si>
  <si>
    <t>Příplatek k cenám betonových mazanin za vyztužení polypropylenovými mikrovlákny objemové vyztužení 1,0 kg/m3</t>
  </si>
  <si>
    <t>926824894</t>
  </si>
  <si>
    <t>54</t>
  </si>
  <si>
    <t>631362021</t>
  </si>
  <si>
    <t>Výztuž mazanin ze svařovaných sítí z drátů typu KARI</t>
  </si>
  <si>
    <t>-1495560218</t>
  </si>
  <si>
    <t>29,8*12,6*3,55/1000 "A-B, 1-4</t>
  </si>
  <si>
    <t>14,7*11,7*3,55/1000 "B-C, 1-3</t>
  </si>
  <si>
    <t>55</t>
  </si>
  <si>
    <t>632481213</t>
  </si>
  <si>
    <t>Separační vrstva k oddělení podlahových vrstev z polyetylénové fólie</t>
  </si>
  <si>
    <t>-892967648</t>
  </si>
  <si>
    <t>2*408,63 "A-B, 1-4</t>
  </si>
  <si>
    <t>2*194,15 "B-C, 1-3</t>
  </si>
  <si>
    <t>56</t>
  </si>
  <si>
    <t>633131112</t>
  </si>
  <si>
    <t>Povrchová úprava vsypovou směsí průmyslových betonových podlah těžký provoz s přísadou karbidu, tl. 3 mm</t>
  </si>
  <si>
    <t>185040965</t>
  </si>
  <si>
    <t xml:space="preserve">Poznámka k souboru cen:
1. Ceny obsahují i náklady na oživení betonového povrchu rotační hladičkou, na nanesení vsypové směsi ve 2 vrstvách, na zapravení obou vrstev rotační hladičkou a na ochranný nátěr proti odpařování vody. </t>
  </si>
  <si>
    <t>57</t>
  </si>
  <si>
    <t>634111115</t>
  </si>
  <si>
    <t>Obvodová dilatace mezi stěnou a mazaninou pružnou těsnicí páskou výšky 120 mm</t>
  </si>
  <si>
    <t>-1248380421</t>
  </si>
  <si>
    <t>89,6 "A-B, 1-4</t>
  </si>
  <si>
    <t>56,4 "B-C, 1-3</t>
  </si>
  <si>
    <t>58</t>
  </si>
  <si>
    <t>635311111</t>
  </si>
  <si>
    <t>Násyp ze stabilizační zeminy pod podlahy se zhutněním</t>
  </si>
  <si>
    <t>-249829904</t>
  </si>
  <si>
    <t xml:space="preserve">Poznámka k souboru cen:
1. Ceny jsou určeny pro násyp vodorovný nebo ve spádu pod podlahy, mazaniny a dlažby. 2. V ceně jsou započteny i náklady na dodávku stabilizační zeminy. </t>
  </si>
  <si>
    <t>29,8*12,6*0,75 "A-B, 1-4</t>
  </si>
  <si>
    <t>14,7*11,7*0,75 "B-C, 1-3</t>
  </si>
  <si>
    <t>59</t>
  </si>
  <si>
    <t>642942441</t>
  </si>
  <si>
    <t>Osazování zárubní nebo rámů kovových dveřních lisovaných nebo z úhelníků bez dveřních křídel, na cementovou maltu, plochy otvoru přes 10 m2</t>
  </si>
  <si>
    <t>-1818447384</t>
  </si>
  <si>
    <t xml:space="preserve">Poznámka k souboru cen:
1. Ceny lze použít i pro osazování zárubní a rámů do stěn z 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</si>
  <si>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60</t>
  </si>
  <si>
    <t>553447R</t>
  </si>
  <si>
    <t>vrata ocelová otočná dvoukřídlová 6700/4750 mm s integrovanými dveřmi 800/2000 mm s rámem z nerozových profilů JACKL a dřevěnou výplní (včetně kování a povrchové úpravy)</t>
  </si>
  <si>
    <t>1828740485</t>
  </si>
  <si>
    <t>61</t>
  </si>
  <si>
    <t>931992121</t>
  </si>
  <si>
    <t>Výplň dilatačních spár z polystyrenu extrudovaného, tloušťky 20 mm</t>
  </si>
  <si>
    <t>2003625733</t>
  </si>
  <si>
    <t xml:space="preserve">Poznámka k souboru cen: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</si>
  <si>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5,2*0,3 "A3</t>
  </si>
  <si>
    <t>5,2*0,3 "B3</t>
  </si>
  <si>
    <t>62</t>
  </si>
  <si>
    <t>931994106</t>
  </si>
  <si>
    <t>Těsnění spáry betonové konstrukce pásy, profily, tmely těsnicím pásem vnitřním, spáry dilatační</t>
  </si>
  <si>
    <t>99439233</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</si>
  <si>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</si>
  <si>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5,2 "A3</t>
  </si>
  <si>
    <t>5,2 "B3</t>
  </si>
  <si>
    <t>63</t>
  </si>
  <si>
    <t>931994132</t>
  </si>
  <si>
    <t>Těsnění spáry betonové konstrukce pásy, profily, tmely tmelem silikonovým spáry dilatační do 4,0 cm2</t>
  </si>
  <si>
    <t>-554087446</t>
  </si>
  <si>
    <t>64</t>
  </si>
  <si>
    <t>941111121</t>
  </si>
  <si>
    <t>Montáž lešení řadového trubkového lehkého pracovního s podlahami s provozním zatížením tř. 3 do 200 kg/m2 šířky tř. W09 přes 0,9 do 1,2 m, výšky do 10 m</t>
  </si>
  <si>
    <t>-1430509052</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</si>
  <si>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</si>
  <si>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2* 17,7*10</t>
  </si>
  <si>
    <t>2*16,5*4</t>
  </si>
  <si>
    <t>16,9*6</t>
  </si>
  <si>
    <t>2*14,2*8</t>
  </si>
  <si>
    <t>19,1*4</t>
  </si>
  <si>
    <t>2*30,6*10</t>
  </si>
  <si>
    <t>65</t>
  </si>
  <si>
    <t>941111122</t>
  </si>
  <si>
    <t>Montáž lešení řadového trubkového lehkého pracovního s podlahami s provozním zatížením tř. 3 do 200 kg/m2 šířky tř. W09 přes 0,9 do 1,2 m, výšky přes 10 do 25 m</t>
  </si>
  <si>
    <t>-379798430</t>
  </si>
  <si>
    <t>2*17,0*12</t>
  </si>
  <si>
    <t>2*13,3*12</t>
  </si>
  <si>
    <t>66</t>
  </si>
  <si>
    <t>941111221</t>
  </si>
  <si>
    <t>Montáž lešení řadového trubkového lehkého pracovního s podlahami s provozním zatížením tř. 3 do 200 kg/m2 Příplatek za první a každý další den použití lešení k ceně -1121</t>
  </si>
  <si>
    <t>619234111</t>
  </si>
  <si>
    <t>1503*60 'Přepočtené koeficientem množství</t>
  </si>
  <si>
    <t>67</t>
  </si>
  <si>
    <t>941111222</t>
  </si>
  <si>
    <t>Montáž lešení řadového trubkového lehkého pracovního s podlahami s provozním zatížením tř. 3 do 200 kg/m2 Příplatek za první a každý další den použití lešení k ceně -1122</t>
  </si>
  <si>
    <t>166647820</t>
  </si>
  <si>
    <t>727,2*60 'Přepočtené koeficientem množství</t>
  </si>
  <si>
    <t>68</t>
  </si>
  <si>
    <t>941111821</t>
  </si>
  <si>
    <t>Demontáž lešení řadového trubkového lehkého pracovního s podlahami s provozním zatížením tř. 3 do 200 kg/m2 šířky tř. W09 přes 0,9 do 1,2 m, výšky do 10 m</t>
  </si>
  <si>
    <t>2038495324</t>
  </si>
  <si>
    <t xml:space="preserve">Poznámka k souboru cen:
1. Demontáž lešení řadového trubkového lehkého výšky přes 25 m se oceňuje individuálně. </t>
  </si>
  <si>
    <t>69</t>
  </si>
  <si>
    <t>941111822</t>
  </si>
  <si>
    <t>Demontáž lešení řadového trubkového lehkého pracovního s podlahami s provozním zatížením tř. 3 do 200 kg/m2 šířky tř. W09 přes 0,9 do 1,2 m, výšky přes 10 do 25 m</t>
  </si>
  <si>
    <t>-1999853839</t>
  </si>
  <si>
    <t>70</t>
  </si>
  <si>
    <t>952901221</t>
  </si>
  <si>
    <t>Vyčištění budov nebo objektů před předáním do užívání průmyslových budov a objektů výrobních, skladovacích, garáží, dílen nebo hal apod. s nespalnou podlahou-zametení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jakékoliv výšky podlaží</t>
  </si>
  <si>
    <t>-12651291</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</si>
  <si>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</si>
  <si>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71</t>
  </si>
  <si>
    <t>953241513</t>
  </si>
  <si>
    <t xml:space="preserve">Osazení smykových trnů do dilatačních spár pro vysoká zatížení z nerezové oceli s pouzdrem z nerezové oceli, min. únosnost pro spáru 40 mm 65,0 kN </t>
  </si>
  <si>
    <t>1281357487</t>
  </si>
  <si>
    <t xml:space="preserve">Poznámka k souboru cen:
1. V cenách -1111 až -1114 jsou započteny i náklady na osazení smykového trnu, v cenách -1211 až -1517 i náklady na osazení smykového trnu a pouzdra do obou dilatačních celků. 2. V cenách nejsou započteny náklady na dodávku smykového trnu, pouzdra a protipožárních manžet, které se oceňují ve specifikaci. 3. V cenách nejsou započteny náklady na přídavnou výztuž, která se oceňuje současně s výztuží betonářskou. </t>
  </si>
  <si>
    <t>1 "A3</t>
  </si>
  <si>
    <t>1 "B3</t>
  </si>
  <si>
    <t>72</t>
  </si>
  <si>
    <t>548793120</t>
  </si>
  <si>
    <t>trn pro přenos smykové síly u dilatačních spár pro zatížení 65,0 kN</t>
  </si>
  <si>
    <t>1587551437</t>
  </si>
  <si>
    <t>73</t>
  </si>
  <si>
    <t>548793340</t>
  </si>
  <si>
    <t>manžeta protipožární pro smykové trny pro zatížení 65,0 kN - šířka spáry 30 mm</t>
  </si>
  <si>
    <t>205171290</t>
  </si>
  <si>
    <t>74</t>
  </si>
  <si>
    <t>953334621</t>
  </si>
  <si>
    <t>Těsnící křížový plech do řízených smršťovacích spar betonových konstrukcí k vytvoření a utěsnění plánovaných spar šířky přes 200 do 300 mm</t>
  </si>
  <si>
    <t>224348028</t>
  </si>
  <si>
    <t>"S01, čl. 2.2.1 - základová deska</t>
  </si>
  <si>
    <t>13,9 "A-B3</t>
  </si>
  <si>
    <t>16,1 "B1-3</t>
  </si>
  <si>
    <t>"S01, čl. 2.3.1 - svislé nosné konstrukce</t>
  </si>
  <si>
    <t>3*5,2 "A</t>
  </si>
  <si>
    <t>2*7,0+1*5,2 "B</t>
  </si>
  <si>
    <t>1*5,2 "C</t>
  </si>
  <si>
    <t>1*5,2 "3</t>
  </si>
  <si>
    <t>1*5,2 "4</t>
  </si>
  <si>
    <t>75</t>
  </si>
  <si>
    <t>953941211</t>
  </si>
  <si>
    <t>Osazování drobných kovových předmětů se zalitím maltou cementovou, do vysekaných kapes nebo připravených otvorů konzol nebo kotev, např. pro schodišťová madla do zdí, radiátorové konzoly apod.</t>
  </si>
  <si>
    <t>-1435324839</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</si>
  <si>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</si>
  <si>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"D13</t>
  </si>
  <si>
    <t>2 "osazení hasicích přístrojů</t>
  </si>
  <si>
    <t>76</t>
  </si>
  <si>
    <t>449321130</t>
  </si>
  <si>
    <t>přístroj hasicí ruční práškový 6 kg</t>
  </si>
  <si>
    <t>1093897199</t>
  </si>
  <si>
    <t>77</t>
  </si>
  <si>
    <t>953961213</t>
  </si>
  <si>
    <t>Kotvy chemické s vyvrtáním otvoru do betonu, železobetonu nebo tvrdého kamene chemická patrona, velikost M 12, hloubka 110 mm</t>
  </si>
  <si>
    <t>797019901</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</si>
  <si>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</si>
  <si>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"D11a, D11b6</t>
  </si>
  <si>
    <t>2*82 "kotvení T/1</t>
  </si>
  <si>
    <t>78</t>
  </si>
  <si>
    <t>953965122</t>
  </si>
  <si>
    <t>Kotvy chemické s vyvrtáním otvoru kotevní šrouby pro chemické kotvy, velikost M 12, délka 220 mm</t>
  </si>
  <si>
    <t>1859805869</t>
  </si>
  <si>
    <t>Poznámka k položce:
Nerez.</t>
  </si>
  <si>
    <t>79</t>
  </si>
  <si>
    <t>997221551</t>
  </si>
  <si>
    <t>Vodorovná doprava suti bez naložení, ale se složením a s hrubým urovnáním ze sypkých materiálů, na vzdálenost do 1 km</t>
  </si>
  <si>
    <t>269643817</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</si>
  <si>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</si>
  <si>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80</t>
  </si>
  <si>
    <t>997221559</t>
  </si>
  <si>
    <t>Vodorovná doprava suti bez naložení, ale se složením a s hrubým urovnáním Příplatek k ceně za každý další i započatý 1 km přes 1 km</t>
  </si>
  <si>
    <t>306480530</t>
  </si>
  <si>
    <t>368,724*4 'Přepočtené koeficientem množství</t>
  </si>
  <si>
    <t>81</t>
  </si>
  <si>
    <t>997221845</t>
  </si>
  <si>
    <t>Poplatek za uložení stavebního odpadu na skládce (skládkovné) z asfaltových povrchů</t>
  </si>
  <si>
    <t>1021144317</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</si>
  <si>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</si>
  <si>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82</t>
  </si>
  <si>
    <t>997221855</t>
  </si>
  <si>
    <t>Poplatek za uložení stavebního odpadu na skládce (skládkovné) z kameniva</t>
  </si>
  <si>
    <t>575951118</t>
  </si>
  <si>
    <t>83</t>
  </si>
  <si>
    <t>998021021</t>
  </si>
  <si>
    <t>Přesun hmot pro haly občanské výstavby, výrobu a služby s nosnou svislou konstrukcí zděnou nebo betonovou monolitickou vodorovná dopravní vzdálenost do 100 m, pro haly výšky do 20 m</t>
  </si>
  <si>
    <t>149425462</t>
  </si>
  <si>
    <t xml:space="preserve">Poznámka k souboru cen:
1. Přesun hmot s omezením mechanizace lze ocenit cenami 998 01-7001 až -7006 a ruční přesun hmot cenami 998 01-8001 až -8011 souboru cen 998 01-Přesun hmot po budovy. </t>
  </si>
  <si>
    <t>762</t>
  </si>
  <si>
    <t>Konstrukce tesařské</t>
  </si>
  <si>
    <t>84</t>
  </si>
  <si>
    <t>762083122</t>
  </si>
  <si>
    <t>Práce společné pro tesařské konstrukce impregnace řeziva máčením proti dřevokaznému hmyzu, houbám a plísním, třída ohrožení 3 a 4 (dřevo v exteriéru)</t>
  </si>
  <si>
    <t>-337305486</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</si>
  <si>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</si>
  <si>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2,419 "řezivo určené k zavětrování</t>
  </si>
  <si>
    <t>85</t>
  </si>
  <si>
    <t>762342216</t>
  </si>
  <si>
    <t>Bednění a laťování montáž laťování střech jednoduchých sklonu do 60 st. při osové vzdálenosti latí přes 360 do 600 mm</t>
  </si>
  <si>
    <t>843094955</t>
  </si>
  <si>
    <t xml:space="preserve">Poznámka k souboru cen:
1. V cenách -1011 až -1149 bednění střech z desek dřevoštěpkových a cementotřískových jsou započteny i náklady na dodávku spojovacích prostředků, na tyto položky se nevztahuje ocenění dodávky spojovacích prostředků položka 762 39-5000. </t>
  </si>
  <si>
    <t>2*7,4*16,2 "A-B, 1-3</t>
  </si>
  <si>
    <t>2*7,4*15,0 "A-B, 3-4</t>
  </si>
  <si>
    <t>13,4*16,2 "B-C, 1-3</t>
  </si>
  <si>
    <t>"štíty</t>
  </si>
  <si>
    <t>3*43,75 "štíty A-B</t>
  </si>
  <si>
    <t>2*43,2 "štíty B-C</t>
  </si>
  <si>
    <t>86</t>
  </si>
  <si>
    <t>605141140</t>
  </si>
  <si>
    <t>řezivo jehličnaté latě střešní impregnované dl 4 m</t>
  </si>
  <si>
    <t>-308142576</t>
  </si>
  <si>
    <t>896,49*0,007 'Přepočtené koeficientem množství</t>
  </si>
  <si>
    <t>87</t>
  </si>
  <si>
    <t>762395000</t>
  </si>
  <si>
    <t>Spojovací prostředky krovů, bednění a laťování, nadstřešních konstrukcí svory, prkna, hřebíky, pásová ocel, vruty</t>
  </si>
  <si>
    <t>-347305489</t>
  </si>
  <si>
    <t xml:space="preserve">Poznámka k souboru cen:
1. Cena je určena pro montážní ceny souborů cen: a) 762 33- Montáž vázaných konstrukcí krovů, b) 762 34- Bednění a laťování, ceny -1210 až -2441, c) 762 35- Montáž nadstřešních konstrukcí, d) 762 36- Montáž spádových klínů. 2. Ochrana konstrukce se oceňuje samostatně, např. položkami 762 08-3 Impregnace řeziva tohoto katalogu nebo příslušnými položkami katalogu 800-783 Nátěry. </t>
  </si>
  <si>
    <t>4,752 "laťování</t>
  </si>
  <si>
    <t>2,419 "zavětrování</t>
  </si>
  <si>
    <t>88</t>
  </si>
  <si>
    <t>998762103</t>
  </si>
  <si>
    <t>Přesun hmot pro konstrukce tesařské stanovený z hmotnosti přesunovaného materiálu vodorovná dopravní vzdálenost do 50 m v objektech výšky přes 12 do 24 m</t>
  </si>
  <si>
    <t>1179690159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</si>
  <si>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</si>
  <si>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763</t>
  </si>
  <si>
    <t>Konstrukce suché výstavby</t>
  </si>
  <si>
    <t>89</t>
  </si>
  <si>
    <t>763732115</t>
  </si>
  <si>
    <t>Montáž střešní konstrukce do 10 m výšky římsy opláštění střechy, štítů, říms, dýmníků a světlíkových obrub z vazníků příhradových, konstrukční délky přes 12,5 do 15,0 m</t>
  </si>
  <si>
    <t>884985229</t>
  </si>
  <si>
    <t xml:space="preserve">Poznámka k souboru cen:
1. Montáž rámové konstrukce se oceňuje skladebně cenami montáže vazníků a cenami montáže stojek pro rámové konstrukce. 2. V cenách -2122, -2221, -2222 jsou započteny i náklady na spojení rámové konstrukce. 3. Cenami -2112, -2211 až -2213 se oceňuje i montáž samostatných vazníků. 4. Cenami -2122, -2221, -2222 nelze oceňovat montáž samostatných stojek; tato montáž se oceňuje cenami 763 71-2111, -2211 až –2213 Montáž sloupů. 5. Cenou -2101 se oceňuje jen montáž kompletní prostorové střešní konstrukce. Touto cenou nelze oceňovat montáž pláště dvouplášťových střech; tyto práce se oceňují podle čl. 1102 Všeobecných podmínek části A 02. </t>
  </si>
  <si>
    <t>14*13,9 "A-B, 1-3</t>
  </si>
  <si>
    <t>13*13,9 "A-B, 3-4</t>
  </si>
  <si>
    <t>14*12,7 "B-C, 1-3</t>
  </si>
  <si>
    <t>90</t>
  </si>
  <si>
    <t>61222R1</t>
  </si>
  <si>
    <t>vazník příhradový dřevěný sbíjený VA01, impregnovaný</t>
  </si>
  <si>
    <t>147379237</t>
  </si>
  <si>
    <t>91</t>
  </si>
  <si>
    <t>61222R2</t>
  </si>
  <si>
    <t>vazník příhradový dřevěný sbíjený VA02, impregnovaný</t>
  </si>
  <si>
    <t>2015602395</t>
  </si>
  <si>
    <t>92</t>
  </si>
  <si>
    <t>309856300</t>
  </si>
  <si>
    <t>šroub nerezový se šestihrannou hlavou M 12 x 180 mm</t>
  </si>
  <si>
    <t>tis kus</t>
  </si>
  <si>
    <t>1372835778</t>
  </si>
  <si>
    <t>93</t>
  </si>
  <si>
    <t>130104420R</t>
  </si>
  <si>
    <t>úhelník ocelový rovnostranný, nerezový, 100 x 100 x 10 mm</t>
  </si>
  <si>
    <t>749642440</t>
  </si>
  <si>
    <t>82*0,1*1,1*91,2/1000</t>
  </si>
  <si>
    <t>94</t>
  </si>
  <si>
    <t>311111300R</t>
  </si>
  <si>
    <t>matice přesná šestihranná M 12 nerezová</t>
  </si>
  <si>
    <t>2104903435</t>
  </si>
  <si>
    <t>95</t>
  </si>
  <si>
    <t>311205180</t>
  </si>
  <si>
    <t>podložka DIN 125-A ZB D 12 mm,otvor 13 mm</t>
  </si>
  <si>
    <t>992013934</t>
  </si>
  <si>
    <t>96</t>
  </si>
  <si>
    <t>763734112</t>
  </si>
  <si>
    <t>Montáž střešní konstrukce do 10 m výšky římsy opláštění střechy, štítů, říms, dýmníků a světlíkových obrub z ostatních prvků, krokví, vaznic, ztužidel, zavětrování, průřezové plochy přes 50 do 150 cm2</t>
  </si>
  <si>
    <t>-1185044254</t>
  </si>
  <si>
    <t>3*28,19 "A-B, 1-3 zavětrování</t>
  </si>
  <si>
    <t>2*28,19 "A-B, 3-4 zavětrování</t>
  </si>
  <si>
    <t>3*23,12 "B-C, 1-3 zavětrování</t>
  </si>
  <si>
    <t>97</t>
  </si>
  <si>
    <t>605111600</t>
  </si>
  <si>
    <t>řezivo jehličnaté hranol dl 3 - 3,5 m jakost I.</t>
  </si>
  <si>
    <t>830866639</t>
  </si>
  <si>
    <t>98</t>
  </si>
  <si>
    <t>998763102</t>
  </si>
  <si>
    <t>Přesun hmot pro dřevostavby stanovený z hmotnosti přesunovaného materiálu vodorovná dopravní vzdálenost do 50 m v objektech výšky přes 12 do 24 m</t>
  </si>
  <si>
    <t>918300197</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</si>
  <si>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</si>
  <si>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</si>
  <si>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</si>
  <si>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99</t>
  </si>
  <si>
    <t>764211634</t>
  </si>
  <si>
    <t>Oplechování střešních prvků z pozinkovaného plechu s povrchovou úpravou hřebene nevětraného s použitím hřebenového plechu rš 330 mm</t>
  </si>
  <si>
    <t>-45550698</t>
  </si>
  <si>
    <t xml:space="preserve">Poznámka k souboru cen:
1. V cenách 764 21-1605 až - 3642 nejsou započteny náklady na podkladní plech, tento se oceňuje cenami souboru cen 764 01-16.. Podkladní plech z pozinkovaného plechu s upraveným povrchem v rozvinuté šířce dle rš střešního prvku. </t>
  </si>
  <si>
    <t>"D11a, D11b3, D11b5 - KL/4</t>
  </si>
  <si>
    <t>31,2 "A-B</t>
  </si>
  <si>
    <t>764212633</t>
  </si>
  <si>
    <t>Oplechování střešních prvků z pozinkovaného plechu s povrchovou úpravou štítu závětrnou lištou rš 250 mm</t>
  </si>
  <si>
    <t>-2143586720</t>
  </si>
  <si>
    <t>"D11a, D11b3, D11b5 - KL/12</t>
  </si>
  <si>
    <t>2*7,4 "A-B1</t>
  </si>
  <si>
    <t>2*7,4 "A-B3</t>
  </si>
  <si>
    <t>2*7,4 "A-B4</t>
  </si>
  <si>
    <t>13,4 "B-C1</t>
  </si>
  <si>
    <t>13,4 "B-C3</t>
  </si>
  <si>
    <t>101</t>
  </si>
  <si>
    <t>764212664</t>
  </si>
  <si>
    <t>Oplechování střešních prvků z pozinkovaného plechu s povrchovou úpravou okapu okapovým plechem střechy rovné rš 330 mm</t>
  </si>
  <si>
    <t>729358844</t>
  </si>
  <si>
    <t>31,2 "A</t>
  </si>
  <si>
    <t>31,2 "B</t>
  </si>
  <si>
    <t>16,1 "C</t>
  </si>
  <si>
    <t>102</t>
  </si>
  <si>
    <t>764312605</t>
  </si>
  <si>
    <t>Lemování zdí z pozinkovaného plechu s povrchovou úpravou spodní s formováním do tvaru krytiny rovných, střech s krytinou prejzovou nebo vlnitou rš 400 mm</t>
  </si>
  <si>
    <t>-844211295</t>
  </si>
  <si>
    <t>"D11a, D11b3, D11b5 - KL/5</t>
  </si>
  <si>
    <t>16,1 "B</t>
  </si>
  <si>
    <t>2*7,3 "3</t>
  </si>
  <si>
    <t>"D11a, D11b3, D11b5 - KL/10</t>
  </si>
  <si>
    <t>14,0 "A-B1</t>
  </si>
  <si>
    <t>14,0 "A-B3</t>
  </si>
  <si>
    <t>14,0 "A-B4</t>
  </si>
  <si>
    <t>12,8 "B-C1</t>
  </si>
  <si>
    <t>12,8 "B-C3</t>
  </si>
  <si>
    <t>103</t>
  </si>
  <si>
    <t>764511602</t>
  </si>
  <si>
    <t>Žlab podokapní z pozinkovaného plechu s povrchovou úpravou včetně háků a čel půlkruhový rš 330 mm</t>
  </si>
  <si>
    <t>-41150230</t>
  </si>
  <si>
    <t>"D11a, D11b3, D11b5 - KL/1</t>
  </si>
  <si>
    <t>104</t>
  </si>
  <si>
    <t>764518623</t>
  </si>
  <si>
    <t>Svod z pozinkovaného plechu s upraveným povrchem včetně objímek, kolen a odskoků kruhový, průměru 120 mm</t>
  </si>
  <si>
    <t>1396358980</t>
  </si>
  <si>
    <t>"D11a, D11b3, D11b5 - KL/2</t>
  </si>
  <si>
    <t>5,5 "A</t>
  </si>
  <si>
    <t>5,5 "B</t>
  </si>
  <si>
    <t>2*5,5 "C</t>
  </si>
  <si>
    <t>"D11a, D11b3, D11b5 - KL/3</t>
  </si>
  <si>
    <t>2*11,5 "A</t>
  </si>
  <si>
    <t>2*11,5 "B</t>
  </si>
  <si>
    <t>105</t>
  </si>
  <si>
    <t>998764103</t>
  </si>
  <si>
    <t>Přesun hmot pro konstrukce klempířské stanovený z hmotnosti přesunovaného materiálu vodorovná dopravní vzdálenost do 50 m v objektech výšky přes 12 do 24 m</t>
  </si>
  <si>
    <t>-1998595997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</si>
  <si>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</si>
  <si>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</si>
  <si>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Krytina skládaná</t>
  </si>
  <si>
    <t>106</t>
  </si>
  <si>
    <t>765135241</t>
  </si>
  <si>
    <t>Montáž střešních doplňků vláknocementové krytiny vlnité protisněhové zábrany držáku</t>
  </si>
  <si>
    <t>1375717154</t>
  </si>
  <si>
    <t>107</t>
  </si>
  <si>
    <t>553446600</t>
  </si>
  <si>
    <t>držák sněhové zábrany Al</t>
  </si>
  <si>
    <t>387352418</t>
  </si>
  <si>
    <t>108</t>
  </si>
  <si>
    <t>553446610</t>
  </si>
  <si>
    <t>nástavec sněhové zábrany Al</t>
  </si>
  <si>
    <t>845454383</t>
  </si>
  <si>
    <t>109</t>
  </si>
  <si>
    <t>765135243R</t>
  </si>
  <si>
    <t>Montáž protisněhové zábrany z trubek krytiny z trapézového plechu</t>
  </si>
  <si>
    <t>-1365843996</t>
  </si>
  <si>
    <t>78,5</t>
  </si>
  <si>
    <t>110</t>
  </si>
  <si>
    <t>553446620</t>
  </si>
  <si>
    <t>trubka 32x 6000 mm sněhové zábrany</t>
  </si>
  <si>
    <t>1642372433</t>
  </si>
  <si>
    <t>111</t>
  </si>
  <si>
    <t>998765103</t>
  </si>
  <si>
    <t>Přesun hmot pro krytiny skládané stanovený z hmotnosti přesunovaného materiálu vodorovná dopravní vzdálenost do 50 m na objektech výšky přes 12 do 24 m</t>
  </si>
  <si>
    <t>-901979334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</si>
  <si>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</si>
  <si>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767</t>
  </si>
  <si>
    <t>Konstrukce zámečnické</t>
  </si>
  <si>
    <t>112</t>
  </si>
  <si>
    <t>767391207</t>
  </si>
  <si>
    <t>Montáž krytiny z tvarovaných plechů trapézových nebo vlnitých, uchyceným šroubováním přes kaloty</t>
  </si>
  <si>
    <t>-124244255</t>
  </si>
  <si>
    <t xml:space="preserve">Poznámka k souboru cen:
1. V cenách není započteno zhotovení otvoru v krytině, tyto práce se oceňují cenami 767 13-76 Zhotovení otvoru v plechu. 2. V cenách není započteno oplechování prostupů; tyto práce lze oceňovat cenami katalogu 800-764 Konstrukce klempířské. 3. Množství krytiny střech se určí v m2 z rozměru plochy krytiny podle projektu. </t>
  </si>
  <si>
    <t>"D11a, D11b6 - KL/7</t>
  </si>
  <si>
    <t>113</t>
  </si>
  <si>
    <t>15485150R</t>
  </si>
  <si>
    <t>profil trapézový 35/207/1035 PE + antikondenzační vrstva, tl.plechu 0,7 mm</t>
  </si>
  <si>
    <t>2063398678</t>
  </si>
  <si>
    <t>678,84*1,1 'Přepočtené koeficientem množství</t>
  </si>
  <si>
    <t>114</t>
  </si>
  <si>
    <t>767415122</t>
  </si>
  <si>
    <t>Montáž vnějšího obkladu skládaného pláště plechem tvarovaným výšky budovy přes 6 do 12 m, uchyceným šroubováním</t>
  </si>
  <si>
    <t>752974041</t>
  </si>
  <si>
    <t xml:space="preserve">Poznámka k souboru cen:
1. V cenách není započteno oplechování prostupů; tyto práce lze oceňovat cenami katalogu 800-764 Konstrukce klempířské. 2. Množství montáže vnějšího obkladu stěn se určí v m2 z rozměru plochy stěny podle projektu. 3. V cenách -5111 až -5132 nejsou započteny: a) náklady na vyplnění C-kazet tepelnou izolací; tyto se oceňují cenami 713 13-3111 až -3326 z katalogu 800-713 Izolace tepelné. b) náklady na montáž nosného prvku kazetové stěny z tenkostěnného profilu tvaru C skládaného lehkého obvodového pláště; tyto se oceňují cenami 767 41-1212 až -3325 tohoto katalogu. </t>
  </si>
  <si>
    <t>"D11a, D11b5</t>
  </si>
  <si>
    <t>20,3 "štít východní A-B4 - KL/8</t>
  </si>
  <si>
    <t>20,3 "štít východní A-B3 - KL/8</t>
  </si>
  <si>
    <t>20,3 "štít západní A-B1 - KL/8</t>
  </si>
  <si>
    <t>21,0 "štít východní B-C3 - KL/9</t>
  </si>
  <si>
    <t>21,0 "štít západní B-C1 - KL/9</t>
  </si>
  <si>
    <t>115</t>
  </si>
  <si>
    <t>154851460R</t>
  </si>
  <si>
    <t>profil trapézový 16/150/900 PE tl.plechu 0,7 mm</t>
  </si>
  <si>
    <t>2007435186</t>
  </si>
  <si>
    <t>102,9*1,05 'Přepočtené koeficientem množství</t>
  </si>
  <si>
    <t>116</t>
  </si>
  <si>
    <t>998767103</t>
  </si>
  <si>
    <t>Přesun hmot pro zámečnické konstrukce stanovený z hmotnosti přesunovaného materiálu vodorovná dopravní vzdálenost do 50 m v objektech výšky přes 12 do 24 m</t>
  </si>
  <si>
    <t>19639912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</si>
  <si>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</si>
  <si>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783</t>
  </si>
  <si>
    <t>Dokončovací práce - nátěry</t>
  </si>
  <si>
    <t>117</t>
  </si>
  <si>
    <t>783827125</t>
  </si>
  <si>
    <t>Krycí (ochranný ) nátěr omítek jednonásobný hladkých omítek hladkých, zrnitých tenkovrstvých nebo štukových stupně členitosti 1 a 2 silikonový</t>
  </si>
  <si>
    <t>2010873909</t>
  </si>
  <si>
    <t>Poznámka k položce:
Barva šedá.</t>
  </si>
  <si>
    <t>2*2*6,0*5,5 "A-B1</t>
  </si>
  <si>
    <t>2*2*13,1*4,9 "A-B3</t>
  </si>
  <si>
    <t>2*2*7,2*5,5 "A1-2</t>
  </si>
  <si>
    <t>2*2*7,2*5,5 "A2-3</t>
  </si>
  <si>
    <t>2*2*7,2*3,7 "B1-2</t>
  </si>
  <si>
    <t>2*2*7,2*3,7 "B2-3</t>
  </si>
  <si>
    <t>SO-EL - Elektromontážní práce</t>
  </si>
  <si>
    <t>SO-EL.1 - rozvody nn montáž</t>
  </si>
  <si>
    <t>SI-01 - rozvaděče - náplň dle výkresové dokumentace</t>
  </si>
  <si>
    <t>SI-02 - kabely a vodiče uložené pod omítkou/pevně</t>
  </si>
  <si>
    <t>SI-03 - ukončení celoplastových kabelů</t>
  </si>
  <si>
    <t>SI-04 - spínače</t>
  </si>
  <si>
    <t>SI-05 - zásuvky</t>
  </si>
  <si>
    <t>SI-06 - nosné systémy pro kabely</t>
  </si>
  <si>
    <t>SI-07 - montážní materiál</t>
  </si>
  <si>
    <t>SI-08 - svítidla a jejich příslušenství včetně příplatků za ekolikvidaci</t>
  </si>
  <si>
    <t>SI-09 - protipožární přepážky</t>
  </si>
  <si>
    <t>SI-10 - ostatní</t>
  </si>
  <si>
    <t xml:space="preserve">D1 - </t>
  </si>
  <si>
    <t>SI-11 - zemní a pomocné stavební práce při elektromontážích</t>
  </si>
  <si>
    <t>SI-01</t>
  </si>
  <si>
    <t>rozvaděče - náplň dle výkresové dokumentace</t>
  </si>
  <si>
    <t>210190002.1</t>
  </si>
  <si>
    <t>R-HALA NOVÁ - oceloplechová rozvodnice na povrch, 400V,50Hz, 10kA, TN-S, IP 20, obsahuje: 1 ks vypínač 100A/400, 2ks jistič 32A/400V char.B, 11ks jistič 10A/230V/B, 1ks stykač 25A/400V, 1ks chránič 40A/30mA/400V, 6ks jistič s chráničem 16A/30mA/230V, 1ks jistič 16A/400V/B, 1ks spínací hodiny s astrálním programem, 1ks kombinovaný svodič bleskových proudů a přepětí</t>
  </si>
  <si>
    <t>ks</t>
  </si>
  <si>
    <t>210192562</t>
  </si>
  <si>
    <t>HOP-ekvipotenciální svorkovnice</t>
  </si>
  <si>
    <t>SI-02</t>
  </si>
  <si>
    <t>kabely a vodiče uložené pod omítkou/pevně</t>
  </si>
  <si>
    <t>210800117.1</t>
  </si>
  <si>
    <t>kabel J 5x6 - silový instalační kabel s měděným jádrem a PVC izolací 1kV</t>
  </si>
  <si>
    <t>210800106</t>
  </si>
  <si>
    <t>kabel J 3x2,5 - silový instalační kabel s měděným jádrem a PVC izolací</t>
  </si>
  <si>
    <t>210800105</t>
  </si>
  <si>
    <t>kabel J 3x1,5 - silový instalační kabel s měděným jádrem a PVC izolací</t>
  </si>
  <si>
    <t>210800101</t>
  </si>
  <si>
    <t>kabel O 2x1,5 - silový instalační kabel s měděným jádrem a PVC izolací</t>
  </si>
  <si>
    <t>210800004</t>
  </si>
  <si>
    <t>vodič 6zž pevně - PVC izolovaný jednožilový vodič pro vnitřní vedení 750V</t>
  </si>
  <si>
    <t>210800006</t>
  </si>
  <si>
    <t>vodič 16 zž pevně - PVC izolovaný jednožilový vodič pro vnitřní vedení 750V</t>
  </si>
  <si>
    <t>SI-03</t>
  </si>
  <si>
    <t>ukončení celoplastových kabelů</t>
  </si>
  <si>
    <t>210100251</t>
  </si>
  <si>
    <t>ukončení celoplastového kabelu do 4x10</t>
  </si>
  <si>
    <t>210100258</t>
  </si>
  <si>
    <t>ukončení celoplastového kabelu do 5x2,5</t>
  </si>
  <si>
    <t>210100155</t>
  </si>
  <si>
    <t>ukončení celoplastového kabelu do 5x6</t>
  </si>
  <si>
    <t>210100173</t>
  </si>
  <si>
    <t>ukončení celoplastového kabelu do 3x2,5</t>
  </si>
  <si>
    <t>210100171</t>
  </si>
  <si>
    <t>ukončení celoplastového kabelu do 2x1,5</t>
  </si>
  <si>
    <t>SI-04</t>
  </si>
  <si>
    <t>spínače</t>
  </si>
  <si>
    <t>210110001</t>
  </si>
  <si>
    <t>vypínač IP44 řaz.1</t>
  </si>
  <si>
    <t>SI-05</t>
  </si>
  <si>
    <t>zásuvky</t>
  </si>
  <si>
    <t>210111051</t>
  </si>
  <si>
    <t>zásuvka IP44</t>
  </si>
  <si>
    <t>SI-06</t>
  </si>
  <si>
    <t>nosné systémy pro kabely</t>
  </si>
  <si>
    <t>210020307</t>
  </si>
  <si>
    <t>kabelové žlaby 100/100 FeZn</t>
  </si>
  <si>
    <t>210020632</t>
  </si>
  <si>
    <t>plechové zákryty v = 2 m na stoupací vedení</t>
  </si>
  <si>
    <t>SI-07</t>
  </si>
  <si>
    <t>montážní materiál</t>
  </si>
  <si>
    <t>210010013</t>
  </si>
  <si>
    <t>trubka tuhá PVC 32</t>
  </si>
  <si>
    <t>210011072</t>
  </si>
  <si>
    <t>příchytka trubky tuhé PVC 32</t>
  </si>
  <si>
    <t>210010005</t>
  </si>
  <si>
    <t>trubka ohebná DN 32</t>
  </si>
  <si>
    <t>SI-08</t>
  </si>
  <si>
    <t>svítidla a jejich příslušenství včetně příplatků za ekolikvidaci</t>
  </si>
  <si>
    <t>210201073</t>
  </si>
  <si>
    <t>D - svítidlo zářivkové 2x58W-EP, IP66</t>
  </si>
  <si>
    <t>210201069</t>
  </si>
  <si>
    <t>svítidlo výbojkové 70W</t>
  </si>
  <si>
    <t>210201069.1</t>
  </si>
  <si>
    <t>svítidlo žárovkové venkovní provedení</t>
  </si>
  <si>
    <t>SI-09</t>
  </si>
  <si>
    <t>protipožární přepážky</t>
  </si>
  <si>
    <t>210020921</t>
  </si>
  <si>
    <t>požární prostupy stěnou</t>
  </si>
  <si>
    <t>SI-10</t>
  </si>
  <si>
    <t>ostatní</t>
  </si>
  <si>
    <t>HZS.1</t>
  </si>
  <si>
    <t>práce nezahrnuté v cenících 21_M a 46 -M</t>
  </si>
  <si>
    <t>hod</t>
  </si>
  <si>
    <t>HZS.2</t>
  </si>
  <si>
    <t>koordinace profesí</t>
  </si>
  <si>
    <t>R.1</t>
  </si>
  <si>
    <t>podíl prací jiných profesí než elektro 6% z materiálu+montáže</t>
  </si>
  <si>
    <t>%</t>
  </si>
  <si>
    <t>R.2</t>
  </si>
  <si>
    <t>doprava materiálu 1% z dodávky</t>
  </si>
  <si>
    <t>210280003</t>
  </si>
  <si>
    <t>revizní zpráva do objemu 1 000 000,-Kč montážních prací</t>
  </si>
  <si>
    <t>210280712</t>
  </si>
  <si>
    <t>měření intenzity osvětlení</t>
  </si>
  <si>
    <t>D1</t>
  </si>
  <si>
    <t>SI-11</t>
  </si>
  <si>
    <t>zemní a pomocné stavební práce při elektromontážích</t>
  </si>
  <si>
    <t>460690031</t>
  </si>
  <si>
    <t>upevňovací bod hmoždinkou PVC</t>
  </si>
  <si>
    <t>SO-EL.2 - rozvody nn materiál</t>
  </si>
  <si>
    <t>EL-01 - rozvaděče - náplň dle výkresové dokumentace</t>
  </si>
  <si>
    <t>EL-02 - kabely a vodiče</t>
  </si>
  <si>
    <t>EL-03 - ukončení celoplastových kabelů</t>
  </si>
  <si>
    <t>EL-04 - spínače</t>
  </si>
  <si>
    <t>EL-05 - zásuvky</t>
  </si>
  <si>
    <t>EL-06 - nosné systémy pro kabely</t>
  </si>
  <si>
    <t>EL-07 - montážní materiál</t>
  </si>
  <si>
    <t>EL-08 - svítidla a jejich příslušenství včetně příplatků za ekolikvidaci</t>
  </si>
  <si>
    <t>EL-09 - protipožární přepážky</t>
  </si>
  <si>
    <t>EL-10 - ostatní</t>
  </si>
  <si>
    <t>EL-11 - materiál pro zemní a pomocné stavební práce při elektromontážích</t>
  </si>
  <si>
    <t>EL-01</t>
  </si>
  <si>
    <t>354128101</t>
  </si>
  <si>
    <t>R-HALA NOVÁ - oceloplechová rozvodnice na povrch, 400V,50Hz, 10kA, TN-S, IP 20, obsahuje: 1 ks vypínač 400V/100A, 2ks jistič 32A/400V char.B, 11ks jistič 10A/230V/B, 1ks stykač 25A/400V, 1ks chránič 40A/30mA/400V, 6ks jistič s chráničem 16A/30mA/230V, 1ks jistič 16A/400V/B, 1ks spínací hodiny s astrálním programem, 1ks kombinovaný svodič bleskových proudů a přepětí</t>
  </si>
  <si>
    <t>354317265</t>
  </si>
  <si>
    <t>EL-02</t>
  </si>
  <si>
    <t>kabely a vodiče</t>
  </si>
  <si>
    <t>341581130</t>
  </si>
  <si>
    <t>341581083</t>
  </si>
  <si>
    <t>341581104</t>
  </si>
  <si>
    <t>341581101</t>
  </si>
  <si>
    <t>341122103</t>
  </si>
  <si>
    <t>341122104</t>
  </si>
  <si>
    <t>EL-03</t>
  </si>
  <si>
    <t>342119029</t>
  </si>
  <si>
    <t>soubor kabelových ok Cu do 70</t>
  </si>
  <si>
    <t>342119006</t>
  </si>
  <si>
    <t>soubor kabelových ok Cu do 6</t>
  </si>
  <si>
    <t>342119000</t>
  </si>
  <si>
    <t>soubor kabelových ok Cu do 2,5</t>
  </si>
  <si>
    <t>EL-04</t>
  </si>
  <si>
    <t>345355198</t>
  </si>
  <si>
    <t>vypínač  IP44 řaz.1</t>
  </si>
  <si>
    <t>EL-05</t>
  </si>
  <si>
    <t>345355321</t>
  </si>
  <si>
    <t>EL-06</t>
  </si>
  <si>
    <t>220300415</t>
  </si>
  <si>
    <t>220300416</t>
  </si>
  <si>
    <t>víko kabelového žlabu 100</t>
  </si>
  <si>
    <t>220300417</t>
  </si>
  <si>
    <t>nosník kabelového žlabu 100</t>
  </si>
  <si>
    <t>220300613</t>
  </si>
  <si>
    <t>plechové zákryty v = 2 m  na stoupací vedení</t>
  </si>
  <si>
    <t>EL-07</t>
  </si>
  <si>
    <t>345218938</t>
  </si>
  <si>
    <t>345218940</t>
  </si>
  <si>
    <t>345218901</t>
  </si>
  <si>
    <t>345711264</t>
  </si>
  <si>
    <t>krabice  rozbočovací PO</t>
  </si>
  <si>
    <t>EL-08</t>
  </si>
  <si>
    <t>34821514</t>
  </si>
  <si>
    <t>348214349</t>
  </si>
  <si>
    <t>348214312</t>
  </si>
  <si>
    <t>EL-09</t>
  </si>
  <si>
    <t>264122186</t>
  </si>
  <si>
    <t>-1367160504</t>
  </si>
  <si>
    <t>EL-10</t>
  </si>
  <si>
    <t>345000000</t>
  </si>
  <si>
    <t>materiál podružný 3% z nosného materiálu</t>
  </si>
  <si>
    <t>EL-11</t>
  </si>
  <si>
    <t>materiál pro zemní a pomocné stavební práce při elektromontážích</t>
  </si>
  <si>
    <t>314324118</t>
  </si>
  <si>
    <t>SO-EL.3 - hromosvod montáž</t>
  </si>
  <si>
    <t>H - Hromosvod</t>
  </si>
  <si>
    <t>H</t>
  </si>
  <si>
    <t>Hromosvod</t>
  </si>
  <si>
    <t>210220020</t>
  </si>
  <si>
    <t>zemnící vedení pásek FeZn 30 x 4 mm</t>
  </si>
  <si>
    <t>210220101</t>
  </si>
  <si>
    <t>vodič AlMgSi o 8 jímací</t>
  </si>
  <si>
    <t>210220111</t>
  </si>
  <si>
    <t>vodič FeZn o 10 svodový</t>
  </si>
  <si>
    <t>210220302</t>
  </si>
  <si>
    <t>svorka zkušební Sz FeZn</t>
  </si>
  <si>
    <t>210220302.1</t>
  </si>
  <si>
    <t>svorka hromosvodová</t>
  </si>
  <si>
    <t>210220401</t>
  </si>
  <si>
    <t>označení svodu - štítek</t>
  </si>
  <si>
    <t>gumoasfaltový nátěr</t>
  </si>
  <si>
    <t>210220372</t>
  </si>
  <si>
    <t>ochranný úhelník OU FeZn</t>
  </si>
  <si>
    <t>210220411</t>
  </si>
  <si>
    <t>vyrovnání svodu</t>
  </si>
  <si>
    <t>HZS</t>
  </si>
  <si>
    <t>R.3</t>
  </si>
  <si>
    <t>210280001</t>
  </si>
  <si>
    <t>revizní zpráva do objemu 100 000,-Kč montážních prací</t>
  </si>
  <si>
    <t>210280211</t>
  </si>
  <si>
    <t>měření zemního odporu 1. zemniče</t>
  </si>
  <si>
    <t>210280215</t>
  </si>
  <si>
    <t>příplatek za každý měřený zemnící bod</t>
  </si>
  <si>
    <t>210280215.1</t>
  </si>
  <si>
    <t>výkop pro uložení zemnícího pásku</t>
  </si>
  <si>
    <t>SO-EL.4 - hromosvod materiál</t>
  </si>
  <si>
    <t>354411216</t>
  </si>
  <si>
    <t>zemnící vedení  pásek FeZn 30 x 4 mm</t>
  </si>
  <si>
    <t>354411914</t>
  </si>
  <si>
    <t>vodič AlMgSi o 8  jímací</t>
  </si>
  <si>
    <t>354411099</t>
  </si>
  <si>
    <t>vodič FeZn o 10</t>
  </si>
  <si>
    <t>354321291</t>
  </si>
  <si>
    <t>podpěra vedení</t>
  </si>
  <si>
    <t>354411312</t>
  </si>
  <si>
    <t>354411318</t>
  </si>
  <si>
    <t>354411398</t>
  </si>
  <si>
    <t>348444171</t>
  </si>
  <si>
    <t>kg</t>
  </si>
  <si>
    <t>354411342</t>
  </si>
  <si>
    <t>ochranný úhelník OU  FeZn</t>
  </si>
  <si>
    <t>354411349</t>
  </si>
  <si>
    <t>držák ochranného úhelníku</t>
  </si>
  <si>
    <t>SO-ZT - Zdravotní technika</t>
  </si>
  <si>
    <t>SO-ZT.1 - Dešťová kanalizace</t>
  </si>
  <si>
    <t>0 10 0 - Stav. díl 1 - zemní práce</t>
  </si>
  <si>
    <t>0 40 0 - Stav. díl 4 - vodorovné konstrukce</t>
  </si>
  <si>
    <t>0 50 0 - Stav. díl 5 - komunikace</t>
  </si>
  <si>
    <t>0 80 0 - Stav. díl 8 - trubní vedení</t>
  </si>
  <si>
    <t>0 90 0 - Stav. díl 9 - ostatní konstrukce a práce</t>
  </si>
  <si>
    <t>7 21 0 - ZTI - Kanalizace</t>
  </si>
  <si>
    <t>0 10 0</t>
  </si>
  <si>
    <t>Stav. díl 1 - zemní práce</t>
  </si>
  <si>
    <t>Hloubení rýh š do 2000 mm v hornině tř. 3 objemu do 100 m3</t>
  </si>
  <si>
    <t>132301201</t>
  </si>
  <si>
    <t>Hloubení rýh š do 2000 mm v hornině tř. 4 objemu do 100 m3</t>
  </si>
  <si>
    <t>175101101</t>
  </si>
  <si>
    <t>Obsyp potrubí bez prohození sypaniny z hornin tř. 1 až 4 uloženým do 3 m od kraje výkopu</t>
  </si>
  <si>
    <t>151101101</t>
  </si>
  <si>
    <t>Zřízení příložného pažení a rozepření stěn rýh hl do 2 m</t>
  </si>
  <si>
    <t>151101111</t>
  </si>
  <si>
    <t>Odstranění příložného pažení a rozepření stěn rýh hl do 2 m</t>
  </si>
  <si>
    <t>Zásyp jam, šachet rýh nebo kolem objektů sypaninou se zhutněním</t>
  </si>
  <si>
    <t>113151110</t>
  </si>
  <si>
    <t>Odstranění živičného krytu frézováním pl do 500 m2 tl 20 mm s naložením</t>
  </si>
  <si>
    <t>162201151</t>
  </si>
  <si>
    <t>Vodorovné přemístění do 20 m výkopku z horniny tří. 5 až 7</t>
  </si>
  <si>
    <t>162701105</t>
  </si>
  <si>
    <t>Vodorovné přemístění do 10000 m výkopku z horniny tř. 1 až 4</t>
  </si>
  <si>
    <t>0 40 0</t>
  </si>
  <si>
    <t>Stav. díl 4 - vodorovné konstrukce</t>
  </si>
  <si>
    <t>451573111</t>
  </si>
  <si>
    <t>Lože pod potrubí otevřený výkop ze štěrkopísku</t>
  </si>
  <si>
    <t>5833733103</t>
  </si>
  <si>
    <t>štěrkopísek frakce 0-22</t>
  </si>
  <si>
    <t>0 50 0</t>
  </si>
  <si>
    <t>Stav. díl 5 - komunikace</t>
  </si>
  <si>
    <t>566901111</t>
  </si>
  <si>
    <t>Vyspravení podkladu po překopech kamenivem těženým nebo štěrkopískem</t>
  </si>
  <si>
    <t>572931111</t>
  </si>
  <si>
    <t>Vyspravení krytu vozovky po překopech obalovaným kamenivem tl 50 mm</t>
  </si>
  <si>
    <t>5893517000</t>
  </si>
  <si>
    <t>vrstva podkladní kamenivo štěrk zpevněný, cementovou maltou ŠCM</t>
  </si>
  <si>
    <t>0 80 0</t>
  </si>
  <si>
    <t>Stav. díl 8 - trubní vedení</t>
  </si>
  <si>
    <t>12017</t>
  </si>
  <si>
    <t>kanalizační potrubí PVC KG2000 SN10 DN150</t>
  </si>
  <si>
    <t>871313121</t>
  </si>
  <si>
    <t>Montáž potrubí z kanalizačních trub z PVC otevřený výkop sklon do 20 % DN 150</t>
  </si>
  <si>
    <t>871275221</t>
  </si>
  <si>
    <t>Kanalizační potrubí z tvrdého PVC-systém KG tuhost třídy SN8 DN125</t>
  </si>
  <si>
    <t>871265221</t>
  </si>
  <si>
    <t>Kanalizační potrubí z tvrdého PVC-systém KG tuhost třídy SN8 DN100</t>
  </si>
  <si>
    <t>22017</t>
  </si>
  <si>
    <t>napojení na stávající kanalizaci</t>
  </si>
  <si>
    <t>32017</t>
  </si>
  <si>
    <t>kanalizační šachta prefabrikovaná DN1000, včetně poklopu D400, stupadel,kompletace a montáže</t>
  </si>
  <si>
    <t>42017</t>
  </si>
  <si>
    <t>vpust uliční betonová včetně litinového poklopu kompletace a montáže</t>
  </si>
  <si>
    <t>0 90 0</t>
  </si>
  <si>
    <t>Stav. díl 9 - ostatní konstrukce a práce</t>
  </si>
  <si>
    <t>969021121</t>
  </si>
  <si>
    <t>Vybourání kanalizačního potrubí DN do 200 82</t>
  </si>
  <si>
    <t>52017</t>
  </si>
  <si>
    <t>zaslepení stávající kanalizace DN150</t>
  </si>
  <si>
    <t>82017</t>
  </si>
  <si>
    <t>vyblourání stávjících vpustí včetně mříže</t>
  </si>
  <si>
    <t>7 21 0</t>
  </si>
  <si>
    <t>ZTI - Kanalizace</t>
  </si>
  <si>
    <t>721141103</t>
  </si>
  <si>
    <t>Potrubí kanalizační litinové bezhrdlové DN 100 spojované CV spojkami</t>
  </si>
  <si>
    <t>5524410000</t>
  </si>
  <si>
    <t>lapač střešních splavenin - geiger DN 100 mm</t>
  </si>
  <si>
    <t>5525064400</t>
  </si>
  <si>
    <t>koleno přírubové s patkou PP litinové DN 125</t>
  </si>
  <si>
    <t>VRN - Vedlejší rozpočtové náklady</t>
  </si>
  <si>
    <t>VRN.1 - Soupis prací</t>
  </si>
  <si>
    <t xml:space="preserve">    VRN1 - Průzkumné, geodetické a projektové práce</t>
  </si>
  <si>
    <t xml:space="preserve">    VRN3 - Zařízení staveniště</t>
  </si>
  <si>
    <t xml:space="preserve">    VRN4 - Inženýrská činnost</t>
  </si>
  <si>
    <t>VRN1</t>
  </si>
  <si>
    <t>Průzkumné, geodetické a projektové práce</t>
  </si>
  <si>
    <t>013254000</t>
  </si>
  <si>
    <t>Průzkumné, geodetické a projektové práce projektové práce dokumentace stavby (výkresová a textová) skutečného provedení stavby</t>
  </si>
  <si>
    <t>Kč</t>
  </si>
  <si>
    <t>1024</t>
  </si>
  <si>
    <t>1508860053</t>
  </si>
  <si>
    <t>VRN3</t>
  </si>
  <si>
    <t>Zařízení staveniště</t>
  </si>
  <si>
    <t>030001000</t>
  </si>
  <si>
    <t>Základní rozdělení průvodních činností a nákladů zařízení staveniště</t>
  </si>
  <si>
    <t>-878085708</t>
  </si>
  <si>
    <t>VRN4</t>
  </si>
  <si>
    <t>Inženýrská činnost</t>
  </si>
  <si>
    <t>040001000</t>
  </si>
  <si>
    <t>Základní rozdělení průvodních činností a nákladů inženýrská činnost</t>
  </si>
  <si>
    <t>-1514316728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</si>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</sst>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4">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0000A8"/>
      <name val="Trebuchet MS"/>
      <family val="2"/>
    </font>
    <font>
      <sz val="8"/>
      <color rgb="FFFF0000"/>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1"/>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cellStyleXfs>
  <cellXfs count="43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pplyProtection="1">
      <alignment horizontal="center" vertical="center"/>
      <protection locked="0"/>
    </xf>
    <xf numFmtId="0" fontId="14"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2" fillId="2" borderId="0" xfId="20" applyFill="1"/>
    <xf numFmtId="0" fontId="0" fillId="2" borderId="0" xfId="0" applyFill="1"/>
    <xf numFmtId="0" fontId="14" fillId="2" borderId="0" xfId="0" applyFont="1" applyFill="1" applyAlignment="1">
      <alignment horizontal="lef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5" fillId="0" borderId="4"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0" fontId="5" fillId="0" borderId="4" xfId="0" applyFont="1" applyBorder="1" applyAlignment="1">
      <alignment vertical="center"/>
    </xf>
    <xf numFmtId="4" fontId="30" fillId="0" borderId="21"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5" fillId="0" borderId="0" xfId="0" applyFont="1" applyAlignment="1">
      <alignment horizontal="left" vertical="center"/>
    </xf>
    <xf numFmtId="0" fontId="31" fillId="0" borderId="0" xfId="20" applyFont="1" applyAlignment="1">
      <alignment horizontal="center"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3" fillId="0" borderId="21" xfId="0" applyNumberFormat="1" applyFont="1" applyBorder="1" applyAlignment="1" applyProtection="1">
      <alignment vertical="center"/>
      <protection/>
    </xf>
    <xf numFmtId="4" fontId="33" fillId="0" borderId="0" xfId="0" applyNumberFormat="1" applyFont="1" applyBorder="1" applyAlignment="1" applyProtection="1">
      <alignment vertical="center"/>
      <protection/>
    </xf>
    <xf numFmtId="166" fontId="33" fillId="0" borderId="0" xfId="0" applyNumberFormat="1" applyFont="1" applyBorder="1" applyAlignment="1" applyProtection="1">
      <alignment vertical="center"/>
      <protection/>
    </xf>
    <xf numFmtId="4" fontId="33" fillId="0" borderId="15" xfId="0" applyNumberFormat="1" applyFont="1" applyBorder="1" applyAlignment="1" applyProtection="1">
      <alignment vertical="center"/>
      <protection/>
    </xf>
    <xf numFmtId="0" fontId="6" fillId="0" borderId="0" xfId="0" applyFont="1" applyAlignment="1">
      <alignment horizontal="left" vertical="center"/>
    </xf>
    <xf numFmtId="4" fontId="33" fillId="0" borderId="22" xfId="0" applyNumberFormat="1" applyFont="1" applyBorder="1" applyAlignment="1" applyProtection="1">
      <alignment vertical="center"/>
      <protection/>
    </xf>
    <xf numFmtId="4" fontId="33" fillId="0" borderId="23" xfId="0" applyNumberFormat="1" applyFont="1" applyBorder="1" applyAlignment="1" applyProtection="1">
      <alignment vertical="center"/>
      <protection/>
    </xf>
    <xf numFmtId="166" fontId="33" fillId="0" borderId="23" xfId="0" applyNumberFormat="1" applyFont="1" applyBorder="1" applyAlignment="1" applyProtection="1">
      <alignment vertical="center"/>
      <protection/>
    </xf>
    <xf numFmtId="4" fontId="33"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5" fillId="2" borderId="0" xfId="0" applyFont="1" applyFill="1" applyAlignment="1">
      <alignment horizontal="left" vertical="center"/>
    </xf>
    <xf numFmtId="0" fontId="34"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20" fillId="0" borderId="0" xfId="0" applyFont="1" applyBorder="1" applyAlignment="1" applyProtection="1">
      <alignment horizontal="left" vertical="top"/>
      <protection locked="0"/>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5"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6"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7" fillId="0" borderId="13" xfId="0" applyNumberFormat="1" applyFont="1" applyBorder="1" applyAlignment="1" applyProtection="1">
      <alignment/>
      <protection/>
    </xf>
    <xf numFmtId="166" fontId="37" fillId="0" borderId="14" xfId="0" applyNumberFormat="1" applyFont="1" applyBorder="1" applyAlignment="1" applyProtection="1">
      <alignment/>
      <protection/>
    </xf>
    <xf numFmtId="4" fontId="38"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21"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4" fontId="8"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9" fillId="0" borderId="0" xfId="0" applyFont="1" applyAlignment="1" applyProtection="1">
      <alignment horizontal="left" vertical="center"/>
      <protection/>
    </xf>
    <xf numFmtId="0" fontId="40" fillId="0" borderId="0" xfId="0" applyFont="1" applyAlignment="1" applyProtection="1">
      <alignment vertical="center" wrapText="1"/>
      <protection/>
    </xf>
    <xf numFmtId="0" fontId="0" fillId="0" borderId="21"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horizontal="lef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3" fillId="0" borderId="4" xfId="0" applyFont="1" applyBorder="1" applyAlignment="1" applyProtection="1">
      <alignment vertical="center"/>
      <protection/>
    </xf>
    <xf numFmtId="0" fontId="13" fillId="0" borderId="0" xfId="0" applyFont="1" applyAlignment="1" applyProtection="1">
      <alignment vertical="center"/>
      <protection/>
    </xf>
    <xf numFmtId="0" fontId="39" fillId="0" borderId="0" xfId="0" applyFont="1" applyBorder="1" applyAlignment="1" applyProtection="1">
      <alignment horizontal="left" vertical="center"/>
      <protection/>
    </xf>
    <xf numFmtId="0" fontId="13" fillId="0" borderId="0" xfId="0" applyFont="1" applyBorder="1" applyAlignment="1" applyProtection="1">
      <alignment horizontal="left" vertical="center"/>
      <protection/>
    </xf>
    <xf numFmtId="0" fontId="13" fillId="0" borderId="0" xfId="0" applyFont="1" applyBorder="1" applyAlignment="1" applyProtection="1">
      <alignment horizontal="left" vertical="center" wrapText="1"/>
      <protection/>
    </xf>
    <xf numFmtId="167" fontId="13" fillId="0" borderId="0" xfId="0" applyNumberFormat="1" applyFont="1" applyBorder="1" applyAlignment="1" applyProtection="1">
      <alignment vertical="center"/>
      <protection/>
    </xf>
    <xf numFmtId="0" fontId="13" fillId="0" borderId="0" xfId="0" applyFont="1" applyAlignment="1" applyProtection="1">
      <alignment vertical="center"/>
      <protection locked="0"/>
    </xf>
    <xf numFmtId="0" fontId="13" fillId="0" borderId="4" xfId="0" applyFont="1" applyBorder="1" applyAlignment="1">
      <alignment vertical="center"/>
    </xf>
    <xf numFmtId="0" fontId="13" fillId="0" borderId="21"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40" fillId="0" borderId="0" xfId="0" applyFont="1" applyBorder="1" applyAlignment="1" applyProtection="1">
      <alignment vertical="center" wrapText="1"/>
      <protection/>
    </xf>
    <xf numFmtId="0" fontId="13" fillId="0" borderId="22" xfId="0" applyFont="1" applyBorder="1" applyAlignment="1" applyProtection="1">
      <alignment vertical="center"/>
      <protection/>
    </xf>
    <xf numFmtId="0" fontId="13" fillId="0" borderId="23" xfId="0" applyFont="1" applyBorder="1" applyAlignment="1" applyProtection="1">
      <alignment vertical="center"/>
      <protection/>
    </xf>
    <xf numFmtId="0" fontId="13" fillId="0" borderId="24" xfId="0" applyFont="1" applyBorder="1" applyAlignment="1" applyProtection="1">
      <alignment vertical="center"/>
      <protection/>
    </xf>
    <xf numFmtId="0" fontId="41" fillId="0" borderId="27" xfId="0" applyFont="1" applyBorder="1" applyAlignment="1" applyProtection="1">
      <alignment horizontal="center" vertical="center"/>
      <protection/>
    </xf>
    <xf numFmtId="49" fontId="41" fillId="0" borderId="27" xfId="0" applyNumberFormat="1" applyFont="1" applyBorder="1" applyAlignment="1" applyProtection="1">
      <alignment horizontal="left" vertical="center" wrapText="1"/>
      <protection/>
    </xf>
    <xf numFmtId="0" fontId="41" fillId="0" borderId="27" xfId="0" applyFont="1" applyBorder="1" applyAlignment="1" applyProtection="1">
      <alignment horizontal="left" vertical="center" wrapText="1"/>
      <protection/>
    </xf>
    <xf numFmtId="0" fontId="41" fillId="0" borderId="27" xfId="0" applyFont="1" applyBorder="1" applyAlignment="1" applyProtection="1">
      <alignment horizontal="center" vertical="center" wrapText="1"/>
      <protection/>
    </xf>
    <xf numFmtId="167" fontId="41" fillId="0" borderId="27" xfId="0" applyNumberFormat="1" applyFont="1" applyBorder="1" applyAlignment="1" applyProtection="1">
      <alignment vertical="center"/>
      <protection/>
    </xf>
    <xf numFmtId="4" fontId="41" fillId="3" borderId="27" xfId="0" applyNumberFormat="1" applyFont="1" applyFill="1" applyBorder="1" applyAlignment="1" applyProtection="1">
      <alignment vertical="center"/>
      <protection locked="0"/>
    </xf>
    <xf numFmtId="4" fontId="41" fillId="0" borderId="27" xfId="0" applyNumberFormat="1" applyFont="1" applyBorder="1" applyAlignment="1" applyProtection="1">
      <alignment vertical="center"/>
      <protection/>
    </xf>
    <xf numFmtId="0" fontId="41" fillId="0" borderId="4" xfId="0" applyFont="1" applyBorder="1" applyAlignment="1">
      <alignment vertical="center"/>
    </xf>
    <xf numFmtId="0" fontId="41" fillId="3" borderId="27"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Border="1" applyAlignment="1" applyProtection="1">
      <alignment horizontal="left" vertical="center"/>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167" fontId="0" fillId="3" borderId="27" xfId="0" applyNumberFormat="1" applyFont="1" applyFill="1" applyBorder="1" applyAlignment="1" applyProtection="1">
      <alignment vertical="center"/>
      <protection locked="0"/>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41" fillId="0" borderId="23" xfId="0" applyFont="1" applyBorder="1" applyAlignment="1" applyProtection="1">
      <alignment horizontal="center"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0" xfId="0"/>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0" fontId="27" fillId="0" borderId="0" xfId="0" applyFont="1" applyAlignment="1" applyProtection="1">
      <alignment horizontal="left" vertical="center" wrapText="1"/>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34" fillId="2" borderId="0" xfId="20" applyFont="1" applyFill="1" applyAlignment="1">
      <alignment vertical="center"/>
    </xf>
    <xf numFmtId="0" fontId="20"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20" fillId="0" borderId="0" xfId="0" applyFont="1" applyBorder="1" applyAlignment="1" applyProtection="1">
      <alignment horizontal="left" vertical="center"/>
      <protection/>
    </xf>
    <xf numFmtId="0" fontId="3" fillId="0" borderId="0" xfId="0" applyFont="1" applyBorder="1" applyAlignment="1" applyProtection="1">
      <alignment horizontal="left" vertical="center" wrapText="1"/>
      <protection locked="0"/>
    </xf>
    <xf numFmtId="0" fontId="17" fillId="0" borderId="0" xfId="0" applyFont="1" applyBorder="1" applyAlignment="1" applyProtection="1">
      <alignment horizontal="center" vertical="center" wrapText="1"/>
      <protection locked="0"/>
    </xf>
    <xf numFmtId="0" fontId="29"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29"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6"/>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7" t="s">
        <v>0</v>
      </c>
      <c r="B1" s="18"/>
      <c r="C1" s="18"/>
      <c r="D1" s="19" t="s">
        <v>1</v>
      </c>
      <c r="E1" s="18"/>
      <c r="F1" s="18"/>
      <c r="G1" s="18"/>
      <c r="H1" s="18"/>
      <c r="I1" s="18"/>
      <c r="J1" s="18"/>
      <c r="K1" s="20" t="s">
        <v>2</v>
      </c>
      <c r="L1" s="20"/>
      <c r="M1" s="20"/>
      <c r="N1" s="20"/>
      <c r="O1" s="20"/>
      <c r="P1" s="20"/>
      <c r="Q1" s="20"/>
      <c r="R1" s="20"/>
      <c r="S1" s="20"/>
      <c r="T1" s="18"/>
      <c r="U1" s="18"/>
      <c r="V1" s="18"/>
      <c r="W1" s="20" t="s">
        <v>3</v>
      </c>
      <c r="X1" s="20"/>
      <c r="Y1" s="20"/>
      <c r="Z1" s="20"/>
      <c r="AA1" s="20"/>
      <c r="AB1" s="20"/>
      <c r="AC1" s="20"/>
      <c r="AD1" s="20"/>
      <c r="AE1" s="20"/>
      <c r="AF1" s="20"/>
      <c r="AG1" s="20"/>
      <c r="AH1" s="20"/>
      <c r="AI1" s="21"/>
      <c r="AJ1" s="22"/>
      <c r="AK1" s="22"/>
      <c r="AL1" s="22"/>
      <c r="AM1" s="22"/>
      <c r="AN1" s="22"/>
      <c r="AO1" s="22"/>
      <c r="AP1" s="22"/>
      <c r="AQ1" s="22"/>
      <c r="AR1" s="22"/>
      <c r="AS1" s="22"/>
      <c r="AT1" s="22"/>
      <c r="AU1" s="22"/>
      <c r="AV1" s="22"/>
      <c r="AW1" s="22"/>
      <c r="AX1" s="22"/>
      <c r="AY1" s="22"/>
      <c r="AZ1" s="22"/>
      <c r="BA1" s="23" t="s">
        <v>4</v>
      </c>
      <c r="BB1" s="23" t="s">
        <v>5</v>
      </c>
      <c r="BC1" s="22"/>
      <c r="BD1" s="22"/>
      <c r="BE1" s="22"/>
      <c r="BF1" s="22"/>
      <c r="BG1" s="22"/>
      <c r="BH1" s="22"/>
      <c r="BI1" s="22"/>
      <c r="BJ1" s="22"/>
      <c r="BK1" s="22"/>
      <c r="BL1" s="22"/>
      <c r="BM1" s="22"/>
      <c r="BN1" s="22"/>
      <c r="BO1" s="22"/>
      <c r="BP1" s="22"/>
      <c r="BQ1" s="22"/>
      <c r="BR1" s="22"/>
      <c r="BT1" s="24" t="s">
        <v>6</v>
      </c>
      <c r="BU1" s="24" t="s">
        <v>6</v>
      </c>
      <c r="BV1" s="24" t="s">
        <v>7</v>
      </c>
    </row>
    <row r="2" spans="3:72" ht="36.95" customHeight="1">
      <c r="AR2" s="373"/>
      <c r="AS2" s="373"/>
      <c r="AT2" s="373"/>
      <c r="AU2" s="373"/>
      <c r="AV2" s="373"/>
      <c r="AW2" s="373"/>
      <c r="AX2" s="373"/>
      <c r="AY2" s="373"/>
      <c r="AZ2" s="373"/>
      <c r="BA2" s="373"/>
      <c r="BB2" s="373"/>
      <c r="BC2" s="373"/>
      <c r="BD2" s="373"/>
      <c r="BE2" s="373"/>
      <c r="BS2" s="25" t="s">
        <v>8</v>
      </c>
      <c r="BT2" s="25" t="s">
        <v>9</v>
      </c>
    </row>
    <row r="3" spans="2:72" ht="6.95" customHeight="1">
      <c r="B3" s="26"/>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8"/>
      <c r="BS3" s="25" t="s">
        <v>8</v>
      </c>
      <c r="BT3" s="25" t="s">
        <v>10</v>
      </c>
    </row>
    <row r="4" spans="2:71" ht="36.95" customHeight="1">
      <c r="B4" s="29"/>
      <c r="C4" s="30"/>
      <c r="D4" s="31" t="s">
        <v>11</v>
      </c>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2"/>
      <c r="AS4" s="33" t="s">
        <v>12</v>
      </c>
      <c r="BE4" s="34" t="s">
        <v>13</v>
      </c>
      <c r="BS4" s="25" t="s">
        <v>14</v>
      </c>
    </row>
    <row r="5" spans="2:71" ht="14.45" customHeight="1">
      <c r="B5" s="29"/>
      <c r="C5" s="30"/>
      <c r="D5" s="35" t="s">
        <v>15</v>
      </c>
      <c r="E5" s="30"/>
      <c r="F5" s="30"/>
      <c r="G5" s="30"/>
      <c r="H5" s="30"/>
      <c r="I5" s="30"/>
      <c r="J5" s="30"/>
      <c r="K5" s="406" t="s">
        <v>16</v>
      </c>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c r="AL5" s="407"/>
      <c r="AM5" s="407"/>
      <c r="AN5" s="407"/>
      <c r="AO5" s="407"/>
      <c r="AP5" s="30"/>
      <c r="AQ5" s="32"/>
      <c r="BE5" s="404" t="s">
        <v>17</v>
      </c>
      <c r="BS5" s="25" t="s">
        <v>8</v>
      </c>
    </row>
    <row r="6" spans="2:71" ht="36.95" customHeight="1">
      <c r="B6" s="29"/>
      <c r="C6" s="30"/>
      <c r="D6" s="37" t="s">
        <v>18</v>
      </c>
      <c r="E6" s="30"/>
      <c r="F6" s="30"/>
      <c r="G6" s="30"/>
      <c r="H6" s="30"/>
      <c r="I6" s="30"/>
      <c r="J6" s="30"/>
      <c r="K6" s="408" t="s">
        <v>19</v>
      </c>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30"/>
      <c r="AQ6" s="32"/>
      <c r="BE6" s="405"/>
      <c r="BS6" s="25" t="s">
        <v>20</v>
      </c>
    </row>
    <row r="7" spans="2:71" ht="14.45" customHeight="1">
      <c r="B7" s="29"/>
      <c r="C7" s="30"/>
      <c r="D7" s="38" t="s">
        <v>21</v>
      </c>
      <c r="E7" s="30"/>
      <c r="F7" s="30"/>
      <c r="G7" s="30"/>
      <c r="H7" s="30"/>
      <c r="I7" s="30"/>
      <c r="J7" s="30"/>
      <c r="K7" s="36" t="s">
        <v>22</v>
      </c>
      <c r="L7" s="30"/>
      <c r="M7" s="30"/>
      <c r="N7" s="30"/>
      <c r="O7" s="30"/>
      <c r="P7" s="30"/>
      <c r="Q7" s="30"/>
      <c r="R7" s="30"/>
      <c r="S7" s="30"/>
      <c r="T7" s="30"/>
      <c r="U7" s="30"/>
      <c r="V7" s="30"/>
      <c r="W7" s="30"/>
      <c r="X7" s="30"/>
      <c r="Y7" s="30"/>
      <c r="Z7" s="30"/>
      <c r="AA7" s="30"/>
      <c r="AB7" s="30"/>
      <c r="AC7" s="30"/>
      <c r="AD7" s="30"/>
      <c r="AE7" s="30"/>
      <c r="AF7" s="30"/>
      <c r="AG7" s="30"/>
      <c r="AH7" s="30"/>
      <c r="AI7" s="30"/>
      <c r="AJ7" s="30"/>
      <c r="AK7" s="38" t="s">
        <v>23</v>
      </c>
      <c r="AL7" s="30"/>
      <c r="AM7" s="30"/>
      <c r="AN7" s="36" t="s">
        <v>24</v>
      </c>
      <c r="AO7" s="30"/>
      <c r="AP7" s="30"/>
      <c r="AQ7" s="32"/>
      <c r="BE7" s="405"/>
      <c r="BS7" s="25" t="s">
        <v>25</v>
      </c>
    </row>
    <row r="8" spans="2:71" ht="14.45" customHeight="1">
      <c r="B8" s="29"/>
      <c r="C8" s="30"/>
      <c r="D8" s="38" t="s">
        <v>26</v>
      </c>
      <c r="E8" s="30"/>
      <c r="F8" s="30"/>
      <c r="G8" s="30"/>
      <c r="H8" s="30"/>
      <c r="I8" s="30"/>
      <c r="J8" s="30"/>
      <c r="K8" s="36" t="s">
        <v>27</v>
      </c>
      <c r="L8" s="30"/>
      <c r="M8" s="30"/>
      <c r="N8" s="30"/>
      <c r="O8" s="30"/>
      <c r="P8" s="30"/>
      <c r="Q8" s="30"/>
      <c r="R8" s="30"/>
      <c r="S8" s="30"/>
      <c r="T8" s="30"/>
      <c r="U8" s="30"/>
      <c r="V8" s="30"/>
      <c r="W8" s="30"/>
      <c r="X8" s="30"/>
      <c r="Y8" s="30"/>
      <c r="Z8" s="30"/>
      <c r="AA8" s="30"/>
      <c r="AB8" s="30"/>
      <c r="AC8" s="30"/>
      <c r="AD8" s="30"/>
      <c r="AE8" s="30"/>
      <c r="AF8" s="30"/>
      <c r="AG8" s="30"/>
      <c r="AH8" s="30"/>
      <c r="AI8" s="30"/>
      <c r="AJ8" s="30"/>
      <c r="AK8" s="38" t="s">
        <v>28</v>
      </c>
      <c r="AL8" s="30"/>
      <c r="AM8" s="30"/>
      <c r="AN8" s="39" t="s">
        <v>29</v>
      </c>
      <c r="AO8" s="30"/>
      <c r="AP8" s="30"/>
      <c r="AQ8" s="32"/>
      <c r="BE8" s="405"/>
      <c r="BS8" s="25" t="s">
        <v>30</v>
      </c>
    </row>
    <row r="9" spans="2:71" ht="29.25" customHeight="1">
      <c r="B9" s="29"/>
      <c r="C9" s="30"/>
      <c r="D9" s="35" t="s">
        <v>31</v>
      </c>
      <c r="E9" s="30"/>
      <c r="F9" s="30"/>
      <c r="G9" s="30"/>
      <c r="H9" s="30"/>
      <c r="I9" s="30"/>
      <c r="J9" s="30"/>
      <c r="K9" s="40" t="s">
        <v>32</v>
      </c>
      <c r="L9" s="30"/>
      <c r="M9" s="30"/>
      <c r="N9" s="30"/>
      <c r="O9" s="30"/>
      <c r="P9" s="30"/>
      <c r="Q9" s="30"/>
      <c r="R9" s="30"/>
      <c r="S9" s="30"/>
      <c r="T9" s="30"/>
      <c r="U9" s="30"/>
      <c r="V9" s="30"/>
      <c r="W9" s="30"/>
      <c r="X9" s="30"/>
      <c r="Y9" s="30"/>
      <c r="Z9" s="30"/>
      <c r="AA9" s="30"/>
      <c r="AB9" s="30"/>
      <c r="AC9" s="30"/>
      <c r="AD9" s="30"/>
      <c r="AE9" s="30"/>
      <c r="AF9" s="30"/>
      <c r="AG9" s="30"/>
      <c r="AH9" s="30"/>
      <c r="AI9" s="30"/>
      <c r="AJ9" s="30"/>
      <c r="AK9" s="35" t="s">
        <v>33</v>
      </c>
      <c r="AL9" s="30"/>
      <c r="AM9" s="30"/>
      <c r="AN9" s="40" t="s">
        <v>34</v>
      </c>
      <c r="AO9" s="30"/>
      <c r="AP9" s="30"/>
      <c r="AQ9" s="32"/>
      <c r="BE9" s="405"/>
      <c r="BS9" s="25" t="s">
        <v>35</v>
      </c>
    </row>
    <row r="10" spans="2:71" ht="14.45" customHeight="1">
      <c r="B10" s="29"/>
      <c r="C10" s="30"/>
      <c r="D10" s="38" t="s">
        <v>36</v>
      </c>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8" t="s">
        <v>37</v>
      </c>
      <c r="AL10" s="30"/>
      <c r="AM10" s="30"/>
      <c r="AN10" s="36" t="s">
        <v>38</v>
      </c>
      <c r="AO10" s="30"/>
      <c r="AP10" s="30"/>
      <c r="AQ10" s="32"/>
      <c r="BE10" s="405"/>
      <c r="BS10" s="25" t="s">
        <v>20</v>
      </c>
    </row>
    <row r="11" spans="2:71" ht="18.4" customHeight="1">
      <c r="B11" s="29"/>
      <c r="C11" s="30"/>
      <c r="D11" s="30"/>
      <c r="E11" s="36" t="s">
        <v>39</v>
      </c>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8" t="s">
        <v>40</v>
      </c>
      <c r="AL11" s="30"/>
      <c r="AM11" s="30"/>
      <c r="AN11" s="36" t="s">
        <v>41</v>
      </c>
      <c r="AO11" s="30"/>
      <c r="AP11" s="30"/>
      <c r="AQ11" s="32"/>
      <c r="BE11" s="405"/>
      <c r="BS11" s="25" t="s">
        <v>20</v>
      </c>
    </row>
    <row r="12" spans="2:71" ht="6.95" customHeight="1">
      <c r="B12" s="29"/>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2"/>
      <c r="BE12" s="405"/>
      <c r="BS12" s="25" t="s">
        <v>20</v>
      </c>
    </row>
    <row r="13" spans="2:71" ht="14.45" customHeight="1">
      <c r="B13" s="29"/>
      <c r="C13" s="30"/>
      <c r="D13" s="38" t="s">
        <v>42</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8" t="s">
        <v>37</v>
      </c>
      <c r="AL13" s="30"/>
      <c r="AM13" s="30"/>
      <c r="AN13" s="41" t="s">
        <v>43</v>
      </c>
      <c r="AO13" s="30"/>
      <c r="AP13" s="30"/>
      <c r="AQ13" s="32"/>
      <c r="BE13" s="405"/>
      <c r="BS13" s="25" t="s">
        <v>20</v>
      </c>
    </row>
    <row r="14" spans="2:71" ht="15">
      <c r="B14" s="29"/>
      <c r="C14" s="30"/>
      <c r="D14" s="30"/>
      <c r="E14" s="409" t="s">
        <v>43</v>
      </c>
      <c r="F14" s="410"/>
      <c r="G14" s="410"/>
      <c r="H14" s="410"/>
      <c r="I14" s="410"/>
      <c r="J14" s="410"/>
      <c r="K14" s="410"/>
      <c r="L14" s="410"/>
      <c r="M14" s="410"/>
      <c r="N14" s="410"/>
      <c r="O14" s="410"/>
      <c r="P14" s="410"/>
      <c r="Q14" s="410"/>
      <c r="R14" s="410"/>
      <c r="S14" s="410"/>
      <c r="T14" s="410"/>
      <c r="U14" s="410"/>
      <c r="V14" s="410"/>
      <c r="W14" s="410"/>
      <c r="X14" s="410"/>
      <c r="Y14" s="410"/>
      <c r="Z14" s="410"/>
      <c r="AA14" s="410"/>
      <c r="AB14" s="410"/>
      <c r="AC14" s="410"/>
      <c r="AD14" s="410"/>
      <c r="AE14" s="410"/>
      <c r="AF14" s="410"/>
      <c r="AG14" s="410"/>
      <c r="AH14" s="410"/>
      <c r="AI14" s="410"/>
      <c r="AJ14" s="410"/>
      <c r="AK14" s="38" t="s">
        <v>40</v>
      </c>
      <c r="AL14" s="30"/>
      <c r="AM14" s="30"/>
      <c r="AN14" s="41" t="s">
        <v>43</v>
      </c>
      <c r="AO14" s="30"/>
      <c r="AP14" s="30"/>
      <c r="AQ14" s="32"/>
      <c r="BE14" s="405"/>
      <c r="BS14" s="25" t="s">
        <v>20</v>
      </c>
    </row>
    <row r="15" spans="2:71" ht="6.95" customHeight="1">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2"/>
      <c r="BE15" s="405"/>
      <c r="BS15" s="25" t="s">
        <v>6</v>
      </c>
    </row>
    <row r="16" spans="2:71" ht="14.45" customHeight="1">
      <c r="B16" s="29"/>
      <c r="C16" s="30"/>
      <c r="D16" s="38" t="s">
        <v>44</v>
      </c>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8" t="s">
        <v>37</v>
      </c>
      <c r="AL16" s="30"/>
      <c r="AM16" s="30"/>
      <c r="AN16" s="36" t="s">
        <v>45</v>
      </c>
      <c r="AO16" s="30"/>
      <c r="AP16" s="30"/>
      <c r="AQ16" s="32"/>
      <c r="BE16" s="405"/>
      <c r="BS16" s="25" t="s">
        <v>6</v>
      </c>
    </row>
    <row r="17" spans="2:71" ht="18.4" customHeight="1">
      <c r="B17" s="29"/>
      <c r="C17" s="30"/>
      <c r="D17" s="30"/>
      <c r="E17" s="36" t="s">
        <v>46</v>
      </c>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8" t="s">
        <v>40</v>
      </c>
      <c r="AL17" s="30"/>
      <c r="AM17" s="30"/>
      <c r="AN17" s="36" t="s">
        <v>47</v>
      </c>
      <c r="AO17" s="30"/>
      <c r="AP17" s="30"/>
      <c r="AQ17" s="32"/>
      <c r="BE17" s="405"/>
      <c r="BS17" s="25" t="s">
        <v>48</v>
      </c>
    </row>
    <row r="18" spans="2:71" ht="6.95" customHeight="1">
      <c r="B18" s="29"/>
      <c r="C18" s="30"/>
      <c r="D18" s="30"/>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2"/>
      <c r="BE18" s="405"/>
      <c r="BS18" s="25" t="s">
        <v>8</v>
      </c>
    </row>
    <row r="19" spans="2:71" ht="14.45" customHeight="1">
      <c r="B19" s="29"/>
      <c r="C19" s="30"/>
      <c r="D19" s="38" t="s">
        <v>49</v>
      </c>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2"/>
      <c r="BE19" s="405"/>
      <c r="BS19" s="25" t="s">
        <v>8</v>
      </c>
    </row>
    <row r="20" spans="2:71" ht="48.75" customHeight="1">
      <c r="B20" s="29"/>
      <c r="C20" s="30"/>
      <c r="D20" s="30"/>
      <c r="E20" s="411" t="s">
        <v>50</v>
      </c>
      <c r="F20" s="411"/>
      <c r="G20" s="411"/>
      <c r="H20" s="411"/>
      <c r="I20" s="411"/>
      <c r="J20" s="411"/>
      <c r="K20" s="411"/>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1"/>
      <c r="AM20" s="411"/>
      <c r="AN20" s="411"/>
      <c r="AO20" s="30"/>
      <c r="AP20" s="30"/>
      <c r="AQ20" s="32"/>
      <c r="BE20" s="405"/>
      <c r="BS20" s="25" t="s">
        <v>6</v>
      </c>
    </row>
    <row r="21" spans="2:57" ht="6.95" customHeight="1">
      <c r="B21" s="29"/>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2"/>
      <c r="BE21" s="405"/>
    </row>
    <row r="22" spans="2:57" ht="6.95" customHeight="1">
      <c r="B22" s="29"/>
      <c r="C22" s="30"/>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30"/>
      <c r="AQ22" s="32"/>
      <c r="BE22" s="405"/>
    </row>
    <row r="23" spans="2:57" s="1" customFormat="1" ht="25.9" customHeight="1">
      <c r="B23" s="43"/>
      <c r="C23" s="44"/>
      <c r="D23" s="45" t="s">
        <v>51</v>
      </c>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12">
        <f>ROUND(AG51,2)</f>
        <v>0</v>
      </c>
      <c r="AL23" s="413"/>
      <c r="AM23" s="413"/>
      <c r="AN23" s="413"/>
      <c r="AO23" s="413"/>
      <c r="AP23" s="44"/>
      <c r="AQ23" s="47"/>
      <c r="BE23" s="405"/>
    </row>
    <row r="24" spans="2:57" s="1" customFormat="1" ht="6.95" customHeight="1">
      <c r="B24" s="43"/>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7"/>
      <c r="BE24" s="405"/>
    </row>
    <row r="25" spans="2:57" s="1" customFormat="1" ht="13.5">
      <c r="B25" s="43"/>
      <c r="C25" s="44"/>
      <c r="D25" s="44"/>
      <c r="E25" s="44"/>
      <c r="F25" s="44"/>
      <c r="G25" s="44"/>
      <c r="H25" s="44"/>
      <c r="I25" s="44"/>
      <c r="J25" s="44"/>
      <c r="K25" s="44"/>
      <c r="L25" s="414" t="s">
        <v>52</v>
      </c>
      <c r="M25" s="414"/>
      <c r="N25" s="414"/>
      <c r="O25" s="414"/>
      <c r="P25" s="44"/>
      <c r="Q25" s="44"/>
      <c r="R25" s="44"/>
      <c r="S25" s="44"/>
      <c r="T25" s="44"/>
      <c r="U25" s="44"/>
      <c r="V25" s="44"/>
      <c r="W25" s="414" t="s">
        <v>53</v>
      </c>
      <c r="X25" s="414"/>
      <c r="Y25" s="414"/>
      <c r="Z25" s="414"/>
      <c r="AA25" s="414"/>
      <c r="AB25" s="414"/>
      <c r="AC25" s="414"/>
      <c r="AD25" s="414"/>
      <c r="AE25" s="414"/>
      <c r="AF25" s="44"/>
      <c r="AG25" s="44"/>
      <c r="AH25" s="44"/>
      <c r="AI25" s="44"/>
      <c r="AJ25" s="44"/>
      <c r="AK25" s="414" t="s">
        <v>54</v>
      </c>
      <c r="AL25" s="414"/>
      <c r="AM25" s="414"/>
      <c r="AN25" s="414"/>
      <c r="AO25" s="414"/>
      <c r="AP25" s="44"/>
      <c r="AQ25" s="47"/>
      <c r="BE25" s="405"/>
    </row>
    <row r="26" spans="2:57" s="2" customFormat="1" ht="14.45" customHeight="1">
      <c r="B26" s="49"/>
      <c r="C26" s="50"/>
      <c r="D26" s="51" t="s">
        <v>55</v>
      </c>
      <c r="E26" s="50"/>
      <c r="F26" s="51" t="s">
        <v>56</v>
      </c>
      <c r="G26" s="50"/>
      <c r="H26" s="50"/>
      <c r="I26" s="50"/>
      <c r="J26" s="50"/>
      <c r="K26" s="50"/>
      <c r="L26" s="397">
        <v>0.21</v>
      </c>
      <c r="M26" s="398"/>
      <c r="N26" s="398"/>
      <c r="O26" s="398"/>
      <c r="P26" s="50"/>
      <c r="Q26" s="50"/>
      <c r="R26" s="50"/>
      <c r="S26" s="50"/>
      <c r="T26" s="50"/>
      <c r="U26" s="50"/>
      <c r="V26" s="50"/>
      <c r="W26" s="399">
        <f>ROUND(AZ51,2)</f>
        <v>0</v>
      </c>
      <c r="X26" s="398"/>
      <c r="Y26" s="398"/>
      <c r="Z26" s="398"/>
      <c r="AA26" s="398"/>
      <c r="AB26" s="398"/>
      <c r="AC26" s="398"/>
      <c r="AD26" s="398"/>
      <c r="AE26" s="398"/>
      <c r="AF26" s="50"/>
      <c r="AG26" s="50"/>
      <c r="AH26" s="50"/>
      <c r="AI26" s="50"/>
      <c r="AJ26" s="50"/>
      <c r="AK26" s="399">
        <f>ROUND(AV51,2)</f>
        <v>0</v>
      </c>
      <c r="AL26" s="398"/>
      <c r="AM26" s="398"/>
      <c r="AN26" s="398"/>
      <c r="AO26" s="398"/>
      <c r="AP26" s="50"/>
      <c r="AQ26" s="52"/>
      <c r="BE26" s="405"/>
    </row>
    <row r="27" spans="2:57" s="2" customFormat="1" ht="14.45" customHeight="1">
      <c r="B27" s="49"/>
      <c r="C27" s="50"/>
      <c r="D27" s="50"/>
      <c r="E27" s="50"/>
      <c r="F27" s="51" t="s">
        <v>57</v>
      </c>
      <c r="G27" s="50"/>
      <c r="H27" s="50"/>
      <c r="I27" s="50"/>
      <c r="J27" s="50"/>
      <c r="K27" s="50"/>
      <c r="L27" s="397">
        <v>0.15</v>
      </c>
      <c r="M27" s="398"/>
      <c r="N27" s="398"/>
      <c r="O27" s="398"/>
      <c r="P27" s="50"/>
      <c r="Q27" s="50"/>
      <c r="R27" s="50"/>
      <c r="S27" s="50"/>
      <c r="T27" s="50"/>
      <c r="U27" s="50"/>
      <c r="V27" s="50"/>
      <c r="W27" s="399">
        <f>ROUND(BA51,2)</f>
        <v>0</v>
      </c>
      <c r="X27" s="398"/>
      <c r="Y27" s="398"/>
      <c r="Z27" s="398"/>
      <c r="AA27" s="398"/>
      <c r="AB27" s="398"/>
      <c r="AC27" s="398"/>
      <c r="AD27" s="398"/>
      <c r="AE27" s="398"/>
      <c r="AF27" s="50"/>
      <c r="AG27" s="50"/>
      <c r="AH27" s="50"/>
      <c r="AI27" s="50"/>
      <c r="AJ27" s="50"/>
      <c r="AK27" s="399">
        <f>ROUND(AW51,2)</f>
        <v>0</v>
      </c>
      <c r="AL27" s="398"/>
      <c r="AM27" s="398"/>
      <c r="AN27" s="398"/>
      <c r="AO27" s="398"/>
      <c r="AP27" s="50"/>
      <c r="AQ27" s="52"/>
      <c r="BE27" s="405"/>
    </row>
    <row r="28" spans="2:57" s="2" customFormat="1" ht="14.45" customHeight="1" hidden="1">
      <c r="B28" s="49"/>
      <c r="C28" s="50"/>
      <c r="D28" s="50"/>
      <c r="E28" s="50"/>
      <c r="F28" s="51" t="s">
        <v>58</v>
      </c>
      <c r="G28" s="50"/>
      <c r="H28" s="50"/>
      <c r="I28" s="50"/>
      <c r="J28" s="50"/>
      <c r="K28" s="50"/>
      <c r="L28" s="397">
        <v>0.21</v>
      </c>
      <c r="M28" s="398"/>
      <c r="N28" s="398"/>
      <c r="O28" s="398"/>
      <c r="P28" s="50"/>
      <c r="Q28" s="50"/>
      <c r="R28" s="50"/>
      <c r="S28" s="50"/>
      <c r="T28" s="50"/>
      <c r="U28" s="50"/>
      <c r="V28" s="50"/>
      <c r="W28" s="399">
        <f>ROUND(BB51,2)</f>
        <v>0</v>
      </c>
      <c r="X28" s="398"/>
      <c r="Y28" s="398"/>
      <c r="Z28" s="398"/>
      <c r="AA28" s="398"/>
      <c r="AB28" s="398"/>
      <c r="AC28" s="398"/>
      <c r="AD28" s="398"/>
      <c r="AE28" s="398"/>
      <c r="AF28" s="50"/>
      <c r="AG28" s="50"/>
      <c r="AH28" s="50"/>
      <c r="AI28" s="50"/>
      <c r="AJ28" s="50"/>
      <c r="AK28" s="399">
        <v>0</v>
      </c>
      <c r="AL28" s="398"/>
      <c r="AM28" s="398"/>
      <c r="AN28" s="398"/>
      <c r="AO28" s="398"/>
      <c r="AP28" s="50"/>
      <c r="AQ28" s="52"/>
      <c r="BE28" s="405"/>
    </row>
    <row r="29" spans="2:57" s="2" customFormat="1" ht="14.45" customHeight="1" hidden="1">
      <c r="B29" s="49"/>
      <c r="C29" s="50"/>
      <c r="D29" s="50"/>
      <c r="E29" s="50"/>
      <c r="F29" s="51" t="s">
        <v>59</v>
      </c>
      <c r="G29" s="50"/>
      <c r="H29" s="50"/>
      <c r="I29" s="50"/>
      <c r="J29" s="50"/>
      <c r="K29" s="50"/>
      <c r="L29" s="397">
        <v>0.15</v>
      </c>
      <c r="M29" s="398"/>
      <c r="N29" s="398"/>
      <c r="O29" s="398"/>
      <c r="P29" s="50"/>
      <c r="Q29" s="50"/>
      <c r="R29" s="50"/>
      <c r="S29" s="50"/>
      <c r="T29" s="50"/>
      <c r="U29" s="50"/>
      <c r="V29" s="50"/>
      <c r="W29" s="399">
        <f>ROUND(BC51,2)</f>
        <v>0</v>
      </c>
      <c r="X29" s="398"/>
      <c r="Y29" s="398"/>
      <c r="Z29" s="398"/>
      <c r="AA29" s="398"/>
      <c r="AB29" s="398"/>
      <c r="AC29" s="398"/>
      <c r="AD29" s="398"/>
      <c r="AE29" s="398"/>
      <c r="AF29" s="50"/>
      <c r="AG29" s="50"/>
      <c r="AH29" s="50"/>
      <c r="AI29" s="50"/>
      <c r="AJ29" s="50"/>
      <c r="AK29" s="399">
        <v>0</v>
      </c>
      <c r="AL29" s="398"/>
      <c r="AM29" s="398"/>
      <c r="AN29" s="398"/>
      <c r="AO29" s="398"/>
      <c r="AP29" s="50"/>
      <c r="AQ29" s="52"/>
      <c r="BE29" s="405"/>
    </row>
    <row r="30" spans="2:57" s="2" customFormat="1" ht="14.45" customHeight="1" hidden="1">
      <c r="B30" s="49"/>
      <c r="C30" s="50"/>
      <c r="D30" s="50"/>
      <c r="E30" s="50"/>
      <c r="F30" s="51" t="s">
        <v>60</v>
      </c>
      <c r="G30" s="50"/>
      <c r="H30" s="50"/>
      <c r="I30" s="50"/>
      <c r="J30" s="50"/>
      <c r="K30" s="50"/>
      <c r="L30" s="397">
        <v>0</v>
      </c>
      <c r="M30" s="398"/>
      <c r="N30" s="398"/>
      <c r="O30" s="398"/>
      <c r="P30" s="50"/>
      <c r="Q30" s="50"/>
      <c r="R30" s="50"/>
      <c r="S30" s="50"/>
      <c r="T30" s="50"/>
      <c r="U30" s="50"/>
      <c r="V30" s="50"/>
      <c r="W30" s="399">
        <f>ROUND(BD51,2)</f>
        <v>0</v>
      </c>
      <c r="X30" s="398"/>
      <c r="Y30" s="398"/>
      <c r="Z30" s="398"/>
      <c r="AA30" s="398"/>
      <c r="AB30" s="398"/>
      <c r="AC30" s="398"/>
      <c r="AD30" s="398"/>
      <c r="AE30" s="398"/>
      <c r="AF30" s="50"/>
      <c r="AG30" s="50"/>
      <c r="AH30" s="50"/>
      <c r="AI30" s="50"/>
      <c r="AJ30" s="50"/>
      <c r="AK30" s="399">
        <v>0</v>
      </c>
      <c r="AL30" s="398"/>
      <c r="AM30" s="398"/>
      <c r="AN30" s="398"/>
      <c r="AO30" s="398"/>
      <c r="AP30" s="50"/>
      <c r="AQ30" s="52"/>
      <c r="BE30" s="405"/>
    </row>
    <row r="31" spans="2:57" s="1" customFormat="1" ht="6.95" customHeight="1">
      <c r="B31" s="43"/>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7"/>
      <c r="BE31" s="405"/>
    </row>
    <row r="32" spans="2:57" s="1" customFormat="1" ht="25.9" customHeight="1">
      <c r="B32" s="43"/>
      <c r="C32" s="53"/>
      <c r="D32" s="54" t="s">
        <v>61</v>
      </c>
      <c r="E32" s="55"/>
      <c r="F32" s="55"/>
      <c r="G32" s="55"/>
      <c r="H32" s="55"/>
      <c r="I32" s="55"/>
      <c r="J32" s="55"/>
      <c r="K32" s="55"/>
      <c r="L32" s="55"/>
      <c r="M32" s="55"/>
      <c r="N32" s="55"/>
      <c r="O32" s="55"/>
      <c r="P32" s="55"/>
      <c r="Q32" s="55"/>
      <c r="R32" s="55"/>
      <c r="S32" s="55"/>
      <c r="T32" s="56" t="s">
        <v>62</v>
      </c>
      <c r="U32" s="55"/>
      <c r="V32" s="55"/>
      <c r="W32" s="55"/>
      <c r="X32" s="400" t="s">
        <v>63</v>
      </c>
      <c r="Y32" s="401"/>
      <c r="Z32" s="401"/>
      <c r="AA32" s="401"/>
      <c r="AB32" s="401"/>
      <c r="AC32" s="55"/>
      <c r="AD32" s="55"/>
      <c r="AE32" s="55"/>
      <c r="AF32" s="55"/>
      <c r="AG32" s="55"/>
      <c r="AH32" s="55"/>
      <c r="AI32" s="55"/>
      <c r="AJ32" s="55"/>
      <c r="AK32" s="402">
        <f>SUM(AK23:AK30)</f>
        <v>0</v>
      </c>
      <c r="AL32" s="401"/>
      <c r="AM32" s="401"/>
      <c r="AN32" s="401"/>
      <c r="AO32" s="403"/>
      <c r="AP32" s="53"/>
      <c r="AQ32" s="57"/>
      <c r="BE32" s="405"/>
    </row>
    <row r="33" spans="2:43" s="1" customFormat="1" ht="6.95" customHeight="1">
      <c r="B33" s="43"/>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7"/>
    </row>
    <row r="34" spans="2:43" s="1" customFormat="1" ht="6.95" customHeight="1">
      <c r="B34" s="58"/>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60"/>
    </row>
    <row r="38" spans="2:44" s="1" customFormat="1" ht="6.95" customHeight="1">
      <c r="B38" s="61"/>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3"/>
    </row>
    <row r="39" spans="2:44" s="1" customFormat="1" ht="36.95" customHeight="1">
      <c r="B39" s="43"/>
      <c r="C39" s="64" t="s">
        <v>64</v>
      </c>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3"/>
    </row>
    <row r="40" spans="2:44" s="1" customFormat="1" ht="6.95" customHeight="1">
      <c r="B40" s="43"/>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3"/>
    </row>
    <row r="41" spans="2:44" s="3" customFormat="1" ht="14.45" customHeight="1">
      <c r="B41" s="66"/>
      <c r="C41" s="67" t="s">
        <v>15</v>
      </c>
      <c r="D41" s="68"/>
      <c r="E41" s="68"/>
      <c r="F41" s="68"/>
      <c r="G41" s="68"/>
      <c r="H41" s="68"/>
      <c r="I41" s="68"/>
      <c r="J41" s="68"/>
      <c r="K41" s="68"/>
      <c r="L41" s="68" t="str">
        <f>K5</f>
        <v>SUSE1</v>
      </c>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9"/>
    </row>
    <row r="42" spans="2:44" s="4" customFormat="1" ht="36.95" customHeight="1">
      <c r="B42" s="70"/>
      <c r="C42" s="71" t="s">
        <v>18</v>
      </c>
      <c r="D42" s="72"/>
      <c r="E42" s="72"/>
      <c r="F42" s="72"/>
      <c r="G42" s="72"/>
      <c r="H42" s="72"/>
      <c r="I42" s="72"/>
      <c r="J42" s="72"/>
      <c r="K42" s="72"/>
      <c r="L42" s="383" t="str">
        <f>K6</f>
        <v>Sklad posypového materiálu SÚS Seč - Etapa 1</v>
      </c>
      <c r="M42" s="384"/>
      <c r="N42" s="384"/>
      <c r="O42" s="384"/>
      <c r="P42" s="384"/>
      <c r="Q42" s="384"/>
      <c r="R42" s="384"/>
      <c r="S42" s="384"/>
      <c r="T42" s="384"/>
      <c r="U42" s="384"/>
      <c r="V42" s="384"/>
      <c r="W42" s="384"/>
      <c r="X42" s="384"/>
      <c r="Y42" s="384"/>
      <c r="Z42" s="384"/>
      <c r="AA42" s="384"/>
      <c r="AB42" s="384"/>
      <c r="AC42" s="384"/>
      <c r="AD42" s="384"/>
      <c r="AE42" s="384"/>
      <c r="AF42" s="384"/>
      <c r="AG42" s="384"/>
      <c r="AH42" s="384"/>
      <c r="AI42" s="384"/>
      <c r="AJ42" s="384"/>
      <c r="AK42" s="384"/>
      <c r="AL42" s="384"/>
      <c r="AM42" s="384"/>
      <c r="AN42" s="384"/>
      <c r="AO42" s="384"/>
      <c r="AP42" s="72"/>
      <c r="AQ42" s="72"/>
      <c r="AR42" s="73"/>
    </row>
    <row r="43" spans="2:44" s="1" customFormat="1" ht="6.95" customHeight="1">
      <c r="B43" s="43"/>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3"/>
    </row>
    <row r="44" spans="2:44" s="1" customFormat="1" ht="15">
      <c r="B44" s="43"/>
      <c r="C44" s="67" t="s">
        <v>26</v>
      </c>
      <c r="D44" s="65"/>
      <c r="E44" s="65"/>
      <c r="F44" s="65"/>
      <c r="G44" s="65"/>
      <c r="H44" s="65"/>
      <c r="I44" s="65"/>
      <c r="J44" s="65"/>
      <c r="K44" s="65"/>
      <c r="L44" s="74" t="str">
        <f>IF(K8="","",K8)</f>
        <v>Seč</v>
      </c>
      <c r="M44" s="65"/>
      <c r="N44" s="65"/>
      <c r="O44" s="65"/>
      <c r="P44" s="65"/>
      <c r="Q44" s="65"/>
      <c r="R44" s="65"/>
      <c r="S44" s="65"/>
      <c r="T44" s="65"/>
      <c r="U44" s="65"/>
      <c r="V44" s="65"/>
      <c r="W44" s="65"/>
      <c r="X44" s="65"/>
      <c r="Y44" s="65"/>
      <c r="Z44" s="65"/>
      <c r="AA44" s="65"/>
      <c r="AB44" s="65"/>
      <c r="AC44" s="65"/>
      <c r="AD44" s="65"/>
      <c r="AE44" s="65"/>
      <c r="AF44" s="65"/>
      <c r="AG44" s="65"/>
      <c r="AH44" s="65"/>
      <c r="AI44" s="67" t="s">
        <v>28</v>
      </c>
      <c r="AJ44" s="65"/>
      <c r="AK44" s="65"/>
      <c r="AL44" s="65"/>
      <c r="AM44" s="385" t="str">
        <f>IF(AN8="","",AN8)</f>
        <v>28.2.2017</v>
      </c>
      <c r="AN44" s="385"/>
      <c r="AO44" s="65"/>
      <c r="AP44" s="65"/>
      <c r="AQ44" s="65"/>
      <c r="AR44" s="63"/>
    </row>
    <row r="45" spans="2:44" s="1" customFormat="1" ht="6.95" customHeight="1">
      <c r="B45" s="43"/>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3"/>
    </row>
    <row r="46" spans="2:56" s="1" customFormat="1" ht="15">
      <c r="B46" s="43"/>
      <c r="C46" s="67" t="s">
        <v>36</v>
      </c>
      <c r="D46" s="65"/>
      <c r="E46" s="65"/>
      <c r="F46" s="65"/>
      <c r="G46" s="65"/>
      <c r="H46" s="65"/>
      <c r="I46" s="65"/>
      <c r="J46" s="65"/>
      <c r="K46" s="65"/>
      <c r="L46" s="68" t="str">
        <f>IF(E11="","",E11)</f>
        <v>Správa a údržba silnic Plzeňského kraje, p.o.</v>
      </c>
      <c r="M46" s="65"/>
      <c r="N46" s="65"/>
      <c r="O46" s="65"/>
      <c r="P46" s="65"/>
      <c r="Q46" s="65"/>
      <c r="R46" s="65"/>
      <c r="S46" s="65"/>
      <c r="T46" s="65"/>
      <c r="U46" s="65"/>
      <c r="V46" s="65"/>
      <c r="W46" s="65"/>
      <c r="X46" s="65"/>
      <c r="Y46" s="65"/>
      <c r="Z46" s="65"/>
      <c r="AA46" s="65"/>
      <c r="AB46" s="65"/>
      <c r="AC46" s="65"/>
      <c r="AD46" s="65"/>
      <c r="AE46" s="65"/>
      <c r="AF46" s="65"/>
      <c r="AG46" s="65"/>
      <c r="AH46" s="65"/>
      <c r="AI46" s="67" t="s">
        <v>44</v>
      </c>
      <c r="AJ46" s="65"/>
      <c r="AK46" s="65"/>
      <c r="AL46" s="65"/>
      <c r="AM46" s="386" t="str">
        <f>IF(E17="","",E17)</f>
        <v>projectstudio8 s.r.o.</v>
      </c>
      <c r="AN46" s="386"/>
      <c r="AO46" s="386"/>
      <c r="AP46" s="386"/>
      <c r="AQ46" s="65"/>
      <c r="AR46" s="63"/>
      <c r="AS46" s="387" t="s">
        <v>65</v>
      </c>
      <c r="AT46" s="388"/>
      <c r="AU46" s="76"/>
      <c r="AV46" s="76"/>
      <c r="AW46" s="76"/>
      <c r="AX46" s="76"/>
      <c r="AY46" s="76"/>
      <c r="AZ46" s="76"/>
      <c r="BA46" s="76"/>
      <c r="BB46" s="76"/>
      <c r="BC46" s="76"/>
      <c r="BD46" s="77"/>
    </row>
    <row r="47" spans="2:56" s="1" customFormat="1" ht="15">
      <c r="B47" s="43"/>
      <c r="C47" s="67" t="s">
        <v>42</v>
      </c>
      <c r="D47" s="65"/>
      <c r="E47" s="65"/>
      <c r="F47" s="65"/>
      <c r="G47" s="65"/>
      <c r="H47" s="65"/>
      <c r="I47" s="65"/>
      <c r="J47" s="65"/>
      <c r="K47" s="65"/>
      <c r="L47" s="68" t="str">
        <f>IF(E14="Vyplň údaj","",E14)</f>
        <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3"/>
      <c r="AS47" s="389"/>
      <c r="AT47" s="390"/>
      <c r="AU47" s="78"/>
      <c r="AV47" s="78"/>
      <c r="AW47" s="78"/>
      <c r="AX47" s="78"/>
      <c r="AY47" s="78"/>
      <c r="AZ47" s="78"/>
      <c r="BA47" s="78"/>
      <c r="BB47" s="78"/>
      <c r="BC47" s="78"/>
      <c r="BD47" s="79"/>
    </row>
    <row r="48" spans="2:56" s="1" customFormat="1" ht="10.9" customHeight="1">
      <c r="B48" s="43"/>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3"/>
      <c r="AS48" s="391"/>
      <c r="AT48" s="392"/>
      <c r="AU48" s="44"/>
      <c r="AV48" s="44"/>
      <c r="AW48" s="44"/>
      <c r="AX48" s="44"/>
      <c r="AY48" s="44"/>
      <c r="AZ48" s="44"/>
      <c r="BA48" s="44"/>
      <c r="BB48" s="44"/>
      <c r="BC48" s="44"/>
      <c r="BD48" s="80"/>
    </row>
    <row r="49" spans="2:56" s="1" customFormat="1" ht="29.25" customHeight="1">
      <c r="B49" s="43"/>
      <c r="C49" s="393" t="s">
        <v>66</v>
      </c>
      <c r="D49" s="394"/>
      <c r="E49" s="394"/>
      <c r="F49" s="394"/>
      <c r="G49" s="394"/>
      <c r="H49" s="81"/>
      <c r="I49" s="395" t="s">
        <v>67</v>
      </c>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6" t="s">
        <v>68</v>
      </c>
      <c r="AH49" s="394"/>
      <c r="AI49" s="394"/>
      <c r="AJ49" s="394"/>
      <c r="AK49" s="394"/>
      <c r="AL49" s="394"/>
      <c r="AM49" s="394"/>
      <c r="AN49" s="395" t="s">
        <v>69</v>
      </c>
      <c r="AO49" s="394"/>
      <c r="AP49" s="394"/>
      <c r="AQ49" s="82" t="s">
        <v>70</v>
      </c>
      <c r="AR49" s="63"/>
      <c r="AS49" s="83" t="s">
        <v>71</v>
      </c>
      <c r="AT49" s="84" t="s">
        <v>72</v>
      </c>
      <c r="AU49" s="84" t="s">
        <v>73</v>
      </c>
      <c r="AV49" s="84" t="s">
        <v>74</v>
      </c>
      <c r="AW49" s="84" t="s">
        <v>75</v>
      </c>
      <c r="AX49" s="84" t="s">
        <v>76</v>
      </c>
      <c r="AY49" s="84" t="s">
        <v>77</v>
      </c>
      <c r="AZ49" s="84" t="s">
        <v>78</v>
      </c>
      <c r="BA49" s="84" t="s">
        <v>79</v>
      </c>
      <c r="BB49" s="84" t="s">
        <v>80</v>
      </c>
      <c r="BC49" s="84" t="s">
        <v>81</v>
      </c>
      <c r="BD49" s="85" t="s">
        <v>82</v>
      </c>
    </row>
    <row r="50" spans="2:56" s="1" customFormat="1" ht="10.9" customHeight="1">
      <c r="B50" s="43"/>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3"/>
      <c r="AS50" s="86"/>
      <c r="AT50" s="87"/>
      <c r="AU50" s="87"/>
      <c r="AV50" s="87"/>
      <c r="AW50" s="87"/>
      <c r="AX50" s="87"/>
      <c r="AY50" s="87"/>
      <c r="AZ50" s="87"/>
      <c r="BA50" s="87"/>
      <c r="BB50" s="87"/>
      <c r="BC50" s="87"/>
      <c r="BD50" s="88"/>
    </row>
    <row r="51" spans="2:90" s="4" customFormat="1" ht="32.45" customHeight="1">
      <c r="B51" s="70"/>
      <c r="C51" s="89" t="s">
        <v>83</v>
      </c>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377">
        <f>ROUND(AG52+AG54+AG56+AG61+AG63,2)</f>
        <v>0</v>
      </c>
      <c r="AH51" s="377"/>
      <c r="AI51" s="377"/>
      <c r="AJ51" s="377"/>
      <c r="AK51" s="377"/>
      <c r="AL51" s="377"/>
      <c r="AM51" s="377"/>
      <c r="AN51" s="378">
        <f aca="true" t="shared" si="0" ref="AN51:AN64">SUM(AG51,AT51)</f>
        <v>0</v>
      </c>
      <c r="AO51" s="378"/>
      <c r="AP51" s="378"/>
      <c r="AQ51" s="91" t="s">
        <v>84</v>
      </c>
      <c r="AR51" s="73"/>
      <c r="AS51" s="92">
        <f>ROUND(AS52+AS54+AS56+AS61+AS63,2)</f>
        <v>0</v>
      </c>
      <c r="AT51" s="93">
        <f aca="true" t="shared" si="1" ref="AT51:AT64">ROUND(SUM(AV51:AW51),2)</f>
        <v>0</v>
      </c>
      <c r="AU51" s="94">
        <f>ROUND(AU52+AU54+AU56+AU61+AU63,5)</f>
        <v>0</v>
      </c>
      <c r="AV51" s="93">
        <f>ROUND(AZ51*L26,2)</f>
        <v>0</v>
      </c>
      <c r="AW51" s="93">
        <f>ROUND(BA51*L27,2)</f>
        <v>0</v>
      </c>
      <c r="AX51" s="93">
        <f>ROUND(BB51*L26,2)</f>
        <v>0</v>
      </c>
      <c r="AY51" s="93">
        <f>ROUND(BC51*L27,2)</f>
        <v>0</v>
      </c>
      <c r="AZ51" s="93">
        <f>ROUND(AZ52+AZ54+AZ56+AZ61+AZ63,2)</f>
        <v>0</v>
      </c>
      <c r="BA51" s="93">
        <f>ROUND(BA52+BA54+BA56+BA61+BA63,2)</f>
        <v>0</v>
      </c>
      <c r="BB51" s="93">
        <f>ROUND(BB52+BB54+BB56+BB61+BB63,2)</f>
        <v>0</v>
      </c>
      <c r="BC51" s="93">
        <f>ROUND(BC52+BC54+BC56+BC61+BC63,2)</f>
        <v>0</v>
      </c>
      <c r="BD51" s="95">
        <f>ROUND(BD52+BD54+BD56+BD61+BD63,2)</f>
        <v>0</v>
      </c>
      <c r="BS51" s="96" t="s">
        <v>85</v>
      </c>
      <c r="BT51" s="96" t="s">
        <v>86</v>
      </c>
      <c r="BU51" s="97" t="s">
        <v>87</v>
      </c>
      <c r="BV51" s="96" t="s">
        <v>88</v>
      </c>
      <c r="BW51" s="96" t="s">
        <v>7</v>
      </c>
      <c r="BX51" s="96" t="s">
        <v>89</v>
      </c>
      <c r="CL51" s="96" t="s">
        <v>22</v>
      </c>
    </row>
    <row r="52" spans="2:91" s="5" customFormat="1" ht="22.5" customHeight="1">
      <c r="B52" s="98"/>
      <c r="C52" s="99"/>
      <c r="D52" s="382" t="s">
        <v>90</v>
      </c>
      <c r="E52" s="382"/>
      <c r="F52" s="382"/>
      <c r="G52" s="382"/>
      <c r="H52" s="382"/>
      <c r="I52" s="100"/>
      <c r="J52" s="382" t="s">
        <v>91</v>
      </c>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1">
        <f>ROUND(AG53,2)</f>
        <v>0</v>
      </c>
      <c r="AH52" s="380"/>
      <c r="AI52" s="380"/>
      <c r="AJ52" s="380"/>
      <c r="AK52" s="380"/>
      <c r="AL52" s="380"/>
      <c r="AM52" s="380"/>
      <c r="AN52" s="379">
        <f t="shared" si="0"/>
        <v>0</v>
      </c>
      <c r="AO52" s="380"/>
      <c r="AP52" s="380"/>
      <c r="AQ52" s="101" t="s">
        <v>92</v>
      </c>
      <c r="AR52" s="102"/>
      <c r="AS52" s="103">
        <f>ROUND(AS53,2)</f>
        <v>0</v>
      </c>
      <c r="AT52" s="104">
        <f t="shared" si="1"/>
        <v>0</v>
      </c>
      <c r="AU52" s="105">
        <f>ROUND(AU53,5)</f>
        <v>0</v>
      </c>
      <c r="AV52" s="104">
        <f>ROUND(AZ52*L26,2)</f>
        <v>0</v>
      </c>
      <c r="AW52" s="104">
        <f>ROUND(BA52*L27,2)</f>
        <v>0</v>
      </c>
      <c r="AX52" s="104">
        <f>ROUND(BB52*L26,2)</f>
        <v>0</v>
      </c>
      <c r="AY52" s="104">
        <f>ROUND(BC52*L27,2)</f>
        <v>0</v>
      </c>
      <c r="AZ52" s="104">
        <f>ROUND(AZ53,2)</f>
        <v>0</v>
      </c>
      <c r="BA52" s="104">
        <f>ROUND(BA53,2)</f>
        <v>0</v>
      </c>
      <c r="BB52" s="104">
        <f>ROUND(BB53,2)</f>
        <v>0</v>
      </c>
      <c r="BC52" s="104">
        <f>ROUND(BC53,2)</f>
        <v>0</v>
      </c>
      <c r="BD52" s="106">
        <f>ROUND(BD53,2)</f>
        <v>0</v>
      </c>
      <c r="BS52" s="107" t="s">
        <v>85</v>
      </c>
      <c r="BT52" s="107" t="s">
        <v>25</v>
      </c>
      <c r="BU52" s="107" t="s">
        <v>87</v>
      </c>
      <c r="BV52" s="107" t="s">
        <v>88</v>
      </c>
      <c r="BW52" s="107" t="s">
        <v>93</v>
      </c>
      <c r="BX52" s="107" t="s">
        <v>7</v>
      </c>
      <c r="CL52" s="107" t="s">
        <v>22</v>
      </c>
      <c r="CM52" s="107" t="s">
        <v>94</v>
      </c>
    </row>
    <row r="53" spans="1:90" s="6" customFormat="1" ht="22.5" customHeight="1">
      <c r="A53" s="108" t="s">
        <v>95</v>
      </c>
      <c r="B53" s="109"/>
      <c r="C53" s="110"/>
      <c r="D53" s="110"/>
      <c r="E53" s="376" t="s">
        <v>96</v>
      </c>
      <c r="F53" s="376"/>
      <c r="G53" s="376"/>
      <c r="H53" s="376"/>
      <c r="I53" s="376"/>
      <c r="J53" s="110"/>
      <c r="K53" s="376" t="s">
        <v>91</v>
      </c>
      <c r="L53" s="376"/>
      <c r="M53" s="376"/>
      <c r="N53" s="376"/>
      <c r="O53" s="376"/>
      <c r="P53" s="376"/>
      <c r="Q53" s="376"/>
      <c r="R53" s="376"/>
      <c r="S53" s="376"/>
      <c r="T53" s="376"/>
      <c r="U53" s="376"/>
      <c r="V53" s="376"/>
      <c r="W53" s="376"/>
      <c r="X53" s="376"/>
      <c r="Y53" s="376"/>
      <c r="Z53" s="376"/>
      <c r="AA53" s="376"/>
      <c r="AB53" s="376"/>
      <c r="AC53" s="376"/>
      <c r="AD53" s="376"/>
      <c r="AE53" s="376"/>
      <c r="AF53" s="376"/>
      <c r="AG53" s="374">
        <f>'DO-01.1 - Demolice stávaj...'!J29</f>
        <v>0</v>
      </c>
      <c r="AH53" s="375"/>
      <c r="AI53" s="375"/>
      <c r="AJ53" s="375"/>
      <c r="AK53" s="375"/>
      <c r="AL53" s="375"/>
      <c r="AM53" s="375"/>
      <c r="AN53" s="374">
        <f t="shared" si="0"/>
        <v>0</v>
      </c>
      <c r="AO53" s="375"/>
      <c r="AP53" s="375"/>
      <c r="AQ53" s="111" t="s">
        <v>97</v>
      </c>
      <c r="AR53" s="112"/>
      <c r="AS53" s="113">
        <v>0</v>
      </c>
      <c r="AT53" s="114">
        <f t="shared" si="1"/>
        <v>0</v>
      </c>
      <c r="AU53" s="115">
        <f>'DO-01.1 - Demolice stávaj...'!P89</f>
        <v>0</v>
      </c>
      <c r="AV53" s="114">
        <f>'DO-01.1 - Demolice stávaj...'!J32</f>
        <v>0</v>
      </c>
      <c r="AW53" s="114">
        <f>'DO-01.1 - Demolice stávaj...'!J33</f>
        <v>0</v>
      </c>
      <c r="AX53" s="114">
        <f>'DO-01.1 - Demolice stávaj...'!J34</f>
        <v>0</v>
      </c>
      <c r="AY53" s="114">
        <f>'DO-01.1 - Demolice stávaj...'!J35</f>
        <v>0</v>
      </c>
      <c r="AZ53" s="114">
        <f>'DO-01.1 - Demolice stávaj...'!F32</f>
        <v>0</v>
      </c>
      <c r="BA53" s="114">
        <f>'DO-01.1 - Demolice stávaj...'!F33</f>
        <v>0</v>
      </c>
      <c r="BB53" s="114">
        <f>'DO-01.1 - Demolice stávaj...'!F34</f>
        <v>0</v>
      </c>
      <c r="BC53" s="114">
        <f>'DO-01.1 - Demolice stávaj...'!F35</f>
        <v>0</v>
      </c>
      <c r="BD53" s="116">
        <f>'DO-01.1 - Demolice stávaj...'!F36</f>
        <v>0</v>
      </c>
      <c r="BT53" s="117" t="s">
        <v>94</v>
      </c>
      <c r="BV53" s="117" t="s">
        <v>88</v>
      </c>
      <c r="BW53" s="117" t="s">
        <v>98</v>
      </c>
      <c r="BX53" s="117" t="s">
        <v>93</v>
      </c>
      <c r="CL53" s="117" t="s">
        <v>84</v>
      </c>
    </row>
    <row r="54" spans="2:91" s="5" customFormat="1" ht="22.5" customHeight="1">
      <c r="B54" s="98"/>
      <c r="C54" s="99"/>
      <c r="D54" s="382" t="s">
        <v>99</v>
      </c>
      <c r="E54" s="382"/>
      <c r="F54" s="382"/>
      <c r="G54" s="382"/>
      <c r="H54" s="382"/>
      <c r="I54" s="100"/>
      <c r="J54" s="382" t="s">
        <v>100</v>
      </c>
      <c r="K54" s="382"/>
      <c r="L54" s="382"/>
      <c r="M54" s="382"/>
      <c r="N54" s="382"/>
      <c r="O54" s="382"/>
      <c r="P54" s="382"/>
      <c r="Q54" s="382"/>
      <c r="R54" s="382"/>
      <c r="S54" s="382"/>
      <c r="T54" s="382"/>
      <c r="U54" s="382"/>
      <c r="V54" s="382"/>
      <c r="W54" s="382"/>
      <c r="X54" s="382"/>
      <c r="Y54" s="382"/>
      <c r="Z54" s="382"/>
      <c r="AA54" s="382"/>
      <c r="AB54" s="382"/>
      <c r="AC54" s="382"/>
      <c r="AD54" s="382"/>
      <c r="AE54" s="382"/>
      <c r="AF54" s="382"/>
      <c r="AG54" s="381">
        <f>ROUND(AG55,2)</f>
        <v>0</v>
      </c>
      <c r="AH54" s="380"/>
      <c r="AI54" s="380"/>
      <c r="AJ54" s="380"/>
      <c r="AK54" s="380"/>
      <c r="AL54" s="380"/>
      <c r="AM54" s="380"/>
      <c r="AN54" s="379">
        <f t="shared" si="0"/>
        <v>0</v>
      </c>
      <c r="AO54" s="380"/>
      <c r="AP54" s="380"/>
      <c r="AQ54" s="101" t="s">
        <v>92</v>
      </c>
      <c r="AR54" s="102"/>
      <c r="AS54" s="103">
        <f>ROUND(AS55,2)</f>
        <v>0</v>
      </c>
      <c r="AT54" s="104">
        <f t="shared" si="1"/>
        <v>0</v>
      </c>
      <c r="AU54" s="105">
        <f>ROUND(AU55,5)</f>
        <v>0</v>
      </c>
      <c r="AV54" s="104">
        <f>ROUND(AZ54*L26,2)</f>
        <v>0</v>
      </c>
      <c r="AW54" s="104">
        <f>ROUND(BA54*L27,2)</f>
        <v>0</v>
      </c>
      <c r="AX54" s="104">
        <f>ROUND(BB54*L26,2)</f>
        <v>0</v>
      </c>
      <c r="AY54" s="104">
        <f>ROUND(BC54*L27,2)</f>
        <v>0</v>
      </c>
      <c r="AZ54" s="104">
        <f>ROUND(AZ55,2)</f>
        <v>0</v>
      </c>
      <c r="BA54" s="104">
        <f>ROUND(BA55,2)</f>
        <v>0</v>
      </c>
      <c r="BB54" s="104">
        <f>ROUND(BB55,2)</f>
        <v>0</v>
      </c>
      <c r="BC54" s="104">
        <f>ROUND(BC55,2)</f>
        <v>0</v>
      </c>
      <c r="BD54" s="106">
        <f>ROUND(BD55,2)</f>
        <v>0</v>
      </c>
      <c r="BS54" s="107" t="s">
        <v>85</v>
      </c>
      <c r="BT54" s="107" t="s">
        <v>25</v>
      </c>
      <c r="BU54" s="107" t="s">
        <v>87</v>
      </c>
      <c r="BV54" s="107" t="s">
        <v>88</v>
      </c>
      <c r="BW54" s="107" t="s">
        <v>101</v>
      </c>
      <c r="BX54" s="107" t="s">
        <v>7</v>
      </c>
      <c r="CL54" s="107" t="s">
        <v>22</v>
      </c>
      <c r="CM54" s="107" t="s">
        <v>94</v>
      </c>
    </row>
    <row r="55" spans="1:90" s="6" customFormat="1" ht="22.5" customHeight="1">
      <c r="A55" s="108" t="s">
        <v>95</v>
      </c>
      <c r="B55" s="109"/>
      <c r="C55" s="110"/>
      <c r="D55" s="110"/>
      <c r="E55" s="376" t="s">
        <v>102</v>
      </c>
      <c r="F55" s="376"/>
      <c r="G55" s="376"/>
      <c r="H55" s="376"/>
      <c r="I55" s="376"/>
      <c r="J55" s="110"/>
      <c r="K55" s="376" t="s">
        <v>103</v>
      </c>
      <c r="L55" s="376"/>
      <c r="M55" s="376"/>
      <c r="N55" s="376"/>
      <c r="O55" s="376"/>
      <c r="P55" s="376"/>
      <c r="Q55" s="376"/>
      <c r="R55" s="376"/>
      <c r="S55" s="376"/>
      <c r="T55" s="376"/>
      <c r="U55" s="376"/>
      <c r="V55" s="376"/>
      <c r="W55" s="376"/>
      <c r="X55" s="376"/>
      <c r="Y55" s="376"/>
      <c r="Z55" s="376"/>
      <c r="AA55" s="376"/>
      <c r="AB55" s="376"/>
      <c r="AC55" s="376"/>
      <c r="AD55" s="376"/>
      <c r="AE55" s="376"/>
      <c r="AF55" s="376"/>
      <c r="AG55" s="374">
        <f>'SO-01.1 - Soupis prací - ...'!J29</f>
        <v>0</v>
      </c>
      <c r="AH55" s="375"/>
      <c r="AI55" s="375"/>
      <c r="AJ55" s="375"/>
      <c r="AK55" s="375"/>
      <c r="AL55" s="375"/>
      <c r="AM55" s="375"/>
      <c r="AN55" s="374">
        <f t="shared" si="0"/>
        <v>0</v>
      </c>
      <c r="AO55" s="375"/>
      <c r="AP55" s="375"/>
      <c r="AQ55" s="111" t="s">
        <v>97</v>
      </c>
      <c r="AR55" s="112"/>
      <c r="AS55" s="113">
        <v>0</v>
      </c>
      <c r="AT55" s="114">
        <f t="shared" si="1"/>
        <v>0</v>
      </c>
      <c r="AU55" s="115">
        <f>'SO-01.1 - Soupis prací - ...'!P98</f>
        <v>0</v>
      </c>
      <c r="AV55" s="114">
        <f>'SO-01.1 - Soupis prací - ...'!J32</f>
        <v>0</v>
      </c>
      <c r="AW55" s="114">
        <f>'SO-01.1 - Soupis prací - ...'!J33</f>
        <v>0</v>
      </c>
      <c r="AX55" s="114">
        <f>'SO-01.1 - Soupis prací - ...'!J34</f>
        <v>0</v>
      </c>
      <c r="AY55" s="114">
        <f>'SO-01.1 - Soupis prací - ...'!J35</f>
        <v>0</v>
      </c>
      <c r="AZ55" s="114">
        <f>'SO-01.1 - Soupis prací - ...'!F32</f>
        <v>0</v>
      </c>
      <c r="BA55" s="114">
        <f>'SO-01.1 - Soupis prací - ...'!F33</f>
        <v>0</v>
      </c>
      <c r="BB55" s="114">
        <f>'SO-01.1 - Soupis prací - ...'!F34</f>
        <v>0</v>
      </c>
      <c r="BC55" s="114">
        <f>'SO-01.1 - Soupis prací - ...'!F35</f>
        <v>0</v>
      </c>
      <c r="BD55" s="116">
        <f>'SO-01.1 - Soupis prací - ...'!F36</f>
        <v>0</v>
      </c>
      <c r="BT55" s="117" t="s">
        <v>94</v>
      </c>
      <c r="BV55" s="117" t="s">
        <v>88</v>
      </c>
      <c r="BW55" s="117" t="s">
        <v>104</v>
      </c>
      <c r="BX55" s="117" t="s">
        <v>101</v>
      </c>
      <c r="CL55" s="117" t="s">
        <v>22</v>
      </c>
    </row>
    <row r="56" spans="2:91" s="5" customFormat="1" ht="22.5" customHeight="1">
      <c r="B56" s="98"/>
      <c r="C56" s="99"/>
      <c r="D56" s="382" t="s">
        <v>105</v>
      </c>
      <c r="E56" s="382"/>
      <c r="F56" s="382"/>
      <c r="G56" s="382"/>
      <c r="H56" s="382"/>
      <c r="I56" s="100"/>
      <c r="J56" s="382" t="s">
        <v>106</v>
      </c>
      <c r="K56" s="382"/>
      <c r="L56" s="382"/>
      <c r="M56" s="382"/>
      <c r="N56" s="382"/>
      <c r="O56" s="382"/>
      <c r="P56" s="382"/>
      <c r="Q56" s="382"/>
      <c r="R56" s="382"/>
      <c r="S56" s="382"/>
      <c r="T56" s="382"/>
      <c r="U56" s="382"/>
      <c r="V56" s="382"/>
      <c r="W56" s="382"/>
      <c r="X56" s="382"/>
      <c r="Y56" s="382"/>
      <c r="Z56" s="382"/>
      <c r="AA56" s="382"/>
      <c r="AB56" s="382"/>
      <c r="AC56" s="382"/>
      <c r="AD56" s="382"/>
      <c r="AE56" s="382"/>
      <c r="AF56" s="382"/>
      <c r="AG56" s="381">
        <f>ROUND(SUM(AG57:AG60),2)</f>
        <v>0</v>
      </c>
      <c r="AH56" s="380"/>
      <c r="AI56" s="380"/>
      <c r="AJ56" s="380"/>
      <c r="AK56" s="380"/>
      <c r="AL56" s="380"/>
      <c r="AM56" s="380"/>
      <c r="AN56" s="379">
        <f t="shared" si="0"/>
        <v>0</v>
      </c>
      <c r="AO56" s="380"/>
      <c r="AP56" s="380"/>
      <c r="AQ56" s="101" t="s">
        <v>92</v>
      </c>
      <c r="AR56" s="102"/>
      <c r="AS56" s="103">
        <f>ROUND(SUM(AS57:AS60),2)</f>
        <v>0</v>
      </c>
      <c r="AT56" s="104">
        <f t="shared" si="1"/>
        <v>0</v>
      </c>
      <c r="AU56" s="105">
        <f>ROUND(SUM(AU57:AU60),5)</f>
        <v>0</v>
      </c>
      <c r="AV56" s="104">
        <f>ROUND(AZ56*L26,2)</f>
        <v>0</v>
      </c>
      <c r="AW56" s="104">
        <f>ROUND(BA56*L27,2)</f>
        <v>0</v>
      </c>
      <c r="AX56" s="104">
        <f>ROUND(BB56*L26,2)</f>
        <v>0</v>
      </c>
      <c r="AY56" s="104">
        <f>ROUND(BC56*L27,2)</f>
        <v>0</v>
      </c>
      <c r="AZ56" s="104">
        <f>ROUND(SUM(AZ57:AZ60),2)</f>
        <v>0</v>
      </c>
      <c r="BA56" s="104">
        <f>ROUND(SUM(BA57:BA60),2)</f>
        <v>0</v>
      </c>
      <c r="BB56" s="104">
        <f>ROUND(SUM(BB57:BB60),2)</f>
        <v>0</v>
      </c>
      <c r="BC56" s="104">
        <f>ROUND(SUM(BC57:BC60),2)</f>
        <v>0</v>
      </c>
      <c r="BD56" s="106">
        <f>ROUND(SUM(BD57:BD60),2)</f>
        <v>0</v>
      </c>
      <c r="BS56" s="107" t="s">
        <v>85</v>
      </c>
      <c r="BT56" s="107" t="s">
        <v>25</v>
      </c>
      <c r="BU56" s="107" t="s">
        <v>87</v>
      </c>
      <c r="BV56" s="107" t="s">
        <v>88</v>
      </c>
      <c r="BW56" s="107" t="s">
        <v>107</v>
      </c>
      <c r="BX56" s="107" t="s">
        <v>7</v>
      </c>
      <c r="CL56" s="107" t="s">
        <v>22</v>
      </c>
      <c r="CM56" s="107" t="s">
        <v>94</v>
      </c>
    </row>
    <row r="57" spans="1:90" s="6" customFormat="1" ht="22.5" customHeight="1">
      <c r="A57" s="108" t="s">
        <v>95</v>
      </c>
      <c r="B57" s="109"/>
      <c r="C57" s="110"/>
      <c r="D57" s="110"/>
      <c r="E57" s="376" t="s">
        <v>108</v>
      </c>
      <c r="F57" s="376"/>
      <c r="G57" s="376"/>
      <c r="H57" s="376"/>
      <c r="I57" s="376"/>
      <c r="J57" s="110"/>
      <c r="K57" s="376" t="s">
        <v>109</v>
      </c>
      <c r="L57" s="376"/>
      <c r="M57" s="376"/>
      <c r="N57" s="376"/>
      <c r="O57" s="376"/>
      <c r="P57" s="376"/>
      <c r="Q57" s="376"/>
      <c r="R57" s="376"/>
      <c r="S57" s="376"/>
      <c r="T57" s="376"/>
      <c r="U57" s="376"/>
      <c r="V57" s="376"/>
      <c r="W57" s="376"/>
      <c r="X57" s="376"/>
      <c r="Y57" s="376"/>
      <c r="Z57" s="376"/>
      <c r="AA57" s="376"/>
      <c r="AB57" s="376"/>
      <c r="AC57" s="376"/>
      <c r="AD57" s="376"/>
      <c r="AE57" s="376"/>
      <c r="AF57" s="376"/>
      <c r="AG57" s="374">
        <f>'SO-EL.1 - rozvody nn montáž'!J29</f>
        <v>0</v>
      </c>
      <c r="AH57" s="375"/>
      <c r="AI57" s="375"/>
      <c r="AJ57" s="375"/>
      <c r="AK57" s="375"/>
      <c r="AL57" s="375"/>
      <c r="AM57" s="375"/>
      <c r="AN57" s="374">
        <f t="shared" si="0"/>
        <v>0</v>
      </c>
      <c r="AO57" s="375"/>
      <c r="AP57" s="375"/>
      <c r="AQ57" s="111" t="s">
        <v>97</v>
      </c>
      <c r="AR57" s="112"/>
      <c r="AS57" s="113">
        <v>0</v>
      </c>
      <c r="AT57" s="114">
        <f t="shared" si="1"/>
        <v>0</v>
      </c>
      <c r="AU57" s="115">
        <f>'SO-EL.1 - rozvody nn montáž'!P94</f>
        <v>0</v>
      </c>
      <c r="AV57" s="114">
        <f>'SO-EL.1 - rozvody nn montáž'!J32</f>
        <v>0</v>
      </c>
      <c r="AW57" s="114">
        <f>'SO-EL.1 - rozvody nn montáž'!J33</f>
        <v>0</v>
      </c>
      <c r="AX57" s="114">
        <f>'SO-EL.1 - rozvody nn montáž'!J34</f>
        <v>0</v>
      </c>
      <c r="AY57" s="114">
        <f>'SO-EL.1 - rozvody nn montáž'!J35</f>
        <v>0</v>
      </c>
      <c r="AZ57" s="114">
        <f>'SO-EL.1 - rozvody nn montáž'!F32</f>
        <v>0</v>
      </c>
      <c r="BA57" s="114">
        <f>'SO-EL.1 - rozvody nn montáž'!F33</f>
        <v>0</v>
      </c>
      <c r="BB57" s="114">
        <f>'SO-EL.1 - rozvody nn montáž'!F34</f>
        <v>0</v>
      </c>
      <c r="BC57" s="114">
        <f>'SO-EL.1 - rozvody nn montáž'!F35</f>
        <v>0</v>
      </c>
      <c r="BD57" s="116">
        <f>'SO-EL.1 - rozvody nn montáž'!F36</f>
        <v>0</v>
      </c>
      <c r="BT57" s="117" t="s">
        <v>94</v>
      </c>
      <c r="BV57" s="117" t="s">
        <v>88</v>
      </c>
      <c r="BW57" s="117" t="s">
        <v>110</v>
      </c>
      <c r="BX57" s="117" t="s">
        <v>107</v>
      </c>
      <c r="CL57" s="117" t="s">
        <v>84</v>
      </c>
    </row>
    <row r="58" spans="1:90" s="6" customFormat="1" ht="22.5" customHeight="1">
      <c r="A58" s="108" t="s">
        <v>95</v>
      </c>
      <c r="B58" s="109"/>
      <c r="C58" s="110"/>
      <c r="D58" s="110"/>
      <c r="E58" s="376" t="s">
        <v>111</v>
      </c>
      <c r="F58" s="376"/>
      <c r="G58" s="376"/>
      <c r="H58" s="376"/>
      <c r="I58" s="376"/>
      <c r="J58" s="110"/>
      <c r="K58" s="376" t="s">
        <v>112</v>
      </c>
      <c r="L58" s="376"/>
      <c r="M58" s="376"/>
      <c r="N58" s="376"/>
      <c r="O58" s="376"/>
      <c r="P58" s="376"/>
      <c r="Q58" s="376"/>
      <c r="R58" s="376"/>
      <c r="S58" s="376"/>
      <c r="T58" s="376"/>
      <c r="U58" s="376"/>
      <c r="V58" s="376"/>
      <c r="W58" s="376"/>
      <c r="X58" s="376"/>
      <c r="Y58" s="376"/>
      <c r="Z58" s="376"/>
      <c r="AA58" s="376"/>
      <c r="AB58" s="376"/>
      <c r="AC58" s="376"/>
      <c r="AD58" s="376"/>
      <c r="AE58" s="376"/>
      <c r="AF58" s="376"/>
      <c r="AG58" s="374">
        <f>'SO-EL.2 - rozvody nn mate...'!J29</f>
        <v>0</v>
      </c>
      <c r="AH58" s="375"/>
      <c r="AI58" s="375"/>
      <c r="AJ58" s="375"/>
      <c r="AK58" s="375"/>
      <c r="AL58" s="375"/>
      <c r="AM58" s="375"/>
      <c r="AN58" s="374">
        <f t="shared" si="0"/>
        <v>0</v>
      </c>
      <c r="AO58" s="375"/>
      <c r="AP58" s="375"/>
      <c r="AQ58" s="111" t="s">
        <v>97</v>
      </c>
      <c r="AR58" s="112"/>
      <c r="AS58" s="113">
        <v>0</v>
      </c>
      <c r="AT58" s="114">
        <f t="shared" si="1"/>
        <v>0</v>
      </c>
      <c r="AU58" s="115">
        <f>'SO-EL.2 - rozvody nn mate...'!P93</f>
        <v>0</v>
      </c>
      <c r="AV58" s="114">
        <f>'SO-EL.2 - rozvody nn mate...'!J32</f>
        <v>0</v>
      </c>
      <c r="AW58" s="114">
        <f>'SO-EL.2 - rozvody nn mate...'!J33</f>
        <v>0</v>
      </c>
      <c r="AX58" s="114">
        <f>'SO-EL.2 - rozvody nn mate...'!J34</f>
        <v>0</v>
      </c>
      <c r="AY58" s="114">
        <f>'SO-EL.2 - rozvody nn mate...'!J35</f>
        <v>0</v>
      </c>
      <c r="AZ58" s="114">
        <f>'SO-EL.2 - rozvody nn mate...'!F32</f>
        <v>0</v>
      </c>
      <c r="BA58" s="114">
        <f>'SO-EL.2 - rozvody nn mate...'!F33</f>
        <v>0</v>
      </c>
      <c r="BB58" s="114">
        <f>'SO-EL.2 - rozvody nn mate...'!F34</f>
        <v>0</v>
      </c>
      <c r="BC58" s="114">
        <f>'SO-EL.2 - rozvody nn mate...'!F35</f>
        <v>0</v>
      </c>
      <c r="BD58" s="116">
        <f>'SO-EL.2 - rozvody nn mate...'!F36</f>
        <v>0</v>
      </c>
      <c r="BT58" s="117" t="s">
        <v>94</v>
      </c>
      <c r="BV58" s="117" t="s">
        <v>88</v>
      </c>
      <c r="BW58" s="117" t="s">
        <v>113</v>
      </c>
      <c r="BX58" s="117" t="s">
        <v>107</v>
      </c>
      <c r="CL58" s="117" t="s">
        <v>84</v>
      </c>
    </row>
    <row r="59" spans="1:90" s="6" customFormat="1" ht="22.5" customHeight="1">
      <c r="A59" s="108" t="s">
        <v>95</v>
      </c>
      <c r="B59" s="109"/>
      <c r="C59" s="110"/>
      <c r="D59" s="110"/>
      <c r="E59" s="376" t="s">
        <v>114</v>
      </c>
      <c r="F59" s="376"/>
      <c r="G59" s="376"/>
      <c r="H59" s="376"/>
      <c r="I59" s="376"/>
      <c r="J59" s="110"/>
      <c r="K59" s="376" t="s">
        <v>115</v>
      </c>
      <c r="L59" s="376"/>
      <c r="M59" s="376"/>
      <c r="N59" s="376"/>
      <c r="O59" s="376"/>
      <c r="P59" s="376"/>
      <c r="Q59" s="376"/>
      <c r="R59" s="376"/>
      <c r="S59" s="376"/>
      <c r="T59" s="376"/>
      <c r="U59" s="376"/>
      <c r="V59" s="376"/>
      <c r="W59" s="376"/>
      <c r="X59" s="376"/>
      <c r="Y59" s="376"/>
      <c r="Z59" s="376"/>
      <c r="AA59" s="376"/>
      <c r="AB59" s="376"/>
      <c r="AC59" s="376"/>
      <c r="AD59" s="376"/>
      <c r="AE59" s="376"/>
      <c r="AF59" s="376"/>
      <c r="AG59" s="374">
        <f>'SO-EL.3 - hromosvod montáž'!J29</f>
        <v>0</v>
      </c>
      <c r="AH59" s="375"/>
      <c r="AI59" s="375"/>
      <c r="AJ59" s="375"/>
      <c r="AK59" s="375"/>
      <c r="AL59" s="375"/>
      <c r="AM59" s="375"/>
      <c r="AN59" s="374">
        <f t="shared" si="0"/>
        <v>0</v>
      </c>
      <c r="AO59" s="375"/>
      <c r="AP59" s="375"/>
      <c r="AQ59" s="111" t="s">
        <v>97</v>
      </c>
      <c r="AR59" s="112"/>
      <c r="AS59" s="113">
        <v>0</v>
      </c>
      <c r="AT59" s="114">
        <f t="shared" si="1"/>
        <v>0</v>
      </c>
      <c r="AU59" s="115">
        <f>'SO-EL.3 - hromosvod montáž'!P83</f>
        <v>0</v>
      </c>
      <c r="AV59" s="114">
        <f>'SO-EL.3 - hromosvod montáž'!J32</f>
        <v>0</v>
      </c>
      <c r="AW59" s="114">
        <f>'SO-EL.3 - hromosvod montáž'!J33</f>
        <v>0</v>
      </c>
      <c r="AX59" s="114">
        <f>'SO-EL.3 - hromosvod montáž'!J34</f>
        <v>0</v>
      </c>
      <c r="AY59" s="114">
        <f>'SO-EL.3 - hromosvod montáž'!J35</f>
        <v>0</v>
      </c>
      <c r="AZ59" s="114">
        <f>'SO-EL.3 - hromosvod montáž'!F32</f>
        <v>0</v>
      </c>
      <c r="BA59" s="114">
        <f>'SO-EL.3 - hromosvod montáž'!F33</f>
        <v>0</v>
      </c>
      <c r="BB59" s="114">
        <f>'SO-EL.3 - hromosvod montáž'!F34</f>
        <v>0</v>
      </c>
      <c r="BC59" s="114">
        <f>'SO-EL.3 - hromosvod montáž'!F35</f>
        <v>0</v>
      </c>
      <c r="BD59" s="116">
        <f>'SO-EL.3 - hromosvod montáž'!F36</f>
        <v>0</v>
      </c>
      <c r="BT59" s="117" t="s">
        <v>94</v>
      </c>
      <c r="BV59" s="117" t="s">
        <v>88</v>
      </c>
      <c r="BW59" s="117" t="s">
        <v>116</v>
      </c>
      <c r="BX59" s="117" t="s">
        <v>107</v>
      </c>
      <c r="CL59" s="117" t="s">
        <v>84</v>
      </c>
    </row>
    <row r="60" spans="1:90" s="6" customFormat="1" ht="22.5" customHeight="1">
      <c r="A60" s="108" t="s">
        <v>95</v>
      </c>
      <c r="B60" s="109"/>
      <c r="C60" s="110"/>
      <c r="D60" s="110"/>
      <c r="E60" s="376" t="s">
        <v>117</v>
      </c>
      <c r="F60" s="376"/>
      <c r="G60" s="376"/>
      <c r="H60" s="376"/>
      <c r="I60" s="376"/>
      <c r="J60" s="110"/>
      <c r="K60" s="376" t="s">
        <v>118</v>
      </c>
      <c r="L60" s="376"/>
      <c r="M60" s="376"/>
      <c r="N60" s="376"/>
      <c r="O60" s="376"/>
      <c r="P60" s="376"/>
      <c r="Q60" s="376"/>
      <c r="R60" s="376"/>
      <c r="S60" s="376"/>
      <c r="T60" s="376"/>
      <c r="U60" s="376"/>
      <c r="V60" s="376"/>
      <c r="W60" s="376"/>
      <c r="X60" s="376"/>
      <c r="Y60" s="376"/>
      <c r="Z60" s="376"/>
      <c r="AA60" s="376"/>
      <c r="AB60" s="376"/>
      <c r="AC60" s="376"/>
      <c r="AD60" s="376"/>
      <c r="AE60" s="376"/>
      <c r="AF60" s="376"/>
      <c r="AG60" s="374">
        <f>'SO-EL.4 - hromosvod materiál'!J29</f>
        <v>0</v>
      </c>
      <c r="AH60" s="375"/>
      <c r="AI60" s="375"/>
      <c r="AJ60" s="375"/>
      <c r="AK60" s="375"/>
      <c r="AL60" s="375"/>
      <c r="AM60" s="375"/>
      <c r="AN60" s="374">
        <f t="shared" si="0"/>
        <v>0</v>
      </c>
      <c r="AO60" s="375"/>
      <c r="AP60" s="375"/>
      <c r="AQ60" s="111" t="s">
        <v>97</v>
      </c>
      <c r="AR60" s="112"/>
      <c r="AS60" s="113">
        <v>0</v>
      </c>
      <c r="AT60" s="114">
        <f t="shared" si="1"/>
        <v>0</v>
      </c>
      <c r="AU60" s="115">
        <f>'SO-EL.4 - hromosvod materiál'!P83</f>
        <v>0</v>
      </c>
      <c r="AV60" s="114">
        <f>'SO-EL.4 - hromosvod materiál'!J32</f>
        <v>0</v>
      </c>
      <c r="AW60" s="114">
        <f>'SO-EL.4 - hromosvod materiál'!J33</f>
        <v>0</v>
      </c>
      <c r="AX60" s="114">
        <f>'SO-EL.4 - hromosvod materiál'!J34</f>
        <v>0</v>
      </c>
      <c r="AY60" s="114">
        <f>'SO-EL.4 - hromosvod materiál'!J35</f>
        <v>0</v>
      </c>
      <c r="AZ60" s="114">
        <f>'SO-EL.4 - hromosvod materiál'!F32</f>
        <v>0</v>
      </c>
      <c r="BA60" s="114">
        <f>'SO-EL.4 - hromosvod materiál'!F33</f>
        <v>0</v>
      </c>
      <c r="BB60" s="114">
        <f>'SO-EL.4 - hromosvod materiál'!F34</f>
        <v>0</v>
      </c>
      <c r="BC60" s="114">
        <f>'SO-EL.4 - hromosvod materiál'!F35</f>
        <v>0</v>
      </c>
      <c r="BD60" s="116">
        <f>'SO-EL.4 - hromosvod materiál'!F36</f>
        <v>0</v>
      </c>
      <c r="BT60" s="117" t="s">
        <v>94</v>
      </c>
      <c r="BV60" s="117" t="s">
        <v>88</v>
      </c>
      <c r="BW60" s="117" t="s">
        <v>119</v>
      </c>
      <c r="BX60" s="117" t="s">
        <v>107</v>
      </c>
      <c r="CL60" s="117" t="s">
        <v>84</v>
      </c>
    </row>
    <row r="61" spans="2:91" s="5" customFormat="1" ht="22.5" customHeight="1">
      <c r="B61" s="98"/>
      <c r="C61" s="99"/>
      <c r="D61" s="382" t="s">
        <v>120</v>
      </c>
      <c r="E61" s="382"/>
      <c r="F61" s="382"/>
      <c r="G61" s="382"/>
      <c r="H61" s="382"/>
      <c r="I61" s="100"/>
      <c r="J61" s="382" t="s">
        <v>121</v>
      </c>
      <c r="K61" s="382"/>
      <c r="L61" s="382"/>
      <c r="M61" s="382"/>
      <c r="N61" s="382"/>
      <c r="O61" s="382"/>
      <c r="P61" s="382"/>
      <c r="Q61" s="382"/>
      <c r="R61" s="382"/>
      <c r="S61" s="382"/>
      <c r="T61" s="382"/>
      <c r="U61" s="382"/>
      <c r="V61" s="382"/>
      <c r="W61" s="382"/>
      <c r="X61" s="382"/>
      <c r="Y61" s="382"/>
      <c r="Z61" s="382"/>
      <c r="AA61" s="382"/>
      <c r="AB61" s="382"/>
      <c r="AC61" s="382"/>
      <c r="AD61" s="382"/>
      <c r="AE61" s="382"/>
      <c r="AF61" s="382"/>
      <c r="AG61" s="381">
        <f>ROUND(AG62,2)</f>
        <v>0</v>
      </c>
      <c r="AH61" s="380"/>
      <c r="AI61" s="380"/>
      <c r="AJ61" s="380"/>
      <c r="AK61" s="380"/>
      <c r="AL61" s="380"/>
      <c r="AM61" s="380"/>
      <c r="AN61" s="379">
        <f t="shared" si="0"/>
        <v>0</v>
      </c>
      <c r="AO61" s="380"/>
      <c r="AP61" s="380"/>
      <c r="AQ61" s="101" t="s">
        <v>92</v>
      </c>
      <c r="AR61" s="102"/>
      <c r="AS61" s="103">
        <f>ROUND(AS62,2)</f>
        <v>0</v>
      </c>
      <c r="AT61" s="104">
        <f t="shared" si="1"/>
        <v>0</v>
      </c>
      <c r="AU61" s="105">
        <f>ROUND(AU62,5)</f>
        <v>0</v>
      </c>
      <c r="AV61" s="104">
        <f>ROUND(AZ61*L26,2)</f>
        <v>0</v>
      </c>
      <c r="AW61" s="104">
        <f>ROUND(BA61*L27,2)</f>
        <v>0</v>
      </c>
      <c r="AX61" s="104">
        <f>ROUND(BB61*L26,2)</f>
        <v>0</v>
      </c>
      <c r="AY61" s="104">
        <f>ROUND(BC61*L27,2)</f>
        <v>0</v>
      </c>
      <c r="AZ61" s="104">
        <f>ROUND(AZ62,2)</f>
        <v>0</v>
      </c>
      <c r="BA61" s="104">
        <f>ROUND(BA62,2)</f>
        <v>0</v>
      </c>
      <c r="BB61" s="104">
        <f>ROUND(BB62,2)</f>
        <v>0</v>
      </c>
      <c r="BC61" s="104">
        <f>ROUND(BC62,2)</f>
        <v>0</v>
      </c>
      <c r="BD61" s="106">
        <f>ROUND(BD62,2)</f>
        <v>0</v>
      </c>
      <c r="BS61" s="107" t="s">
        <v>85</v>
      </c>
      <c r="BT61" s="107" t="s">
        <v>25</v>
      </c>
      <c r="BU61" s="107" t="s">
        <v>87</v>
      </c>
      <c r="BV61" s="107" t="s">
        <v>88</v>
      </c>
      <c r="BW61" s="107" t="s">
        <v>122</v>
      </c>
      <c r="BX61" s="107" t="s">
        <v>7</v>
      </c>
      <c r="CL61" s="107" t="s">
        <v>123</v>
      </c>
      <c r="CM61" s="107" t="s">
        <v>94</v>
      </c>
    </row>
    <row r="62" spans="1:90" s="6" customFormat="1" ht="22.5" customHeight="1">
      <c r="A62" s="108" t="s">
        <v>95</v>
      </c>
      <c r="B62" s="109"/>
      <c r="C62" s="110"/>
      <c r="D62" s="110"/>
      <c r="E62" s="376" t="s">
        <v>124</v>
      </c>
      <c r="F62" s="376"/>
      <c r="G62" s="376"/>
      <c r="H62" s="376"/>
      <c r="I62" s="376"/>
      <c r="J62" s="110"/>
      <c r="K62" s="376" t="s">
        <v>125</v>
      </c>
      <c r="L62" s="376"/>
      <c r="M62" s="376"/>
      <c r="N62" s="376"/>
      <c r="O62" s="376"/>
      <c r="P62" s="376"/>
      <c r="Q62" s="376"/>
      <c r="R62" s="376"/>
      <c r="S62" s="376"/>
      <c r="T62" s="376"/>
      <c r="U62" s="376"/>
      <c r="V62" s="376"/>
      <c r="W62" s="376"/>
      <c r="X62" s="376"/>
      <c r="Y62" s="376"/>
      <c r="Z62" s="376"/>
      <c r="AA62" s="376"/>
      <c r="AB62" s="376"/>
      <c r="AC62" s="376"/>
      <c r="AD62" s="376"/>
      <c r="AE62" s="376"/>
      <c r="AF62" s="376"/>
      <c r="AG62" s="374">
        <f>'SO-ZT.1 - Dešťová kanalizace'!J29</f>
        <v>0</v>
      </c>
      <c r="AH62" s="375"/>
      <c r="AI62" s="375"/>
      <c r="AJ62" s="375"/>
      <c r="AK62" s="375"/>
      <c r="AL62" s="375"/>
      <c r="AM62" s="375"/>
      <c r="AN62" s="374">
        <f t="shared" si="0"/>
        <v>0</v>
      </c>
      <c r="AO62" s="375"/>
      <c r="AP62" s="375"/>
      <c r="AQ62" s="111" t="s">
        <v>97</v>
      </c>
      <c r="AR62" s="112"/>
      <c r="AS62" s="113">
        <v>0</v>
      </c>
      <c r="AT62" s="114">
        <f t="shared" si="1"/>
        <v>0</v>
      </c>
      <c r="AU62" s="115">
        <f>'SO-ZT.1 - Dešťová kanalizace'!P88</f>
        <v>0</v>
      </c>
      <c r="AV62" s="114">
        <f>'SO-ZT.1 - Dešťová kanalizace'!J32</f>
        <v>0</v>
      </c>
      <c r="AW62" s="114">
        <f>'SO-ZT.1 - Dešťová kanalizace'!J33</f>
        <v>0</v>
      </c>
      <c r="AX62" s="114">
        <f>'SO-ZT.1 - Dešťová kanalizace'!J34</f>
        <v>0</v>
      </c>
      <c r="AY62" s="114">
        <f>'SO-ZT.1 - Dešťová kanalizace'!J35</f>
        <v>0</v>
      </c>
      <c r="AZ62" s="114">
        <f>'SO-ZT.1 - Dešťová kanalizace'!F32</f>
        <v>0</v>
      </c>
      <c r="BA62" s="114">
        <f>'SO-ZT.1 - Dešťová kanalizace'!F33</f>
        <v>0</v>
      </c>
      <c r="BB62" s="114">
        <f>'SO-ZT.1 - Dešťová kanalizace'!F34</f>
        <v>0</v>
      </c>
      <c r="BC62" s="114">
        <f>'SO-ZT.1 - Dešťová kanalizace'!F35</f>
        <v>0</v>
      </c>
      <c r="BD62" s="116">
        <f>'SO-ZT.1 - Dešťová kanalizace'!F36</f>
        <v>0</v>
      </c>
      <c r="BT62" s="117" t="s">
        <v>94</v>
      </c>
      <c r="BV62" s="117" t="s">
        <v>88</v>
      </c>
      <c r="BW62" s="117" t="s">
        <v>126</v>
      </c>
      <c r="BX62" s="117" t="s">
        <v>122</v>
      </c>
      <c r="CL62" s="117" t="s">
        <v>84</v>
      </c>
    </row>
    <row r="63" spans="2:91" s="5" customFormat="1" ht="22.5" customHeight="1">
      <c r="B63" s="98"/>
      <c r="C63" s="99"/>
      <c r="D63" s="382" t="s">
        <v>127</v>
      </c>
      <c r="E63" s="382"/>
      <c r="F63" s="382"/>
      <c r="G63" s="382"/>
      <c r="H63" s="382"/>
      <c r="I63" s="100"/>
      <c r="J63" s="382" t="s">
        <v>128</v>
      </c>
      <c r="K63" s="382"/>
      <c r="L63" s="382"/>
      <c r="M63" s="382"/>
      <c r="N63" s="382"/>
      <c r="O63" s="382"/>
      <c r="P63" s="382"/>
      <c r="Q63" s="382"/>
      <c r="R63" s="382"/>
      <c r="S63" s="382"/>
      <c r="T63" s="382"/>
      <c r="U63" s="382"/>
      <c r="V63" s="382"/>
      <c r="W63" s="382"/>
      <c r="X63" s="382"/>
      <c r="Y63" s="382"/>
      <c r="Z63" s="382"/>
      <c r="AA63" s="382"/>
      <c r="AB63" s="382"/>
      <c r="AC63" s="382"/>
      <c r="AD63" s="382"/>
      <c r="AE63" s="382"/>
      <c r="AF63" s="382"/>
      <c r="AG63" s="381">
        <f>ROUND(AG64,2)</f>
        <v>0</v>
      </c>
      <c r="AH63" s="380"/>
      <c r="AI63" s="380"/>
      <c r="AJ63" s="380"/>
      <c r="AK63" s="380"/>
      <c r="AL63" s="380"/>
      <c r="AM63" s="380"/>
      <c r="AN63" s="379">
        <f t="shared" si="0"/>
        <v>0</v>
      </c>
      <c r="AO63" s="380"/>
      <c r="AP63" s="380"/>
      <c r="AQ63" s="101" t="s">
        <v>129</v>
      </c>
      <c r="AR63" s="102"/>
      <c r="AS63" s="103">
        <f>ROUND(AS64,2)</f>
        <v>0</v>
      </c>
      <c r="AT63" s="104">
        <f t="shared" si="1"/>
        <v>0</v>
      </c>
      <c r="AU63" s="105">
        <f>ROUND(AU64,5)</f>
        <v>0</v>
      </c>
      <c r="AV63" s="104">
        <f>ROUND(AZ63*L26,2)</f>
        <v>0</v>
      </c>
      <c r="AW63" s="104">
        <f>ROUND(BA63*L27,2)</f>
        <v>0</v>
      </c>
      <c r="AX63" s="104">
        <f>ROUND(BB63*L26,2)</f>
        <v>0</v>
      </c>
      <c r="AY63" s="104">
        <f>ROUND(BC63*L27,2)</f>
        <v>0</v>
      </c>
      <c r="AZ63" s="104">
        <f>ROUND(AZ64,2)</f>
        <v>0</v>
      </c>
      <c r="BA63" s="104">
        <f>ROUND(BA64,2)</f>
        <v>0</v>
      </c>
      <c r="BB63" s="104">
        <f>ROUND(BB64,2)</f>
        <v>0</v>
      </c>
      <c r="BC63" s="104">
        <f>ROUND(BC64,2)</f>
        <v>0</v>
      </c>
      <c r="BD63" s="106">
        <f>ROUND(BD64,2)</f>
        <v>0</v>
      </c>
      <c r="BS63" s="107" t="s">
        <v>85</v>
      </c>
      <c r="BT63" s="107" t="s">
        <v>25</v>
      </c>
      <c r="BU63" s="107" t="s">
        <v>87</v>
      </c>
      <c r="BV63" s="107" t="s">
        <v>88</v>
      </c>
      <c r="BW63" s="107" t="s">
        <v>130</v>
      </c>
      <c r="BX63" s="107" t="s">
        <v>7</v>
      </c>
      <c r="CL63" s="107" t="s">
        <v>123</v>
      </c>
      <c r="CM63" s="107" t="s">
        <v>94</v>
      </c>
    </row>
    <row r="64" spans="1:90" s="6" customFormat="1" ht="22.5" customHeight="1">
      <c r="A64" s="108" t="s">
        <v>95</v>
      </c>
      <c r="B64" s="109"/>
      <c r="C64" s="110"/>
      <c r="D64" s="110"/>
      <c r="E64" s="376" t="s">
        <v>131</v>
      </c>
      <c r="F64" s="376"/>
      <c r="G64" s="376"/>
      <c r="H64" s="376"/>
      <c r="I64" s="376"/>
      <c r="J64" s="110"/>
      <c r="K64" s="376" t="s">
        <v>132</v>
      </c>
      <c r="L64" s="376"/>
      <c r="M64" s="376"/>
      <c r="N64" s="376"/>
      <c r="O64" s="376"/>
      <c r="P64" s="376"/>
      <c r="Q64" s="376"/>
      <c r="R64" s="376"/>
      <c r="S64" s="376"/>
      <c r="T64" s="376"/>
      <c r="U64" s="376"/>
      <c r="V64" s="376"/>
      <c r="W64" s="376"/>
      <c r="X64" s="376"/>
      <c r="Y64" s="376"/>
      <c r="Z64" s="376"/>
      <c r="AA64" s="376"/>
      <c r="AB64" s="376"/>
      <c r="AC64" s="376"/>
      <c r="AD64" s="376"/>
      <c r="AE64" s="376"/>
      <c r="AF64" s="376"/>
      <c r="AG64" s="374">
        <f>'VRN.1 - Soupis prací'!J29</f>
        <v>0</v>
      </c>
      <c r="AH64" s="375"/>
      <c r="AI64" s="375"/>
      <c r="AJ64" s="375"/>
      <c r="AK64" s="375"/>
      <c r="AL64" s="375"/>
      <c r="AM64" s="375"/>
      <c r="AN64" s="374">
        <f t="shared" si="0"/>
        <v>0</v>
      </c>
      <c r="AO64" s="375"/>
      <c r="AP64" s="375"/>
      <c r="AQ64" s="111" t="s">
        <v>97</v>
      </c>
      <c r="AR64" s="112"/>
      <c r="AS64" s="118">
        <v>0</v>
      </c>
      <c r="AT64" s="119">
        <f t="shared" si="1"/>
        <v>0</v>
      </c>
      <c r="AU64" s="120">
        <f>'VRN.1 - Soupis prací'!P86</f>
        <v>0</v>
      </c>
      <c r="AV64" s="119">
        <f>'VRN.1 - Soupis prací'!J32</f>
        <v>0</v>
      </c>
      <c r="AW64" s="119">
        <f>'VRN.1 - Soupis prací'!J33</f>
        <v>0</v>
      </c>
      <c r="AX64" s="119">
        <f>'VRN.1 - Soupis prací'!J34</f>
        <v>0</v>
      </c>
      <c r="AY64" s="119">
        <f>'VRN.1 - Soupis prací'!J35</f>
        <v>0</v>
      </c>
      <c r="AZ64" s="119">
        <f>'VRN.1 - Soupis prací'!F32</f>
        <v>0</v>
      </c>
      <c r="BA64" s="119">
        <f>'VRN.1 - Soupis prací'!F33</f>
        <v>0</v>
      </c>
      <c r="BB64" s="119">
        <f>'VRN.1 - Soupis prací'!F34</f>
        <v>0</v>
      </c>
      <c r="BC64" s="119">
        <f>'VRN.1 - Soupis prací'!F35</f>
        <v>0</v>
      </c>
      <c r="BD64" s="121">
        <f>'VRN.1 - Soupis prací'!F36</f>
        <v>0</v>
      </c>
      <c r="BT64" s="117" t="s">
        <v>94</v>
      </c>
      <c r="BV64" s="117" t="s">
        <v>88</v>
      </c>
      <c r="BW64" s="117" t="s">
        <v>133</v>
      </c>
      <c r="BX64" s="117" t="s">
        <v>130</v>
      </c>
      <c r="CL64" s="117" t="s">
        <v>123</v>
      </c>
    </row>
    <row r="65" spans="2:44" s="1" customFormat="1" ht="30" customHeight="1">
      <c r="B65" s="43"/>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3"/>
    </row>
    <row r="66" spans="2:44" s="1" customFormat="1" ht="6.95" customHeight="1">
      <c r="B66" s="58"/>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63"/>
    </row>
  </sheetData>
  <sheetProtection algorithmName="SHA-512" hashValue="Gz7ue0JTTc6+72QfgM+T0bMNKBKIz6oPY1edK84RlPZswTOCH8tQWKi5BHn+T4RvsOEHUkDXRAtqmcnR8MoIVA==" saltValue="08ROBDiER8r8tQCO+qGW/g==" spinCount="100000" sheet="1" objects="1" scenarios="1" formatCells="0" formatColumns="0" formatRows="0" sort="0" autoFilter="0"/>
  <mergeCells count="8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E53:I53"/>
    <mergeCell ref="K53:AF53"/>
    <mergeCell ref="AN54:AP54"/>
    <mergeCell ref="AG54:AM54"/>
    <mergeCell ref="D54:H54"/>
    <mergeCell ref="J54:AF54"/>
    <mergeCell ref="AN55:AP55"/>
    <mergeCell ref="AG55:AM55"/>
    <mergeCell ref="E55:I55"/>
    <mergeCell ref="K55:AF55"/>
    <mergeCell ref="AN56:AP56"/>
    <mergeCell ref="AG56:AM56"/>
    <mergeCell ref="D56:H56"/>
    <mergeCell ref="J56:AF56"/>
    <mergeCell ref="AN57:AP57"/>
    <mergeCell ref="AG57:AM57"/>
    <mergeCell ref="E57:I57"/>
    <mergeCell ref="K57:AF57"/>
    <mergeCell ref="AN58:AP58"/>
    <mergeCell ref="AG58:AM58"/>
    <mergeCell ref="E58:I58"/>
    <mergeCell ref="K58:AF58"/>
    <mergeCell ref="AN59:AP59"/>
    <mergeCell ref="AG59:AM59"/>
    <mergeCell ref="E59:I59"/>
    <mergeCell ref="K59:AF59"/>
    <mergeCell ref="AG60:AM60"/>
    <mergeCell ref="E60:I60"/>
    <mergeCell ref="K60:AF60"/>
    <mergeCell ref="AN61:AP61"/>
    <mergeCell ref="AG61:AM61"/>
    <mergeCell ref="D61:H61"/>
    <mergeCell ref="J61:AF61"/>
    <mergeCell ref="AR2:BE2"/>
    <mergeCell ref="AN64:AP64"/>
    <mergeCell ref="AG64:AM64"/>
    <mergeCell ref="E64:I64"/>
    <mergeCell ref="K64:AF64"/>
    <mergeCell ref="AG51:AM51"/>
    <mergeCell ref="AN51:AP51"/>
    <mergeCell ref="AN62:AP62"/>
    <mergeCell ref="AG62:AM62"/>
    <mergeCell ref="E62:I62"/>
    <mergeCell ref="K62:AF62"/>
    <mergeCell ref="AN63:AP63"/>
    <mergeCell ref="AG63:AM63"/>
    <mergeCell ref="D63:H63"/>
    <mergeCell ref="J63:AF63"/>
    <mergeCell ref="AN60:AP60"/>
  </mergeCells>
  <hyperlinks>
    <hyperlink ref="K1:S1" location="C2" display="1) Rekapitulace stavby"/>
    <hyperlink ref="W1:AI1" location="C51" display="2) Rekapitulace objektů stavby a soupisů prací"/>
    <hyperlink ref="A53" location="'DO-01.1 - Demolice stávaj...'!C2" display="/"/>
    <hyperlink ref="A55" location="'SO-01.1 - Soupis prací - ...'!C2" display="/"/>
    <hyperlink ref="A57" location="'SO-EL.1 - rozvody nn montáž'!C2" display="/"/>
    <hyperlink ref="A58" location="'SO-EL.2 - rozvody nn mate...'!C2" display="/"/>
    <hyperlink ref="A59" location="'SO-EL.3 - hromosvod montáž'!C2" display="/"/>
    <hyperlink ref="A60" location="'SO-EL.4 - hromosvod materiál'!C2" display="/"/>
    <hyperlink ref="A62" location="'SO-ZT.1 - Dešťová kanalizace'!C2" display="/"/>
    <hyperlink ref="A64" location="'VRN.1 - Soupis prací'!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95" customWidth="1"/>
    <col min="2" max="2" width="1.66796875" style="295" customWidth="1"/>
    <col min="3" max="4" width="5" style="295" customWidth="1"/>
    <col min="5" max="5" width="11.66015625" style="295" customWidth="1"/>
    <col min="6" max="6" width="9.16015625" style="295" customWidth="1"/>
    <col min="7" max="7" width="5" style="295" customWidth="1"/>
    <col min="8" max="8" width="77.83203125" style="295" customWidth="1"/>
    <col min="9" max="10" width="20" style="295" customWidth="1"/>
    <col min="11" max="11" width="1.66796875" style="295" customWidth="1"/>
  </cols>
  <sheetData>
    <row r="1" ht="37.5" customHeight="1"/>
    <row r="2" spans="2:11" ht="7.5" customHeight="1">
      <c r="B2" s="296"/>
      <c r="C2" s="297"/>
      <c r="D2" s="297"/>
      <c r="E2" s="297"/>
      <c r="F2" s="297"/>
      <c r="G2" s="297"/>
      <c r="H2" s="297"/>
      <c r="I2" s="297"/>
      <c r="J2" s="297"/>
      <c r="K2" s="298"/>
    </row>
    <row r="3" spans="2:11" s="16" customFormat="1" ht="45" customHeight="1">
      <c r="B3" s="299"/>
      <c r="C3" s="424" t="s">
        <v>1307</v>
      </c>
      <c r="D3" s="424"/>
      <c r="E3" s="424"/>
      <c r="F3" s="424"/>
      <c r="G3" s="424"/>
      <c r="H3" s="424"/>
      <c r="I3" s="424"/>
      <c r="J3" s="424"/>
      <c r="K3" s="300"/>
    </row>
    <row r="4" spans="2:11" ht="25.5" customHeight="1">
      <c r="B4" s="301"/>
      <c r="C4" s="425" t="s">
        <v>1308</v>
      </c>
      <c r="D4" s="425"/>
      <c r="E4" s="425"/>
      <c r="F4" s="425"/>
      <c r="G4" s="425"/>
      <c r="H4" s="425"/>
      <c r="I4" s="425"/>
      <c r="J4" s="425"/>
      <c r="K4" s="302"/>
    </row>
    <row r="5" spans="2:11" ht="5.25" customHeight="1">
      <c r="B5" s="301"/>
      <c r="C5" s="303"/>
      <c r="D5" s="303"/>
      <c r="E5" s="303"/>
      <c r="F5" s="303"/>
      <c r="G5" s="303"/>
      <c r="H5" s="303"/>
      <c r="I5" s="303"/>
      <c r="J5" s="303"/>
      <c r="K5" s="302"/>
    </row>
    <row r="6" spans="2:11" ht="15" customHeight="1">
      <c r="B6" s="301"/>
      <c r="C6" s="423" t="s">
        <v>1309</v>
      </c>
      <c r="D6" s="423"/>
      <c r="E6" s="423"/>
      <c r="F6" s="423"/>
      <c r="G6" s="423"/>
      <c r="H6" s="423"/>
      <c r="I6" s="423"/>
      <c r="J6" s="423"/>
      <c r="K6" s="302"/>
    </row>
    <row r="7" spans="2:11" ht="15" customHeight="1">
      <c r="B7" s="305"/>
      <c r="C7" s="423" t="s">
        <v>1310</v>
      </c>
      <c r="D7" s="423"/>
      <c r="E7" s="423"/>
      <c r="F7" s="423"/>
      <c r="G7" s="423"/>
      <c r="H7" s="423"/>
      <c r="I7" s="423"/>
      <c r="J7" s="423"/>
      <c r="K7" s="302"/>
    </row>
    <row r="8" spans="2:11" ht="12.75" customHeight="1">
      <c r="B8" s="305"/>
      <c r="C8" s="304"/>
      <c r="D8" s="304"/>
      <c r="E8" s="304"/>
      <c r="F8" s="304"/>
      <c r="G8" s="304"/>
      <c r="H8" s="304"/>
      <c r="I8" s="304"/>
      <c r="J8" s="304"/>
      <c r="K8" s="302"/>
    </row>
    <row r="9" spans="2:11" ht="15" customHeight="1">
      <c r="B9" s="305"/>
      <c r="C9" s="423" t="s">
        <v>1311</v>
      </c>
      <c r="D9" s="423"/>
      <c r="E9" s="423"/>
      <c r="F9" s="423"/>
      <c r="G9" s="423"/>
      <c r="H9" s="423"/>
      <c r="I9" s="423"/>
      <c r="J9" s="423"/>
      <c r="K9" s="302"/>
    </row>
    <row r="10" spans="2:11" ht="15" customHeight="1">
      <c r="B10" s="305"/>
      <c r="C10" s="304"/>
      <c r="D10" s="423" t="s">
        <v>1312</v>
      </c>
      <c r="E10" s="423"/>
      <c r="F10" s="423"/>
      <c r="G10" s="423"/>
      <c r="H10" s="423"/>
      <c r="I10" s="423"/>
      <c r="J10" s="423"/>
      <c r="K10" s="302"/>
    </row>
    <row r="11" spans="2:11" ht="15" customHeight="1">
      <c r="B11" s="305"/>
      <c r="C11" s="306"/>
      <c r="D11" s="423" t="s">
        <v>1313</v>
      </c>
      <c r="E11" s="423"/>
      <c r="F11" s="423"/>
      <c r="G11" s="423"/>
      <c r="H11" s="423"/>
      <c r="I11" s="423"/>
      <c r="J11" s="423"/>
      <c r="K11" s="302"/>
    </row>
    <row r="12" spans="2:11" ht="12.75" customHeight="1">
      <c r="B12" s="305"/>
      <c r="C12" s="306"/>
      <c r="D12" s="306"/>
      <c r="E12" s="306"/>
      <c r="F12" s="306"/>
      <c r="G12" s="306"/>
      <c r="H12" s="306"/>
      <c r="I12" s="306"/>
      <c r="J12" s="306"/>
      <c r="K12" s="302"/>
    </row>
    <row r="13" spans="2:11" ht="15" customHeight="1">
      <c r="B13" s="305"/>
      <c r="C13" s="306"/>
      <c r="D13" s="423" t="s">
        <v>1314</v>
      </c>
      <c r="E13" s="423"/>
      <c r="F13" s="423"/>
      <c r="G13" s="423"/>
      <c r="H13" s="423"/>
      <c r="I13" s="423"/>
      <c r="J13" s="423"/>
      <c r="K13" s="302"/>
    </row>
    <row r="14" spans="2:11" ht="15" customHeight="1">
      <c r="B14" s="305"/>
      <c r="C14" s="306"/>
      <c r="D14" s="423" t="s">
        <v>1315</v>
      </c>
      <c r="E14" s="423"/>
      <c r="F14" s="423"/>
      <c r="G14" s="423"/>
      <c r="H14" s="423"/>
      <c r="I14" s="423"/>
      <c r="J14" s="423"/>
      <c r="K14" s="302"/>
    </row>
    <row r="15" spans="2:11" ht="15" customHeight="1">
      <c r="B15" s="305"/>
      <c r="C15" s="306"/>
      <c r="D15" s="423" t="s">
        <v>1316</v>
      </c>
      <c r="E15" s="423"/>
      <c r="F15" s="423"/>
      <c r="G15" s="423"/>
      <c r="H15" s="423"/>
      <c r="I15" s="423"/>
      <c r="J15" s="423"/>
      <c r="K15" s="302"/>
    </row>
    <row r="16" spans="2:11" ht="15" customHeight="1">
      <c r="B16" s="305"/>
      <c r="C16" s="306"/>
      <c r="D16" s="306"/>
      <c r="E16" s="307" t="s">
        <v>92</v>
      </c>
      <c r="F16" s="423" t="s">
        <v>1317</v>
      </c>
      <c r="G16" s="423"/>
      <c r="H16" s="423"/>
      <c r="I16" s="423"/>
      <c r="J16" s="423"/>
      <c r="K16" s="302"/>
    </row>
    <row r="17" spans="2:11" ht="15" customHeight="1">
      <c r="B17" s="305"/>
      <c r="C17" s="306"/>
      <c r="D17" s="306"/>
      <c r="E17" s="307" t="s">
        <v>1318</v>
      </c>
      <c r="F17" s="423" t="s">
        <v>1319</v>
      </c>
      <c r="G17" s="423"/>
      <c r="H17" s="423"/>
      <c r="I17" s="423"/>
      <c r="J17" s="423"/>
      <c r="K17" s="302"/>
    </row>
    <row r="18" spans="2:11" ht="15" customHeight="1">
      <c r="B18" s="305"/>
      <c r="C18" s="306"/>
      <c r="D18" s="306"/>
      <c r="E18" s="307" t="s">
        <v>1320</v>
      </c>
      <c r="F18" s="423" t="s">
        <v>1321</v>
      </c>
      <c r="G18" s="423"/>
      <c r="H18" s="423"/>
      <c r="I18" s="423"/>
      <c r="J18" s="423"/>
      <c r="K18" s="302"/>
    </row>
    <row r="19" spans="2:11" ht="15" customHeight="1">
      <c r="B19" s="305"/>
      <c r="C19" s="306"/>
      <c r="D19" s="306"/>
      <c r="E19" s="307" t="s">
        <v>129</v>
      </c>
      <c r="F19" s="423" t="s">
        <v>1322</v>
      </c>
      <c r="G19" s="423"/>
      <c r="H19" s="423"/>
      <c r="I19" s="423"/>
      <c r="J19" s="423"/>
      <c r="K19" s="302"/>
    </row>
    <row r="20" spans="2:11" ht="15" customHeight="1">
      <c r="B20" s="305"/>
      <c r="C20" s="306"/>
      <c r="D20" s="306"/>
      <c r="E20" s="307" t="s">
        <v>1323</v>
      </c>
      <c r="F20" s="423" t="s">
        <v>1324</v>
      </c>
      <c r="G20" s="423"/>
      <c r="H20" s="423"/>
      <c r="I20" s="423"/>
      <c r="J20" s="423"/>
      <c r="K20" s="302"/>
    </row>
    <row r="21" spans="2:11" ht="15" customHeight="1">
      <c r="B21" s="305"/>
      <c r="C21" s="306"/>
      <c r="D21" s="306"/>
      <c r="E21" s="307" t="s">
        <v>97</v>
      </c>
      <c r="F21" s="423" t="s">
        <v>1325</v>
      </c>
      <c r="G21" s="423"/>
      <c r="H21" s="423"/>
      <c r="I21" s="423"/>
      <c r="J21" s="423"/>
      <c r="K21" s="302"/>
    </row>
    <row r="22" spans="2:11" ht="12.75" customHeight="1">
      <c r="B22" s="305"/>
      <c r="C22" s="306"/>
      <c r="D22" s="306"/>
      <c r="E22" s="306"/>
      <c r="F22" s="306"/>
      <c r="G22" s="306"/>
      <c r="H22" s="306"/>
      <c r="I22" s="306"/>
      <c r="J22" s="306"/>
      <c r="K22" s="302"/>
    </row>
    <row r="23" spans="2:11" ht="15" customHeight="1">
      <c r="B23" s="305"/>
      <c r="C23" s="423" t="s">
        <v>1326</v>
      </c>
      <c r="D23" s="423"/>
      <c r="E23" s="423"/>
      <c r="F23" s="423"/>
      <c r="G23" s="423"/>
      <c r="H23" s="423"/>
      <c r="I23" s="423"/>
      <c r="J23" s="423"/>
      <c r="K23" s="302"/>
    </row>
    <row r="24" spans="2:11" ht="15" customHeight="1">
      <c r="B24" s="305"/>
      <c r="C24" s="423" t="s">
        <v>1327</v>
      </c>
      <c r="D24" s="423"/>
      <c r="E24" s="423"/>
      <c r="F24" s="423"/>
      <c r="G24" s="423"/>
      <c r="H24" s="423"/>
      <c r="I24" s="423"/>
      <c r="J24" s="423"/>
      <c r="K24" s="302"/>
    </row>
    <row r="25" spans="2:11" ht="15" customHeight="1">
      <c r="B25" s="305"/>
      <c r="C25" s="304"/>
      <c r="D25" s="423" t="s">
        <v>1328</v>
      </c>
      <c r="E25" s="423"/>
      <c r="F25" s="423"/>
      <c r="G25" s="423"/>
      <c r="H25" s="423"/>
      <c r="I25" s="423"/>
      <c r="J25" s="423"/>
      <c r="K25" s="302"/>
    </row>
    <row r="26" spans="2:11" ht="15" customHeight="1">
      <c r="B26" s="305"/>
      <c r="C26" s="306"/>
      <c r="D26" s="423" t="s">
        <v>1329</v>
      </c>
      <c r="E26" s="423"/>
      <c r="F26" s="423"/>
      <c r="G26" s="423"/>
      <c r="H26" s="423"/>
      <c r="I26" s="423"/>
      <c r="J26" s="423"/>
      <c r="K26" s="302"/>
    </row>
    <row r="27" spans="2:11" ht="12.75" customHeight="1">
      <c r="B27" s="305"/>
      <c r="C27" s="306"/>
      <c r="D27" s="306"/>
      <c r="E27" s="306"/>
      <c r="F27" s="306"/>
      <c r="G27" s="306"/>
      <c r="H27" s="306"/>
      <c r="I27" s="306"/>
      <c r="J27" s="306"/>
      <c r="K27" s="302"/>
    </row>
    <row r="28" spans="2:11" ht="15" customHeight="1">
      <c r="B28" s="305"/>
      <c r="C28" s="306"/>
      <c r="D28" s="423" t="s">
        <v>1330</v>
      </c>
      <c r="E28" s="423"/>
      <c r="F28" s="423"/>
      <c r="G28" s="423"/>
      <c r="H28" s="423"/>
      <c r="I28" s="423"/>
      <c r="J28" s="423"/>
      <c r="K28" s="302"/>
    </row>
    <row r="29" spans="2:11" ht="15" customHeight="1">
      <c r="B29" s="305"/>
      <c r="C29" s="306"/>
      <c r="D29" s="423" t="s">
        <v>1331</v>
      </c>
      <c r="E29" s="423"/>
      <c r="F29" s="423"/>
      <c r="G29" s="423"/>
      <c r="H29" s="423"/>
      <c r="I29" s="423"/>
      <c r="J29" s="423"/>
      <c r="K29" s="302"/>
    </row>
    <row r="30" spans="2:11" ht="12.75" customHeight="1">
      <c r="B30" s="305"/>
      <c r="C30" s="306"/>
      <c r="D30" s="306"/>
      <c r="E30" s="306"/>
      <c r="F30" s="306"/>
      <c r="G30" s="306"/>
      <c r="H30" s="306"/>
      <c r="I30" s="306"/>
      <c r="J30" s="306"/>
      <c r="K30" s="302"/>
    </row>
    <row r="31" spans="2:11" ht="15" customHeight="1">
      <c r="B31" s="305"/>
      <c r="C31" s="306"/>
      <c r="D31" s="423" t="s">
        <v>1332</v>
      </c>
      <c r="E31" s="423"/>
      <c r="F31" s="423"/>
      <c r="G31" s="423"/>
      <c r="H31" s="423"/>
      <c r="I31" s="423"/>
      <c r="J31" s="423"/>
      <c r="K31" s="302"/>
    </row>
    <row r="32" spans="2:11" ht="15" customHeight="1">
      <c r="B32" s="305"/>
      <c r="C32" s="306"/>
      <c r="D32" s="423" t="s">
        <v>1333</v>
      </c>
      <c r="E32" s="423"/>
      <c r="F32" s="423"/>
      <c r="G32" s="423"/>
      <c r="H32" s="423"/>
      <c r="I32" s="423"/>
      <c r="J32" s="423"/>
      <c r="K32" s="302"/>
    </row>
    <row r="33" spans="2:11" ht="15" customHeight="1">
      <c r="B33" s="305"/>
      <c r="C33" s="306"/>
      <c r="D33" s="423" t="s">
        <v>1334</v>
      </c>
      <c r="E33" s="423"/>
      <c r="F33" s="423"/>
      <c r="G33" s="423"/>
      <c r="H33" s="423"/>
      <c r="I33" s="423"/>
      <c r="J33" s="423"/>
      <c r="K33" s="302"/>
    </row>
    <row r="34" spans="2:11" ht="15" customHeight="1">
      <c r="B34" s="305"/>
      <c r="C34" s="306"/>
      <c r="D34" s="304"/>
      <c r="E34" s="308" t="s">
        <v>158</v>
      </c>
      <c r="F34" s="304"/>
      <c r="G34" s="423" t="s">
        <v>1335</v>
      </c>
      <c r="H34" s="423"/>
      <c r="I34" s="423"/>
      <c r="J34" s="423"/>
      <c r="K34" s="302"/>
    </row>
    <row r="35" spans="2:11" ht="30.75" customHeight="1">
      <c r="B35" s="305"/>
      <c r="C35" s="306"/>
      <c r="D35" s="304"/>
      <c r="E35" s="308" t="s">
        <v>1336</v>
      </c>
      <c r="F35" s="304"/>
      <c r="G35" s="423" t="s">
        <v>1337</v>
      </c>
      <c r="H35" s="423"/>
      <c r="I35" s="423"/>
      <c r="J35" s="423"/>
      <c r="K35" s="302"/>
    </row>
    <row r="36" spans="2:11" ht="15" customHeight="1">
      <c r="B36" s="305"/>
      <c r="C36" s="306"/>
      <c r="D36" s="304"/>
      <c r="E36" s="308" t="s">
        <v>66</v>
      </c>
      <c r="F36" s="304"/>
      <c r="G36" s="423" t="s">
        <v>1338</v>
      </c>
      <c r="H36" s="423"/>
      <c r="I36" s="423"/>
      <c r="J36" s="423"/>
      <c r="K36" s="302"/>
    </row>
    <row r="37" spans="2:11" ht="15" customHeight="1">
      <c r="B37" s="305"/>
      <c r="C37" s="306"/>
      <c r="D37" s="304"/>
      <c r="E37" s="308" t="s">
        <v>159</v>
      </c>
      <c r="F37" s="304"/>
      <c r="G37" s="423" t="s">
        <v>1339</v>
      </c>
      <c r="H37" s="423"/>
      <c r="I37" s="423"/>
      <c r="J37" s="423"/>
      <c r="K37" s="302"/>
    </row>
    <row r="38" spans="2:11" ht="15" customHeight="1">
      <c r="B38" s="305"/>
      <c r="C38" s="306"/>
      <c r="D38" s="304"/>
      <c r="E38" s="308" t="s">
        <v>160</v>
      </c>
      <c r="F38" s="304"/>
      <c r="G38" s="423" t="s">
        <v>1340</v>
      </c>
      <c r="H38" s="423"/>
      <c r="I38" s="423"/>
      <c r="J38" s="423"/>
      <c r="K38" s="302"/>
    </row>
    <row r="39" spans="2:11" ht="15" customHeight="1">
      <c r="B39" s="305"/>
      <c r="C39" s="306"/>
      <c r="D39" s="304"/>
      <c r="E39" s="308" t="s">
        <v>161</v>
      </c>
      <c r="F39" s="304"/>
      <c r="G39" s="423" t="s">
        <v>1341</v>
      </c>
      <c r="H39" s="423"/>
      <c r="I39" s="423"/>
      <c r="J39" s="423"/>
      <c r="K39" s="302"/>
    </row>
    <row r="40" spans="2:11" ht="15" customHeight="1">
      <c r="B40" s="305"/>
      <c r="C40" s="306"/>
      <c r="D40" s="304"/>
      <c r="E40" s="308" t="s">
        <v>1342</v>
      </c>
      <c r="F40" s="304"/>
      <c r="G40" s="423" t="s">
        <v>1343</v>
      </c>
      <c r="H40" s="423"/>
      <c r="I40" s="423"/>
      <c r="J40" s="423"/>
      <c r="K40" s="302"/>
    </row>
    <row r="41" spans="2:11" ht="15" customHeight="1">
      <c r="B41" s="305"/>
      <c r="C41" s="306"/>
      <c r="D41" s="304"/>
      <c r="E41" s="308"/>
      <c r="F41" s="304"/>
      <c r="G41" s="423" t="s">
        <v>1344</v>
      </c>
      <c r="H41" s="423"/>
      <c r="I41" s="423"/>
      <c r="J41" s="423"/>
      <c r="K41" s="302"/>
    </row>
    <row r="42" spans="2:11" ht="15" customHeight="1">
      <c r="B42" s="305"/>
      <c r="C42" s="306"/>
      <c r="D42" s="304"/>
      <c r="E42" s="308" t="s">
        <v>1345</v>
      </c>
      <c r="F42" s="304"/>
      <c r="G42" s="423" t="s">
        <v>1346</v>
      </c>
      <c r="H42" s="423"/>
      <c r="I42" s="423"/>
      <c r="J42" s="423"/>
      <c r="K42" s="302"/>
    </row>
    <row r="43" spans="2:11" ht="15" customHeight="1">
      <c r="B43" s="305"/>
      <c r="C43" s="306"/>
      <c r="D43" s="304"/>
      <c r="E43" s="308" t="s">
        <v>163</v>
      </c>
      <c r="F43" s="304"/>
      <c r="G43" s="423" t="s">
        <v>1347</v>
      </c>
      <c r="H43" s="423"/>
      <c r="I43" s="423"/>
      <c r="J43" s="423"/>
      <c r="K43" s="302"/>
    </row>
    <row r="44" spans="2:11" ht="12.75" customHeight="1">
      <c r="B44" s="305"/>
      <c r="C44" s="306"/>
      <c r="D44" s="304"/>
      <c r="E44" s="304"/>
      <c r="F44" s="304"/>
      <c r="G44" s="304"/>
      <c r="H44" s="304"/>
      <c r="I44" s="304"/>
      <c r="J44" s="304"/>
      <c r="K44" s="302"/>
    </row>
    <row r="45" spans="2:11" ht="15" customHeight="1">
      <c r="B45" s="305"/>
      <c r="C45" s="306"/>
      <c r="D45" s="423" t="s">
        <v>1348</v>
      </c>
      <c r="E45" s="423"/>
      <c r="F45" s="423"/>
      <c r="G45" s="423"/>
      <c r="H45" s="423"/>
      <c r="I45" s="423"/>
      <c r="J45" s="423"/>
      <c r="K45" s="302"/>
    </row>
    <row r="46" spans="2:11" ht="15" customHeight="1">
      <c r="B46" s="305"/>
      <c r="C46" s="306"/>
      <c r="D46" s="306"/>
      <c r="E46" s="423" t="s">
        <v>1349</v>
      </c>
      <c r="F46" s="423"/>
      <c r="G46" s="423"/>
      <c r="H46" s="423"/>
      <c r="I46" s="423"/>
      <c r="J46" s="423"/>
      <c r="K46" s="302"/>
    </row>
    <row r="47" spans="2:11" ht="15" customHeight="1">
      <c r="B47" s="305"/>
      <c r="C47" s="306"/>
      <c r="D47" s="306"/>
      <c r="E47" s="423" t="s">
        <v>1350</v>
      </c>
      <c r="F47" s="423"/>
      <c r="G47" s="423"/>
      <c r="H47" s="423"/>
      <c r="I47" s="423"/>
      <c r="J47" s="423"/>
      <c r="K47" s="302"/>
    </row>
    <row r="48" spans="2:11" ht="15" customHeight="1">
      <c r="B48" s="305"/>
      <c r="C48" s="306"/>
      <c r="D48" s="306"/>
      <c r="E48" s="423" t="s">
        <v>1351</v>
      </c>
      <c r="F48" s="423"/>
      <c r="G48" s="423"/>
      <c r="H48" s="423"/>
      <c r="I48" s="423"/>
      <c r="J48" s="423"/>
      <c r="K48" s="302"/>
    </row>
    <row r="49" spans="2:11" ht="15" customHeight="1">
      <c r="B49" s="305"/>
      <c r="C49" s="306"/>
      <c r="D49" s="423" t="s">
        <v>1352</v>
      </c>
      <c r="E49" s="423"/>
      <c r="F49" s="423"/>
      <c r="G49" s="423"/>
      <c r="H49" s="423"/>
      <c r="I49" s="423"/>
      <c r="J49" s="423"/>
      <c r="K49" s="302"/>
    </row>
    <row r="50" spans="2:11" ht="25.5" customHeight="1">
      <c r="B50" s="301"/>
      <c r="C50" s="425" t="s">
        <v>1353</v>
      </c>
      <c r="D50" s="425"/>
      <c r="E50" s="425"/>
      <c r="F50" s="425"/>
      <c r="G50" s="425"/>
      <c r="H50" s="425"/>
      <c r="I50" s="425"/>
      <c r="J50" s="425"/>
      <c r="K50" s="302"/>
    </row>
    <row r="51" spans="2:11" ht="5.25" customHeight="1">
      <c r="B51" s="301"/>
      <c r="C51" s="303"/>
      <c r="D51" s="303"/>
      <c r="E51" s="303"/>
      <c r="F51" s="303"/>
      <c r="G51" s="303"/>
      <c r="H51" s="303"/>
      <c r="I51" s="303"/>
      <c r="J51" s="303"/>
      <c r="K51" s="302"/>
    </row>
    <row r="52" spans="2:11" ht="15" customHeight="1">
      <c r="B52" s="301"/>
      <c r="C52" s="423" t="s">
        <v>1354</v>
      </c>
      <c r="D52" s="423"/>
      <c r="E52" s="423"/>
      <c r="F52" s="423"/>
      <c r="G52" s="423"/>
      <c r="H52" s="423"/>
      <c r="I52" s="423"/>
      <c r="J52" s="423"/>
      <c r="K52" s="302"/>
    </row>
    <row r="53" spans="2:11" ht="15" customHeight="1">
      <c r="B53" s="301"/>
      <c r="C53" s="423" t="s">
        <v>1355</v>
      </c>
      <c r="D53" s="423"/>
      <c r="E53" s="423"/>
      <c r="F53" s="423"/>
      <c r="G53" s="423"/>
      <c r="H53" s="423"/>
      <c r="I53" s="423"/>
      <c r="J53" s="423"/>
      <c r="K53" s="302"/>
    </row>
    <row r="54" spans="2:11" ht="12.75" customHeight="1">
      <c r="B54" s="301"/>
      <c r="C54" s="304"/>
      <c r="D54" s="304"/>
      <c r="E54" s="304"/>
      <c r="F54" s="304"/>
      <c r="G54" s="304"/>
      <c r="H54" s="304"/>
      <c r="I54" s="304"/>
      <c r="J54" s="304"/>
      <c r="K54" s="302"/>
    </row>
    <row r="55" spans="2:11" ht="15" customHeight="1">
      <c r="B55" s="301"/>
      <c r="C55" s="423" t="s">
        <v>1356</v>
      </c>
      <c r="D55" s="423"/>
      <c r="E55" s="423"/>
      <c r="F55" s="423"/>
      <c r="G55" s="423"/>
      <c r="H55" s="423"/>
      <c r="I55" s="423"/>
      <c r="J55" s="423"/>
      <c r="K55" s="302"/>
    </row>
    <row r="56" spans="2:11" ht="15" customHeight="1">
      <c r="B56" s="301"/>
      <c r="C56" s="306"/>
      <c r="D56" s="423" t="s">
        <v>1357</v>
      </c>
      <c r="E56" s="423"/>
      <c r="F56" s="423"/>
      <c r="G56" s="423"/>
      <c r="H56" s="423"/>
      <c r="I56" s="423"/>
      <c r="J56" s="423"/>
      <c r="K56" s="302"/>
    </row>
    <row r="57" spans="2:11" ht="15" customHeight="1">
      <c r="B57" s="301"/>
      <c r="C57" s="306"/>
      <c r="D57" s="423" t="s">
        <v>1358</v>
      </c>
      <c r="E57" s="423"/>
      <c r="F57" s="423"/>
      <c r="G57" s="423"/>
      <c r="H57" s="423"/>
      <c r="I57" s="423"/>
      <c r="J57" s="423"/>
      <c r="K57" s="302"/>
    </row>
    <row r="58" spans="2:11" ht="15" customHeight="1">
      <c r="B58" s="301"/>
      <c r="C58" s="306"/>
      <c r="D58" s="423" t="s">
        <v>1359</v>
      </c>
      <c r="E58" s="423"/>
      <c r="F58" s="423"/>
      <c r="G58" s="423"/>
      <c r="H58" s="423"/>
      <c r="I58" s="423"/>
      <c r="J58" s="423"/>
      <c r="K58" s="302"/>
    </row>
    <row r="59" spans="2:11" ht="15" customHeight="1">
      <c r="B59" s="301"/>
      <c r="C59" s="306"/>
      <c r="D59" s="423" t="s">
        <v>1360</v>
      </c>
      <c r="E59" s="423"/>
      <c r="F59" s="423"/>
      <c r="G59" s="423"/>
      <c r="H59" s="423"/>
      <c r="I59" s="423"/>
      <c r="J59" s="423"/>
      <c r="K59" s="302"/>
    </row>
    <row r="60" spans="2:11" ht="15" customHeight="1">
      <c r="B60" s="301"/>
      <c r="C60" s="306"/>
      <c r="D60" s="427" t="s">
        <v>1361</v>
      </c>
      <c r="E60" s="427"/>
      <c r="F60" s="427"/>
      <c r="G60" s="427"/>
      <c r="H60" s="427"/>
      <c r="I60" s="427"/>
      <c r="J60" s="427"/>
      <c r="K60" s="302"/>
    </row>
    <row r="61" spans="2:11" ht="15" customHeight="1">
      <c r="B61" s="301"/>
      <c r="C61" s="306"/>
      <c r="D61" s="423" t="s">
        <v>1362</v>
      </c>
      <c r="E61" s="423"/>
      <c r="F61" s="423"/>
      <c r="G61" s="423"/>
      <c r="H61" s="423"/>
      <c r="I61" s="423"/>
      <c r="J61" s="423"/>
      <c r="K61" s="302"/>
    </row>
    <row r="62" spans="2:11" ht="12.75" customHeight="1">
      <c r="B62" s="301"/>
      <c r="C62" s="306"/>
      <c r="D62" s="306"/>
      <c r="E62" s="309"/>
      <c r="F62" s="306"/>
      <c r="G62" s="306"/>
      <c r="H62" s="306"/>
      <c r="I62" s="306"/>
      <c r="J62" s="306"/>
      <c r="K62" s="302"/>
    </row>
    <row r="63" spans="2:11" ht="15" customHeight="1">
      <c r="B63" s="301"/>
      <c r="C63" s="306"/>
      <c r="D63" s="423" t="s">
        <v>1363</v>
      </c>
      <c r="E63" s="423"/>
      <c r="F63" s="423"/>
      <c r="G63" s="423"/>
      <c r="H63" s="423"/>
      <c r="I63" s="423"/>
      <c r="J63" s="423"/>
      <c r="K63" s="302"/>
    </row>
    <row r="64" spans="2:11" ht="15" customHeight="1">
      <c r="B64" s="301"/>
      <c r="C64" s="306"/>
      <c r="D64" s="427" t="s">
        <v>1364</v>
      </c>
      <c r="E64" s="427"/>
      <c r="F64" s="427"/>
      <c r="G64" s="427"/>
      <c r="H64" s="427"/>
      <c r="I64" s="427"/>
      <c r="J64" s="427"/>
      <c r="K64" s="302"/>
    </row>
    <row r="65" spans="2:11" ht="15" customHeight="1">
      <c r="B65" s="301"/>
      <c r="C65" s="306"/>
      <c r="D65" s="423" t="s">
        <v>1365</v>
      </c>
      <c r="E65" s="423"/>
      <c r="F65" s="423"/>
      <c r="G65" s="423"/>
      <c r="H65" s="423"/>
      <c r="I65" s="423"/>
      <c r="J65" s="423"/>
      <c r="K65" s="302"/>
    </row>
    <row r="66" spans="2:11" ht="15" customHeight="1">
      <c r="B66" s="301"/>
      <c r="C66" s="306"/>
      <c r="D66" s="423" t="s">
        <v>1366</v>
      </c>
      <c r="E66" s="423"/>
      <c r="F66" s="423"/>
      <c r="G66" s="423"/>
      <c r="H66" s="423"/>
      <c r="I66" s="423"/>
      <c r="J66" s="423"/>
      <c r="K66" s="302"/>
    </row>
    <row r="67" spans="2:11" ht="15" customHeight="1">
      <c r="B67" s="301"/>
      <c r="C67" s="306"/>
      <c r="D67" s="423" t="s">
        <v>1367</v>
      </c>
      <c r="E67" s="423"/>
      <c r="F67" s="423"/>
      <c r="G67" s="423"/>
      <c r="H67" s="423"/>
      <c r="I67" s="423"/>
      <c r="J67" s="423"/>
      <c r="K67" s="302"/>
    </row>
    <row r="68" spans="2:11" ht="15" customHeight="1">
      <c r="B68" s="301"/>
      <c r="C68" s="306"/>
      <c r="D68" s="423" t="s">
        <v>1368</v>
      </c>
      <c r="E68" s="423"/>
      <c r="F68" s="423"/>
      <c r="G68" s="423"/>
      <c r="H68" s="423"/>
      <c r="I68" s="423"/>
      <c r="J68" s="423"/>
      <c r="K68" s="302"/>
    </row>
    <row r="69" spans="2:11" ht="12.75" customHeight="1">
      <c r="B69" s="310"/>
      <c r="C69" s="311"/>
      <c r="D69" s="311"/>
      <c r="E69" s="311"/>
      <c r="F69" s="311"/>
      <c r="G69" s="311"/>
      <c r="H69" s="311"/>
      <c r="I69" s="311"/>
      <c r="J69" s="311"/>
      <c r="K69" s="312"/>
    </row>
    <row r="70" spans="2:11" ht="18.75" customHeight="1">
      <c r="B70" s="313"/>
      <c r="C70" s="313"/>
      <c r="D70" s="313"/>
      <c r="E70" s="313"/>
      <c r="F70" s="313"/>
      <c r="G70" s="313"/>
      <c r="H70" s="313"/>
      <c r="I70" s="313"/>
      <c r="J70" s="313"/>
      <c r="K70" s="314"/>
    </row>
    <row r="71" spans="2:11" ht="18.75" customHeight="1">
      <c r="B71" s="314"/>
      <c r="C71" s="314"/>
      <c r="D71" s="314"/>
      <c r="E71" s="314"/>
      <c r="F71" s="314"/>
      <c r="G71" s="314"/>
      <c r="H71" s="314"/>
      <c r="I71" s="314"/>
      <c r="J71" s="314"/>
      <c r="K71" s="314"/>
    </row>
    <row r="72" spans="2:11" ht="7.5" customHeight="1">
      <c r="B72" s="315"/>
      <c r="C72" s="316"/>
      <c r="D72" s="316"/>
      <c r="E72" s="316"/>
      <c r="F72" s="316"/>
      <c r="G72" s="316"/>
      <c r="H72" s="316"/>
      <c r="I72" s="316"/>
      <c r="J72" s="316"/>
      <c r="K72" s="317"/>
    </row>
    <row r="73" spans="2:11" ht="45" customHeight="1">
      <c r="B73" s="318"/>
      <c r="C73" s="428" t="s">
        <v>138</v>
      </c>
      <c r="D73" s="428"/>
      <c r="E73" s="428"/>
      <c r="F73" s="428"/>
      <c r="G73" s="428"/>
      <c r="H73" s="428"/>
      <c r="I73" s="428"/>
      <c r="J73" s="428"/>
      <c r="K73" s="319"/>
    </row>
    <row r="74" spans="2:11" ht="17.25" customHeight="1">
      <c r="B74" s="318"/>
      <c r="C74" s="320" t="s">
        <v>1369</v>
      </c>
      <c r="D74" s="320"/>
      <c r="E74" s="320"/>
      <c r="F74" s="320" t="s">
        <v>1370</v>
      </c>
      <c r="G74" s="321"/>
      <c r="H74" s="320" t="s">
        <v>159</v>
      </c>
      <c r="I74" s="320" t="s">
        <v>70</v>
      </c>
      <c r="J74" s="320" t="s">
        <v>1371</v>
      </c>
      <c r="K74" s="319"/>
    </row>
    <row r="75" spans="2:11" ht="17.25" customHeight="1">
      <c r="B75" s="318"/>
      <c r="C75" s="322" t="s">
        <v>1372</v>
      </c>
      <c r="D75" s="322"/>
      <c r="E75" s="322"/>
      <c r="F75" s="323" t="s">
        <v>1373</v>
      </c>
      <c r="G75" s="324"/>
      <c r="H75" s="322"/>
      <c r="I75" s="322"/>
      <c r="J75" s="322" t="s">
        <v>1374</v>
      </c>
      <c r="K75" s="319"/>
    </row>
    <row r="76" spans="2:11" ht="5.25" customHeight="1">
      <c r="B76" s="318"/>
      <c r="C76" s="325"/>
      <c r="D76" s="325"/>
      <c r="E76" s="325"/>
      <c r="F76" s="325"/>
      <c r="G76" s="326"/>
      <c r="H76" s="325"/>
      <c r="I76" s="325"/>
      <c r="J76" s="325"/>
      <c r="K76" s="319"/>
    </row>
    <row r="77" spans="2:11" ht="15" customHeight="1">
      <c r="B77" s="318"/>
      <c r="C77" s="308" t="s">
        <v>66</v>
      </c>
      <c r="D77" s="325"/>
      <c r="E77" s="325"/>
      <c r="F77" s="327" t="s">
        <v>1375</v>
      </c>
      <c r="G77" s="326"/>
      <c r="H77" s="308" t="s">
        <v>1376</v>
      </c>
      <c r="I77" s="308" t="s">
        <v>1377</v>
      </c>
      <c r="J77" s="308">
        <v>20</v>
      </c>
      <c r="K77" s="319"/>
    </row>
    <row r="78" spans="2:11" ht="15" customHeight="1">
      <c r="B78" s="318"/>
      <c r="C78" s="308" t="s">
        <v>1378</v>
      </c>
      <c r="D78" s="308"/>
      <c r="E78" s="308"/>
      <c r="F78" s="327" t="s">
        <v>1375</v>
      </c>
      <c r="G78" s="326"/>
      <c r="H78" s="308" t="s">
        <v>1379</v>
      </c>
      <c r="I78" s="308" t="s">
        <v>1377</v>
      </c>
      <c r="J78" s="308">
        <v>120</v>
      </c>
      <c r="K78" s="319"/>
    </row>
    <row r="79" spans="2:11" ht="15" customHeight="1">
      <c r="B79" s="328"/>
      <c r="C79" s="308" t="s">
        <v>1380</v>
      </c>
      <c r="D79" s="308"/>
      <c r="E79" s="308"/>
      <c r="F79" s="327" t="s">
        <v>1381</v>
      </c>
      <c r="G79" s="326"/>
      <c r="H79" s="308" t="s">
        <v>1382</v>
      </c>
      <c r="I79" s="308" t="s">
        <v>1377</v>
      </c>
      <c r="J79" s="308">
        <v>50</v>
      </c>
      <c r="K79" s="319"/>
    </row>
    <row r="80" spans="2:11" ht="15" customHeight="1">
      <c r="B80" s="328"/>
      <c r="C80" s="308" t="s">
        <v>1383</v>
      </c>
      <c r="D80" s="308"/>
      <c r="E80" s="308"/>
      <c r="F80" s="327" t="s">
        <v>1375</v>
      </c>
      <c r="G80" s="326"/>
      <c r="H80" s="308" t="s">
        <v>1384</v>
      </c>
      <c r="I80" s="308" t="s">
        <v>1385</v>
      </c>
      <c r="J80" s="308"/>
      <c r="K80" s="319"/>
    </row>
    <row r="81" spans="2:11" ht="15" customHeight="1">
      <c r="B81" s="328"/>
      <c r="C81" s="329" t="s">
        <v>1386</v>
      </c>
      <c r="D81" s="329"/>
      <c r="E81" s="329"/>
      <c r="F81" s="330" t="s">
        <v>1381</v>
      </c>
      <c r="G81" s="329"/>
      <c r="H81" s="329" t="s">
        <v>1387</v>
      </c>
      <c r="I81" s="329" t="s">
        <v>1377</v>
      </c>
      <c r="J81" s="329">
        <v>15</v>
      </c>
      <c r="K81" s="319"/>
    </row>
    <row r="82" spans="2:11" ht="15" customHeight="1">
      <c r="B82" s="328"/>
      <c r="C82" s="329" t="s">
        <v>1388</v>
      </c>
      <c r="D82" s="329"/>
      <c r="E82" s="329"/>
      <c r="F82" s="330" t="s">
        <v>1381</v>
      </c>
      <c r="G82" s="329"/>
      <c r="H82" s="329" t="s">
        <v>1389</v>
      </c>
      <c r="I82" s="329" t="s">
        <v>1377</v>
      </c>
      <c r="J82" s="329">
        <v>15</v>
      </c>
      <c r="K82" s="319"/>
    </row>
    <row r="83" spans="2:11" ht="15" customHeight="1">
      <c r="B83" s="328"/>
      <c r="C83" s="329" t="s">
        <v>1390</v>
      </c>
      <c r="D83" s="329"/>
      <c r="E83" s="329"/>
      <c r="F83" s="330" t="s">
        <v>1381</v>
      </c>
      <c r="G83" s="329"/>
      <c r="H83" s="329" t="s">
        <v>1391</v>
      </c>
      <c r="I83" s="329" t="s">
        <v>1377</v>
      </c>
      <c r="J83" s="329">
        <v>20</v>
      </c>
      <c r="K83" s="319"/>
    </row>
    <row r="84" spans="2:11" ht="15" customHeight="1">
      <c r="B84" s="328"/>
      <c r="C84" s="329" t="s">
        <v>1392</v>
      </c>
      <c r="D84" s="329"/>
      <c r="E84" s="329"/>
      <c r="F84" s="330" t="s">
        <v>1381</v>
      </c>
      <c r="G84" s="329"/>
      <c r="H84" s="329" t="s">
        <v>1393</v>
      </c>
      <c r="I84" s="329" t="s">
        <v>1377</v>
      </c>
      <c r="J84" s="329">
        <v>20</v>
      </c>
      <c r="K84" s="319"/>
    </row>
    <row r="85" spans="2:11" ht="15" customHeight="1">
      <c r="B85" s="328"/>
      <c r="C85" s="308" t="s">
        <v>1394</v>
      </c>
      <c r="D85" s="308"/>
      <c r="E85" s="308"/>
      <c r="F85" s="327" t="s">
        <v>1381</v>
      </c>
      <c r="G85" s="326"/>
      <c r="H85" s="308" t="s">
        <v>1395</v>
      </c>
      <c r="I85" s="308" t="s">
        <v>1377</v>
      </c>
      <c r="J85" s="308">
        <v>50</v>
      </c>
      <c r="K85" s="319"/>
    </row>
    <row r="86" spans="2:11" ht="15" customHeight="1">
      <c r="B86" s="328"/>
      <c r="C86" s="308" t="s">
        <v>1396</v>
      </c>
      <c r="D86" s="308"/>
      <c r="E86" s="308"/>
      <c r="F86" s="327" t="s">
        <v>1381</v>
      </c>
      <c r="G86" s="326"/>
      <c r="H86" s="308" t="s">
        <v>1397</v>
      </c>
      <c r="I86" s="308" t="s">
        <v>1377</v>
      </c>
      <c r="J86" s="308">
        <v>20</v>
      </c>
      <c r="K86" s="319"/>
    </row>
    <row r="87" spans="2:11" ht="15" customHeight="1">
      <c r="B87" s="328"/>
      <c r="C87" s="308" t="s">
        <v>1398</v>
      </c>
      <c r="D87" s="308"/>
      <c r="E87" s="308"/>
      <c r="F87" s="327" t="s">
        <v>1381</v>
      </c>
      <c r="G87" s="326"/>
      <c r="H87" s="308" t="s">
        <v>1399</v>
      </c>
      <c r="I87" s="308" t="s">
        <v>1377</v>
      </c>
      <c r="J87" s="308">
        <v>20</v>
      </c>
      <c r="K87" s="319"/>
    </row>
    <row r="88" spans="2:11" ht="15" customHeight="1">
      <c r="B88" s="328"/>
      <c r="C88" s="308" t="s">
        <v>1400</v>
      </c>
      <c r="D88" s="308"/>
      <c r="E88" s="308"/>
      <c r="F88" s="327" t="s">
        <v>1381</v>
      </c>
      <c r="G88" s="326"/>
      <c r="H88" s="308" t="s">
        <v>1401</v>
      </c>
      <c r="I88" s="308" t="s">
        <v>1377</v>
      </c>
      <c r="J88" s="308">
        <v>50</v>
      </c>
      <c r="K88" s="319"/>
    </row>
    <row r="89" spans="2:11" ht="15" customHeight="1">
      <c r="B89" s="328"/>
      <c r="C89" s="308" t="s">
        <v>1402</v>
      </c>
      <c r="D89" s="308"/>
      <c r="E89" s="308"/>
      <c r="F89" s="327" t="s">
        <v>1381</v>
      </c>
      <c r="G89" s="326"/>
      <c r="H89" s="308" t="s">
        <v>1402</v>
      </c>
      <c r="I89" s="308" t="s">
        <v>1377</v>
      </c>
      <c r="J89" s="308">
        <v>50</v>
      </c>
      <c r="K89" s="319"/>
    </row>
    <row r="90" spans="2:11" ht="15" customHeight="1">
      <c r="B90" s="328"/>
      <c r="C90" s="308" t="s">
        <v>164</v>
      </c>
      <c r="D90" s="308"/>
      <c r="E90" s="308"/>
      <c r="F90" s="327" t="s">
        <v>1381</v>
      </c>
      <c r="G90" s="326"/>
      <c r="H90" s="308" t="s">
        <v>1403</v>
      </c>
      <c r="I90" s="308" t="s">
        <v>1377</v>
      </c>
      <c r="J90" s="308">
        <v>255</v>
      </c>
      <c r="K90" s="319"/>
    </row>
    <row r="91" spans="2:11" ht="15" customHeight="1">
      <c r="B91" s="328"/>
      <c r="C91" s="308" t="s">
        <v>1404</v>
      </c>
      <c r="D91" s="308"/>
      <c r="E91" s="308"/>
      <c r="F91" s="327" t="s">
        <v>1375</v>
      </c>
      <c r="G91" s="326"/>
      <c r="H91" s="308" t="s">
        <v>1405</v>
      </c>
      <c r="I91" s="308" t="s">
        <v>1406</v>
      </c>
      <c r="J91" s="308"/>
      <c r="K91" s="319"/>
    </row>
    <row r="92" spans="2:11" ht="15" customHeight="1">
      <c r="B92" s="328"/>
      <c r="C92" s="308" t="s">
        <v>1407</v>
      </c>
      <c r="D92" s="308"/>
      <c r="E92" s="308"/>
      <c r="F92" s="327" t="s">
        <v>1375</v>
      </c>
      <c r="G92" s="326"/>
      <c r="H92" s="308" t="s">
        <v>1408</v>
      </c>
      <c r="I92" s="308" t="s">
        <v>1409</v>
      </c>
      <c r="J92" s="308"/>
      <c r="K92" s="319"/>
    </row>
    <row r="93" spans="2:11" ht="15" customHeight="1">
      <c r="B93" s="328"/>
      <c r="C93" s="308" t="s">
        <v>1410</v>
      </c>
      <c r="D93" s="308"/>
      <c r="E93" s="308"/>
      <c r="F93" s="327" t="s">
        <v>1375</v>
      </c>
      <c r="G93" s="326"/>
      <c r="H93" s="308" t="s">
        <v>1410</v>
      </c>
      <c r="I93" s="308" t="s">
        <v>1409</v>
      </c>
      <c r="J93" s="308"/>
      <c r="K93" s="319"/>
    </row>
    <row r="94" spans="2:11" ht="15" customHeight="1">
      <c r="B94" s="328"/>
      <c r="C94" s="308" t="s">
        <v>51</v>
      </c>
      <c r="D94" s="308"/>
      <c r="E94" s="308"/>
      <c r="F94" s="327" t="s">
        <v>1375</v>
      </c>
      <c r="G94" s="326"/>
      <c r="H94" s="308" t="s">
        <v>1411</v>
      </c>
      <c r="I94" s="308" t="s">
        <v>1409</v>
      </c>
      <c r="J94" s="308"/>
      <c r="K94" s="319"/>
    </row>
    <row r="95" spans="2:11" ht="15" customHeight="1">
      <c r="B95" s="328"/>
      <c r="C95" s="308" t="s">
        <v>61</v>
      </c>
      <c r="D95" s="308"/>
      <c r="E95" s="308"/>
      <c r="F95" s="327" t="s">
        <v>1375</v>
      </c>
      <c r="G95" s="326"/>
      <c r="H95" s="308" t="s">
        <v>1412</v>
      </c>
      <c r="I95" s="308" t="s">
        <v>1409</v>
      </c>
      <c r="J95" s="308"/>
      <c r="K95" s="319"/>
    </row>
    <row r="96" spans="2:11" ht="15" customHeight="1">
      <c r="B96" s="331"/>
      <c r="C96" s="332"/>
      <c r="D96" s="332"/>
      <c r="E96" s="332"/>
      <c r="F96" s="332"/>
      <c r="G96" s="332"/>
      <c r="H96" s="332"/>
      <c r="I96" s="332"/>
      <c r="J96" s="332"/>
      <c r="K96" s="333"/>
    </row>
    <row r="97" spans="2:11" ht="18.75" customHeight="1">
      <c r="B97" s="334"/>
      <c r="C97" s="335"/>
      <c r="D97" s="335"/>
      <c r="E97" s="335"/>
      <c r="F97" s="335"/>
      <c r="G97" s="335"/>
      <c r="H97" s="335"/>
      <c r="I97" s="335"/>
      <c r="J97" s="335"/>
      <c r="K97" s="334"/>
    </row>
    <row r="98" spans="2:11" ht="18.75" customHeight="1">
      <c r="B98" s="314"/>
      <c r="C98" s="314"/>
      <c r="D98" s="314"/>
      <c r="E98" s="314"/>
      <c r="F98" s="314"/>
      <c r="G98" s="314"/>
      <c r="H98" s="314"/>
      <c r="I98" s="314"/>
      <c r="J98" s="314"/>
      <c r="K98" s="314"/>
    </row>
    <row r="99" spans="2:11" ht="7.5" customHeight="1">
      <c r="B99" s="315"/>
      <c r="C99" s="316"/>
      <c r="D99" s="316"/>
      <c r="E99" s="316"/>
      <c r="F99" s="316"/>
      <c r="G99" s="316"/>
      <c r="H99" s="316"/>
      <c r="I99" s="316"/>
      <c r="J99" s="316"/>
      <c r="K99" s="317"/>
    </row>
    <row r="100" spans="2:11" ht="45" customHeight="1">
      <c r="B100" s="318"/>
      <c r="C100" s="428" t="s">
        <v>1413</v>
      </c>
      <c r="D100" s="428"/>
      <c r="E100" s="428"/>
      <c r="F100" s="428"/>
      <c r="G100" s="428"/>
      <c r="H100" s="428"/>
      <c r="I100" s="428"/>
      <c r="J100" s="428"/>
      <c r="K100" s="319"/>
    </row>
    <row r="101" spans="2:11" ht="17.25" customHeight="1">
      <c r="B101" s="318"/>
      <c r="C101" s="320" t="s">
        <v>1369</v>
      </c>
      <c r="D101" s="320"/>
      <c r="E101" s="320"/>
      <c r="F101" s="320" t="s">
        <v>1370</v>
      </c>
      <c r="G101" s="321"/>
      <c r="H101" s="320" t="s">
        <v>159</v>
      </c>
      <c r="I101" s="320" t="s">
        <v>70</v>
      </c>
      <c r="J101" s="320" t="s">
        <v>1371</v>
      </c>
      <c r="K101" s="319"/>
    </row>
    <row r="102" spans="2:11" ht="17.25" customHeight="1">
      <c r="B102" s="318"/>
      <c r="C102" s="322" t="s">
        <v>1372</v>
      </c>
      <c r="D102" s="322"/>
      <c r="E102" s="322"/>
      <c r="F102" s="323" t="s">
        <v>1373</v>
      </c>
      <c r="G102" s="324"/>
      <c r="H102" s="322"/>
      <c r="I102" s="322"/>
      <c r="J102" s="322" t="s">
        <v>1374</v>
      </c>
      <c r="K102" s="319"/>
    </row>
    <row r="103" spans="2:11" ht="5.25" customHeight="1">
      <c r="B103" s="318"/>
      <c r="C103" s="320"/>
      <c r="D103" s="320"/>
      <c r="E103" s="320"/>
      <c r="F103" s="320"/>
      <c r="G103" s="336"/>
      <c r="H103" s="320"/>
      <c r="I103" s="320"/>
      <c r="J103" s="320"/>
      <c r="K103" s="319"/>
    </row>
    <row r="104" spans="2:11" ht="15" customHeight="1">
      <c r="B104" s="318"/>
      <c r="C104" s="308" t="s">
        <v>66</v>
      </c>
      <c r="D104" s="325"/>
      <c r="E104" s="325"/>
      <c r="F104" s="327" t="s">
        <v>1375</v>
      </c>
      <c r="G104" s="336"/>
      <c r="H104" s="308" t="s">
        <v>1414</v>
      </c>
      <c r="I104" s="308" t="s">
        <v>1377</v>
      </c>
      <c r="J104" s="308">
        <v>20</v>
      </c>
      <c r="K104" s="319"/>
    </row>
    <row r="105" spans="2:11" ht="15" customHeight="1">
      <c r="B105" s="318"/>
      <c r="C105" s="308" t="s">
        <v>1378</v>
      </c>
      <c r="D105" s="308"/>
      <c r="E105" s="308"/>
      <c r="F105" s="327" t="s">
        <v>1375</v>
      </c>
      <c r="G105" s="308"/>
      <c r="H105" s="308" t="s">
        <v>1414</v>
      </c>
      <c r="I105" s="308" t="s">
        <v>1377</v>
      </c>
      <c r="J105" s="308">
        <v>120</v>
      </c>
      <c r="K105" s="319"/>
    </row>
    <row r="106" spans="2:11" ht="15" customHeight="1">
      <c r="B106" s="328"/>
      <c r="C106" s="308" t="s">
        <v>1380</v>
      </c>
      <c r="D106" s="308"/>
      <c r="E106" s="308"/>
      <c r="F106" s="327" t="s">
        <v>1381</v>
      </c>
      <c r="G106" s="308"/>
      <c r="H106" s="308" t="s">
        <v>1414</v>
      </c>
      <c r="I106" s="308" t="s">
        <v>1377</v>
      </c>
      <c r="J106" s="308">
        <v>50</v>
      </c>
      <c r="K106" s="319"/>
    </row>
    <row r="107" spans="2:11" ht="15" customHeight="1">
      <c r="B107" s="328"/>
      <c r="C107" s="308" t="s">
        <v>1383</v>
      </c>
      <c r="D107" s="308"/>
      <c r="E107" s="308"/>
      <c r="F107" s="327" t="s">
        <v>1375</v>
      </c>
      <c r="G107" s="308"/>
      <c r="H107" s="308" t="s">
        <v>1414</v>
      </c>
      <c r="I107" s="308" t="s">
        <v>1385</v>
      </c>
      <c r="J107" s="308"/>
      <c r="K107" s="319"/>
    </row>
    <row r="108" spans="2:11" ht="15" customHeight="1">
      <c r="B108" s="328"/>
      <c r="C108" s="308" t="s">
        <v>1394</v>
      </c>
      <c r="D108" s="308"/>
      <c r="E108" s="308"/>
      <c r="F108" s="327" t="s">
        <v>1381</v>
      </c>
      <c r="G108" s="308"/>
      <c r="H108" s="308" t="s">
        <v>1414</v>
      </c>
      <c r="I108" s="308" t="s">
        <v>1377</v>
      </c>
      <c r="J108" s="308">
        <v>50</v>
      </c>
      <c r="K108" s="319"/>
    </row>
    <row r="109" spans="2:11" ht="15" customHeight="1">
      <c r="B109" s="328"/>
      <c r="C109" s="308" t="s">
        <v>1402</v>
      </c>
      <c r="D109" s="308"/>
      <c r="E109" s="308"/>
      <c r="F109" s="327" t="s">
        <v>1381</v>
      </c>
      <c r="G109" s="308"/>
      <c r="H109" s="308" t="s">
        <v>1414</v>
      </c>
      <c r="I109" s="308" t="s">
        <v>1377</v>
      </c>
      <c r="J109" s="308">
        <v>50</v>
      </c>
      <c r="K109" s="319"/>
    </row>
    <row r="110" spans="2:11" ht="15" customHeight="1">
      <c r="B110" s="328"/>
      <c r="C110" s="308" t="s">
        <v>1400</v>
      </c>
      <c r="D110" s="308"/>
      <c r="E110" s="308"/>
      <c r="F110" s="327" t="s">
        <v>1381</v>
      </c>
      <c r="G110" s="308"/>
      <c r="H110" s="308" t="s">
        <v>1414</v>
      </c>
      <c r="I110" s="308" t="s">
        <v>1377</v>
      </c>
      <c r="J110" s="308">
        <v>50</v>
      </c>
      <c r="K110" s="319"/>
    </row>
    <row r="111" spans="2:11" ht="15" customHeight="1">
      <c r="B111" s="328"/>
      <c r="C111" s="308" t="s">
        <v>66</v>
      </c>
      <c r="D111" s="308"/>
      <c r="E111" s="308"/>
      <c r="F111" s="327" t="s">
        <v>1375</v>
      </c>
      <c r="G111" s="308"/>
      <c r="H111" s="308" t="s">
        <v>1415</v>
      </c>
      <c r="I111" s="308" t="s">
        <v>1377</v>
      </c>
      <c r="J111" s="308">
        <v>20</v>
      </c>
      <c r="K111" s="319"/>
    </row>
    <row r="112" spans="2:11" ht="15" customHeight="1">
      <c r="B112" s="328"/>
      <c r="C112" s="308" t="s">
        <v>1416</v>
      </c>
      <c r="D112" s="308"/>
      <c r="E112" s="308"/>
      <c r="F112" s="327" t="s">
        <v>1375</v>
      </c>
      <c r="G112" s="308"/>
      <c r="H112" s="308" t="s">
        <v>1417</v>
      </c>
      <c r="I112" s="308" t="s">
        <v>1377</v>
      </c>
      <c r="J112" s="308">
        <v>120</v>
      </c>
      <c r="K112" s="319"/>
    </row>
    <row r="113" spans="2:11" ht="15" customHeight="1">
      <c r="B113" s="328"/>
      <c r="C113" s="308" t="s">
        <v>51</v>
      </c>
      <c r="D113" s="308"/>
      <c r="E113" s="308"/>
      <c r="F113" s="327" t="s">
        <v>1375</v>
      </c>
      <c r="G113" s="308"/>
      <c r="H113" s="308" t="s">
        <v>1418</v>
      </c>
      <c r="I113" s="308" t="s">
        <v>1409</v>
      </c>
      <c r="J113" s="308"/>
      <c r="K113" s="319"/>
    </row>
    <row r="114" spans="2:11" ht="15" customHeight="1">
      <c r="B114" s="328"/>
      <c r="C114" s="308" t="s">
        <v>61</v>
      </c>
      <c r="D114" s="308"/>
      <c r="E114" s="308"/>
      <c r="F114" s="327" t="s">
        <v>1375</v>
      </c>
      <c r="G114" s="308"/>
      <c r="H114" s="308" t="s">
        <v>1419</v>
      </c>
      <c r="I114" s="308" t="s">
        <v>1409</v>
      </c>
      <c r="J114" s="308"/>
      <c r="K114" s="319"/>
    </row>
    <row r="115" spans="2:11" ht="15" customHeight="1">
      <c r="B115" s="328"/>
      <c r="C115" s="308" t="s">
        <v>70</v>
      </c>
      <c r="D115" s="308"/>
      <c r="E115" s="308"/>
      <c r="F115" s="327" t="s">
        <v>1375</v>
      </c>
      <c r="G115" s="308"/>
      <c r="H115" s="308" t="s">
        <v>1420</v>
      </c>
      <c r="I115" s="308" t="s">
        <v>1421</v>
      </c>
      <c r="J115" s="308"/>
      <c r="K115" s="319"/>
    </row>
    <row r="116" spans="2:11" ht="15" customHeight="1">
      <c r="B116" s="331"/>
      <c r="C116" s="337"/>
      <c r="D116" s="337"/>
      <c r="E116" s="337"/>
      <c r="F116" s="337"/>
      <c r="G116" s="337"/>
      <c r="H116" s="337"/>
      <c r="I116" s="337"/>
      <c r="J116" s="337"/>
      <c r="K116" s="333"/>
    </row>
    <row r="117" spans="2:11" ht="18.75" customHeight="1">
      <c r="B117" s="338"/>
      <c r="C117" s="304"/>
      <c r="D117" s="304"/>
      <c r="E117" s="304"/>
      <c r="F117" s="339"/>
      <c r="G117" s="304"/>
      <c r="H117" s="304"/>
      <c r="I117" s="304"/>
      <c r="J117" s="304"/>
      <c r="K117" s="338"/>
    </row>
    <row r="118" spans="2:11" ht="18.75" customHeight="1">
      <c r="B118" s="314"/>
      <c r="C118" s="314"/>
      <c r="D118" s="314"/>
      <c r="E118" s="314"/>
      <c r="F118" s="314"/>
      <c r="G118" s="314"/>
      <c r="H118" s="314"/>
      <c r="I118" s="314"/>
      <c r="J118" s="314"/>
      <c r="K118" s="314"/>
    </row>
    <row r="119" spans="2:11" ht="7.5" customHeight="1">
      <c r="B119" s="340"/>
      <c r="C119" s="341"/>
      <c r="D119" s="341"/>
      <c r="E119" s="341"/>
      <c r="F119" s="341"/>
      <c r="G119" s="341"/>
      <c r="H119" s="341"/>
      <c r="I119" s="341"/>
      <c r="J119" s="341"/>
      <c r="K119" s="342"/>
    </row>
    <row r="120" spans="2:11" ht="45" customHeight="1">
      <c r="B120" s="343"/>
      <c r="C120" s="424" t="s">
        <v>1422</v>
      </c>
      <c r="D120" s="424"/>
      <c r="E120" s="424"/>
      <c r="F120" s="424"/>
      <c r="G120" s="424"/>
      <c r="H120" s="424"/>
      <c r="I120" s="424"/>
      <c r="J120" s="424"/>
      <c r="K120" s="344"/>
    </row>
    <row r="121" spans="2:11" ht="17.25" customHeight="1">
      <c r="B121" s="345"/>
      <c r="C121" s="320" t="s">
        <v>1369</v>
      </c>
      <c r="D121" s="320"/>
      <c r="E121" s="320"/>
      <c r="F121" s="320" t="s">
        <v>1370</v>
      </c>
      <c r="G121" s="321"/>
      <c r="H121" s="320" t="s">
        <v>159</v>
      </c>
      <c r="I121" s="320" t="s">
        <v>70</v>
      </c>
      <c r="J121" s="320" t="s">
        <v>1371</v>
      </c>
      <c r="K121" s="346"/>
    </row>
    <row r="122" spans="2:11" ht="17.25" customHeight="1">
      <c r="B122" s="345"/>
      <c r="C122" s="322" t="s">
        <v>1372</v>
      </c>
      <c r="D122" s="322"/>
      <c r="E122" s="322"/>
      <c r="F122" s="323" t="s">
        <v>1373</v>
      </c>
      <c r="G122" s="324"/>
      <c r="H122" s="322"/>
      <c r="I122" s="322"/>
      <c r="J122" s="322" t="s">
        <v>1374</v>
      </c>
      <c r="K122" s="346"/>
    </row>
    <row r="123" spans="2:11" ht="5.25" customHeight="1">
      <c r="B123" s="347"/>
      <c r="C123" s="325"/>
      <c r="D123" s="325"/>
      <c r="E123" s="325"/>
      <c r="F123" s="325"/>
      <c r="G123" s="308"/>
      <c r="H123" s="325"/>
      <c r="I123" s="325"/>
      <c r="J123" s="325"/>
      <c r="K123" s="348"/>
    </row>
    <row r="124" spans="2:11" ht="15" customHeight="1">
      <c r="B124" s="347"/>
      <c r="C124" s="308" t="s">
        <v>1378</v>
      </c>
      <c r="D124" s="325"/>
      <c r="E124" s="325"/>
      <c r="F124" s="327" t="s">
        <v>1375</v>
      </c>
      <c r="G124" s="308"/>
      <c r="H124" s="308" t="s">
        <v>1414</v>
      </c>
      <c r="I124" s="308" t="s">
        <v>1377</v>
      </c>
      <c r="J124" s="308">
        <v>120</v>
      </c>
      <c r="K124" s="349"/>
    </row>
    <row r="125" spans="2:11" ht="15" customHeight="1">
      <c r="B125" s="347"/>
      <c r="C125" s="308" t="s">
        <v>1423</v>
      </c>
      <c r="D125" s="308"/>
      <c r="E125" s="308"/>
      <c r="F125" s="327" t="s">
        <v>1375</v>
      </c>
      <c r="G125" s="308"/>
      <c r="H125" s="308" t="s">
        <v>1424</v>
      </c>
      <c r="I125" s="308" t="s">
        <v>1377</v>
      </c>
      <c r="J125" s="308" t="s">
        <v>1425</v>
      </c>
      <c r="K125" s="349"/>
    </row>
    <row r="126" spans="2:11" ht="15" customHeight="1">
      <c r="B126" s="347"/>
      <c r="C126" s="308" t="s">
        <v>97</v>
      </c>
      <c r="D126" s="308"/>
      <c r="E126" s="308"/>
      <c r="F126" s="327" t="s">
        <v>1375</v>
      </c>
      <c r="G126" s="308"/>
      <c r="H126" s="308" t="s">
        <v>1426</v>
      </c>
      <c r="I126" s="308" t="s">
        <v>1377</v>
      </c>
      <c r="J126" s="308" t="s">
        <v>1425</v>
      </c>
      <c r="K126" s="349"/>
    </row>
    <row r="127" spans="2:11" ht="15" customHeight="1">
      <c r="B127" s="347"/>
      <c r="C127" s="308" t="s">
        <v>1386</v>
      </c>
      <c r="D127" s="308"/>
      <c r="E127" s="308"/>
      <c r="F127" s="327" t="s">
        <v>1381</v>
      </c>
      <c r="G127" s="308"/>
      <c r="H127" s="308" t="s">
        <v>1387</v>
      </c>
      <c r="I127" s="308" t="s">
        <v>1377</v>
      </c>
      <c r="J127" s="308">
        <v>15</v>
      </c>
      <c r="K127" s="349"/>
    </row>
    <row r="128" spans="2:11" ht="15" customHeight="1">
      <c r="B128" s="347"/>
      <c r="C128" s="329" t="s">
        <v>1388</v>
      </c>
      <c r="D128" s="329"/>
      <c r="E128" s="329"/>
      <c r="F128" s="330" t="s">
        <v>1381</v>
      </c>
      <c r="G128" s="329"/>
      <c r="H128" s="329" t="s">
        <v>1389</v>
      </c>
      <c r="I128" s="329" t="s">
        <v>1377</v>
      </c>
      <c r="J128" s="329">
        <v>15</v>
      </c>
      <c r="K128" s="349"/>
    </row>
    <row r="129" spans="2:11" ht="15" customHeight="1">
      <c r="B129" s="347"/>
      <c r="C129" s="329" t="s">
        <v>1390</v>
      </c>
      <c r="D129" s="329"/>
      <c r="E129" s="329"/>
      <c r="F129" s="330" t="s">
        <v>1381</v>
      </c>
      <c r="G129" s="329"/>
      <c r="H129" s="329" t="s">
        <v>1391</v>
      </c>
      <c r="I129" s="329" t="s">
        <v>1377</v>
      </c>
      <c r="J129" s="329">
        <v>20</v>
      </c>
      <c r="K129" s="349"/>
    </row>
    <row r="130" spans="2:11" ht="15" customHeight="1">
      <c r="B130" s="347"/>
      <c r="C130" s="329" t="s">
        <v>1392</v>
      </c>
      <c r="D130" s="329"/>
      <c r="E130" s="329"/>
      <c r="F130" s="330" t="s">
        <v>1381</v>
      </c>
      <c r="G130" s="329"/>
      <c r="H130" s="329" t="s">
        <v>1393</v>
      </c>
      <c r="I130" s="329" t="s">
        <v>1377</v>
      </c>
      <c r="J130" s="329">
        <v>20</v>
      </c>
      <c r="K130" s="349"/>
    </row>
    <row r="131" spans="2:11" ht="15" customHeight="1">
      <c r="B131" s="347"/>
      <c r="C131" s="308" t="s">
        <v>1380</v>
      </c>
      <c r="D131" s="308"/>
      <c r="E131" s="308"/>
      <c r="F131" s="327" t="s">
        <v>1381</v>
      </c>
      <c r="G131" s="308"/>
      <c r="H131" s="308" t="s">
        <v>1414</v>
      </c>
      <c r="I131" s="308" t="s">
        <v>1377</v>
      </c>
      <c r="J131" s="308">
        <v>50</v>
      </c>
      <c r="K131" s="349"/>
    </row>
    <row r="132" spans="2:11" ht="15" customHeight="1">
      <c r="B132" s="347"/>
      <c r="C132" s="308" t="s">
        <v>1394</v>
      </c>
      <c r="D132" s="308"/>
      <c r="E132" s="308"/>
      <c r="F132" s="327" t="s">
        <v>1381</v>
      </c>
      <c r="G132" s="308"/>
      <c r="H132" s="308" t="s">
        <v>1414</v>
      </c>
      <c r="I132" s="308" t="s">
        <v>1377</v>
      </c>
      <c r="J132" s="308">
        <v>50</v>
      </c>
      <c r="K132" s="349"/>
    </row>
    <row r="133" spans="2:11" ht="15" customHeight="1">
      <c r="B133" s="347"/>
      <c r="C133" s="308" t="s">
        <v>1400</v>
      </c>
      <c r="D133" s="308"/>
      <c r="E133" s="308"/>
      <c r="F133" s="327" t="s">
        <v>1381</v>
      </c>
      <c r="G133" s="308"/>
      <c r="H133" s="308" t="s">
        <v>1414</v>
      </c>
      <c r="I133" s="308" t="s">
        <v>1377</v>
      </c>
      <c r="J133" s="308">
        <v>50</v>
      </c>
      <c r="K133" s="349"/>
    </row>
    <row r="134" spans="2:11" ht="15" customHeight="1">
      <c r="B134" s="347"/>
      <c r="C134" s="308" t="s">
        <v>1402</v>
      </c>
      <c r="D134" s="308"/>
      <c r="E134" s="308"/>
      <c r="F134" s="327" t="s">
        <v>1381</v>
      </c>
      <c r="G134" s="308"/>
      <c r="H134" s="308" t="s">
        <v>1414</v>
      </c>
      <c r="I134" s="308" t="s">
        <v>1377</v>
      </c>
      <c r="J134" s="308">
        <v>50</v>
      </c>
      <c r="K134" s="349"/>
    </row>
    <row r="135" spans="2:11" ht="15" customHeight="1">
      <c r="B135" s="347"/>
      <c r="C135" s="308" t="s">
        <v>164</v>
      </c>
      <c r="D135" s="308"/>
      <c r="E135" s="308"/>
      <c r="F135" s="327" t="s">
        <v>1381</v>
      </c>
      <c r="G135" s="308"/>
      <c r="H135" s="308" t="s">
        <v>1427</v>
      </c>
      <c r="I135" s="308" t="s">
        <v>1377</v>
      </c>
      <c r="J135" s="308">
        <v>255</v>
      </c>
      <c r="K135" s="349"/>
    </row>
    <row r="136" spans="2:11" ht="15" customHeight="1">
      <c r="B136" s="347"/>
      <c r="C136" s="308" t="s">
        <v>1404</v>
      </c>
      <c r="D136" s="308"/>
      <c r="E136" s="308"/>
      <c r="F136" s="327" t="s">
        <v>1375</v>
      </c>
      <c r="G136" s="308"/>
      <c r="H136" s="308" t="s">
        <v>1428</v>
      </c>
      <c r="I136" s="308" t="s">
        <v>1406</v>
      </c>
      <c r="J136" s="308"/>
      <c r="K136" s="349"/>
    </row>
    <row r="137" spans="2:11" ht="15" customHeight="1">
      <c r="B137" s="347"/>
      <c r="C137" s="308" t="s">
        <v>1407</v>
      </c>
      <c r="D137" s="308"/>
      <c r="E137" s="308"/>
      <c r="F137" s="327" t="s">
        <v>1375</v>
      </c>
      <c r="G137" s="308"/>
      <c r="H137" s="308" t="s">
        <v>1429</v>
      </c>
      <c r="I137" s="308" t="s">
        <v>1409</v>
      </c>
      <c r="J137" s="308"/>
      <c r="K137" s="349"/>
    </row>
    <row r="138" spans="2:11" ht="15" customHeight="1">
      <c r="B138" s="347"/>
      <c r="C138" s="308" t="s">
        <v>1410</v>
      </c>
      <c r="D138" s="308"/>
      <c r="E138" s="308"/>
      <c r="F138" s="327" t="s">
        <v>1375</v>
      </c>
      <c r="G138" s="308"/>
      <c r="H138" s="308" t="s">
        <v>1410</v>
      </c>
      <c r="I138" s="308" t="s">
        <v>1409</v>
      </c>
      <c r="J138" s="308"/>
      <c r="K138" s="349"/>
    </row>
    <row r="139" spans="2:11" ht="15" customHeight="1">
      <c r="B139" s="347"/>
      <c r="C139" s="308" t="s">
        <v>51</v>
      </c>
      <c r="D139" s="308"/>
      <c r="E139" s="308"/>
      <c r="F139" s="327" t="s">
        <v>1375</v>
      </c>
      <c r="G139" s="308"/>
      <c r="H139" s="308" t="s">
        <v>1430</v>
      </c>
      <c r="I139" s="308" t="s">
        <v>1409</v>
      </c>
      <c r="J139" s="308"/>
      <c r="K139" s="349"/>
    </row>
    <row r="140" spans="2:11" ht="15" customHeight="1">
      <c r="B140" s="347"/>
      <c r="C140" s="308" t="s">
        <v>1431</v>
      </c>
      <c r="D140" s="308"/>
      <c r="E140" s="308"/>
      <c r="F140" s="327" t="s">
        <v>1375</v>
      </c>
      <c r="G140" s="308"/>
      <c r="H140" s="308" t="s">
        <v>1432</v>
      </c>
      <c r="I140" s="308" t="s">
        <v>1409</v>
      </c>
      <c r="J140" s="308"/>
      <c r="K140" s="349"/>
    </row>
    <row r="141" spans="2:11" ht="15" customHeight="1">
      <c r="B141" s="350"/>
      <c r="C141" s="351"/>
      <c r="D141" s="351"/>
      <c r="E141" s="351"/>
      <c r="F141" s="351"/>
      <c r="G141" s="351"/>
      <c r="H141" s="351"/>
      <c r="I141" s="351"/>
      <c r="J141" s="351"/>
      <c r="K141" s="352"/>
    </row>
    <row r="142" spans="2:11" ht="18.75" customHeight="1">
      <c r="B142" s="304"/>
      <c r="C142" s="304"/>
      <c r="D142" s="304"/>
      <c r="E142" s="304"/>
      <c r="F142" s="339"/>
      <c r="G142" s="304"/>
      <c r="H142" s="304"/>
      <c r="I142" s="304"/>
      <c r="J142" s="304"/>
      <c r="K142" s="304"/>
    </row>
    <row r="143" spans="2:11" ht="18.75" customHeight="1">
      <c r="B143" s="314"/>
      <c r="C143" s="314"/>
      <c r="D143" s="314"/>
      <c r="E143" s="314"/>
      <c r="F143" s="314"/>
      <c r="G143" s="314"/>
      <c r="H143" s="314"/>
      <c r="I143" s="314"/>
      <c r="J143" s="314"/>
      <c r="K143" s="314"/>
    </row>
    <row r="144" spans="2:11" ht="7.5" customHeight="1">
      <c r="B144" s="315"/>
      <c r="C144" s="316"/>
      <c r="D144" s="316"/>
      <c r="E144" s="316"/>
      <c r="F144" s="316"/>
      <c r="G144" s="316"/>
      <c r="H144" s="316"/>
      <c r="I144" s="316"/>
      <c r="J144" s="316"/>
      <c r="K144" s="317"/>
    </row>
    <row r="145" spans="2:11" ht="45" customHeight="1">
      <c r="B145" s="318"/>
      <c r="C145" s="428" t="s">
        <v>1433</v>
      </c>
      <c r="D145" s="428"/>
      <c r="E145" s="428"/>
      <c r="F145" s="428"/>
      <c r="G145" s="428"/>
      <c r="H145" s="428"/>
      <c r="I145" s="428"/>
      <c r="J145" s="428"/>
      <c r="K145" s="319"/>
    </row>
    <row r="146" spans="2:11" ht="17.25" customHeight="1">
      <c r="B146" s="318"/>
      <c r="C146" s="320" t="s">
        <v>1369</v>
      </c>
      <c r="D146" s="320"/>
      <c r="E146" s="320"/>
      <c r="F146" s="320" t="s">
        <v>1370</v>
      </c>
      <c r="G146" s="321"/>
      <c r="H146" s="320" t="s">
        <v>159</v>
      </c>
      <c r="I146" s="320" t="s">
        <v>70</v>
      </c>
      <c r="J146" s="320" t="s">
        <v>1371</v>
      </c>
      <c r="K146" s="319"/>
    </row>
    <row r="147" spans="2:11" ht="17.25" customHeight="1">
      <c r="B147" s="318"/>
      <c r="C147" s="322" t="s">
        <v>1372</v>
      </c>
      <c r="D147" s="322"/>
      <c r="E147" s="322"/>
      <c r="F147" s="323" t="s">
        <v>1373</v>
      </c>
      <c r="G147" s="324"/>
      <c r="H147" s="322"/>
      <c r="I147" s="322"/>
      <c r="J147" s="322" t="s">
        <v>1374</v>
      </c>
      <c r="K147" s="319"/>
    </row>
    <row r="148" spans="2:11" ht="5.25" customHeight="1">
      <c r="B148" s="328"/>
      <c r="C148" s="325"/>
      <c r="D148" s="325"/>
      <c r="E148" s="325"/>
      <c r="F148" s="325"/>
      <c r="G148" s="326"/>
      <c r="H148" s="325"/>
      <c r="I148" s="325"/>
      <c r="J148" s="325"/>
      <c r="K148" s="349"/>
    </row>
    <row r="149" spans="2:11" ht="15" customHeight="1">
      <c r="B149" s="328"/>
      <c r="C149" s="353" t="s">
        <v>1378</v>
      </c>
      <c r="D149" s="308"/>
      <c r="E149" s="308"/>
      <c r="F149" s="354" t="s">
        <v>1375</v>
      </c>
      <c r="G149" s="308"/>
      <c r="H149" s="353" t="s">
        <v>1414</v>
      </c>
      <c r="I149" s="353" t="s">
        <v>1377</v>
      </c>
      <c r="J149" s="353">
        <v>120</v>
      </c>
      <c r="K149" s="349"/>
    </row>
    <row r="150" spans="2:11" ht="15" customHeight="1">
      <c r="B150" s="328"/>
      <c r="C150" s="353" t="s">
        <v>1423</v>
      </c>
      <c r="D150" s="308"/>
      <c r="E150" s="308"/>
      <c r="F150" s="354" t="s">
        <v>1375</v>
      </c>
      <c r="G150" s="308"/>
      <c r="H150" s="353" t="s">
        <v>1434</v>
      </c>
      <c r="I150" s="353" t="s">
        <v>1377</v>
      </c>
      <c r="J150" s="353" t="s">
        <v>1425</v>
      </c>
      <c r="K150" s="349"/>
    </row>
    <row r="151" spans="2:11" ht="15" customHeight="1">
      <c r="B151" s="328"/>
      <c r="C151" s="353" t="s">
        <v>97</v>
      </c>
      <c r="D151" s="308"/>
      <c r="E151" s="308"/>
      <c r="F151" s="354" t="s">
        <v>1375</v>
      </c>
      <c r="G151" s="308"/>
      <c r="H151" s="353" t="s">
        <v>1435</v>
      </c>
      <c r="I151" s="353" t="s">
        <v>1377</v>
      </c>
      <c r="J151" s="353" t="s">
        <v>1425</v>
      </c>
      <c r="K151" s="349"/>
    </row>
    <row r="152" spans="2:11" ht="15" customHeight="1">
      <c r="B152" s="328"/>
      <c r="C152" s="353" t="s">
        <v>1380</v>
      </c>
      <c r="D152" s="308"/>
      <c r="E152" s="308"/>
      <c r="F152" s="354" t="s">
        <v>1381</v>
      </c>
      <c r="G152" s="308"/>
      <c r="H152" s="353" t="s">
        <v>1414</v>
      </c>
      <c r="I152" s="353" t="s">
        <v>1377</v>
      </c>
      <c r="J152" s="353">
        <v>50</v>
      </c>
      <c r="K152" s="349"/>
    </row>
    <row r="153" spans="2:11" ht="15" customHeight="1">
      <c r="B153" s="328"/>
      <c r="C153" s="353" t="s">
        <v>1383</v>
      </c>
      <c r="D153" s="308"/>
      <c r="E153" s="308"/>
      <c r="F153" s="354" t="s">
        <v>1375</v>
      </c>
      <c r="G153" s="308"/>
      <c r="H153" s="353" t="s">
        <v>1414</v>
      </c>
      <c r="I153" s="353" t="s">
        <v>1385</v>
      </c>
      <c r="J153" s="353"/>
      <c r="K153" s="349"/>
    </row>
    <row r="154" spans="2:11" ht="15" customHeight="1">
      <c r="B154" s="328"/>
      <c r="C154" s="353" t="s">
        <v>1394</v>
      </c>
      <c r="D154" s="308"/>
      <c r="E154" s="308"/>
      <c r="F154" s="354" t="s">
        <v>1381</v>
      </c>
      <c r="G154" s="308"/>
      <c r="H154" s="353" t="s">
        <v>1414</v>
      </c>
      <c r="I154" s="353" t="s">
        <v>1377</v>
      </c>
      <c r="J154" s="353">
        <v>50</v>
      </c>
      <c r="K154" s="349"/>
    </row>
    <row r="155" spans="2:11" ht="15" customHeight="1">
      <c r="B155" s="328"/>
      <c r="C155" s="353" t="s">
        <v>1402</v>
      </c>
      <c r="D155" s="308"/>
      <c r="E155" s="308"/>
      <c r="F155" s="354" t="s">
        <v>1381</v>
      </c>
      <c r="G155" s="308"/>
      <c r="H155" s="353" t="s">
        <v>1414</v>
      </c>
      <c r="I155" s="353" t="s">
        <v>1377</v>
      </c>
      <c r="J155" s="353">
        <v>50</v>
      </c>
      <c r="K155" s="349"/>
    </row>
    <row r="156" spans="2:11" ht="15" customHeight="1">
      <c r="B156" s="328"/>
      <c r="C156" s="353" t="s">
        <v>1400</v>
      </c>
      <c r="D156" s="308"/>
      <c r="E156" s="308"/>
      <c r="F156" s="354" t="s">
        <v>1381</v>
      </c>
      <c r="G156" s="308"/>
      <c r="H156" s="353" t="s">
        <v>1414</v>
      </c>
      <c r="I156" s="353" t="s">
        <v>1377</v>
      </c>
      <c r="J156" s="353">
        <v>50</v>
      </c>
      <c r="K156" s="349"/>
    </row>
    <row r="157" spans="2:11" ht="15" customHeight="1">
      <c r="B157" s="328"/>
      <c r="C157" s="353" t="s">
        <v>146</v>
      </c>
      <c r="D157" s="308"/>
      <c r="E157" s="308"/>
      <c r="F157" s="354" t="s">
        <v>1375</v>
      </c>
      <c r="G157" s="308"/>
      <c r="H157" s="353" t="s">
        <v>1436</v>
      </c>
      <c r="I157" s="353" t="s">
        <v>1377</v>
      </c>
      <c r="J157" s="353" t="s">
        <v>1437</v>
      </c>
      <c r="K157" s="349"/>
    </row>
    <row r="158" spans="2:11" ht="15" customHeight="1">
      <c r="B158" s="328"/>
      <c r="C158" s="353" t="s">
        <v>1438</v>
      </c>
      <c r="D158" s="308"/>
      <c r="E158" s="308"/>
      <c r="F158" s="354" t="s">
        <v>1375</v>
      </c>
      <c r="G158" s="308"/>
      <c r="H158" s="353" t="s">
        <v>1439</v>
      </c>
      <c r="I158" s="353" t="s">
        <v>1409</v>
      </c>
      <c r="J158" s="353"/>
      <c r="K158" s="349"/>
    </row>
    <row r="159" spans="2:11" ht="15" customHeight="1">
      <c r="B159" s="355"/>
      <c r="C159" s="337"/>
      <c r="D159" s="337"/>
      <c r="E159" s="337"/>
      <c r="F159" s="337"/>
      <c r="G159" s="337"/>
      <c r="H159" s="337"/>
      <c r="I159" s="337"/>
      <c r="J159" s="337"/>
      <c r="K159" s="356"/>
    </row>
    <row r="160" spans="2:11" ht="18.75" customHeight="1">
      <c r="B160" s="304"/>
      <c r="C160" s="308"/>
      <c r="D160" s="308"/>
      <c r="E160" s="308"/>
      <c r="F160" s="327"/>
      <c r="G160" s="308"/>
      <c r="H160" s="308"/>
      <c r="I160" s="308"/>
      <c r="J160" s="308"/>
      <c r="K160" s="304"/>
    </row>
    <row r="161" spans="2:11" ht="18.75" customHeight="1">
      <c r="B161" s="314"/>
      <c r="C161" s="314"/>
      <c r="D161" s="314"/>
      <c r="E161" s="314"/>
      <c r="F161" s="314"/>
      <c r="G161" s="314"/>
      <c r="H161" s="314"/>
      <c r="I161" s="314"/>
      <c r="J161" s="314"/>
      <c r="K161" s="314"/>
    </row>
    <row r="162" spans="2:11" ht="7.5" customHeight="1">
      <c r="B162" s="296"/>
      <c r="C162" s="297"/>
      <c r="D162" s="297"/>
      <c r="E162" s="297"/>
      <c r="F162" s="297"/>
      <c r="G162" s="297"/>
      <c r="H162" s="297"/>
      <c r="I162" s="297"/>
      <c r="J162" s="297"/>
      <c r="K162" s="298"/>
    </row>
    <row r="163" spans="2:11" ht="45" customHeight="1">
      <c r="B163" s="299"/>
      <c r="C163" s="424" t="s">
        <v>132</v>
      </c>
      <c r="D163" s="424"/>
      <c r="E163" s="424"/>
      <c r="F163" s="424"/>
      <c r="G163" s="424"/>
      <c r="H163" s="424"/>
      <c r="I163" s="424"/>
      <c r="J163" s="424"/>
      <c r="K163" s="300"/>
    </row>
    <row r="164" spans="2:11" ht="17.25" customHeight="1">
      <c r="B164" s="299"/>
      <c r="C164" s="320" t="s">
        <v>1369</v>
      </c>
      <c r="D164" s="320"/>
      <c r="E164" s="320"/>
      <c r="F164" s="320" t="s">
        <v>1370</v>
      </c>
      <c r="G164" s="357"/>
      <c r="H164" s="358" t="s">
        <v>159</v>
      </c>
      <c r="I164" s="358" t="s">
        <v>70</v>
      </c>
      <c r="J164" s="320" t="s">
        <v>1371</v>
      </c>
      <c r="K164" s="300"/>
    </row>
    <row r="165" spans="2:11" ht="17.25" customHeight="1">
      <c r="B165" s="301"/>
      <c r="C165" s="322" t="s">
        <v>1372</v>
      </c>
      <c r="D165" s="322"/>
      <c r="E165" s="322"/>
      <c r="F165" s="323" t="s">
        <v>1373</v>
      </c>
      <c r="G165" s="359"/>
      <c r="H165" s="360"/>
      <c r="I165" s="360"/>
      <c r="J165" s="322" t="s">
        <v>1374</v>
      </c>
      <c r="K165" s="302"/>
    </row>
    <row r="166" spans="2:11" ht="5.25" customHeight="1">
      <c r="B166" s="328"/>
      <c r="C166" s="325"/>
      <c r="D166" s="325"/>
      <c r="E166" s="325"/>
      <c r="F166" s="325"/>
      <c r="G166" s="326"/>
      <c r="H166" s="325"/>
      <c r="I166" s="325"/>
      <c r="J166" s="325"/>
      <c r="K166" s="349"/>
    </row>
    <row r="167" spans="2:11" ht="15" customHeight="1">
      <c r="B167" s="328"/>
      <c r="C167" s="308" t="s">
        <v>1378</v>
      </c>
      <c r="D167" s="308"/>
      <c r="E167" s="308"/>
      <c r="F167" s="327" t="s">
        <v>1375</v>
      </c>
      <c r="G167" s="308"/>
      <c r="H167" s="308" t="s">
        <v>1414</v>
      </c>
      <c r="I167" s="308" t="s">
        <v>1377</v>
      </c>
      <c r="J167" s="308">
        <v>120</v>
      </c>
      <c r="K167" s="349"/>
    </row>
    <row r="168" spans="2:11" ht="15" customHeight="1">
      <c r="B168" s="328"/>
      <c r="C168" s="308" t="s">
        <v>1423</v>
      </c>
      <c r="D168" s="308"/>
      <c r="E168" s="308"/>
      <c r="F168" s="327" t="s">
        <v>1375</v>
      </c>
      <c r="G168" s="308"/>
      <c r="H168" s="308" t="s">
        <v>1424</v>
      </c>
      <c r="I168" s="308" t="s">
        <v>1377</v>
      </c>
      <c r="J168" s="308" t="s">
        <v>1425</v>
      </c>
      <c r="K168" s="349"/>
    </row>
    <row r="169" spans="2:11" ht="15" customHeight="1">
      <c r="B169" s="328"/>
      <c r="C169" s="308" t="s">
        <v>97</v>
      </c>
      <c r="D169" s="308"/>
      <c r="E169" s="308"/>
      <c r="F169" s="327" t="s">
        <v>1375</v>
      </c>
      <c r="G169" s="308"/>
      <c r="H169" s="308" t="s">
        <v>1440</v>
      </c>
      <c r="I169" s="308" t="s">
        <v>1377</v>
      </c>
      <c r="J169" s="308" t="s">
        <v>1425</v>
      </c>
      <c r="K169" s="349"/>
    </row>
    <row r="170" spans="2:11" ht="15" customHeight="1">
      <c r="B170" s="328"/>
      <c r="C170" s="308" t="s">
        <v>1380</v>
      </c>
      <c r="D170" s="308"/>
      <c r="E170" s="308"/>
      <c r="F170" s="327" t="s">
        <v>1381</v>
      </c>
      <c r="G170" s="308"/>
      <c r="H170" s="308" t="s">
        <v>1440</v>
      </c>
      <c r="I170" s="308" t="s">
        <v>1377</v>
      </c>
      <c r="J170" s="308">
        <v>50</v>
      </c>
      <c r="K170" s="349"/>
    </row>
    <row r="171" spans="2:11" ht="15" customHeight="1">
      <c r="B171" s="328"/>
      <c r="C171" s="308" t="s">
        <v>1383</v>
      </c>
      <c r="D171" s="308"/>
      <c r="E171" s="308"/>
      <c r="F171" s="327" t="s">
        <v>1375</v>
      </c>
      <c r="G171" s="308"/>
      <c r="H171" s="308" t="s">
        <v>1440</v>
      </c>
      <c r="I171" s="308" t="s">
        <v>1385</v>
      </c>
      <c r="J171" s="308"/>
      <c r="K171" s="349"/>
    </row>
    <row r="172" spans="2:11" ht="15" customHeight="1">
      <c r="B172" s="328"/>
      <c r="C172" s="308" t="s">
        <v>1394</v>
      </c>
      <c r="D172" s="308"/>
      <c r="E172" s="308"/>
      <c r="F172" s="327" t="s">
        <v>1381</v>
      </c>
      <c r="G172" s="308"/>
      <c r="H172" s="308" t="s">
        <v>1440</v>
      </c>
      <c r="I172" s="308" t="s">
        <v>1377</v>
      </c>
      <c r="J172" s="308">
        <v>50</v>
      </c>
      <c r="K172" s="349"/>
    </row>
    <row r="173" spans="2:11" ht="15" customHeight="1">
      <c r="B173" s="328"/>
      <c r="C173" s="308" t="s">
        <v>1402</v>
      </c>
      <c r="D173" s="308"/>
      <c r="E173" s="308"/>
      <c r="F173" s="327" t="s">
        <v>1381</v>
      </c>
      <c r="G173" s="308"/>
      <c r="H173" s="308" t="s">
        <v>1440</v>
      </c>
      <c r="I173" s="308" t="s">
        <v>1377</v>
      </c>
      <c r="J173" s="308">
        <v>50</v>
      </c>
      <c r="K173" s="349"/>
    </row>
    <row r="174" spans="2:11" ht="15" customHeight="1">
      <c r="B174" s="328"/>
      <c r="C174" s="308" t="s">
        <v>1400</v>
      </c>
      <c r="D174" s="308"/>
      <c r="E174" s="308"/>
      <c r="F174" s="327" t="s">
        <v>1381</v>
      </c>
      <c r="G174" s="308"/>
      <c r="H174" s="308" t="s">
        <v>1440</v>
      </c>
      <c r="I174" s="308" t="s">
        <v>1377</v>
      </c>
      <c r="J174" s="308">
        <v>50</v>
      </c>
      <c r="K174" s="349"/>
    </row>
    <row r="175" spans="2:11" ht="15" customHeight="1">
      <c r="B175" s="328"/>
      <c r="C175" s="308" t="s">
        <v>158</v>
      </c>
      <c r="D175" s="308"/>
      <c r="E175" s="308"/>
      <c r="F175" s="327" t="s">
        <v>1375</v>
      </c>
      <c r="G175" s="308"/>
      <c r="H175" s="308" t="s">
        <v>1441</v>
      </c>
      <c r="I175" s="308" t="s">
        <v>1442</v>
      </c>
      <c r="J175" s="308"/>
      <c r="K175" s="349"/>
    </row>
    <row r="176" spans="2:11" ht="15" customHeight="1">
      <c r="B176" s="328"/>
      <c r="C176" s="308" t="s">
        <v>70</v>
      </c>
      <c r="D176" s="308"/>
      <c r="E176" s="308"/>
      <c r="F176" s="327" t="s">
        <v>1375</v>
      </c>
      <c r="G176" s="308"/>
      <c r="H176" s="308" t="s">
        <v>1443</v>
      </c>
      <c r="I176" s="308" t="s">
        <v>1444</v>
      </c>
      <c r="J176" s="308">
        <v>1</v>
      </c>
      <c r="K176" s="349"/>
    </row>
    <row r="177" spans="2:11" ht="15" customHeight="1">
      <c r="B177" s="328"/>
      <c r="C177" s="308" t="s">
        <v>66</v>
      </c>
      <c r="D177" s="308"/>
      <c r="E177" s="308"/>
      <c r="F177" s="327" t="s">
        <v>1375</v>
      </c>
      <c r="G177" s="308"/>
      <c r="H177" s="308" t="s">
        <v>1445</v>
      </c>
      <c r="I177" s="308" t="s">
        <v>1377</v>
      </c>
      <c r="J177" s="308">
        <v>20</v>
      </c>
      <c r="K177" s="349"/>
    </row>
    <row r="178" spans="2:11" ht="15" customHeight="1">
      <c r="B178" s="328"/>
      <c r="C178" s="308" t="s">
        <v>159</v>
      </c>
      <c r="D178" s="308"/>
      <c r="E178" s="308"/>
      <c r="F178" s="327" t="s">
        <v>1375</v>
      </c>
      <c r="G178" s="308"/>
      <c r="H178" s="308" t="s">
        <v>1446</v>
      </c>
      <c r="I178" s="308" t="s">
        <v>1377</v>
      </c>
      <c r="J178" s="308">
        <v>255</v>
      </c>
      <c r="K178" s="349"/>
    </row>
    <row r="179" spans="2:11" ht="15" customHeight="1">
      <c r="B179" s="328"/>
      <c r="C179" s="308" t="s">
        <v>160</v>
      </c>
      <c r="D179" s="308"/>
      <c r="E179" s="308"/>
      <c r="F179" s="327" t="s">
        <v>1375</v>
      </c>
      <c r="G179" s="308"/>
      <c r="H179" s="308" t="s">
        <v>1340</v>
      </c>
      <c r="I179" s="308" t="s">
        <v>1377</v>
      </c>
      <c r="J179" s="308">
        <v>10</v>
      </c>
      <c r="K179" s="349"/>
    </row>
    <row r="180" spans="2:11" ht="15" customHeight="1">
      <c r="B180" s="328"/>
      <c r="C180" s="308" t="s">
        <v>161</v>
      </c>
      <c r="D180" s="308"/>
      <c r="E180" s="308"/>
      <c r="F180" s="327" t="s">
        <v>1375</v>
      </c>
      <c r="G180" s="308"/>
      <c r="H180" s="308" t="s">
        <v>1447</v>
      </c>
      <c r="I180" s="308" t="s">
        <v>1409</v>
      </c>
      <c r="J180" s="308"/>
      <c r="K180" s="349"/>
    </row>
    <row r="181" spans="2:11" ht="15" customHeight="1">
      <c r="B181" s="328"/>
      <c r="C181" s="308" t="s">
        <v>1448</v>
      </c>
      <c r="D181" s="308"/>
      <c r="E181" s="308"/>
      <c r="F181" s="327" t="s">
        <v>1375</v>
      </c>
      <c r="G181" s="308"/>
      <c r="H181" s="308" t="s">
        <v>1449</v>
      </c>
      <c r="I181" s="308" t="s">
        <v>1409</v>
      </c>
      <c r="J181" s="308"/>
      <c r="K181" s="349"/>
    </row>
    <row r="182" spans="2:11" ht="15" customHeight="1">
      <c r="B182" s="328"/>
      <c r="C182" s="308" t="s">
        <v>1438</v>
      </c>
      <c r="D182" s="308"/>
      <c r="E182" s="308"/>
      <c r="F182" s="327" t="s">
        <v>1375</v>
      </c>
      <c r="G182" s="308"/>
      <c r="H182" s="308" t="s">
        <v>1450</v>
      </c>
      <c r="I182" s="308" t="s">
        <v>1409</v>
      </c>
      <c r="J182" s="308"/>
      <c r="K182" s="349"/>
    </row>
    <row r="183" spans="2:11" ht="15" customHeight="1">
      <c r="B183" s="328"/>
      <c r="C183" s="308" t="s">
        <v>163</v>
      </c>
      <c r="D183" s="308"/>
      <c r="E183" s="308"/>
      <c r="F183" s="327" t="s">
        <v>1381</v>
      </c>
      <c r="G183" s="308"/>
      <c r="H183" s="308" t="s">
        <v>1451</v>
      </c>
      <c r="I183" s="308" t="s">
        <v>1377</v>
      </c>
      <c r="J183" s="308">
        <v>50</v>
      </c>
      <c r="K183" s="349"/>
    </row>
    <row r="184" spans="2:11" ht="15" customHeight="1">
      <c r="B184" s="328"/>
      <c r="C184" s="308" t="s">
        <v>1452</v>
      </c>
      <c r="D184" s="308"/>
      <c r="E184" s="308"/>
      <c r="F184" s="327" t="s">
        <v>1381</v>
      </c>
      <c r="G184" s="308"/>
      <c r="H184" s="308" t="s">
        <v>1453</v>
      </c>
      <c r="I184" s="308" t="s">
        <v>1454</v>
      </c>
      <c r="J184" s="308"/>
      <c r="K184" s="349"/>
    </row>
    <row r="185" spans="2:11" ht="15" customHeight="1">
      <c r="B185" s="328"/>
      <c r="C185" s="308" t="s">
        <v>1455</v>
      </c>
      <c r="D185" s="308"/>
      <c r="E185" s="308"/>
      <c r="F185" s="327" t="s">
        <v>1381</v>
      </c>
      <c r="G185" s="308"/>
      <c r="H185" s="308" t="s">
        <v>1456</v>
      </c>
      <c r="I185" s="308" t="s">
        <v>1454</v>
      </c>
      <c r="J185" s="308"/>
      <c r="K185" s="349"/>
    </row>
    <row r="186" spans="2:11" ht="15" customHeight="1">
      <c r="B186" s="328"/>
      <c r="C186" s="308" t="s">
        <v>1457</v>
      </c>
      <c r="D186" s="308"/>
      <c r="E186" s="308"/>
      <c r="F186" s="327" t="s">
        <v>1381</v>
      </c>
      <c r="G186" s="308"/>
      <c r="H186" s="308" t="s">
        <v>1458</v>
      </c>
      <c r="I186" s="308" t="s">
        <v>1454</v>
      </c>
      <c r="J186" s="308"/>
      <c r="K186" s="349"/>
    </row>
    <row r="187" spans="2:11" ht="15" customHeight="1">
      <c r="B187" s="328"/>
      <c r="C187" s="361" t="s">
        <v>1459</v>
      </c>
      <c r="D187" s="308"/>
      <c r="E187" s="308"/>
      <c r="F187" s="327" t="s">
        <v>1381</v>
      </c>
      <c r="G187" s="308"/>
      <c r="H187" s="308" t="s">
        <v>1460</v>
      </c>
      <c r="I187" s="308" t="s">
        <v>1461</v>
      </c>
      <c r="J187" s="362" t="s">
        <v>1462</v>
      </c>
      <c r="K187" s="349"/>
    </row>
    <row r="188" spans="2:11" ht="15" customHeight="1">
      <c r="B188" s="328"/>
      <c r="C188" s="313" t="s">
        <v>55</v>
      </c>
      <c r="D188" s="308"/>
      <c r="E188" s="308"/>
      <c r="F188" s="327" t="s">
        <v>1375</v>
      </c>
      <c r="G188" s="308"/>
      <c r="H188" s="304" t="s">
        <v>1463</v>
      </c>
      <c r="I188" s="308" t="s">
        <v>1464</v>
      </c>
      <c r="J188" s="308"/>
      <c r="K188" s="349"/>
    </row>
    <row r="189" spans="2:11" ht="15" customHeight="1">
      <c r="B189" s="328"/>
      <c r="C189" s="313" t="s">
        <v>1465</v>
      </c>
      <c r="D189" s="308"/>
      <c r="E189" s="308"/>
      <c r="F189" s="327" t="s">
        <v>1375</v>
      </c>
      <c r="G189" s="308"/>
      <c r="H189" s="308" t="s">
        <v>1466</v>
      </c>
      <c r="I189" s="308" t="s">
        <v>1409</v>
      </c>
      <c r="J189" s="308"/>
      <c r="K189" s="349"/>
    </row>
    <row r="190" spans="2:11" ht="15" customHeight="1">
      <c r="B190" s="328"/>
      <c r="C190" s="313" t="s">
        <v>1467</v>
      </c>
      <c r="D190" s="308"/>
      <c r="E190" s="308"/>
      <c r="F190" s="327" t="s">
        <v>1375</v>
      </c>
      <c r="G190" s="308"/>
      <c r="H190" s="308" t="s">
        <v>1468</v>
      </c>
      <c r="I190" s="308" t="s">
        <v>1409</v>
      </c>
      <c r="J190" s="308"/>
      <c r="K190" s="349"/>
    </row>
    <row r="191" spans="2:11" ht="15" customHeight="1">
      <c r="B191" s="328"/>
      <c r="C191" s="313" t="s">
        <v>1469</v>
      </c>
      <c r="D191" s="308"/>
      <c r="E191" s="308"/>
      <c r="F191" s="327" t="s">
        <v>1381</v>
      </c>
      <c r="G191" s="308"/>
      <c r="H191" s="308" t="s">
        <v>1470</v>
      </c>
      <c r="I191" s="308" t="s">
        <v>1409</v>
      </c>
      <c r="J191" s="308"/>
      <c r="K191" s="349"/>
    </row>
    <row r="192" spans="2:11" ht="15" customHeight="1">
      <c r="B192" s="355"/>
      <c r="C192" s="363"/>
      <c r="D192" s="337"/>
      <c r="E192" s="337"/>
      <c r="F192" s="337"/>
      <c r="G192" s="337"/>
      <c r="H192" s="337"/>
      <c r="I192" s="337"/>
      <c r="J192" s="337"/>
      <c r="K192" s="356"/>
    </row>
    <row r="193" spans="2:11" ht="18.75" customHeight="1">
      <c r="B193" s="304"/>
      <c r="C193" s="308"/>
      <c r="D193" s="308"/>
      <c r="E193" s="308"/>
      <c r="F193" s="327"/>
      <c r="G193" s="308"/>
      <c r="H193" s="308"/>
      <c r="I193" s="308"/>
      <c r="J193" s="308"/>
      <c r="K193" s="304"/>
    </row>
    <row r="194" spans="2:11" ht="18.75" customHeight="1">
      <c r="B194" s="304"/>
      <c r="C194" s="308"/>
      <c r="D194" s="308"/>
      <c r="E194" s="308"/>
      <c r="F194" s="327"/>
      <c r="G194" s="308"/>
      <c r="H194" s="308"/>
      <c r="I194" s="308"/>
      <c r="J194" s="308"/>
      <c r="K194" s="304"/>
    </row>
    <row r="195" spans="2:11" ht="18.75" customHeight="1">
      <c r="B195" s="314"/>
      <c r="C195" s="314"/>
      <c r="D195" s="314"/>
      <c r="E195" s="314"/>
      <c r="F195" s="314"/>
      <c r="G195" s="314"/>
      <c r="H195" s="314"/>
      <c r="I195" s="314"/>
      <c r="J195" s="314"/>
      <c r="K195" s="314"/>
    </row>
    <row r="196" spans="2:11" ht="13.5">
      <c r="B196" s="296"/>
      <c r="C196" s="297"/>
      <c r="D196" s="297"/>
      <c r="E196" s="297"/>
      <c r="F196" s="297"/>
      <c r="G196" s="297"/>
      <c r="H196" s="297"/>
      <c r="I196" s="297"/>
      <c r="J196" s="297"/>
      <c r="K196" s="298"/>
    </row>
    <row r="197" spans="2:11" ht="21">
      <c r="B197" s="299"/>
      <c r="C197" s="424" t="s">
        <v>1471</v>
      </c>
      <c r="D197" s="424"/>
      <c r="E197" s="424"/>
      <c r="F197" s="424"/>
      <c r="G197" s="424"/>
      <c r="H197" s="424"/>
      <c r="I197" s="424"/>
      <c r="J197" s="424"/>
      <c r="K197" s="300"/>
    </row>
    <row r="198" spans="2:11" ht="25.5" customHeight="1">
      <c r="B198" s="299"/>
      <c r="C198" s="364" t="s">
        <v>1472</v>
      </c>
      <c r="D198" s="364"/>
      <c r="E198" s="364"/>
      <c r="F198" s="364" t="s">
        <v>1473</v>
      </c>
      <c r="G198" s="365"/>
      <c r="H198" s="429" t="s">
        <v>1474</v>
      </c>
      <c r="I198" s="429"/>
      <c r="J198" s="429"/>
      <c r="K198" s="300"/>
    </row>
    <row r="199" spans="2:11" ht="5.25" customHeight="1">
      <c r="B199" s="328"/>
      <c r="C199" s="325"/>
      <c r="D199" s="325"/>
      <c r="E199" s="325"/>
      <c r="F199" s="325"/>
      <c r="G199" s="308"/>
      <c r="H199" s="325"/>
      <c r="I199" s="325"/>
      <c r="J199" s="325"/>
      <c r="K199" s="349"/>
    </row>
    <row r="200" spans="2:11" ht="15" customHeight="1">
      <c r="B200" s="328"/>
      <c r="C200" s="308" t="s">
        <v>1464</v>
      </c>
      <c r="D200" s="308"/>
      <c r="E200" s="308"/>
      <c r="F200" s="327" t="s">
        <v>56</v>
      </c>
      <c r="G200" s="308"/>
      <c r="H200" s="426" t="s">
        <v>1475</v>
      </c>
      <c r="I200" s="426"/>
      <c r="J200" s="426"/>
      <c r="K200" s="349"/>
    </row>
    <row r="201" spans="2:11" ht="15" customHeight="1">
      <c r="B201" s="328"/>
      <c r="C201" s="334"/>
      <c r="D201" s="308"/>
      <c r="E201" s="308"/>
      <c r="F201" s="327" t="s">
        <v>57</v>
      </c>
      <c r="G201" s="308"/>
      <c r="H201" s="426" t="s">
        <v>1476</v>
      </c>
      <c r="I201" s="426"/>
      <c r="J201" s="426"/>
      <c r="K201" s="349"/>
    </row>
    <row r="202" spans="2:11" ht="15" customHeight="1">
      <c r="B202" s="328"/>
      <c r="C202" s="334"/>
      <c r="D202" s="308"/>
      <c r="E202" s="308"/>
      <c r="F202" s="327" t="s">
        <v>60</v>
      </c>
      <c r="G202" s="308"/>
      <c r="H202" s="426" t="s">
        <v>1477</v>
      </c>
      <c r="I202" s="426"/>
      <c r="J202" s="426"/>
      <c r="K202" s="349"/>
    </row>
    <row r="203" spans="2:11" ht="15" customHeight="1">
      <c r="B203" s="328"/>
      <c r="C203" s="308"/>
      <c r="D203" s="308"/>
      <c r="E203" s="308"/>
      <c r="F203" s="327" t="s">
        <v>58</v>
      </c>
      <c r="G203" s="308"/>
      <c r="H203" s="426" t="s">
        <v>1478</v>
      </c>
      <c r="I203" s="426"/>
      <c r="J203" s="426"/>
      <c r="K203" s="349"/>
    </row>
    <row r="204" spans="2:11" ht="15" customHeight="1">
      <c r="B204" s="328"/>
      <c r="C204" s="308"/>
      <c r="D204" s="308"/>
      <c r="E204" s="308"/>
      <c r="F204" s="327" t="s">
        <v>59</v>
      </c>
      <c r="G204" s="308"/>
      <c r="H204" s="426" t="s">
        <v>1479</v>
      </c>
      <c r="I204" s="426"/>
      <c r="J204" s="426"/>
      <c r="K204" s="349"/>
    </row>
    <row r="205" spans="2:11" ht="15" customHeight="1">
      <c r="B205" s="328"/>
      <c r="C205" s="308"/>
      <c r="D205" s="308"/>
      <c r="E205" s="308"/>
      <c r="F205" s="327"/>
      <c r="G205" s="308"/>
      <c r="H205" s="308"/>
      <c r="I205" s="308"/>
      <c r="J205" s="308"/>
      <c r="K205" s="349"/>
    </row>
    <row r="206" spans="2:11" ht="15" customHeight="1">
      <c r="B206" s="328"/>
      <c r="C206" s="308" t="s">
        <v>1421</v>
      </c>
      <c r="D206" s="308"/>
      <c r="E206" s="308"/>
      <c r="F206" s="327" t="s">
        <v>92</v>
      </c>
      <c r="G206" s="308"/>
      <c r="H206" s="426" t="s">
        <v>1480</v>
      </c>
      <c r="I206" s="426"/>
      <c r="J206" s="426"/>
      <c r="K206" s="349"/>
    </row>
    <row r="207" spans="2:11" ht="15" customHeight="1">
      <c r="B207" s="328"/>
      <c r="C207" s="334"/>
      <c r="D207" s="308"/>
      <c r="E207" s="308"/>
      <c r="F207" s="327" t="s">
        <v>1320</v>
      </c>
      <c r="G207" s="308"/>
      <c r="H207" s="426" t="s">
        <v>1321</v>
      </c>
      <c r="I207" s="426"/>
      <c r="J207" s="426"/>
      <c r="K207" s="349"/>
    </row>
    <row r="208" spans="2:11" ht="15" customHeight="1">
      <c r="B208" s="328"/>
      <c r="C208" s="308"/>
      <c r="D208" s="308"/>
      <c r="E208" s="308"/>
      <c r="F208" s="327" t="s">
        <v>1318</v>
      </c>
      <c r="G208" s="308"/>
      <c r="H208" s="426" t="s">
        <v>1481</v>
      </c>
      <c r="I208" s="426"/>
      <c r="J208" s="426"/>
      <c r="K208" s="349"/>
    </row>
    <row r="209" spans="2:11" ht="15" customHeight="1">
      <c r="B209" s="366"/>
      <c r="C209" s="334"/>
      <c r="D209" s="334"/>
      <c r="E209" s="334"/>
      <c r="F209" s="327" t="s">
        <v>129</v>
      </c>
      <c r="G209" s="313"/>
      <c r="H209" s="430" t="s">
        <v>1322</v>
      </c>
      <c r="I209" s="430"/>
      <c r="J209" s="430"/>
      <c r="K209" s="367"/>
    </row>
    <row r="210" spans="2:11" ht="15" customHeight="1">
      <c r="B210" s="366"/>
      <c r="C210" s="334"/>
      <c r="D210" s="334"/>
      <c r="E210" s="334"/>
      <c r="F210" s="327" t="s">
        <v>1323</v>
      </c>
      <c r="G210" s="313"/>
      <c r="H210" s="430" t="s">
        <v>1482</v>
      </c>
      <c r="I210" s="430"/>
      <c r="J210" s="430"/>
      <c r="K210" s="367"/>
    </row>
    <row r="211" spans="2:11" ht="15" customHeight="1">
      <c r="B211" s="366"/>
      <c r="C211" s="334"/>
      <c r="D211" s="334"/>
      <c r="E211" s="334"/>
      <c r="F211" s="368"/>
      <c r="G211" s="313"/>
      <c r="H211" s="369"/>
      <c r="I211" s="369"/>
      <c r="J211" s="369"/>
      <c r="K211" s="367"/>
    </row>
    <row r="212" spans="2:11" ht="15" customHeight="1">
      <c r="B212" s="366"/>
      <c r="C212" s="308" t="s">
        <v>1444</v>
      </c>
      <c r="D212" s="334"/>
      <c r="E212" s="334"/>
      <c r="F212" s="327">
        <v>1</v>
      </c>
      <c r="G212" s="313"/>
      <c r="H212" s="430" t="s">
        <v>1483</v>
      </c>
      <c r="I212" s="430"/>
      <c r="J212" s="430"/>
      <c r="K212" s="367"/>
    </row>
    <row r="213" spans="2:11" ht="15" customHeight="1">
      <c r="B213" s="366"/>
      <c r="C213" s="334"/>
      <c r="D213" s="334"/>
      <c r="E213" s="334"/>
      <c r="F213" s="327">
        <v>2</v>
      </c>
      <c r="G213" s="313"/>
      <c r="H213" s="430" t="s">
        <v>1484</v>
      </c>
      <c r="I213" s="430"/>
      <c r="J213" s="430"/>
      <c r="K213" s="367"/>
    </row>
    <row r="214" spans="2:11" ht="15" customHeight="1">
      <c r="B214" s="366"/>
      <c r="C214" s="334"/>
      <c r="D214" s="334"/>
      <c r="E214" s="334"/>
      <c r="F214" s="327">
        <v>3</v>
      </c>
      <c r="G214" s="313"/>
      <c r="H214" s="430" t="s">
        <v>1485</v>
      </c>
      <c r="I214" s="430"/>
      <c r="J214" s="430"/>
      <c r="K214" s="367"/>
    </row>
    <row r="215" spans="2:11" ht="15" customHeight="1">
      <c r="B215" s="366"/>
      <c r="C215" s="334"/>
      <c r="D215" s="334"/>
      <c r="E215" s="334"/>
      <c r="F215" s="327">
        <v>4</v>
      </c>
      <c r="G215" s="313"/>
      <c r="H215" s="430" t="s">
        <v>1486</v>
      </c>
      <c r="I215" s="430"/>
      <c r="J215" s="430"/>
      <c r="K215" s="367"/>
    </row>
    <row r="216" spans="2:11" ht="12.75" customHeight="1">
      <c r="B216" s="370"/>
      <c r="C216" s="371"/>
      <c r="D216" s="371"/>
      <c r="E216" s="371"/>
      <c r="F216" s="371"/>
      <c r="G216" s="371"/>
      <c r="H216" s="371"/>
      <c r="I216" s="371"/>
      <c r="J216" s="371"/>
      <c r="K216" s="372"/>
    </row>
  </sheetData>
  <sheetProtection algorithmName="SHA-512" hashValue="T+7MMifv05JTmvIO8I3J28uVV1xXvy3SAtlpeN7CryB9itQkGDJBIBOs2D2jjRwCFGXRUOWQeAlR85EuBTBBZg==" saltValue="WXCsymHyfC8nTE85ZuNJbw==" spinCount="100000" sheet="1" objects="1" scenarios="1" formatCells="0" formatColumns="0" formatRows="0" sort="0" autoFilter="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134</v>
      </c>
      <c r="G1" s="415" t="s">
        <v>135</v>
      </c>
      <c r="H1" s="415"/>
      <c r="I1" s="126"/>
      <c r="J1" s="125" t="s">
        <v>136</v>
      </c>
      <c r="K1" s="124" t="s">
        <v>137</v>
      </c>
      <c r="L1" s="125" t="s">
        <v>138</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73"/>
      <c r="M2" s="373"/>
      <c r="N2" s="373"/>
      <c r="O2" s="373"/>
      <c r="P2" s="373"/>
      <c r="Q2" s="373"/>
      <c r="R2" s="373"/>
      <c r="S2" s="373"/>
      <c r="T2" s="373"/>
      <c r="U2" s="373"/>
      <c r="V2" s="373"/>
      <c r="AT2" s="25" t="s">
        <v>98</v>
      </c>
    </row>
    <row r="3" spans="2:46" ht="6.95" customHeight="1">
      <c r="B3" s="26"/>
      <c r="C3" s="27"/>
      <c r="D3" s="27"/>
      <c r="E3" s="27"/>
      <c r="F3" s="27"/>
      <c r="G3" s="27"/>
      <c r="H3" s="27"/>
      <c r="I3" s="127"/>
      <c r="J3" s="27"/>
      <c r="K3" s="28"/>
      <c r="AT3" s="25" t="s">
        <v>94</v>
      </c>
    </row>
    <row r="4" spans="2:46" ht="36.95" customHeight="1">
      <c r="B4" s="29"/>
      <c r="C4" s="30"/>
      <c r="D4" s="31" t="s">
        <v>139</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22.5" customHeight="1">
      <c r="B7" s="29"/>
      <c r="C7" s="30"/>
      <c r="D7" s="30"/>
      <c r="E7" s="416" t="str">
        <f>'Rekapitulace stavby'!K6</f>
        <v>Sklad posypového materiálu SÚS Seč - Etapa 1</v>
      </c>
      <c r="F7" s="422"/>
      <c r="G7" s="422"/>
      <c r="H7" s="422"/>
      <c r="I7" s="128"/>
      <c r="J7" s="30"/>
      <c r="K7" s="32"/>
    </row>
    <row r="8" spans="2:11" ht="15">
      <c r="B8" s="29"/>
      <c r="C8" s="30"/>
      <c r="D8" s="38" t="s">
        <v>140</v>
      </c>
      <c r="E8" s="30"/>
      <c r="F8" s="30"/>
      <c r="G8" s="30"/>
      <c r="H8" s="30"/>
      <c r="I8" s="128"/>
      <c r="J8" s="30"/>
      <c r="K8" s="32"/>
    </row>
    <row r="9" spans="2:11" s="1" customFormat="1" ht="22.5" customHeight="1">
      <c r="B9" s="43"/>
      <c r="C9" s="44"/>
      <c r="D9" s="44"/>
      <c r="E9" s="416" t="s">
        <v>141</v>
      </c>
      <c r="F9" s="417"/>
      <c r="G9" s="417"/>
      <c r="H9" s="417"/>
      <c r="I9" s="129"/>
      <c r="J9" s="44"/>
      <c r="K9" s="47"/>
    </row>
    <row r="10" spans="2:11" s="1" customFormat="1" ht="15">
      <c r="B10" s="43"/>
      <c r="C10" s="44"/>
      <c r="D10" s="38" t="s">
        <v>142</v>
      </c>
      <c r="E10" s="44"/>
      <c r="F10" s="44"/>
      <c r="G10" s="44"/>
      <c r="H10" s="44"/>
      <c r="I10" s="129"/>
      <c r="J10" s="44"/>
      <c r="K10" s="47"/>
    </row>
    <row r="11" spans="2:11" s="1" customFormat="1" ht="36.95" customHeight="1">
      <c r="B11" s="43"/>
      <c r="C11" s="44"/>
      <c r="D11" s="44"/>
      <c r="E11" s="418" t="s">
        <v>143</v>
      </c>
      <c r="F11" s="417"/>
      <c r="G11" s="417"/>
      <c r="H11" s="417"/>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8" t="s">
        <v>21</v>
      </c>
      <c r="E13" s="44"/>
      <c r="F13" s="36" t="s">
        <v>84</v>
      </c>
      <c r="G13" s="44"/>
      <c r="H13" s="44"/>
      <c r="I13" s="130" t="s">
        <v>23</v>
      </c>
      <c r="J13" s="36" t="s">
        <v>24</v>
      </c>
      <c r="K13" s="47"/>
    </row>
    <row r="14" spans="2:11" s="1" customFormat="1" ht="14.45" customHeight="1">
      <c r="B14" s="43"/>
      <c r="C14" s="44"/>
      <c r="D14" s="38" t="s">
        <v>26</v>
      </c>
      <c r="E14" s="44"/>
      <c r="F14" s="36" t="s">
        <v>27</v>
      </c>
      <c r="G14" s="44"/>
      <c r="H14" s="44"/>
      <c r="I14" s="130" t="s">
        <v>28</v>
      </c>
      <c r="J14" s="131" t="str">
        <f>'Rekapitulace stavby'!AN8</f>
        <v>28.2.2017</v>
      </c>
      <c r="K14" s="47"/>
    </row>
    <row r="15" spans="2:11" s="1" customFormat="1" ht="21.75" customHeight="1">
      <c r="B15" s="43"/>
      <c r="C15" s="44"/>
      <c r="D15" s="44"/>
      <c r="E15" s="44"/>
      <c r="F15" s="44"/>
      <c r="G15" s="44"/>
      <c r="H15" s="44"/>
      <c r="I15" s="132" t="s">
        <v>33</v>
      </c>
      <c r="J15" s="40" t="s">
        <v>144</v>
      </c>
      <c r="K15" s="47"/>
    </row>
    <row r="16" spans="2:11" s="1" customFormat="1" ht="14.45" customHeight="1">
      <c r="B16" s="43"/>
      <c r="C16" s="44"/>
      <c r="D16" s="38" t="s">
        <v>36</v>
      </c>
      <c r="E16" s="44"/>
      <c r="F16" s="44"/>
      <c r="G16" s="44"/>
      <c r="H16" s="44"/>
      <c r="I16" s="130" t="s">
        <v>37</v>
      </c>
      <c r="J16" s="36" t="s">
        <v>38</v>
      </c>
      <c r="K16" s="47"/>
    </row>
    <row r="17" spans="2:11" s="1" customFormat="1" ht="18" customHeight="1">
      <c r="B17" s="43"/>
      <c r="C17" s="44"/>
      <c r="D17" s="44"/>
      <c r="E17" s="36" t="s">
        <v>39</v>
      </c>
      <c r="F17" s="44"/>
      <c r="G17" s="44"/>
      <c r="H17" s="44"/>
      <c r="I17" s="130" t="s">
        <v>40</v>
      </c>
      <c r="J17" s="36" t="s">
        <v>41</v>
      </c>
      <c r="K17" s="47"/>
    </row>
    <row r="18" spans="2:11" s="1" customFormat="1" ht="6.95" customHeight="1">
      <c r="B18" s="43"/>
      <c r="C18" s="44"/>
      <c r="D18" s="44"/>
      <c r="E18" s="44"/>
      <c r="F18" s="44"/>
      <c r="G18" s="44"/>
      <c r="H18" s="44"/>
      <c r="I18" s="129"/>
      <c r="J18" s="44"/>
      <c r="K18" s="47"/>
    </row>
    <row r="19" spans="2:11" s="1" customFormat="1" ht="14.45" customHeight="1">
      <c r="B19" s="43"/>
      <c r="C19" s="44"/>
      <c r="D19" s="38" t="s">
        <v>42</v>
      </c>
      <c r="E19" s="44"/>
      <c r="F19" s="44"/>
      <c r="G19" s="44"/>
      <c r="H19" s="44"/>
      <c r="I19" s="130" t="s">
        <v>37</v>
      </c>
      <c r="J19" s="36" t="str">
        <f>IF('Rekapitulace stavby'!AN13="Vyplň údaj","",IF('Rekapitulace stavby'!AN13="","",'Rekapitulace stavby'!AN13))</f>
        <v/>
      </c>
      <c r="K19" s="47"/>
    </row>
    <row r="20" spans="2:11" s="1" customFormat="1" ht="18" customHeight="1">
      <c r="B20" s="43"/>
      <c r="C20" s="44"/>
      <c r="D20" s="44"/>
      <c r="E20" s="36" t="str">
        <f>IF('Rekapitulace stavby'!E14="Vyplň údaj","",IF('Rekapitulace stavby'!E14="","",'Rekapitulace stavby'!E14))</f>
        <v/>
      </c>
      <c r="F20" s="44"/>
      <c r="G20" s="44"/>
      <c r="H20" s="44"/>
      <c r="I20" s="130" t="s">
        <v>40</v>
      </c>
      <c r="J20" s="36"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8" t="s">
        <v>44</v>
      </c>
      <c r="E22" s="44"/>
      <c r="F22" s="44"/>
      <c r="G22" s="44"/>
      <c r="H22" s="44"/>
      <c r="I22" s="130" t="s">
        <v>37</v>
      </c>
      <c r="J22" s="36" t="s">
        <v>45</v>
      </c>
      <c r="K22" s="47"/>
    </row>
    <row r="23" spans="2:11" s="1" customFormat="1" ht="18" customHeight="1">
      <c r="B23" s="43"/>
      <c r="C23" s="44"/>
      <c r="D23" s="44"/>
      <c r="E23" s="36" t="s">
        <v>46</v>
      </c>
      <c r="F23" s="44"/>
      <c r="G23" s="44"/>
      <c r="H23" s="44"/>
      <c r="I23" s="130" t="s">
        <v>40</v>
      </c>
      <c r="J23" s="36" t="s">
        <v>47</v>
      </c>
      <c r="K23" s="47"/>
    </row>
    <row r="24" spans="2:11" s="1" customFormat="1" ht="6.95" customHeight="1">
      <c r="B24" s="43"/>
      <c r="C24" s="44"/>
      <c r="D24" s="44"/>
      <c r="E24" s="44"/>
      <c r="F24" s="44"/>
      <c r="G24" s="44"/>
      <c r="H24" s="44"/>
      <c r="I24" s="129"/>
      <c r="J24" s="44"/>
      <c r="K24" s="47"/>
    </row>
    <row r="25" spans="2:11" s="1" customFormat="1" ht="14.45" customHeight="1">
      <c r="B25" s="43"/>
      <c r="C25" s="44"/>
      <c r="D25" s="38" t="s">
        <v>49</v>
      </c>
      <c r="E25" s="44"/>
      <c r="F25" s="44"/>
      <c r="G25" s="44"/>
      <c r="H25" s="44"/>
      <c r="I25" s="129"/>
      <c r="J25" s="44"/>
      <c r="K25" s="47"/>
    </row>
    <row r="26" spans="2:11" s="7" customFormat="1" ht="22.5" customHeight="1">
      <c r="B26" s="133"/>
      <c r="C26" s="134"/>
      <c r="D26" s="134"/>
      <c r="E26" s="411" t="s">
        <v>84</v>
      </c>
      <c r="F26" s="411"/>
      <c r="G26" s="411"/>
      <c r="H26" s="411"/>
      <c r="I26" s="135"/>
      <c r="J26" s="134"/>
      <c r="K26" s="136"/>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7"/>
      <c r="J28" s="87"/>
      <c r="K28" s="138"/>
    </row>
    <row r="29" spans="2:11" s="1" customFormat="1" ht="25.35" customHeight="1">
      <c r="B29" s="43"/>
      <c r="C29" s="44"/>
      <c r="D29" s="139" t="s">
        <v>51</v>
      </c>
      <c r="E29" s="44"/>
      <c r="F29" s="44"/>
      <c r="G29" s="44"/>
      <c r="H29" s="44"/>
      <c r="I29" s="129"/>
      <c r="J29" s="140">
        <f>ROUND(J89,2)</f>
        <v>0</v>
      </c>
      <c r="K29" s="47"/>
    </row>
    <row r="30" spans="2:11" s="1" customFormat="1" ht="6.95" customHeight="1">
      <c r="B30" s="43"/>
      <c r="C30" s="44"/>
      <c r="D30" s="87"/>
      <c r="E30" s="87"/>
      <c r="F30" s="87"/>
      <c r="G30" s="87"/>
      <c r="H30" s="87"/>
      <c r="I30" s="137"/>
      <c r="J30" s="87"/>
      <c r="K30" s="138"/>
    </row>
    <row r="31" spans="2:11" s="1" customFormat="1" ht="14.45" customHeight="1">
      <c r="B31" s="43"/>
      <c r="C31" s="44"/>
      <c r="D31" s="44"/>
      <c r="E31" s="44"/>
      <c r="F31" s="48" t="s">
        <v>53</v>
      </c>
      <c r="G31" s="44"/>
      <c r="H31" s="44"/>
      <c r="I31" s="141" t="s">
        <v>52</v>
      </c>
      <c r="J31" s="48" t="s">
        <v>54</v>
      </c>
      <c r="K31" s="47"/>
    </row>
    <row r="32" spans="2:11" s="1" customFormat="1" ht="14.45" customHeight="1">
      <c r="B32" s="43"/>
      <c r="C32" s="44"/>
      <c r="D32" s="51" t="s">
        <v>55</v>
      </c>
      <c r="E32" s="51" t="s">
        <v>56</v>
      </c>
      <c r="F32" s="142">
        <f>ROUND(SUM(BE89:BE162),2)</f>
        <v>0</v>
      </c>
      <c r="G32" s="44"/>
      <c r="H32" s="44"/>
      <c r="I32" s="143">
        <v>0.21</v>
      </c>
      <c r="J32" s="142">
        <f>ROUND(ROUND((SUM(BE89:BE162)),2)*I32,2)</f>
        <v>0</v>
      </c>
      <c r="K32" s="47"/>
    </row>
    <row r="33" spans="2:11" s="1" customFormat="1" ht="14.45" customHeight="1">
      <c r="B33" s="43"/>
      <c r="C33" s="44"/>
      <c r="D33" s="44"/>
      <c r="E33" s="51" t="s">
        <v>57</v>
      </c>
      <c r="F33" s="142">
        <f>ROUND(SUM(BF89:BF162),2)</f>
        <v>0</v>
      </c>
      <c r="G33" s="44"/>
      <c r="H33" s="44"/>
      <c r="I33" s="143">
        <v>0.15</v>
      </c>
      <c r="J33" s="142">
        <f>ROUND(ROUND((SUM(BF89:BF162)),2)*I33,2)</f>
        <v>0</v>
      </c>
      <c r="K33" s="47"/>
    </row>
    <row r="34" spans="2:11" s="1" customFormat="1" ht="14.45" customHeight="1" hidden="1">
      <c r="B34" s="43"/>
      <c r="C34" s="44"/>
      <c r="D34" s="44"/>
      <c r="E34" s="51" t="s">
        <v>58</v>
      </c>
      <c r="F34" s="142">
        <f>ROUND(SUM(BG89:BG162),2)</f>
        <v>0</v>
      </c>
      <c r="G34" s="44"/>
      <c r="H34" s="44"/>
      <c r="I34" s="143">
        <v>0.21</v>
      </c>
      <c r="J34" s="142">
        <v>0</v>
      </c>
      <c r="K34" s="47"/>
    </row>
    <row r="35" spans="2:11" s="1" customFormat="1" ht="14.45" customHeight="1" hidden="1">
      <c r="B35" s="43"/>
      <c r="C35" s="44"/>
      <c r="D35" s="44"/>
      <c r="E35" s="51" t="s">
        <v>59</v>
      </c>
      <c r="F35" s="142">
        <f>ROUND(SUM(BH89:BH162),2)</f>
        <v>0</v>
      </c>
      <c r="G35" s="44"/>
      <c r="H35" s="44"/>
      <c r="I35" s="143">
        <v>0.15</v>
      </c>
      <c r="J35" s="142">
        <v>0</v>
      </c>
      <c r="K35" s="47"/>
    </row>
    <row r="36" spans="2:11" s="1" customFormat="1" ht="14.45" customHeight="1" hidden="1">
      <c r="B36" s="43"/>
      <c r="C36" s="44"/>
      <c r="D36" s="44"/>
      <c r="E36" s="51" t="s">
        <v>60</v>
      </c>
      <c r="F36" s="142">
        <f>ROUND(SUM(BI89:BI162),2)</f>
        <v>0</v>
      </c>
      <c r="G36" s="44"/>
      <c r="H36" s="44"/>
      <c r="I36" s="143">
        <v>0</v>
      </c>
      <c r="J36" s="142">
        <v>0</v>
      </c>
      <c r="K36" s="47"/>
    </row>
    <row r="37" spans="2:11" s="1" customFormat="1" ht="6.95" customHeight="1">
      <c r="B37" s="43"/>
      <c r="C37" s="44"/>
      <c r="D37" s="44"/>
      <c r="E37" s="44"/>
      <c r="F37" s="44"/>
      <c r="G37" s="44"/>
      <c r="H37" s="44"/>
      <c r="I37" s="129"/>
      <c r="J37" s="44"/>
      <c r="K37" s="47"/>
    </row>
    <row r="38" spans="2:11" s="1" customFormat="1" ht="25.35" customHeight="1">
      <c r="B38" s="43"/>
      <c r="C38" s="144"/>
      <c r="D38" s="145" t="s">
        <v>61</v>
      </c>
      <c r="E38" s="81"/>
      <c r="F38" s="81"/>
      <c r="G38" s="146" t="s">
        <v>62</v>
      </c>
      <c r="H38" s="147" t="s">
        <v>63</v>
      </c>
      <c r="I38" s="148"/>
      <c r="J38" s="149">
        <f>SUM(J29:J36)</f>
        <v>0</v>
      </c>
      <c r="K38" s="150"/>
    </row>
    <row r="39" spans="2:11" s="1" customFormat="1" ht="14.45" customHeight="1">
      <c r="B39" s="58"/>
      <c r="C39" s="59"/>
      <c r="D39" s="59"/>
      <c r="E39" s="59"/>
      <c r="F39" s="59"/>
      <c r="G39" s="59"/>
      <c r="H39" s="59"/>
      <c r="I39" s="151"/>
      <c r="J39" s="59"/>
      <c r="K39" s="60"/>
    </row>
    <row r="43" spans="2:11" s="1" customFormat="1" ht="6.95" customHeight="1">
      <c r="B43" s="152"/>
      <c r="C43" s="153"/>
      <c r="D43" s="153"/>
      <c r="E43" s="153"/>
      <c r="F43" s="153"/>
      <c r="G43" s="153"/>
      <c r="H43" s="153"/>
      <c r="I43" s="154"/>
      <c r="J43" s="153"/>
      <c r="K43" s="155"/>
    </row>
    <row r="44" spans="2:11" s="1" customFormat="1" ht="36.95" customHeight="1">
      <c r="B44" s="43"/>
      <c r="C44" s="31" t="s">
        <v>145</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8" t="s">
        <v>18</v>
      </c>
      <c r="D46" s="44"/>
      <c r="E46" s="44"/>
      <c r="F46" s="44"/>
      <c r="G46" s="44"/>
      <c r="H46" s="44"/>
      <c r="I46" s="129"/>
      <c r="J46" s="44"/>
      <c r="K46" s="47"/>
    </row>
    <row r="47" spans="2:11" s="1" customFormat="1" ht="22.5" customHeight="1">
      <c r="B47" s="43"/>
      <c r="C47" s="44"/>
      <c r="D47" s="44"/>
      <c r="E47" s="416" t="str">
        <f>E7</f>
        <v>Sklad posypového materiálu SÚS Seč - Etapa 1</v>
      </c>
      <c r="F47" s="422"/>
      <c r="G47" s="422"/>
      <c r="H47" s="422"/>
      <c r="I47" s="129"/>
      <c r="J47" s="44"/>
      <c r="K47" s="47"/>
    </row>
    <row r="48" spans="2:11" ht="15">
      <c r="B48" s="29"/>
      <c r="C48" s="38" t="s">
        <v>140</v>
      </c>
      <c r="D48" s="30"/>
      <c r="E48" s="30"/>
      <c r="F48" s="30"/>
      <c r="G48" s="30"/>
      <c r="H48" s="30"/>
      <c r="I48" s="128"/>
      <c r="J48" s="30"/>
      <c r="K48" s="32"/>
    </row>
    <row r="49" spans="2:11" s="1" customFormat="1" ht="22.5" customHeight="1">
      <c r="B49" s="43"/>
      <c r="C49" s="44"/>
      <c r="D49" s="44"/>
      <c r="E49" s="416" t="s">
        <v>141</v>
      </c>
      <c r="F49" s="417"/>
      <c r="G49" s="417"/>
      <c r="H49" s="417"/>
      <c r="I49" s="129"/>
      <c r="J49" s="44"/>
      <c r="K49" s="47"/>
    </row>
    <row r="50" spans="2:11" s="1" customFormat="1" ht="14.45" customHeight="1">
      <c r="B50" s="43"/>
      <c r="C50" s="38" t="s">
        <v>142</v>
      </c>
      <c r="D50" s="44"/>
      <c r="E50" s="44"/>
      <c r="F50" s="44"/>
      <c r="G50" s="44"/>
      <c r="H50" s="44"/>
      <c r="I50" s="129"/>
      <c r="J50" s="44"/>
      <c r="K50" s="47"/>
    </row>
    <row r="51" spans="2:11" s="1" customFormat="1" ht="23.25" customHeight="1">
      <c r="B51" s="43"/>
      <c r="C51" s="44"/>
      <c r="D51" s="44"/>
      <c r="E51" s="418" t="str">
        <f>E11</f>
        <v>DO-01.1 - Demolice stávající haly</v>
      </c>
      <c r="F51" s="417"/>
      <c r="G51" s="417"/>
      <c r="H51" s="417"/>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8" t="s">
        <v>26</v>
      </c>
      <c r="D53" s="44"/>
      <c r="E53" s="44"/>
      <c r="F53" s="36" t="str">
        <f>F14</f>
        <v>Seč</v>
      </c>
      <c r="G53" s="44"/>
      <c r="H53" s="44"/>
      <c r="I53" s="130" t="s">
        <v>28</v>
      </c>
      <c r="J53" s="131" t="str">
        <f>IF(J14="","",J14)</f>
        <v>28.2.2017</v>
      </c>
      <c r="K53" s="47"/>
    </row>
    <row r="54" spans="2:11" s="1" customFormat="1" ht="6.95" customHeight="1">
      <c r="B54" s="43"/>
      <c r="C54" s="44"/>
      <c r="D54" s="44"/>
      <c r="E54" s="44"/>
      <c r="F54" s="44"/>
      <c r="G54" s="44"/>
      <c r="H54" s="44"/>
      <c r="I54" s="129"/>
      <c r="J54" s="44"/>
      <c r="K54" s="47"/>
    </row>
    <row r="55" spans="2:11" s="1" customFormat="1" ht="15">
      <c r="B55" s="43"/>
      <c r="C55" s="38" t="s">
        <v>36</v>
      </c>
      <c r="D55" s="44"/>
      <c r="E55" s="44"/>
      <c r="F55" s="36" t="str">
        <f>E17</f>
        <v>Správa a údržba silnic Plzeňského kraje, p.o.</v>
      </c>
      <c r="G55" s="44"/>
      <c r="H55" s="44"/>
      <c r="I55" s="130" t="s">
        <v>44</v>
      </c>
      <c r="J55" s="36" t="str">
        <f>E23</f>
        <v>projectstudio8 s.r.o.</v>
      </c>
      <c r="K55" s="47"/>
    </row>
    <row r="56" spans="2:11" s="1" customFormat="1" ht="14.45" customHeight="1">
      <c r="B56" s="43"/>
      <c r="C56" s="38" t="s">
        <v>42</v>
      </c>
      <c r="D56" s="44"/>
      <c r="E56" s="44"/>
      <c r="F56" s="36" t="str">
        <f>IF(E20="","",E20)</f>
        <v/>
      </c>
      <c r="G56" s="44"/>
      <c r="H56" s="44"/>
      <c r="I56" s="129"/>
      <c r="J56" s="44"/>
      <c r="K56" s="47"/>
    </row>
    <row r="57" spans="2:11" s="1" customFormat="1" ht="10.35" customHeight="1">
      <c r="B57" s="43"/>
      <c r="C57" s="44"/>
      <c r="D57" s="44"/>
      <c r="E57" s="44"/>
      <c r="F57" s="44"/>
      <c r="G57" s="44"/>
      <c r="H57" s="44"/>
      <c r="I57" s="129"/>
      <c r="J57" s="44"/>
      <c r="K57" s="47"/>
    </row>
    <row r="58" spans="2:11" s="1" customFormat="1" ht="29.25" customHeight="1">
      <c r="B58" s="43"/>
      <c r="C58" s="156" t="s">
        <v>146</v>
      </c>
      <c r="D58" s="144"/>
      <c r="E58" s="144"/>
      <c r="F58" s="144"/>
      <c r="G58" s="144"/>
      <c r="H58" s="144"/>
      <c r="I58" s="157"/>
      <c r="J58" s="158" t="s">
        <v>147</v>
      </c>
      <c r="K58" s="159"/>
    </row>
    <row r="59" spans="2:11" s="1" customFormat="1" ht="10.35" customHeight="1">
      <c r="B59" s="43"/>
      <c r="C59" s="44"/>
      <c r="D59" s="44"/>
      <c r="E59" s="44"/>
      <c r="F59" s="44"/>
      <c r="G59" s="44"/>
      <c r="H59" s="44"/>
      <c r="I59" s="129"/>
      <c r="J59" s="44"/>
      <c r="K59" s="47"/>
    </row>
    <row r="60" spans="2:47" s="1" customFormat="1" ht="29.25" customHeight="1">
      <c r="B60" s="43"/>
      <c r="C60" s="160" t="s">
        <v>148</v>
      </c>
      <c r="D60" s="44"/>
      <c r="E60" s="44"/>
      <c r="F60" s="44"/>
      <c r="G60" s="44"/>
      <c r="H60" s="44"/>
      <c r="I60" s="129"/>
      <c r="J60" s="140">
        <f>J89</f>
        <v>0</v>
      </c>
      <c r="K60" s="47"/>
      <c r="AU60" s="25" t="s">
        <v>149</v>
      </c>
    </row>
    <row r="61" spans="2:11" s="8" customFormat="1" ht="24.95" customHeight="1">
      <c r="B61" s="161"/>
      <c r="C61" s="162"/>
      <c r="D61" s="163" t="s">
        <v>150</v>
      </c>
      <c r="E61" s="164"/>
      <c r="F61" s="164"/>
      <c r="G61" s="164"/>
      <c r="H61" s="164"/>
      <c r="I61" s="165"/>
      <c r="J61" s="166">
        <f>J90</f>
        <v>0</v>
      </c>
      <c r="K61" s="167"/>
    </row>
    <row r="62" spans="2:11" s="9" customFormat="1" ht="19.9" customHeight="1">
      <c r="B62" s="168"/>
      <c r="C62" s="169"/>
      <c r="D62" s="170" t="s">
        <v>151</v>
      </c>
      <c r="E62" s="171"/>
      <c r="F62" s="171"/>
      <c r="G62" s="171"/>
      <c r="H62" s="171"/>
      <c r="I62" s="172"/>
      <c r="J62" s="173">
        <f>J91</f>
        <v>0</v>
      </c>
      <c r="K62" s="174"/>
    </row>
    <row r="63" spans="2:11" s="9" customFormat="1" ht="19.9" customHeight="1">
      <c r="B63" s="168"/>
      <c r="C63" s="169"/>
      <c r="D63" s="170" t="s">
        <v>152</v>
      </c>
      <c r="E63" s="171"/>
      <c r="F63" s="171"/>
      <c r="G63" s="171"/>
      <c r="H63" s="171"/>
      <c r="I63" s="172"/>
      <c r="J63" s="173">
        <f>J108</f>
        <v>0</v>
      </c>
      <c r="K63" s="174"/>
    </row>
    <row r="64" spans="2:11" s="9" customFormat="1" ht="19.9" customHeight="1">
      <c r="B64" s="168"/>
      <c r="C64" s="169"/>
      <c r="D64" s="170" t="s">
        <v>153</v>
      </c>
      <c r="E64" s="171"/>
      <c r="F64" s="171"/>
      <c r="G64" s="171"/>
      <c r="H64" s="171"/>
      <c r="I64" s="172"/>
      <c r="J64" s="173">
        <f>J148</f>
        <v>0</v>
      </c>
      <c r="K64" s="174"/>
    </row>
    <row r="65" spans="2:11" s="9" customFormat="1" ht="19.9" customHeight="1">
      <c r="B65" s="168"/>
      <c r="C65" s="169"/>
      <c r="D65" s="170" t="s">
        <v>154</v>
      </c>
      <c r="E65" s="171"/>
      <c r="F65" s="171"/>
      <c r="G65" s="171"/>
      <c r="H65" s="171"/>
      <c r="I65" s="172"/>
      <c r="J65" s="173">
        <f>J154</f>
        <v>0</v>
      </c>
      <c r="K65" s="174"/>
    </row>
    <row r="66" spans="2:11" s="8" customFormat="1" ht="24.95" customHeight="1">
      <c r="B66" s="161"/>
      <c r="C66" s="162"/>
      <c r="D66" s="163" t="s">
        <v>155</v>
      </c>
      <c r="E66" s="164"/>
      <c r="F66" s="164"/>
      <c r="G66" s="164"/>
      <c r="H66" s="164"/>
      <c r="I66" s="165"/>
      <c r="J66" s="166">
        <f>J156</f>
        <v>0</v>
      </c>
      <c r="K66" s="167"/>
    </row>
    <row r="67" spans="2:11" s="9" customFormat="1" ht="19.9" customHeight="1">
      <c r="B67" s="168"/>
      <c r="C67" s="169"/>
      <c r="D67" s="170" t="s">
        <v>156</v>
      </c>
      <c r="E67" s="171"/>
      <c r="F67" s="171"/>
      <c r="G67" s="171"/>
      <c r="H67" s="171"/>
      <c r="I67" s="172"/>
      <c r="J67" s="173">
        <f>J157</f>
        <v>0</v>
      </c>
      <c r="K67" s="174"/>
    </row>
    <row r="68" spans="2:11" s="1" customFormat="1" ht="21.75" customHeight="1">
      <c r="B68" s="43"/>
      <c r="C68" s="44"/>
      <c r="D68" s="44"/>
      <c r="E68" s="44"/>
      <c r="F68" s="44"/>
      <c r="G68" s="44"/>
      <c r="H68" s="44"/>
      <c r="I68" s="129"/>
      <c r="J68" s="44"/>
      <c r="K68" s="47"/>
    </row>
    <row r="69" spans="2:11" s="1" customFormat="1" ht="6.95" customHeight="1">
      <c r="B69" s="58"/>
      <c r="C69" s="59"/>
      <c r="D69" s="59"/>
      <c r="E69" s="59"/>
      <c r="F69" s="59"/>
      <c r="G69" s="59"/>
      <c r="H69" s="59"/>
      <c r="I69" s="151"/>
      <c r="J69" s="59"/>
      <c r="K69" s="60"/>
    </row>
    <row r="73" spans="2:12" s="1" customFormat="1" ht="6.95" customHeight="1">
      <c r="B73" s="61"/>
      <c r="C73" s="62"/>
      <c r="D73" s="62"/>
      <c r="E73" s="62"/>
      <c r="F73" s="62"/>
      <c r="G73" s="62"/>
      <c r="H73" s="62"/>
      <c r="I73" s="154"/>
      <c r="J73" s="62"/>
      <c r="K73" s="62"/>
      <c r="L73" s="63"/>
    </row>
    <row r="74" spans="2:12" s="1" customFormat="1" ht="36.95" customHeight="1">
      <c r="B74" s="43"/>
      <c r="C74" s="64" t="s">
        <v>157</v>
      </c>
      <c r="D74" s="65"/>
      <c r="E74" s="65"/>
      <c r="F74" s="65"/>
      <c r="G74" s="65"/>
      <c r="H74" s="65"/>
      <c r="I74" s="175"/>
      <c r="J74" s="65"/>
      <c r="K74" s="65"/>
      <c r="L74" s="63"/>
    </row>
    <row r="75" spans="2:12" s="1" customFormat="1" ht="6.95" customHeight="1">
      <c r="B75" s="43"/>
      <c r="C75" s="65"/>
      <c r="D75" s="65"/>
      <c r="E75" s="65"/>
      <c r="F75" s="65"/>
      <c r="G75" s="65"/>
      <c r="H75" s="65"/>
      <c r="I75" s="175"/>
      <c r="J75" s="65"/>
      <c r="K75" s="65"/>
      <c r="L75" s="63"/>
    </row>
    <row r="76" spans="2:12" s="1" customFormat="1" ht="14.45" customHeight="1">
      <c r="B76" s="43"/>
      <c r="C76" s="67" t="s">
        <v>18</v>
      </c>
      <c r="D76" s="65"/>
      <c r="E76" s="65"/>
      <c r="F76" s="65"/>
      <c r="G76" s="65"/>
      <c r="H76" s="65"/>
      <c r="I76" s="175"/>
      <c r="J76" s="65"/>
      <c r="K76" s="65"/>
      <c r="L76" s="63"/>
    </row>
    <row r="77" spans="2:12" s="1" customFormat="1" ht="22.5" customHeight="1">
      <c r="B77" s="43"/>
      <c r="C77" s="65"/>
      <c r="D77" s="65"/>
      <c r="E77" s="419" t="str">
        <f>E7</f>
        <v>Sklad posypového materiálu SÚS Seč - Etapa 1</v>
      </c>
      <c r="F77" s="420"/>
      <c r="G77" s="420"/>
      <c r="H77" s="420"/>
      <c r="I77" s="175"/>
      <c r="J77" s="65"/>
      <c r="K77" s="65"/>
      <c r="L77" s="63"/>
    </row>
    <row r="78" spans="2:12" ht="15">
      <c r="B78" s="29"/>
      <c r="C78" s="67" t="s">
        <v>140</v>
      </c>
      <c r="D78" s="176"/>
      <c r="E78" s="176"/>
      <c r="F78" s="176"/>
      <c r="G78" s="176"/>
      <c r="H78" s="176"/>
      <c r="J78" s="176"/>
      <c r="K78" s="176"/>
      <c r="L78" s="177"/>
    </row>
    <row r="79" spans="2:12" s="1" customFormat="1" ht="22.5" customHeight="1">
      <c r="B79" s="43"/>
      <c r="C79" s="65"/>
      <c r="D79" s="65"/>
      <c r="E79" s="419" t="s">
        <v>141</v>
      </c>
      <c r="F79" s="421"/>
      <c r="G79" s="421"/>
      <c r="H79" s="421"/>
      <c r="I79" s="175"/>
      <c r="J79" s="65"/>
      <c r="K79" s="65"/>
      <c r="L79" s="63"/>
    </row>
    <row r="80" spans="2:12" s="1" customFormat="1" ht="14.45" customHeight="1">
      <c r="B80" s="43"/>
      <c r="C80" s="67" t="s">
        <v>142</v>
      </c>
      <c r="D80" s="65"/>
      <c r="E80" s="65"/>
      <c r="F80" s="65"/>
      <c r="G80" s="65"/>
      <c r="H80" s="65"/>
      <c r="I80" s="175"/>
      <c r="J80" s="65"/>
      <c r="K80" s="65"/>
      <c r="L80" s="63"/>
    </row>
    <row r="81" spans="2:12" s="1" customFormat="1" ht="23.25" customHeight="1">
      <c r="B81" s="43"/>
      <c r="C81" s="65"/>
      <c r="D81" s="65"/>
      <c r="E81" s="383" t="str">
        <f>E11</f>
        <v>DO-01.1 - Demolice stávající haly</v>
      </c>
      <c r="F81" s="421"/>
      <c r="G81" s="421"/>
      <c r="H81" s="421"/>
      <c r="I81" s="175"/>
      <c r="J81" s="65"/>
      <c r="K81" s="65"/>
      <c r="L81" s="63"/>
    </row>
    <row r="82" spans="2:12" s="1" customFormat="1" ht="6.95" customHeight="1">
      <c r="B82" s="43"/>
      <c r="C82" s="65"/>
      <c r="D82" s="65"/>
      <c r="E82" s="65"/>
      <c r="F82" s="65"/>
      <c r="G82" s="65"/>
      <c r="H82" s="65"/>
      <c r="I82" s="175"/>
      <c r="J82" s="65"/>
      <c r="K82" s="65"/>
      <c r="L82" s="63"/>
    </row>
    <row r="83" spans="2:12" s="1" customFormat="1" ht="18" customHeight="1">
      <c r="B83" s="43"/>
      <c r="C83" s="67" t="s">
        <v>26</v>
      </c>
      <c r="D83" s="65"/>
      <c r="E83" s="65"/>
      <c r="F83" s="178" t="str">
        <f>F14</f>
        <v>Seč</v>
      </c>
      <c r="G83" s="65"/>
      <c r="H83" s="65"/>
      <c r="I83" s="179" t="s">
        <v>28</v>
      </c>
      <c r="J83" s="75" t="str">
        <f>IF(J14="","",J14)</f>
        <v>28.2.2017</v>
      </c>
      <c r="K83" s="65"/>
      <c r="L83" s="63"/>
    </row>
    <row r="84" spans="2:12" s="1" customFormat="1" ht="6.95" customHeight="1">
      <c r="B84" s="43"/>
      <c r="C84" s="65"/>
      <c r="D84" s="65"/>
      <c r="E84" s="65"/>
      <c r="F84" s="65"/>
      <c r="G84" s="65"/>
      <c r="H84" s="65"/>
      <c r="I84" s="175"/>
      <c r="J84" s="65"/>
      <c r="K84" s="65"/>
      <c r="L84" s="63"/>
    </row>
    <row r="85" spans="2:12" s="1" customFormat="1" ht="15">
      <c r="B85" s="43"/>
      <c r="C85" s="67" t="s">
        <v>36</v>
      </c>
      <c r="D85" s="65"/>
      <c r="E85" s="65"/>
      <c r="F85" s="178" t="str">
        <f>E17</f>
        <v>Správa a údržba silnic Plzeňského kraje, p.o.</v>
      </c>
      <c r="G85" s="65"/>
      <c r="H85" s="65"/>
      <c r="I85" s="179" t="s">
        <v>44</v>
      </c>
      <c r="J85" s="178" t="str">
        <f>E23</f>
        <v>projectstudio8 s.r.o.</v>
      </c>
      <c r="K85" s="65"/>
      <c r="L85" s="63"/>
    </row>
    <row r="86" spans="2:12" s="1" customFormat="1" ht="14.45" customHeight="1">
      <c r="B86" s="43"/>
      <c r="C86" s="67" t="s">
        <v>42</v>
      </c>
      <c r="D86" s="65"/>
      <c r="E86" s="65"/>
      <c r="F86" s="178" t="str">
        <f>IF(E20="","",E20)</f>
        <v/>
      </c>
      <c r="G86" s="65"/>
      <c r="H86" s="65"/>
      <c r="I86" s="175"/>
      <c r="J86" s="65"/>
      <c r="K86" s="65"/>
      <c r="L86" s="63"/>
    </row>
    <row r="87" spans="2:12" s="1" customFormat="1" ht="10.35" customHeight="1">
      <c r="B87" s="43"/>
      <c r="C87" s="65"/>
      <c r="D87" s="65"/>
      <c r="E87" s="65"/>
      <c r="F87" s="65"/>
      <c r="G87" s="65"/>
      <c r="H87" s="65"/>
      <c r="I87" s="175"/>
      <c r="J87" s="65"/>
      <c r="K87" s="65"/>
      <c r="L87" s="63"/>
    </row>
    <row r="88" spans="2:20" s="10" customFormat="1" ht="29.25" customHeight="1">
      <c r="B88" s="180"/>
      <c r="C88" s="181" t="s">
        <v>158</v>
      </c>
      <c r="D88" s="182" t="s">
        <v>70</v>
      </c>
      <c r="E88" s="182" t="s">
        <v>66</v>
      </c>
      <c r="F88" s="182" t="s">
        <v>159</v>
      </c>
      <c r="G88" s="182" t="s">
        <v>160</v>
      </c>
      <c r="H88" s="182" t="s">
        <v>161</v>
      </c>
      <c r="I88" s="183" t="s">
        <v>162</v>
      </c>
      <c r="J88" s="182" t="s">
        <v>147</v>
      </c>
      <c r="K88" s="184" t="s">
        <v>163</v>
      </c>
      <c r="L88" s="185"/>
      <c r="M88" s="83" t="s">
        <v>164</v>
      </c>
      <c r="N88" s="84" t="s">
        <v>55</v>
      </c>
      <c r="O88" s="84" t="s">
        <v>165</v>
      </c>
      <c r="P88" s="84" t="s">
        <v>166</v>
      </c>
      <c r="Q88" s="84" t="s">
        <v>167</v>
      </c>
      <c r="R88" s="84" t="s">
        <v>168</v>
      </c>
      <c r="S88" s="84" t="s">
        <v>169</v>
      </c>
      <c r="T88" s="85" t="s">
        <v>170</v>
      </c>
    </row>
    <row r="89" spans="2:63" s="1" customFormat="1" ht="29.25" customHeight="1">
      <c r="B89" s="43"/>
      <c r="C89" s="89" t="s">
        <v>148</v>
      </c>
      <c r="D89" s="65"/>
      <c r="E89" s="65"/>
      <c r="F89" s="65"/>
      <c r="G89" s="65"/>
      <c r="H89" s="65"/>
      <c r="I89" s="175"/>
      <c r="J89" s="186">
        <f>BK89</f>
        <v>0</v>
      </c>
      <c r="K89" s="65"/>
      <c r="L89" s="63"/>
      <c r="M89" s="86"/>
      <c r="N89" s="87"/>
      <c r="O89" s="87"/>
      <c r="P89" s="187">
        <f>P90+P156</f>
        <v>0</v>
      </c>
      <c r="Q89" s="87"/>
      <c r="R89" s="187">
        <f>R90+R156</f>
        <v>0.01444931118</v>
      </c>
      <c r="S89" s="87"/>
      <c r="T89" s="188">
        <f>T90+T156</f>
        <v>365.51231</v>
      </c>
      <c r="AT89" s="25" t="s">
        <v>85</v>
      </c>
      <c r="AU89" s="25" t="s">
        <v>149</v>
      </c>
      <c r="BK89" s="189">
        <f>BK90+BK156</f>
        <v>0</v>
      </c>
    </row>
    <row r="90" spans="2:63" s="11" customFormat="1" ht="37.35" customHeight="1">
      <c r="B90" s="190"/>
      <c r="C90" s="191"/>
      <c r="D90" s="192" t="s">
        <v>85</v>
      </c>
      <c r="E90" s="193" t="s">
        <v>171</v>
      </c>
      <c r="F90" s="193" t="s">
        <v>172</v>
      </c>
      <c r="G90" s="191"/>
      <c r="H90" s="191"/>
      <c r="I90" s="194"/>
      <c r="J90" s="195">
        <f>BK90</f>
        <v>0</v>
      </c>
      <c r="K90" s="191"/>
      <c r="L90" s="196"/>
      <c r="M90" s="197"/>
      <c r="N90" s="198"/>
      <c r="O90" s="198"/>
      <c r="P90" s="199">
        <f>P91+P108+P148+P154</f>
        <v>0</v>
      </c>
      <c r="Q90" s="198"/>
      <c r="R90" s="199">
        <f>R91+R108+R148+R154</f>
        <v>0.01444931118</v>
      </c>
      <c r="S90" s="198"/>
      <c r="T90" s="200">
        <f>T91+T108+T148+T154</f>
        <v>365.51231</v>
      </c>
      <c r="AR90" s="201" t="s">
        <v>25</v>
      </c>
      <c r="AT90" s="202" t="s">
        <v>85</v>
      </c>
      <c r="AU90" s="202" t="s">
        <v>86</v>
      </c>
      <c r="AY90" s="201" t="s">
        <v>173</v>
      </c>
      <c r="BK90" s="203">
        <f>BK91+BK108+BK148+BK154</f>
        <v>0</v>
      </c>
    </row>
    <row r="91" spans="2:63" s="11" customFormat="1" ht="19.9" customHeight="1">
      <c r="B91" s="190"/>
      <c r="C91" s="191"/>
      <c r="D91" s="204" t="s">
        <v>85</v>
      </c>
      <c r="E91" s="205" t="s">
        <v>25</v>
      </c>
      <c r="F91" s="205" t="s">
        <v>174</v>
      </c>
      <c r="G91" s="191"/>
      <c r="H91" s="191"/>
      <c r="I91" s="194"/>
      <c r="J91" s="206">
        <f>BK91</f>
        <v>0</v>
      </c>
      <c r="K91" s="191"/>
      <c r="L91" s="196"/>
      <c r="M91" s="197"/>
      <c r="N91" s="198"/>
      <c r="O91" s="198"/>
      <c r="P91" s="199">
        <f>SUM(P92:P107)</f>
        <v>0</v>
      </c>
      <c r="Q91" s="198"/>
      <c r="R91" s="199">
        <f>SUM(R92:R107)</f>
        <v>0</v>
      </c>
      <c r="S91" s="198"/>
      <c r="T91" s="200">
        <f>SUM(T92:T107)</f>
        <v>0</v>
      </c>
      <c r="AR91" s="201" t="s">
        <v>25</v>
      </c>
      <c r="AT91" s="202" t="s">
        <v>85</v>
      </c>
      <c r="AU91" s="202" t="s">
        <v>25</v>
      </c>
      <c r="AY91" s="201" t="s">
        <v>173</v>
      </c>
      <c r="BK91" s="203">
        <f>SUM(BK92:BK107)</f>
        <v>0</v>
      </c>
    </row>
    <row r="92" spans="2:65" s="1" customFormat="1" ht="31.5" customHeight="1">
      <c r="B92" s="43"/>
      <c r="C92" s="207" t="s">
        <v>25</v>
      </c>
      <c r="D92" s="207" t="s">
        <v>175</v>
      </c>
      <c r="E92" s="208" t="s">
        <v>176</v>
      </c>
      <c r="F92" s="209" t="s">
        <v>177</v>
      </c>
      <c r="G92" s="210" t="s">
        <v>178</v>
      </c>
      <c r="H92" s="211">
        <v>55.707</v>
      </c>
      <c r="I92" s="212"/>
      <c r="J92" s="213">
        <f>ROUND(I92*H92,2)</f>
        <v>0</v>
      </c>
      <c r="K92" s="209" t="s">
        <v>179</v>
      </c>
      <c r="L92" s="63"/>
      <c r="M92" s="214" t="s">
        <v>84</v>
      </c>
      <c r="N92" s="215" t="s">
        <v>56</v>
      </c>
      <c r="O92" s="44"/>
      <c r="P92" s="216">
        <f>O92*H92</f>
        <v>0</v>
      </c>
      <c r="Q92" s="216">
        <v>0</v>
      </c>
      <c r="R92" s="216">
        <f>Q92*H92</f>
        <v>0</v>
      </c>
      <c r="S92" s="216">
        <v>0</v>
      </c>
      <c r="T92" s="217">
        <f>S92*H92</f>
        <v>0</v>
      </c>
      <c r="AR92" s="25" t="s">
        <v>180</v>
      </c>
      <c r="AT92" s="25" t="s">
        <v>175</v>
      </c>
      <c r="AU92" s="25" t="s">
        <v>94</v>
      </c>
      <c r="AY92" s="25" t="s">
        <v>173</v>
      </c>
      <c r="BE92" s="218">
        <f>IF(N92="základní",J92,0)</f>
        <v>0</v>
      </c>
      <c r="BF92" s="218">
        <f>IF(N92="snížená",J92,0)</f>
        <v>0</v>
      </c>
      <c r="BG92" s="218">
        <f>IF(N92="zákl. přenesená",J92,0)</f>
        <v>0</v>
      </c>
      <c r="BH92" s="218">
        <f>IF(N92="sníž. přenesená",J92,0)</f>
        <v>0</v>
      </c>
      <c r="BI92" s="218">
        <f>IF(N92="nulová",J92,0)</f>
        <v>0</v>
      </c>
      <c r="BJ92" s="25" t="s">
        <v>25</v>
      </c>
      <c r="BK92" s="218">
        <f>ROUND(I92*H92,2)</f>
        <v>0</v>
      </c>
      <c r="BL92" s="25" t="s">
        <v>180</v>
      </c>
      <c r="BM92" s="25" t="s">
        <v>181</v>
      </c>
    </row>
    <row r="93" spans="2:47" s="1" customFormat="1" ht="94.5">
      <c r="B93" s="43"/>
      <c r="C93" s="65"/>
      <c r="D93" s="219" t="s">
        <v>182</v>
      </c>
      <c r="E93" s="65"/>
      <c r="F93" s="220" t="s">
        <v>183</v>
      </c>
      <c r="G93" s="65"/>
      <c r="H93" s="65"/>
      <c r="I93" s="175"/>
      <c r="J93" s="65"/>
      <c r="K93" s="65"/>
      <c r="L93" s="63"/>
      <c r="M93" s="221"/>
      <c r="N93" s="44"/>
      <c r="O93" s="44"/>
      <c r="P93" s="44"/>
      <c r="Q93" s="44"/>
      <c r="R93" s="44"/>
      <c r="S93" s="44"/>
      <c r="T93" s="80"/>
      <c r="AT93" s="25" t="s">
        <v>182</v>
      </c>
      <c r="AU93" s="25" t="s">
        <v>94</v>
      </c>
    </row>
    <row r="94" spans="2:51" s="12" customFormat="1" ht="13.5">
      <c r="B94" s="222"/>
      <c r="C94" s="223"/>
      <c r="D94" s="219" t="s">
        <v>184</v>
      </c>
      <c r="E94" s="224" t="s">
        <v>84</v>
      </c>
      <c r="F94" s="225" t="s">
        <v>185</v>
      </c>
      <c r="G94" s="223"/>
      <c r="H94" s="226" t="s">
        <v>84</v>
      </c>
      <c r="I94" s="227"/>
      <c r="J94" s="223"/>
      <c r="K94" s="223"/>
      <c r="L94" s="228"/>
      <c r="M94" s="229"/>
      <c r="N94" s="230"/>
      <c r="O94" s="230"/>
      <c r="P94" s="230"/>
      <c r="Q94" s="230"/>
      <c r="R94" s="230"/>
      <c r="S94" s="230"/>
      <c r="T94" s="231"/>
      <c r="AT94" s="232" t="s">
        <v>184</v>
      </c>
      <c r="AU94" s="232" t="s">
        <v>94</v>
      </c>
      <c r="AV94" s="12" t="s">
        <v>25</v>
      </c>
      <c r="AW94" s="12" t="s">
        <v>48</v>
      </c>
      <c r="AX94" s="12" t="s">
        <v>86</v>
      </c>
      <c r="AY94" s="232" t="s">
        <v>173</v>
      </c>
    </row>
    <row r="95" spans="2:51" s="13" customFormat="1" ht="13.5">
      <c r="B95" s="233"/>
      <c r="C95" s="234"/>
      <c r="D95" s="219" t="s">
        <v>184</v>
      </c>
      <c r="E95" s="235" t="s">
        <v>84</v>
      </c>
      <c r="F95" s="236" t="s">
        <v>186</v>
      </c>
      <c r="G95" s="234"/>
      <c r="H95" s="237">
        <v>36.177</v>
      </c>
      <c r="I95" s="238"/>
      <c r="J95" s="234"/>
      <c r="K95" s="234"/>
      <c r="L95" s="239"/>
      <c r="M95" s="240"/>
      <c r="N95" s="241"/>
      <c r="O95" s="241"/>
      <c r="P95" s="241"/>
      <c r="Q95" s="241"/>
      <c r="R95" s="241"/>
      <c r="S95" s="241"/>
      <c r="T95" s="242"/>
      <c r="AT95" s="243" t="s">
        <v>184</v>
      </c>
      <c r="AU95" s="243" t="s">
        <v>94</v>
      </c>
      <c r="AV95" s="13" t="s">
        <v>94</v>
      </c>
      <c r="AW95" s="13" t="s">
        <v>48</v>
      </c>
      <c r="AX95" s="13" t="s">
        <v>86</v>
      </c>
      <c r="AY95" s="243" t="s">
        <v>173</v>
      </c>
    </row>
    <row r="96" spans="2:51" s="13" customFormat="1" ht="13.5">
      <c r="B96" s="233"/>
      <c r="C96" s="234"/>
      <c r="D96" s="219" t="s">
        <v>184</v>
      </c>
      <c r="E96" s="235" t="s">
        <v>84</v>
      </c>
      <c r="F96" s="236" t="s">
        <v>187</v>
      </c>
      <c r="G96" s="234"/>
      <c r="H96" s="237">
        <v>19.53</v>
      </c>
      <c r="I96" s="238"/>
      <c r="J96" s="234"/>
      <c r="K96" s="234"/>
      <c r="L96" s="239"/>
      <c r="M96" s="240"/>
      <c r="N96" s="241"/>
      <c r="O96" s="241"/>
      <c r="P96" s="241"/>
      <c r="Q96" s="241"/>
      <c r="R96" s="241"/>
      <c r="S96" s="241"/>
      <c r="T96" s="242"/>
      <c r="AT96" s="243" t="s">
        <v>184</v>
      </c>
      <c r="AU96" s="243" t="s">
        <v>94</v>
      </c>
      <c r="AV96" s="13" t="s">
        <v>94</v>
      </c>
      <c r="AW96" s="13" t="s">
        <v>48</v>
      </c>
      <c r="AX96" s="13" t="s">
        <v>86</v>
      </c>
      <c r="AY96" s="243" t="s">
        <v>173</v>
      </c>
    </row>
    <row r="97" spans="2:51" s="14" customFormat="1" ht="13.5">
      <c r="B97" s="244"/>
      <c r="C97" s="245"/>
      <c r="D97" s="219" t="s">
        <v>184</v>
      </c>
      <c r="E97" s="246" t="s">
        <v>84</v>
      </c>
      <c r="F97" s="247" t="s">
        <v>188</v>
      </c>
      <c r="G97" s="245"/>
      <c r="H97" s="248">
        <v>55.707</v>
      </c>
      <c r="I97" s="249"/>
      <c r="J97" s="245"/>
      <c r="K97" s="245"/>
      <c r="L97" s="250"/>
      <c r="M97" s="251"/>
      <c r="N97" s="252"/>
      <c r="O97" s="252"/>
      <c r="P97" s="252"/>
      <c r="Q97" s="252"/>
      <c r="R97" s="252"/>
      <c r="S97" s="252"/>
      <c r="T97" s="253"/>
      <c r="AT97" s="254" t="s">
        <v>184</v>
      </c>
      <c r="AU97" s="254" t="s">
        <v>94</v>
      </c>
      <c r="AV97" s="14" t="s">
        <v>189</v>
      </c>
      <c r="AW97" s="14" t="s">
        <v>48</v>
      </c>
      <c r="AX97" s="14" t="s">
        <v>86</v>
      </c>
      <c r="AY97" s="254" t="s">
        <v>173</v>
      </c>
    </row>
    <row r="98" spans="2:51" s="15" customFormat="1" ht="13.5">
      <c r="B98" s="255"/>
      <c r="C98" s="256"/>
      <c r="D98" s="257" t="s">
        <v>184</v>
      </c>
      <c r="E98" s="258" t="s">
        <v>84</v>
      </c>
      <c r="F98" s="259" t="s">
        <v>190</v>
      </c>
      <c r="G98" s="256"/>
      <c r="H98" s="260">
        <v>55.707</v>
      </c>
      <c r="I98" s="261"/>
      <c r="J98" s="256"/>
      <c r="K98" s="256"/>
      <c r="L98" s="262"/>
      <c r="M98" s="263"/>
      <c r="N98" s="264"/>
      <c r="O98" s="264"/>
      <c r="P98" s="264"/>
      <c r="Q98" s="264"/>
      <c r="R98" s="264"/>
      <c r="S98" s="264"/>
      <c r="T98" s="265"/>
      <c r="AT98" s="266" t="s">
        <v>184</v>
      </c>
      <c r="AU98" s="266" t="s">
        <v>94</v>
      </c>
      <c r="AV98" s="15" t="s">
        <v>180</v>
      </c>
      <c r="AW98" s="15" t="s">
        <v>48</v>
      </c>
      <c r="AX98" s="15" t="s">
        <v>25</v>
      </c>
      <c r="AY98" s="266" t="s">
        <v>173</v>
      </c>
    </row>
    <row r="99" spans="2:65" s="1" customFormat="1" ht="44.25" customHeight="1">
      <c r="B99" s="43"/>
      <c r="C99" s="207" t="s">
        <v>94</v>
      </c>
      <c r="D99" s="207" t="s">
        <v>175</v>
      </c>
      <c r="E99" s="208" t="s">
        <v>191</v>
      </c>
      <c r="F99" s="209" t="s">
        <v>192</v>
      </c>
      <c r="G99" s="210" t="s">
        <v>178</v>
      </c>
      <c r="H99" s="211">
        <v>55.707</v>
      </c>
      <c r="I99" s="212"/>
      <c r="J99" s="213">
        <f>ROUND(I99*H99,2)</f>
        <v>0</v>
      </c>
      <c r="K99" s="209" t="s">
        <v>179</v>
      </c>
      <c r="L99" s="63"/>
      <c r="M99" s="214" t="s">
        <v>84</v>
      </c>
      <c r="N99" s="215" t="s">
        <v>56</v>
      </c>
      <c r="O99" s="44"/>
      <c r="P99" s="216">
        <f>O99*H99</f>
        <v>0</v>
      </c>
      <c r="Q99" s="216">
        <v>0</v>
      </c>
      <c r="R99" s="216">
        <f>Q99*H99</f>
        <v>0</v>
      </c>
      <c r="S99" s="216">
        <v>0</v>
      </c>
      <c r="T99" s="217">
        <f>S99*H99</f>
        <v>0</v>
      </c>
      <c r="AR99" s="25" t="s">
        <v>180</v>
      </c>
      <c r="AT99" s="25" t="s">
        <v>175</v>
      </c>
      <c r="AU99" s="25" t="s">
        <v>94</v>
      </c>
      <c r="AY99" s="25" t="s">
        <v>173</v>
      </c>
      <c r="BE99" s="218">
        <f>IF(N99="základní",J99,0)</f>
        <v>0</v>
      </c>
      <c r="BF99" s="218">
        <f>IF(N99="snížená",J99,0)</f>
        <v>0</v>
      </c>
      <c r="BG99" s="218">
        <f>IF(N99="zákl. přenesená",J99,0)</f>
        <v>0</v>
      </c>
      <c r="BH99" s="218">
        <f>IF(N99="sníž. přenesená",J99,0)</f>
        <v>0</v>
      </c>
      <c r="BI99" s="218">
        <f>IF(N99="nulová",J99,0)</f>
        <v>0</v>
      </c>
      <c r="BJ99" s="25" t="s">
        <v>25</v>
      </c>
      <c r="BK99" s="218">
        <f>ROUND(I99*H99,2)</f>
        <v>0</v>
      </c>
      <c r="BL99" s="25" t="s">
        <v>180</v>
      </c>
      <c r="BM99" s="25" t="s">
        <v>193</v>
      </c>
    </row>
    <row r="100" spans="2:47" s="1" customFormat="1" ht="189">
      <c r="B100" s="43"/>
      <c r="C100" s="65"/>
      <c r="D100" s="219" t="s">
        <v>182</v>
      </c>
      <c r="E100" s="65"/>
      <c r="F100" s="220" t="s">
        <v>194</v>
      </c>
      <c r="G100" s="65"/>
      <c r="H100" s="65"/>
      <c r="I100" s="175"/>
      <c r="J100" s="65"/>
      <c r="K100" s="65"/>
      <c r="L100" s="63"/>
      <c r="M100" s="221"/>
      <c r="N100" s="44"/>
      <c r="O100" s="44"/>
      <c r="P100" s="44"/>
      <c r="Q100" s="44"/>
      <c r="R100" s="44"/>
      <c r="S100" s="44"/>
      <c r="T100" s="80"/>
      <c r="AT100" s="25" t="s">
        <v>182</v>
      </c>
      <c r="AU100" s="25" t="s">
        <v>94</v>
      </c>
    </row>
    <row r="101" spans="2:51" s="12" customFormat="1" ht="13.5">
      <c r="B101" s="222"/>
      <c r="C101" s="223"/>
      <c r="D101" s="219" t="s">
        <v>184</v>
      </c>
      <c r="E101" s="224" t="s">
        <v>84</v>
      </c>
      <c r="F101" s="225" t="s">
        <v>185</v>
      </c>
      <c r="G101" s="223"/>
      <c r="H101" s="226" t="s">
        <v>84</v>
      </c>
      <c r="I101" s="227"/>
      <c r="J101" s="223"/>
      <c r="K101" s="223"/>
      <c r="L101" s="228"/>
      <c r="M101" s="229"/>
      <c r="N101" s="230"/>
      <c r="O101" s="230"/>
      <c r="P101" s="230"/>
      <c r="Q101" s="230"/>
      <c r="R101" s="230"/>
      <c r="S101" s="230"/>
      <c r="T101" s="231"/>
      <c r="AT101" s="232" t="s">
        <v>184</v>
      </c>
      <c r="AU101" s="232" t="s">
        <v>94</v>
      </c>
      <c r="AV101" s="12" t="s">
        <v>25</v>
      </c>
      <c r="AW101" s="12" t="s">
        <v>48</v>
      </c>
      <c r="AX101" s="12" t="s">
        <v>86</v>
      </c>
      <c r="AY101" s="232" t="s">
        <v>173</v>
      </c>
    </row>
    <row r="102" spans="2:51" s="13" customFormat="1" ht="13.5">
      <c r="B102" s="233"/>
      <c r="C102" s="234"/>
      <c r="D102" s="219" t="s">
        <v>184</v>
      </c>
      <c r="E102" s="235" t="s">
        <v>84</v>
      </c>
      <c r="F102" s="236" t="s">
        <v>195</v>
      </c>
      <c r="G102" s="234"/>
      <c r="H102" s="237">
        <v>55.707</v>
      </c>
      <c r="I102" s="238"/>
      <c r="J102" s="234"/>
      <c r="K102" s="234"/>
      <c r="L102" s="239"/>
      <c r="M102" s="240"/>
      <c r="N102" s="241"/>
      <c r="O102" s="241"/>
      <c r="P102" s="241"/>
      <c r="Q102" s="241"/>
      <c r="R102" s="241"/>
      <c r="S102" s="241"/>
      <c r="T102" s="242"/>
      <c r="AT102" s="243" t="s">
        <v>184</v>
      </c>
      <c r="AU102" s="243" t="s">
        <v>94</v>
      </c>
      <c r="AV102" s="13" t="s">
        <v>94</v>
      </c>
      <c r="AW102" s="13" t="s">
        <v>48</v>
      </c>
      <c r="AX102" s="13" t="s">
        <v>86</v>
      </c>
      <c r="AY102" s="243" t="s">
        <v>173</v>
      </c>
    </row>
    <row r="103" spans="2:51" s="14" customFormat="1" ht="13.5">
      <c r="B103" s="244"/>
      <c r="C103" s="245"/>
      <c r="D103" s="219" t="s">
        <v>184</v>
      </c>
      <c r="E103" s="246" t="s">
        <v>84</v>
      </c>
      <c r="F103" s="247" t="s">
        <v>188</v>
      </c>
      <c r="G103" s="245"/>
      <c r="H103" s="248">
        <v>55.707</v>
      </c>
      <c r="I103" s="249"/>
      <c r="J103" s="245"/>
      <c r="K103" s="245"/>
      <c r="L103" s="250"/>
      <c r="M103" s="251"/>
      <c r="N103" s="252"/>
      <c r="O103" s="252"/>
      <c r="P103" s="252"/>
      <c r="Q103" s="252"/>
      <c r="R103" s="252"/>
      <c r="S103" s="252"/>
      <c r="T103" s="253"/>
      <c r="AT103" s="254" t="s">
        <v>184</v>
      </c>
      <c r="AU103" s="254" t="s">
        <v>94</v>
      </c>
      <c r="AV103" s="14" t="s">
        <v>189</v>
      </c>
      <c r="AW103" s="14" t="s">
        <v>48</v>
      </c>
      <c r="AX103" s="14" t="s">
        <v>86</v>
      </c>
      <c r="AY103" s="254" t="s">
        <v>173</v>
      </c>
    </row>
    <row r="104" spans="2:51" s="15" customFormat="1" ht="13.5">
      <c r="B104" s="255"/>
      <c r="C104" s="256"/>
      <c r="D104" s="257" t="s">
        <v>184</v>
      </c>
      <c r="E104" s="258" t="s">
        <v>84</v>
      </c>
      <c r="F104" s="259" t="s">
        <v>190</v>
      </c>
      <c r="G104" s="256"/>
      <c r="H104" s="260">
        <v>55.707</v>
      </c>
      <c r="I104" s="261"/>
      <c r="J104" s="256"/>
      <c r="K104" s="256"/>
      <c r="L104" s="262"/>
      <c r="M104" s="263"/>
      <c r="N104" s="264"/>
      <c r="O104" s="264"/>
      <c r="P104" s="264"/>
      <c r="Q104" s="264"/>
      <c r="R104" s="264"/>
      <c r="S104" s="264"/>
      <c r="T104" s="265"/>
      <c r="AT104" s="266" t="s">
        <v>184</v>
      </c>
      <c r="AU104" s="266" t="s">
        <v>94</v>
      </c>
      <c r="AV104" s="15" t="s">
        <v>180</v>
      </c>
      <c r="AW104" s="15" t="s">
        <v>48</v>
      </c>
      <c r="AX104" s="15" t="s">
        <v>25</v>
      </c>
      <c r="AY104" s="266" t="s">
        <v>173</v>
      </c>
    </row>
    <row r="105" spans="2:65" s="1" customFormat="1" ht="22.5" customHeight="1">
      <c r="B105" s="43"/>
      <c r="C105" s="207" t="s">
        <v>189</v>
      </c>
      <c r="D105" s="207" t="s">
        <v>175</v>
      </c>
      <c r="E105" s="208" t="s">
        <v>196</v>
      </c>
      <c r="F105" s="209" t="s">
        <v>197</v>
      </c>
      <c r="G105" s="210" t="s">
        <v>198</v>
      </c>
      <c r="H105" s="211">
        <v>100.273</v>
      </c>
      <c r="I105" s="212"/>
      <c r="J105" s="213">
        <f>ROUND(I105*H105,2)</f>
        <v>0</v>
      </c>
      <c r="K105" s="209" t="s">
        <v>179</v>
      </c>
      <c r="L105" s="63"/>
      <c r="M105" s="214" t="s">
        <v>84</v>
      </c>
      <c r="N105" s="215" t="s">
        <v>56</v>
      </c>
      <c r="O105" s="44"/>
      <c r="P105" s="216">
        <f>O105*H105</f>
        <v>0</v>
      </c>
      <c r="Q105" s="216">
        <v>0</v>
      </c>
      <c r="R105" s="216">
        <f>Q105*H105</f>
        <v>0</v>
      </c>
      <c r="S105" s="216">
        <v>0</v>
      </c>
      <c r="T105" s="217">
        <f>S105*H105</f>
        <v>0</v>
      </c>
      <c r="AR105" s="25" t="s">
        <v>180</v>
      </c>
      <c r="AT105" s="25" t="s">
        <v>175</v>
      </c>
      <c r="AU105" s="25" t="s">
        <v>94</v>
      </c>
      <c r="AY105" s="25" t="s">
        <v>173</v>
      </c>
      <c r="BE105" s="218">
        <f>IF(N105="základní",J105,0)</f>
        <v>0</v>
      </c>
      <c r="BF105" s="218">
        <f>IF(N105="snížená",J105,0)</f>
        <v>0</v>
      </c>
      <c r="BG105" s="218">
        <f>IF(N105="zákl. přenesená",J105,0)</f>
        <v>0</v>
      </c>
      <c r="BH105" s="218">
        <f>IF(N105="sníž. přenesená",J105,0)</f>
        <v>0</v>
      </c>
      <c r="BI105" s="218">
        <f>IF(N105="nulová",J105,0)</f>
        <v>0</v>
      </c>
      <c r="BJ105" s="25" t="s">
        <v>25</v>
      </c>
      <c r="BK105" s="218">
        <f>ROUND(I105*H105,2)</f>
        <v>0</v>
      </c>
      <c r="BL105" s="25" t="s">
        <v>180</v>
      </c>
      <c r="BM105" s="25" t="s">
        <v>199</v>
      </c>
    </row>
    <row r="106" spans="2:47" s="1" customFormat="1" ht="297">
      <c r="B106" s="43"/>
      <c r="C106" s="65"/>
      <c r="D106" s="219" t="s">
        <v>182</v>
      </c>
      <c r="E106" s="65"/>
      <c r="F106" s="220" t="s">
        <v>200</v>
      </c>
      <c r="G106" s="65"/>
      <c r="H106" s="65"/>
      <c r="I106" s="175"/>
      <c r="J106" s="65"/>
      <c r="K106" s="65"/>
      <c r="L106" s="63"/>
      <c r="M106" s="221"/>
      <c r="N106" s="44"/>
      <c r="O106" s="44"/>
      <c r="P106" s="44"/>
      <c r="Q106" s="44"/>
      <c r="R106" s="44"/>
      <c r="S106" s="44"/>
      <c r="T106" s="80"/>
      <c r="AT106" s="25" t="s">
        <v>182</v>
      </c>
      <c r="AU106" s="25" t="s">
        <v>94</v>
      </c>
    </row>
    <row r="107" spans="2:51" s="13" customFormat="1" ht="13.5">
      <c r="B107" s="233"/>
      <c r="C107" s="234"/>
      <c r="D107" s="219" t="s">
        <v>184</v>
      </c>
      <c r="E107" s="234"/>
      <c r="F107" s="236" t="s">
        <v>201</v>
      </c>
      <c r="G107" s="234"/>
      <c r="H107" s="237">
        <v>100.273</v>
      </c>
      <c r="I107" s="238"/>
      <c r="J107" s="234"/>
      <c r="K107" s="234"/>
      <c r="L107" s="239"/>
      <c r="M107" s="240"/>
      <c r="N107" s="241"/>
      <c r="O107" s="241"/>
      <c r="P107" s="241"/>
      <c r="Q107" s="241"/>
      <c r="R107" s="241"/>
      <c r="S107" s="241"/>
      <c r="T107" s="242"/>
      <c r="AT107" s="243" t="s">
        <v>184</v>
      </c>
      <c r="AU107" s="243" t="s">
        <v>94</v>
      </c>
      <c r="AV107" s="13" t="s">
        <v>94</v>
      </c>
      <c r="AW107" s="13" t="s">
        <v>6</v>
      </c>
      <c r="AX107" s="13" t="s">
        <v>25</v>
      </c>
      <c r="AY107" s="243" t="s">
        <v>173</v>
      </c>
    </row>
    <row r="108" spans="2:63" s="11" customFormat="1" ht="29.85" customHeight="1">
      <c r="B108" s="190"/>
      <c r="C108" s="191"/>
      <c r="D108" s="204" t="s">
        <v>85</v>
      </c>
      <c r="E108" s="205" t="s">
        <v>202</v>
      </c>
      <c r="F108" s="205" t="s">
        <v>203</v>
      </c>
      <c r="G108" s="191"/>
      <c r="H108" s="191"/>
      <c r="I108" s="194"/>
      <c r="J108" s="206">
        <f>BK108</f>
        <v>0</v>
      </c>
      <c r="K108" s="191"/>
      <c r="L108" s="196"/>
      <c r="M108" s="197"/>
      <c r="N108" s="198"/>
      <c r="O108" s="198"/>
      <c r="P108" s="199">
        <f>SUM(P109:P147)</f>
        <v>0</v>
      </c>
      <c r="Q108" s="198"/>
      <c r="R108" s="199">
        <f>SUM(R109:R147)</f>
        <v>0.01444931118</v>
      </c>
      <c r="S108" s="198"/>
      <c r="T108" s="200">
        <f>SUM(T109:T147)</f>
        <v>365.51231</v>
      </c>
      <c r="AR108" s="201" t="s">
        <v>25</v>
      </c>
      <c r="AT108" s="202" t="s">
        <v>85</v>
      </c>
      <c r="AU108" s="202" t="s">
        <v>25</v>
      </c>
      <c r="AY108" s="201" t="s">
        <v>173</v>
      </c>
      <c r="BK108" s="203">
        <f>SUM(BK109:BK147)</f>
        <v>0</v>
      </c>
    </row>
    <row r="109" spans="2:65" s="1" customFormat="1" ht="31.5" customHeight="1">
      <c r="B109" s="43"/>
      <c r="C109" s="207" t="s">
        <v>180</v>
      </c>
      <c r="D109" s="207" t="s">
        <v>175</v>
      </c>
      <c r="E109" s="208" t="s">
        <v>204</v>
      </c>
      <c r="F109" s="209" t="s">
        <v>205</v>
      </c>
      <c r="G109" s="210" t="s">
        <v>206</v>
      </c>
      <c r="H109" s="211">
        <v>456.35</v>
      </c>
      <c r="I109" s="212"/>
      <c r="J109" s="213">
        <f>ROUND(I109*H109,2)</f>
        <v>0</v>
      </c>
      <c r="K109" s="209" t="s">
        <v>179</v>
      </c>
      <c r="L109" s="63"/>
      <c r="M109" s="214" t="s">
        <v>84</v>
      </c>
      <c r="N109" s="215" t="s">
        <v>56</v>
      </c>
      <c r="O109" s="44"/>
      <c r="P109" s="216">
        <f>O109*H109</f>
        <v>0</v>
      </c>
      <c r="Q109" s="216">
        <v>0</v>
      </c>
      <c r="R109" s="216">
        <f>Q109*H109</f>
        <v>0</v>
      </c>
      <c r="S109" s="216">
        <v>0.002</v>
      </c>
      <c r="T109" s="217">
        <f>S109*H109</f>
        <v>0.9127000000000001</v>
      </c>
      <c r="AR109" s="25" t="s">
        <v>180</v>
      </c>
      <c r="AT109" s="25" t="s">
        <v>175</v>
      </c>
      <c r="AU109" s="25" t="s">
        <v>94</v>
      </c>
      <c r="AY109" s="25" t="s">
        <v>173</v>
      </c>
      <c r="BE109" s="218">
        <f>IF(N109="základní",J109,0)</f>
        <v>0</v>
      </c>
      <c r="BF109" s="218">
        <f>IF(N109="snížená",J109,0)</f>
        <v>0</v>
      </c>
      <c r="BG109" s="218">
        <f>IF(N109="zákl. přenesená",J109,0)</f>
        <v>0</v>
      </c>
      <c r="BH109" s="218">
        <f>IF(N109="sníž. přenesená",J109,0)</f>
        <v>0</v>
      </c>
      <c r="BI109" s="218">
        <f>IF(N109="nulová",J109,0)</f>
        <v>0</v>
      </c>
      <c r="BJ109" s="25" t="s">
        <v>25</v>
      </c>
      <c r="BK109" s="218">
        <f>ROUND(I109*H109,2)</f>
        <v>0</v>
      </c>
      <c r="BL109" s="25" t="s">
        <v>180</v>
      </c>
      <c r="BM109" s="25" t="s">
        <v>207</v>
      </c>
    </row>
    <row r="110" spans="2:47" s="1" customFormat="1" ht="67.5">
      <c r="B110" s="43"/>
      <c r="C110" s="65"/>
      <c r="D110" s="219" t="s">
        <v>182</v>
      </c>
      <c r="E110" s="65"/>
      <c r="F110" s="220" t="s">
        <v>208</v>
      </c>
      <c r="G110" s="65"/>
      <c r="H110" s="65"/>
      <c r="I110" s="175"/>
      <c r="J110" s="65"/>
      <c r="K110" s="65"/>
      <c r="L110" s="63"/>
      <c r="M110" s="221"/>
      <c r="N110" s="44"/>
      <c r="O110" s="44"/>
      <c r="P110" s="44"/>
      <c r="Q110" s="44"/>
      <c r="R110" s="44"/>
      <c r="S110" s="44"/>
      <c r="T110" s="80"/>
      <c r="AT110" s="25" t="s">
        <v>182</v>
      </c>
      <c r="AU110" s="25" t="s">
        <v>94</v>
      </c>
    </row>
    <row r="111" spans="2:51" s="12" customFormat="1" ht="13.5">
      <c r="B111" s="222"/>
      <c r="C111" s="223"/>
      <c r="D111" s="219" t="s">
        <v>184</v>
      </c>
      <c r="E111" s="224" t="s">
        <v>84</v>
      </c>
      <c r="F111" s="225" t="s">
        <v>185</v>
      </c>
      <c r="G111" s="223"/>
      <c r="H111" s="226" t="s">
        <v>84</v>
      </c>
      <c r="I111" s="227"/>
      <c r="J111" s="223"/>
      <c r="K111" s="223"/>
      <c r="L111" s="228"/>
      <c r="M111" s="229"/>
      <c r="N111" s="230"/>
      <c r="O111" s="230"/>
      <c r="P111" s="230"/>
      <c r="Q111" s="230"/>
      <c r="R111" s="230"/>
      <c r="S111" s="230"/>
      <c r="T111" s="231"/>
      <c r="AT111" s="232" t="s">
        <v>184</v>
      </c>
      <c r="AU111" s="232" t="s">
        <v>94</v>
      </c>
      <c r="AV111" s="12" t="s">
        <v>25</v>
      </c>
      <c r="AW111" s="12" t="s">
        <v>48</v>
      </c>
      <c r="AX111" s="12" t="s">
        <v>86</v>
      </c>
      <c r="AY111" s="232" t="s">
        <v>173</v>
      </c>
    </row>
    <row r="112" spans="2:51" s="13" customFormat="1" ht="13.5">
      <c r="B112" s="233"/>
      <c r="C112" s="234"/>
      <c r="D112" s="219" t="s">
        <v>184</v>
      </c>
      <c r="E112" s="235" t="s">
        <v>84</v>
      </c>
      <c r="F112" s="236" t="s">
        <v>209</v>
      </c>
      <c r="G112" s="234"/>
      <c r="H112" s="237">
        <v>92.04</v>
      </c>
      <c r="I112" s="238"/>
      <c r="J112" s="234"/>
      <c r="K112" s="234"/>
      <c r="L112" s="239"/>
      <c r="M112" s="240"/>
      <c r="N112" s="241"/>
      <c r="O112" s="241"/>
      <c r="P112" s="241"/>
      <c r="Q112" s="241"/>
      <c r="R112" s="241"/>
      <c r="S112" s="241"/>
      <c r="T112" s="242"/>
      <c r="AT112" s="243" t="s">
        <v>184</v>
      </c>
      <c r="AU112" s="243" t="s">
        <v>94</v>
      </c>
      <c r="AV112" s="13" t="s">
        <v>94</v>
      </c>
      <c r="AW112" s="13" t="s">
        <v>48</v>
      </c>
      <c r="AX112" s="13" t="s">
        <v>86</v>
      </c>
      <c r="AY112" s="243" t="s">
        <v>173</v>
      </c>
    </row>
    <row r="113" spans="2:51" s="13" customFormat="1" ht="13.5">
      <c r="B113" s="233"/>
      <c r="C113" s="234"/>
      <c r="D113" s="219" t="s">
        <v>184</v>
      </c>
      <c r="E113" s="235" t="s">
        <v>84</v>
      </c>
      <c r="F113" s="236" t="s">
        <v>210</v>
      </c>
      <c r="G113" s="234"/>
      <c r="H113" s="237">
        <v>141.55</v>
      </c>
      <c r="I113" s="238"/>
      <c r="J113" s="234"/>
      <c r="K113" s="234"/>
      <c r="L113" s="239"/>
      <c r="M113" s="240"/>
      <c r="N113" s="241"/>
      <c r="O113" s="241"/>
      <c r="P113" s="241"/>
      <c r="Q113" s="241"/>
      <c r="R113" s="241"/>
      <c r="S113" s="241"/>
      <c r="T113" s="242"/>
      <c r="AT113" s="243" t="s">
        <v>184</v>
      </c>
      <c r="AU113" s="243" t="s">
        <v>94</v>
      </c>
      <c r="AV113" s="13" t="s">
        <v>94</v>
      </c>
      <c r="AW113" s="13" t="s">
        <v>48</v>
      </c>
      <c r="AX113" s="13" t="s">
        <v>86</v>
      </c>
      <c r="AY113" s="243" t="s">
        <v>173</v>
      </c>
    </row>
    <row r="114" spans="2:51" s="13" customFormat="1" ht="13.5">
      <c r="B114" s="233"/>
      <c r="C114" s="234"/>
      <c r="D114" s="219" t="s">
        <v>184</v>
      </c>
      <c r="E114" s="235" t="s">
        <v>84</v>
      </c>
      <c r="F114" s="236" t="s">
        <v>211</v>
      </c>
      <c r="G114" s="234"/>
      <c r="H114" s="237">
        <v>111.38</v>
      </c>
      <c r="I114" s="238"/>
      <c r="J114" s="234"/>
      <c r="K114" s="234"/>
      <c r="L114" s="239"/>
      <c r="M114" s="240"/>
      <c r="N114" s="241"/>
      <c r="O114" s="241"/>
      <c r="P114" s="241"/>
      <c r="Q114" s="241"/>
      <c r="R114" s="241"/>
      <c r="S114" s="241"/>
      <c r="T114" s="242"/>
      <c r="AT114" s="243" t="s">
        <v>184</v>
      </c>
      <c r="AU114" s="243" t="s">
        <v>94</v>
      </c>
      <c r="AV114" s="13" t="s">
        <v>94</v>
      </c>
      <c r="AW114" s="13" t="s">
        <v>48</v>
      </c>
      <c r="AX114" s="13" t="s">
        <v>86</v>
      </c>
      <c r="AY114" s="243" t="s">
        <v>173</v>
      </c>
    </row>
    <row r="115" spans="2:51" s="13" customFormat="1" ht="13.5">
      <c r="B115" s="233"/>
      <c r="C115" s="234"/>
      <c r="D115" s="219" t="s">
        <v>184</v>
      </c>
      <c r="E115" s="235" t="s">
        <v>84</v>
      </c>
      <c r="F115" s="236" t="s">
        <v>212</v>
      </c>
      <c r="G115" s="234"/>
      <c r="H115" s="237">
        <v>111.38</v>
      </c>
      <c r="I115" s="238"/>
      <c r="J115" s="234"/>
      <c r="K115" s="234"/>
      <c r="L115" s="239"/>
      <c r="M115" s="240"/>
      <c r="N115" s="241"/>
      <c r="O115" s="241"/>
      <c r="P115" s="241"/>
      <c r="Q115" s="241"/>
      <c r="R115" s="241"/>
      <c r="S115" s="241"/>
      <c r="T115" s="242"/>
      <c r="AT115" s="243" t="s">
        <v>184</v>
      </c>
      <c r="AU115" s="243" t="s">
        <v>94</v>
      </c>
      <c r="AV115" s="13" t="s">
        <v>94</v>
      </c>
      <c r="AW115" s="13" t="s">
        <v>48</v>
      </c>
      <c r="AX115" s="13" t="s">
        <v>86</v>
      </c>
      <c r="AY115" s="243" t="s">
        <v>173</v>
      </c>
    </row>
    <row r="116" spans="2:51" s="14" customFormat="1" ht="13.5">
      <c r="B116" s="244"/>
      <c r="C116" s="245"/>
      <c r="D116" s="219" t="s">
        <v>184</v>
      </c>
      <c r="E116" s="246" t="s">
        <v>84</v>
      </c>
      <c r="F116" s="247" t="s">
        <v>188</v>
      </c>
      <c r="G116" s="245"/>
      <c r="H116" s="248">
        <v>456.35</v>
      </c>
      <c r="I116" s="249"/>
      <c r="J116" s="245"/>
      <c r="K116" s="245"/>
      <c r="L116" s="250"/>
      <c r="M116" s="251"/>
      <c r="N116" s="252"/>
      <c r="O116" s="252"/>
      <c r="P116" s="252"/>
      <c r="Q116" s="252"/>
      <c r="R116" s="252"/>
      <c r="S116" s="252"/>
      <c r="T116" s="253"/>
      <c r="AT116" s="254" t="s">
        <v>184</v>
      </c>
      <c r="AU116" s="254" t="s">
        <v>94</v>
      </c>
      <c r="AV116" s="14" t="s">
        <v>189</v>
      </c>
      <c r="AW116" s="14" t="s">
        <v>48</v>
      </c>
      <c r="AX116" s="14" t="s">
        <v>86</v>
      </c>
      <c r="AY116" s="254" t="s">
        <v>173</v>
      </c>
    </row>
    <row r="117" spans="2:51" s="15" customFormat="1" ht="13.5">
      <c r="B117" s="255"/>
      <c r="C117" s="256"/>
      <c r="D117" s="257" t="s">
        <v>184</v>
      </c>
      <c r="E117" s="258" t="s">
        <v>84</v>
      </c>
      <c r="F117" s="259" t="s">
        <v>190</v>
      </c>
      <c r="G117" s="256"/>
      <c r="H117" s="260">
        <v>456.35</v>
      </c>
      <c r="I117" s="261"/>
      <c r="J117" s="256"/>
      <c r="K117" s="256"/>
      <c r="L117" s="262"/>
      <c r="M117" s="263"/>
      <c r="N117" s="264"/>
      <c r="O117" s="264"/>
      <c r="P117" s="264"/>
      <c r="Q117" s="264"/>
      <c r="R117" s="264"/>
      <c r="S117" s="264"/>
      <c r="T117" s="265"/>
      <c r="AT117" s="266" t="s">
        <v>184</v>
      </c>
      <c r="AU117" s="266" t="s">
        <v>94</v>
      </c>
      <c r="AV117" s="15" t="s">
        <v>180</v>
      </c>
      <c r="AW117" s="15" t="s">
        <v>48</v>
      </c>
      <c r="AX117" s="15" t="s">
        <v>25</v>
      </c>
      <c r="AY117" s="266" t="s">
        <v>173</v>
      </c>
    </row>
    <row r="118" spans="2:65" s="1" customFormat="1" ht="31.5" customHeight="1">
      <c r="B118" s="43"/>
      <c r="C118" s="207" t="s">
        <v>213</v>
      </c>
      <c r="D118" s="207" t="s">
        <v>175</v>
      </c>
      <c r="E118" s="208" t="s">
        <v>214</v>
      </c>
      <c r="F118" s="209" t="s">
        <v>215</v>
      </c>
      <c r="G118" s="210" t="s">
        <v>206</v>
      </c>
      <c r="H118" s="211">
        <v>241.11</v>
      </c>
      <c r="I118" s="212"/>
      <c r="J118" s="213">
        <f>ROUND(I118*H118,2)</f>
        <v>0</v>
      </c>
      <c r="K118" s="209" t="s">
        <v>179</v>
      </c>
      <c r="L118" s="63"/>
      <c r="M118" s="214" t="s">
        <v>84</v>
      </c>
      <c r="N118" s="215" t="s">
        <v>56</v>
      </c>
      <c r="O118" s="44"/>
      <c r="P118" s="216">
        <f>O118*H118</f>
        <v>0</v>
      </c>
      <c r="Q118" s="216">
        <v>0</v>
      </c>
      <c r="R118" s="216">
        <f>Q118*H118</f>
        <v>0</v>
      </c>
      <c r="S118" s="216">
        <v>0.002</v>
      </c>
      <c r="T118" s="217">
        <f>S118*H118</f>
        <v>0.48222000000000004</v>
      </c>
      <c r="AR118" s="25" t="s">
        <v>180</v>
      </c>
      <c r="AT118" s="25" t="s">
        <v>175</v>
      </c>
      <c r="AU118" s="25" t="s">
        <v>94</v>
      </c>
      <c r="AY118" s="25" t="s">
        <v>173</v>
      </c>
      <c r="BE118" s="218">
        <f>IF(N118="základní",J118,0)</f>
        <v>0</v>
      </c>
      <c r="BF118" s="218">
        <f>IF(N118="snížená",J118,0)</f>
        <v>0</v>
      </c>
      <c r="BG118" s="218">
        <f>IF(N118="zákl. přenesená",J118,0)</f>
        <v>0</v>
      </c>
      <c r="BH118" s="218">
        <f>IF(N118="sníž. přenesená",J118,0)</f>
        <v>0</v>
      </c>
      <c r="BI118" s="218">
        <f>IF(N118="nulová",J118,0)</f>
        <v>0</v>
      </c>
      <c r="BJ118" s="25" t="s">
        <v>25</v>
      </c>
      <c r="BK118" s="218">
        <f>ROUND(I118*H118,2)</f>
        <v>0</v>
      </c>
      <c r="BL118" s="25" t="s">
        <v>180</v>
      </c>
      <c r="BM118" s="25" t="s">
        <v>216</v>
      </c>
    </row>
    <row r="119" spans="2:47" s="1" customFormat="1" ht="67.5">
      <c r="B119" s="43"/>
      <c r="C119" s="65"/>
      <c r="D119" s="219" t="s">
        <v>182</v>
      </c>
      <c r="E119" s="65"/>
      <c r="F119" s="220" t="s">
        <v>217</v>
      </c>
      <c r="G119" s="65"/>
      <c r="H119" s="65"/>
      <c r="I119" s="175"/>
      <c r="J119" s="65"/>
      <c r="K119" s="65"/>
      <c r="L119" s="63"/>
      <c r="M119" s="221"/>
      <c r="N119" s="44"/>
      <c r="O119" s="44"/>
      <c r="P119" s="44"/>
      <c r="Q119" s="44"/>
      <c r="R119" s="44"/>
      <c r="S119" s="44"/>
      <c r="T119" s="80"/>
      <c r="AT119" s="25" t="s">
        <v>182</v>
      </c>
      <c r="AU119" s="25" t="s">
        <v>94</v>
      </c>
    </row>
    <row r="120" spans="2:51" s="12" customFormat="1" ht="13.5">
      <c r="B120" s="222"/>
      <c r="C120" s="223"/>
      <c r="D120" s="219" t="s">
        <v>184</v>
      </c>
      <c r="E120" s="224" t="s">
        <v>84</v>
      </c>
      <c r="F120" s="225" t="s">
        <v>185</v>
      </c>
      <c r="G120" s="223"/>
      <c r="H120" s="226" t="s">
        <v>84</v>
      </c>
      <c r="I120" s="227"/>
      <c r="J120" s="223"/>
      <c r="K120" s="223"/>
      <c r="L120" s="228"/>
      <c r="M120" s="229"/>
      <c r="N120" s="230"/>
      <c r="O120" s="230"/>
      <c r="P120" s="230"/>
      <c r="Q120" s="230"/>
      <c r="R120" s="230"/>
      <c r="S120" s="230"/>
      <c r="T120" s="231"/>
      <c r="AT120" s="232" t="s">
        <v>184</v>
      </c>
      <c r="AU120" s="232" t="s">
        <v>94</v>
      </c>
      <c r="AV120" s="12" t="s">
        <v>25</v>
      </c>
      <c r="AW120" s="12" t="s">
        <v>48</v>
      </c>
      <c r="AX120" s="12" t="s">
        <v>86</v>
      </c>
      <c r="AY120" s="232" t="s">
        <v>173</v>
      </c>
    </row>
    <row r="121" spans="2:51" s="13" customFormat="1" ht="13.5">
      <c r="B121" s="233"/>
      <c r="C121" s="234"/>
      <c r="D121" s="219" t="s">
        <v>184</v>
      </c>
      <c r="E121" s="235" t="s">
        <v>84</v>
      </c>
      <c r="F121" s="236" t="s">
        <v>218</v>
      </c>
      <c r="G121" s="234"/>
      <c r="H121" s="237">
        <v>241.11</v>
      </c>
      <c r="I121" s="238"/>
      <c r="J121" s="234"/>
      <c r="K121" s="234"/>
      <c r="L121" s="239"/>
      <c r="M121" s="240"/>
      <c r="N121" s="241"/>
      <c r="O121" s="241"/>
      <c r="P121" s="241"/>
      <c r="Q121" s="241"/>
      <c r="R121" s="241"/>
      <c r="S121" s="241"/>
      <c r="T121" s="242"/>
      <c r="AT121" s="243" t="s">
        <v>184</v>
      </c>
      <c r="AU121" s="243" t="s">
        <v>94</v>
      </c>
      <c r="AV121" s="13" t="s">
        <v>94</v>
      </c>
      <c r="AW121" s="13" t="s">
        <v>48</v>
      </c>
      <c r="AX121" s="13" t="s">
        <v>86</v>
      </c>
      <c r="AY121" s="243" t="s">
        <v>173</v>
      </c>
    </row>
    <row r="122" spans="2:51" s="14" customFormat="1" ht="13.5">
      <c r="B122" s="244"/>
      <c r="C122" s="245"/>
      <c r="D122" s="219" t="s">
        <v>184</v>
      </c>
      <c r="E122" s="246" t="s">
        <v>84</v>
      </c>
      <c r="F122" s="247" t="s">
        <v>188</v>
      </c>
      <c r="G122" s="245"/>
      <c r="H122" s="248">
        <v>241.11</v>
      </c>
      <c r="I122" s="249"/>
      <c r="J122" s="245"/>
      <c r="K122" s="245"/>
      <c r="L122" s="250"/>
      <c r="M122" s="251"/>
      <c r="N122" s="252"/>
      <c r="O122" s="252"/>
      <c r="P122" s="252"/>
      <c r="Q122" s="252"/>
      <c r="R122" s="252"/>
      <c r="S122" s="252"/>
      <c r="T122" s="253"/>
      <c r="AT122" s="254" t="s">
        <v>184</v>
      </c>
      <c r="AU122" s="254" t="s">
        <v>94</v>
      </c>
      <c r="AV122" s="14" t="s">
        <v>189</v>
      </c>
      <c r="AW122" s="14" t="s">
        <v>48</v>
      </c>
      <c r="AX122" s="14" t="s">
        <v>86</v>
      </c>
      <c r="AY122" s="254" t="s">
        <v>173</v>
      </c>
    </row>
    <row r="123" spans="2:51" s="15" customFormat="1" ht="13.5">
      <c r="B123" s="255"/>
      <c r="C123" s="256"/>
      <c r="D123" s="257" t="s">
        <v>184</v>
      </c>
      <c r="E123" s="258" t="s">
        <v>84</v>
      </c>
      <c r="F123" s="259" t="s">
        <v>190</v>
      </c>
      <c r="G123" s="256"/>
      <c r="H123" s="260">
        <v>241.11</v>
      </c>
      <c r="I123" s="261"/>
      <c r="J123" s="256"/>
      <c r="K123" s="256"/>
      <c r="L123" s="262"/>
      <c r="M123" s="263"/>
      <c r="N123" s="264"/>
      <c r="O123" s="264"/>
      <c r="P123" s="264"/>
      <c r="Q123" s="264"/>
      <c r="R123" s="264"/>
      <c r="S123" s="264"/>
      <c r="T123" s="265"/>
      <c r="AT123" s="266" t="s">
        <v>184</v>
      </c>
      <c r="AU123" s="266" t="s">
        <v>94</v>
      </c>
      <c r="AV123" s="15" t="s">
        <v>180</v>
      </c>
      <c r="AW123" s="15" t="s">
        <v>48</v>
      </c>
      <c r="AX123" s="15" t="s">
        <v>25</v>
      </c>
      <c r="AY123" s="266" t="s">
        <v>173</v>
      </c>
    </row>
    <row r="124" spans="2:65" s="1" customFormat="1" ht="31.5" customHeight="1">
      <c r="B124" s="43"/>
      <c r="C124" s="207" t="s">
        <v>219</v>
      </c>
      <c r="D124" s="207" t="s">
        <v>175</v>
      </c>
      <c r="E124" s="208" t="s">
        <v>220</v>
      </c>
      <c r="F124" s="209" t="s">
        <v>221</v>
      </c>
      <c r="G124" s="210" t="s">
        <v>198</v>
      </c>
      <c r="H124" s="211">
        <v>24.117</v>
      </c>
      <c r="I124" s="212"/>
      <c r="J124" s="213">
        <f>ROUND(I124*H124,2)</f>
        <v>0</v>
      </c>
      <c r="K124" s="209" t="s">
        <v>179</v>
      </c>
      <c r="L124" s="63"/>
      <c r="M124" s="214" t="s">
        <v>84</v>
      </c>
      <c r="N124" s="215" t="s">
        <v>56</v>
      </c>
      <c r="O124" s="44"/>
      <c r="P124" s="216">
        <f>O124*H124</f>
        <v>0</v>
      </c>
      <c r="Q124" s="216">
        <v>0</v>
      </c>
      <c r="R124" s="216">
        <f>Q124*H124</f>
        <v>0</v>
      </c>
      <c r="S124" s="216">
        <v>1</v>
      </c>
      <c r="T124" s="217">
        <f>S124*H124</f>
        <v>24.117</v>
      </c>
      <c r="AR124" s="25" t="s">
        <v>180</v>
      </c>
      <c r="AT124" s="25" t="s">
        <v>175</v>
      </c>
      <c r="AU124" s="25" t="s">
        <v>94</v>
      </c>
      <c r="AY124" s="25" t="s">
        <v>173</v>
      </c>
      <c r="BE124" s="218">
        <f>IF(N124="základní",J124,0)</f>
        <v>0</v>
      </c>
      <c r="BF124" s="218">
        <f>IF(N124="snížená",J124,0)</f>
        <v>0</v>
      </c>
      <c r="BG124" s="218">
        <f>IF(N124="zákl. přenesená",J124,0)</f>
        <v>0</v>
      </c>
      <c r="BH124" s="218">
        <f>IF(N124="sníž. přenesená",J124,0)</f>
        <v>0</v>
      </c>
      <c r="BI124" s="218">
        <f>IF(N124="nulová",J124,0)</f>
        <v>0</v>
      </c>
      <c r="BJ124" s="25" t="s">
        <v>25</v>
      </c>
      <c r="BK124" s="218">
        <f>ROUND(I124*H124,2)</f>
        <v>0</v>
      </c>
      <c r="BL124" s="25" t="s">
        <v>180</v>
      </c>
      <c r="BM124" s="25" t="s">
        <v>222</v>
      </c>
    </row>
    <row r="125" spans="2:51" s="12" customFormat="1" ht="13.5">
      <c r="B125" s="222"/>
      <c r="C125" s="223"/>
      <c r="D125" s="219" t="s">
        <v>184</v>
      </c>
      <c r="E125" s="224" t="s">
        <v>84</v>
      </c>
      <c r="F125" s="225" t="s">
        <v>185</v>
      </c>
      <c r="G125" s="223"/>
      <c r="H125" s="226" t="s">
        <v>84</v>
      </c>
      <c r="I125" s="227"/>
      <c r="J125" s="223"/>
      <c r="K125" s="223"/>
      <c r="L125" s="228"/>
      <c r="M125" s="229"/>
      <c r="N125" s="230"/>
      <c r="O125" s="230"/>
      <c r="P125" s="230"/>
      <c r="Q125" s="230"/>
      <c r="R125" s="230"/>
      <c r="S125" s="230"/>
      <c r="T125" s="231"/>
      <c r="AT125" s="232" t="s">
        <v>184</v>
      </c>
      <c r="AU125" s="232" t="s">
        <v>94</v>
      </c>
      <c r="AV125" s="12" t="s">
        <v>25</v>
      </c>
      <c r="AW125" s="12" t="s">
        <v>48</v>
      </c>
      <c r="AX125" s="12" t="s">
        <v>86</v>
      </c>
      <c r="AY125" s="232" t="s">
        <v>173</v>
      </c>
    </row>
    <row r="126" spans="2:51" s="13" customFormat="1" ht="13.5">
      <c r="B126" s="233"/>
      <c r="C126" s="234"/>
      <c r="D126" s="219" t="s">
        <v>184</v>
      </c>
      <c r="E126" s="235" t="s">
        <v>84</v>
      </c>
      <c r="F126" s="236" t="s">
        <v>223</v>
      </c>
      <c r="G126" s="234"/>
      <c r="H126" s="237">
        <v>1.962</v>
      </c>
      <c r="I126" s="238"/>
      <c r="J126" s="234"/>
      <c r="K126" s="234"/>
      <c r="L126" s="239"/>
      <c r="M126" s="240"/>
      <c r="N126" s="241"/>
      <c r="O126" s="241"/>
      <c r="P126" s="241"/>
      <c r="Q126" s="241"/>
      <c r="R126" s="241"/>
      <c r="S126" s="241"/>
      <c r="T126" s="242"/>
      <c r="AT126" s="243" t="s">
        <v>184</v>
      </c>
      <c r="AU126" s="243" t="s">
        <v>94</v>
      </c>
      <c r="AV126" s="13" t="s">
        <v>94</v>
      </c>
      <c r="AW126" s="13" t="s">
        <v>48</v>
      </c>
      <c r="AX126" s="13" t="s">
        <v>86</v>
      </c>
      <c r="AY126" s="243" t="s">
        <v>173</v>
      </c>
    </row>
    <row r="127" spans="2:51" s="13" customFormat="1" ht="13.5">
      <c r="B127" s="233"/>
      <c r="C127" s="234"/>
      <c r="D127" s="219" t="s">
        <v>184</v>
      </c>
      <c r="E127" s="235" t="s">
        <v>84</v>
      </c>
      <c r="F127" s="236" t="s">
        <v>224</v>
      </c>
      <c r="G127" s="234"/>
      <c r="H127" s="237">
        <v>6.024</v>
      </c>
      <c r="I127" s="238"/>
      <c r="J127" s="234"/>
      <c r="K127" s="234"/>
      <c r="L127" s="239"/>
      <c r="M127" s="240"/>
      <c r="N127" s="241"/>
      <c r="O127" s="241"/>
      <c r="P127" s="241"/>
      <c r="Q127" s="241"/>
      <c r="R127" s="241"/>
      <c r="S127" s="241"/>
      <c r="T127" s="242"/>
      <c r="AT127" s="243" t="s">
        <v>184</v>
      </c>
      <c r="AU127" s="243" t="s">
        <v>94</v>
      </c>
      <c r="AV127" s="13" t="s">
        <v>94</v>
      </c>
      <c r="AW127" s="13" t="s">
        <v>48</v>
      </c>
      <c r="AX127" s="13" t="s">
        <v>86</v>
      </c>
      <c r="AY127" s="243" t="s">
        <v>173</v>
      </c>
    </row>
    <row r="128" spans="2:51" s="13" customFormat="1" ht="13.5">
      <c r="B128" s="233"/>
      <c r="C128" s="234"/>
      <c r="D128" s="219" t="s">
        <v>184</v>
      </c>
      <c r="E128" s="235" t="s">
        <v>84</v>
      </c>
      <c r="F128" s="236" t="s">
        <v>225</v>
      </c>
      <c r="G128" s="234"/>
      <c r="H128" s="237">
        <v>0.678</v>
      </c>
      <c r="I128" s="238"/>
      <c r="J128" s="234"/>
      <c r="K128" s="234"/>
      <c r="L128" s="239"/>
      <c r="M128" s="240"/>
      <c r="N128" s="241"/>
      <c r="O128" s="241"/>
      <c r="P128" s="241"/>
      <c r="Q128" s="241"/>
      <c r="R128" s="241"/>
      <c r="S128" s="241"/>
      <c r="T128" s="242"/>
      <c r="AT128" s="243" t="s">
        <v>184</v>
      </c>
      <c r="AU128" s="243" t="s">
        <v>94</v>
      </c>
      <c r="AV128" s="13" t="s">
        <v>94</v>
      </c>
      <c r="AW128" s="13" t="s">
        <v>48</v>
      </c>
      <c r="AX128" s="13" t="s">
        <v>86</v>
      </c>
      <c r="AY128" s="243" t="s">
        <v>173</v>
      </c>
    </row>
    <row r="129" spans="2:51" s="13" customFormat="1" ht="13.5">
      <c r="B129" s="233"/>
      <c r="C129" s="234"/>
      <c r="D129" s="219" t="s">
        <v>184</v>
      </c>
      <c r="E129" s="235" t="s">
        <v>84</v>
      </c>
      <c r="F129" s="236" t="s">
        <v>226</v>
      </c>
      <c r="G129" s="234"/>
      <c r="H129" s="237">
        <v>0.624</v>
      </c>
      <c r="I129" s="238"/>
      <c r="J129" s="234"/>
      <c r="K129" s="234"/>
      <c r="L129" s="239"/>
      <c r="M129" s="240"/>
      <c r="N129" s="241"/>
      <c r="O129" s="241"/>
      <c r="P129" s="241"/>
      <c r="Q129" s="241"/>
      <c r="R129" s="241"/>
      <c r="S129" s="241"/>
      <c r="T129" s="242"/>
      <c r="AT129" s="243" t="s">
        <v>184</v>
      </c>
      <c r="AU129" s="243" t="s">
        <v>94</v>
      </c>
      <c r="AV129" s="13" t="s">
        <v>94</v>
      </c>
      <c r="AW129" s="13" t="s">
        <v>48</v>
      </c>
      <c r="AX129" s="13" t="s">
        <v>86</v>
      </c>
      <c r="AY129" s="243" t="s">
        <v>173</v>
      </c>
    </row>
    <row r="130" spans="2:51" s="13" customFormat="1" ht="13.5">
      <c r="B130" s="233"/>
      <c r="C130" s="234"/>
      <c r="D130" s="219" t="s">
        <v>184</v>
      </c>
      <c r="E130" s="235" t="s">
        <v>84</v>
      </c>
      <c r="F130" s="236" t="s">
        <v>227</v>
      </c>
      <c r="G130" s="234"/>
      <c r="H130" s="237">
        <v>3.353</v>
      </c>
      <c r="I130" s="238"/>
      <c r="J130" s="234"/>
      <c r="K130" s="234"/>
      <c r="L130" s="239"/>
      <c r="M130" s="240"/>
      <c r="N130" s="241"/>
      <c r="O130" s="241"/>
      <c r="P130" s="241"/>
      <c r="Q130" s="241"/>
      <c r="R130" s="241"/>
      <c r="S130" s="241"/>
      <c r="T130" s="242"/>
      <c r="AT130" s="243" t="s">
        <v>184</v>
      </c>
      <c r="AU130" s="243" t="s">
        <v>94</v>
      </c>
      <c r="AV130" s="13" t="s">
        <v>94</v>
      </c>
      <c r="AW130" s="13" t="s">
        <v>48</v>
      </c>
      <c r="AX130" s="13" t="s">
        <v>86</v>
      </c>
      <c r="AY130" s="243" t="s">
        <v>173</v>
      </c>
    </row>
    <row r="131" spans="2:51" s="13" customFormat="1" ht="13.5">
      <c r="B131" s="233"/>
      <c r="C131" s="234"/>
      <c r="D131" s="219" t="s">
        <v>184</v>
      </c>
      <c r="E131" s="235" t="s">
        <v>84</v>
      </c>
      <c r="F131" s="236" t="s">
        <v>228</v>
      </c>
      <c r="G131" s="234"/>
      <c r="H131" s="237">
        <v>2.959</v>
      </c>
      <c r="I131" s="238"/>
      <c r="J131" s="234"/>
      <c r="K131" s="234"/>
      <c r="L131" s="239"/>
      <c r="M131" s="240"/>
      <c r="N131" s="241"/>
      <c r="O131" s="241"/>
      <c r="P131" s="241"/>
      <c r="Q131" s="241"/>
      <c r="R131" s="241"/>
      <c r="S131" s="241"/>
      <c r="T131" s="242"/>
      <c r="AT131" s="243" t="s">
        <v>184</v>
      </c>
      <c r="AU131" s="243" t="s">
        <v>94</v>
      </c>
      <c r="AV131" s="13" t="s">
        <v>94</v>
      </c>
      <c r="AW131" s="13" t="s">
        <v>48</v>
      </c>
      <c r="AX131" s="13" t="s">
        <v>86</v>
      </c>
      <c r="AY131" s="243" t="s">
        <v>173</v>
      </c>
    </row>
    <row r="132" spans="2:51" s="13" customFormat="1" ht="13.5">
      <c r="B132" s="233"/>
      <c r="C132" s="234"/>
      <c r="D132" s="219" t="s">
        <v>184</v>
      </c>
      <c r="E132" s="235" t="s">
        <v>84</v>
      </c>
      <c r="F132" s="236" t="s">
        <v>229</v>
      </c>
      <c r="G132" s="234"/>
      <c r="H132" s="237">
        <v>0.91</v>
      </c>
      <c r="I132" s="238"/>
      <c r="J132" s="234"/>
      <c r="K132" s="234"/>
      <c r="L132" s="239"/>
      <c r="M132" s="240"/>
      <c r="N132" s="241"/>
      <c r="O132" s="241"/>
      <c r="P132" s="241"/>
      <c r="Q132" s="241"/>
      <c r="R132" s="241"/>
      <c r="S132" s="241"/>
      <c r="T132" s="242"/>
      <c r="AT132" s="243" t="s">
        <v>184</v>
      </c>
      <c r="AU132" s="243" t="s">
        <v>94</v>
      </c>
      <c r="AV132" s="13" t="s">
        <v>94</v>
      </c>
      <c r="AW132" s="13" t="s">
        <v>48</v>
      </c>
      <c r="AX132" s="13" t="s">
        <v>86</v>
      </c>
      <c r="AY132" s="243" t="s">
        <v>173</v>
      </c>
    </row>
    <row r="133" spans="2:51" s="13" customFormat="1" ht="13.5">
      <c r="B133" s="233"/>
      <c r="C133" s="234"/>
      <c r="D133" s="219" t="s">
        <v>184</v>
      </c>
      <c r="E133" s="235" t="s">
        <v>84</v>
      </c>
      <c r="F133" s="236" t="s">
        <v>230</v>
      </c>
      <c r="G133" s="234"/>
      <c r="H133" s="237">
        <v>4.346</v>
      </c>
      <c r="I133" s="238"/>
      <c r="J133" s="234"/>
      <c r="K133" s="234"/>
      <c r="L133" s="239"/>
      <c r="M133" s="240"/>
      <c r="N133" s="241"/>
      <c r="O133" s="241"/>
      <c r="P133" s="241"/>
      <c r="Q133" s="241"/>
      <c r="R133" s="241"/>
      <c r="S133" s="241"/>
      <c r="T133" s="242"/>
      <c r="AT133" s="243" t="s">
        <v>184</v>
      </c>
      <c r="AU133" s="243" t="s">
        <v>94</v>
      </c>
      <c r="AV133" s="13" t="s">
        <v>94</v>
      </c>
      <c r="AW133" s="13" t="s">
        <v>48</v>
      </c>
      <c r="AX133" s="13" t="s">
        <v>86</v>
      </c>
      <c r="AY133" s="243" t="s">
        <v>173</v>
      </c>
    </row>
    <row r="134" spans="2:51" s="13" customFormat="1" ht="27">
      <c r="B134" s="233"/>
      <c r="C134" s="234"/>
      <c r="D134" s="219" t="s">
        <v>184</v>
      </c>
      <c r="E134" s="235" t="s">
        <v>84</v>
      </c>
      <c r="F134" s="236" t="s">
        <v>231</v>
      </c>
      <c r="G134" s="234"/>
      <c r="H134" s="237">
        <v>1.152</v>
      </c>
      <c r="I134" s="238"/>
      <c r="J134" s="234"/>
      <c r="K134" s="234"/>
      <c r="L134" s="239"/>
      <c r="M134" s="240"/>
      <c r="N134" s="241"/>
      <c r="O134" s="241"/>
      <c r="P134" s="241"/>
      <c r="Q134" s="241"/>
      <c r="R134" s="241"/>
      <c r="S134" s="241"/>
      <c r="T134" s="242"/>
      <c r="AT134" s="243" t="s">
        <v>184</v>
      </c>
      <c r="AU134" s="243" t="s">
        <v>94</v>
      </c>
      <c r="AV134" s="13" t="s">
        <v>94</v>
      </c>
      <c r="AW134" s="13" t="s">
        <v>48</v>
      </c>
      <c r="AX134" s="13" t="s">
        <v>86</v>
      </c>
      <c r="AY134" s="243" t="s">
        <v>173</v>
      </c>
    </row>
    <row r="135" spans="2:51" s="13" customFormat="1" ht="13.5">
      <c r="B135" s="233"/>
      <c r="C135" s="234"/>
      <c r="D135" s="219" t="s">
        <v>184</v>
      </c>
      <c r="E135" s="235" t="s">
        <v>84</v>
      </c>
      <c r="F135" s="236" t="s">
        <v>232</v>
      </c>
      <c r="G135" s="234"/>
      <c r="H135" s="237">
        <v>0.744</v>
      </c>
      <c r="I135" s="238"/>
      <c r="J135" s="234"/>
      <c r="K135" s="234"/>
      <c r="L135" s="239"/>
      <c r="M135" s="240"/>
      <c r="N135" s="241"/>
      <c r="O135" s="241"/>
      <c r="P135" s="241"/>
      <c r="Q135" s="241"/>
      <c r="R135" s="241"/>
      <c r="S135" s="241"/>
      <c r="T135" s="242"/>
      <c r="AT135" s="243" t="s">
        <v>184</v>
      </c>
      <c r="AU135" s="243" t="s">
        <v>94</v>
      </c>
      <c r="AV135" s="13" t="s">
        <v>94</v>
      </c>
      <c r="AW135" s="13" t="s">
        <v>48</v>
      </c>
      <c r="AX135" s="13" t="s">
        <v>86</v>
      </c>
      <c r="AY135" s="243" t="s">
        <v>173</v>
      </c>
    </row>
    <row r="136" spans="2:51" s="14" customFormat="1" ht="13.5">
      <c r="B136" s="244"/>
      <c r="C136" s="245"/>
      <c r="D136" s="219" t="s">
        <v>184</v>
      </c>
      <c r="E136" s="246" t="s">
        <v>84</v>
      </c>
      <c r="F136" s="247" t="s">
        <v>188</v>
      </c>
      <c r="G136" s="245"/>
      <c r="H136" s="248">
        <v>22.752</v>
      </c>
      <c r="I136" s="249"/>
      <c r="J136" s="245"/>
      <c r="K136" s="245"/>
      <c r="L136" s="250"/>
      <c r="M136" s="251"/>
      <c r="N136" s="252"/>
      <c r="O136" s="252"/>
      <c r="P136" s="252"/>
      <c r="Q136" s="252"/>
      <c r="R136" s="252"/>
      <c r="S136" s="252"/>
      <c r="T136" s="253"/>
      <c r="AT136" s="254" t="s">
        <v>184</v>
      </c>
      <c r="AU136" s="254" t="s">
        <v>94</v>
      </c>
      <c r="AV136" s="14" t="s">
        <v>189</v>
      </c>
      <c r="AW136" s="14" t="s">
        <v>48</v>
      </c>
      <c r="AX136" s="14" t="s">
        <v>86</v>
      </c>
      <c r="AY136" s="254" t="s">
        <v>173</v>
      </c>
    </row>
    <row r="137" spans="2:51" s="13" customFormat="1" ht="13.5">
      <c r="B137" s="233"/>
      <c r="C137" s="234"/>
      <c r="D137" s="219" t="s">
        <v>184</v>
      </c>
      <c r="E137" s="235" t="s">
        <v>84</v>
      </c>
      <c r="F137" s="236" t="s">
        <v>233</v>
      </c>
      <c r="G137" s="234"/>
      <c r="H137" s="237">
        <v>1.365</v>
      </c>
      <c r="I137" s="238"/>
      <c r="J137" s="234"/>
      <c r="K137" s="234"/>
      <c r="L137" s="239"/>
      <c r="M137" s="240"/>
      <c r="N137" s="241"/>
      <c r="O137" s="241"/>
      <c r="P137" s="241"/>
      <c r="Q137" s="241"/>
      <c r="R137" s="241"/>
      <c r="S137" s="241"/>
      <c r="T137" s="242"/>
      <c r="AT137" s="243" t="s">
        <v>184</v>
      </c>
      <c r="AU137" s="243" t="s">
        <v>94</v>
      </c>
      <c r="AV137" s="13" t="s">
        <v>94</v>
      </c>
      <c r="AW137" s="13" t="s">
        <v>48</v>
      </c>
      <c r="AX137" s="13" t="s">
        <v>86</v>
      </c>
      <c r="AY137" s="243" t="s">
        <v>173</v>
      </c>
    </row>
    <row r="138" spans="2:51" s="14" customFormat="1" ht="13.5">
      <c r="B138" s="244"/>
      <c r="C138" s="245"/>
      <c r="D138" s="219" t="s">
        <v>184</v>
      </c>
      <c r="E138" s="246" t="s">
        <v>84</v>
      </c>
      <c r="F138" s="247" t="s">
        <v>188</v>
      </c>
      <c r="G138" s="245"/>
      <c r="H138" s="248">
        <v>1.365</v>
      </c>
      <c r="I138" s="249"/>
      <c r="J138" s="245"/>
      <c r="K138" s="245"/>
      <c r="L138" s="250"/>
      <c r="M138" s="251"/>
      <c r="N138" s="252"/>
      <c r="O138" s="252"/>
      <c r="P138" s="252"/>
      <c r="Q138" s="252"/>
      <c r="R138" s="252"/>
      <c r="S138" s="252"/>
      <c r="T138" s="253"/>
      <c r="AT138" s="254" t="s">
        <v>184</v>
      </c>
      <c r="AU138" s="254" t="s">
        <v>94</v>
      </c>
      <c r="AV138" s="14" t="s">
        <v>189</v>
      </c>
      <c r="AW138" s="14" t="s">
        <v>48</v>
      </c>
      <c r="AX138" s="14" t="s">
        <v>86</v>
      </c>
      <c r="AY138" s="254" t="s">
        <v>173</v>
      </c>
    </row>
    <row r="139" spans="2:51" s="15" customFormat="1" ht="13.5">
      <c r="B139" s="255"/>
      <c r="C139" s="256"/>
      <c r="D139" s="257" t="s">
        <v>184</v>
      </c>
      <c r="E139" s="258" t="s">
        <v>84</v>
      </c>
      <c r="F139" s="259" t="s">
        <v>190</v>
      </c>
      <c r="G139" s="256"/>
      <c r="H139" s="260">
        <v>24.117</v>
      </c>
      <c r="I139" s="261"/>
      <c r="J139" s="256"/>
      <c r="K139" s="256"/>
      <c r="L139" s="262"/>
      <c r="M139" s="263"/>
      <c r="N139" s="264"/>
      <c r="O139" s="264"/>
      <c r="P139" s="264"/>
      <c r="Q139" s="264"/>
      <c r="R139" s="264"/>
      <c r="S139" s="264"/>
      <c r="T139" s="265"/>
      <c r="AT139" s="266" t="s">
        <v>184</v>
      </c>
      <c r="AU139" s="266" t="s">
        <v>94</v>
      </c>
      <c r="AV139" s="15" t="s">
        <v>180</v>
      </c>
      <c r="AW139" s="15" t="s">
        <v>48</v>
      </c>
      <c r="AX139" s="15" t="s">
        <v>25</v>
      </c>
      <c r="AY139" s="266" t="s">
        <v>173</v>
      </c>
    </row>
    <row r="140" spans="2:65" s="1" customFormat="1" ht="22.5" customHeight="1">
      <c r="B140" s="43"/>
      <c r="C140" s="207" t="s">
        <v>234</v>
      </c>
      <c r="D140" s="207" t="s">
        <v>175</v>
      </c>
      <c r="E140" s="208" t="s">
        <v>235</v>
      </c>
      <c r="F140" s="209" t="s">
        <v>236</v>
      </c>
      <c r="G140" s="210" t="s">
        <v>178</v>
      </c>
      <c r="H140" s="211">
        <v>141.079</v>
      </c>
      <c r="I140" s="212"/>
      <c r="J140" s="213">
        <f>ROUND(I140*H140,2)</f>
        <v>0</v>
      </c>
      <c r="K140" s="209" t="s">
        <v>179</v>
      </c>
      <c r="L140" s="63"/>
      <c r="M140" s="214" t="s">
        <v>84</v>
      </c>
      <c r="N140" s="215" t="s">
        <v>56</v>
      </c>
      <c r="O140" s="44"/>
      <c r="P140" s="216">
        <f>O140*H140</f>
        <v>0</v>
      </c>
      <c r="Q140" s="216">
        <v>0.00010242</v>
      </c>
      <c r="R140" s="216">
        <f>Q140*H140</f>
        <v>0.01444931118</v>
      </c>
      <c r="S140" s="216">
        <v>2.41</v>
      </c>
      <c r="T140" s="217">
        <f>S140*H140</f>
        <v>340.00039000000004</v>
      </c>
      <c r="AR140" s="25" t="s">
        <v>180</v>
      </c>
      <c r="AT140" s="25" t="s">
        <v>175</v>
      </c>
      <c r="AU140" s="25" t="s">
        <v>94</v>
      </c>
      <c r="AY140" s="25" t="s">
        <v>173</v>
      </c>
      <c r="BE140" s="218">
        <f>IF(N140="základní",J140,0)</f>
        <v>0</v>
      </c>
      <c r="BF140" s="218">
        <f>IF(N140="snížená",J140,0)</f>
        <v>0</v>
      </c>
      <c r="BG140" s="218">
        <f>IF(N140="zákl. přenesená",J140,0)</f>
        <v>0</v>
      </c>
      <c r="BH140" s="218">
        <f>IF(N140="sníž. přenesená",J140,0)</f>
        <v>0</v>
      </c>
      <c r="BI140" s="218">
        <f>IF(N140="nulová",J140,0)</f>
        <v>0</v>
      </c>
      <c r="BJ140" s="25" t="s">
        <v>25</v>
      </c>
      <c r="BK140" s="218">
        <f>ROUND(I140*H140,2)</f>
        <v>0</v>
      </c>
      <c r="BL140" s="25" t="s">
        <v>180</v>
      </c>
      <c r="BM140" s="25" t="s">
        <v>237</v>
      </c>
    </row>
    <row r="141" spans="2:47" s="1" customFormat="1" ht="135">
      <c r="B141" s="43"/>
      <c r="C141" s="65"/>
      <c r="D141" s="219" t="s">
        <v>182</v>
      </c>
      <c r="E141" s="65"/>
      <c r="F141" s="220" t="s">
        <v>238</v>
      </c>
      <c r="G141" s="65"/>
      <c r="H141" s="65"/>
      <c r="I141" s="175"/>
      <c r="J141" s="65"/>
      <c r="K141" s="65"/>
      <c r="L141" s="63"/>
      <c r="M141" s="221"/>
      <c r="N141" s="44"/>
      <c r="O141" s="44"/>
      <c r="P141" s="44"/>
      <c r="Q141" s="44"/>
      <c r="R141" s="44"/>
      <c r="S141" s="44"/>
      <c r="T141" s="80"/>
      <c r="AT141" s="25" t="s">
        <v>182</v>
      </c>
      <c r="AU141" s="25" t="s">
        <v>94</v>
      </c>
    </row>
    <row r="142" spans="2:51" s="12" customFormat="1" ht="13.5">
      <c r="B142" s="222"/>
      <c r="C142" s="223"/>
      <c r="D142" s="219" t="s">
        <v>184</v>
      </c>
      <c r="E142" s="224" t="s">
        <v>84</v>
      </c>
      <c r="F142" s="225" t="s">
        <v>185</v>
      </c>
      <c r="G142" s="223"/>
      <c r="H142" s="226" t="s">
        <v>84</v>
      </c>
      <c r="I142" s="227"/>
      <c r="J142" s="223"/>
      <c r="K142" s="223"/>
      <c r="L142" s="228"/>
      <c r="M142" s="229"/>
      <c r="N142" s="230"/>
      <c r="O142" s="230"/>
      <c r="P142" s="230"/>
      <c r="Q142" s="230"/>
      <c r="R142" s="230"/>
      <c r="S142" s="230"/>
      <c r="T142" s="231"/>
      <c r="AT142" s="232" t="s">
        <v>184</v>
      </c>
      <c r="AU142" s="232" t="s">
        <v>94</v>
      </c>
      <c r="AV142" s="12" t="s">
        <v>25</v>
      </c>
      <c r="AW142" s="12" t="s">
        <v>48</v>
      </c>
      <c r="AX142" s="12" t="s">
        <v>86</v>
      </c>
      <c r="AY142" s="232" t="s">
        <v>173</v>
      </c>
    </row>
    <row r="143" spans="2:51" s="13" customFormat="1" ht="13.5">
      <c r="B143" s="233"/>
      <c r="C143" s="234"/>
      <c r="D143" s="219" t="s">
        <v>184</v>
      </c>
      <c r="E143" s="235" t="s">
        <v>84</v>
      </c>
      <c r="F143" s="236" t="s">
        <v>239</v>
      </c>
      <c r="G143" s="234"/>
      <c r="H143" s="237">
        <v>36.036</v>
      </c>
      <c r="I143" s="238"/>
      <c r="J143" s="234"/>
      <c r="K143" s="234"/>
      <c r="L143" s="239"/>
      <c r="M143" s="240"/>
      <c r="N143" s="241"/>
      <c r="O143" s="241"/>
      <c r="P143" s="241"/>
      <c r="Q143" s="241"/>
      <c r="R143" s="241"/>
      <c r="S143" s="241"/>
      <c r="T143" s="242"/>
      <c r="AT143" s="243" t="s">
        <v>184</v>
      </c>
      <c r="AU143" s="243" t="s">
        <v>94</v>
      </c>
      <c r="AV143" s="13" t="s">
        <v>94</v>
      </c>
      <c r="AW143" s="13" t="s">
        <v>48</v>
      </c>
      <c r="AX143" s="13" t="s">
        <v>86</v>
      </c>
      <c r="AY143" s="243" t="s">
        <v>173</v>
      </c>
    </row>
    <row r="144" spans="2:51" s="13" customFormat="1" ht="13.5">
      <c r="B144" s="233"/>
      <c r="C144" s="234"/>
      <c r="D144" s="219" t="s">
        <v>184</v>
      </c>
      <c r="E144" s="235" t="s">
        <v>84</v>
      </c>
      <c r="F144" s="236" t="s">
        <v>240</v>
      </c>
      <c r="G144" s="234"/>
      <c r="H144" s="237">
        <v>55.533</v>
      </c>
      <c r="I144" s="238"/>
      <c r="J144" s="234"/>
      <c r="K144" s="234"/>
      <c r="L144" s="239"/>
      <c r="M144" s="240"/>
      <c r="N144" s="241"/>
      <c r="O144" s="241"/>
      <c r="P144" s="241"/>
      <c r="Q144" s="241"/>
      <c r="R144" s="241"/>
      <c r="S144" s="241"/>
      <c r="T144" s="242"/>
      <c r="AT144" s="243" t="s">
        <v>184</v>
      </c>
      <c r="AU144" s="243" t="s">
        <v>94</v>
      </c>
      <c r="AV144" s="13" t="s">
        <v>94</v>
      </c>
      <c r="AW144" s="13" t="s">
        <v>48</v>
      </c>
      <c r="AX144" s="13" t="s">
        <v>86</v>
      </c>
      <c r="AY144" s="243" t="s">
        <v>173</v>
      </c>
    </row>
    <row r="145" spans="2:51" s="13" customFormat="1" ht="13.5">
      <c r="B145" s="233"/>
      <c r="C145" s="234"/>
      <c r="D145" s="219" t="s">
        <v>184</v>
      </c>
      <c r="E145" s="235" t="s">
        <v>84</v>
      </c>
      <c r="F145" s="236" t="s">
        <v>241</v>
      </c>
      <c r="G145" s="234"/>
      <c r="H145" s="237">
        <v>49.51</v>
      </c>
      <c r="I145" s="238"/>
      <c r="J145" s="234"/>
      <c r="K145" s="234"/>
      <c r="L145" s="239"/>
      <c r="M145" s="240"/>
      <c r="N145" s="241"/>
      <c r="O145" s="241"/>
      <c r="P145" s="241"/>
      <c r="Q145" s="241"/>
      <c r="R145" s="241"/>
      <c r="S145" s="241"/>
      <c r="T145" s="242"/>
      <c r="AT145" s="243" t="s">
        <v>184</v>
      </c>
      <c r="AU145" s="243" t="s">
        <v>94</v>
      </c>
      <c r="AV145" s="13" t="s">
        <v>94</v>
      </c>
      <c r="AW145" s="13" t="s">
        <v>48</v>
      </c>
      <c r="AX145" s="13" t="s">
        <v>86</v>
      </c>
      <c r="AY145" s="243" t="s">
        <v>173</v>
      </c>
    </row>
    <row r="146" spans="2:51" s="14" customFormat="1" ht="13.5">
      <c r="B146" s="244"/>
      <c r="C146" s="245"/>
      <c r="D146" s="219" t="s">
        <v>184</v>
      </c>
      <c r="E146" s="246" t="s">
        <v>84</v>
      </c>
      <c r="F146" s="247" t="s">
        <v>188</v>
      </c>
      <c r="G146" s="245"/>
      <c r="H146" s="248">
        <v>141.079</v>
      </c>
      <c r="I146" s="249"/>
      <c r="J146" s="245"/>
      <c r="K146" s="245"/>
      <c r="L146" s="250"/>
      <c r="M146" s="251"/>
      <c r="N146" s="252"/>
      <c r="O146" s="252"/>
      <c r="P146" s="252"/>
      <c r="Q146" s="252"/>
      <c r="R146" s="252"/>
      <c r="S146" s="252"/>
      <c r="T146" s="253"/>
      <c r="AT146" s="254" t="s">
        <v>184</v>
      </c>
      <c r="AU146" s="254" t="s">
        <v>94</v>
      </c>
      <c r="AV146" s="14" t="s">
        <v>189</v>
      </c>
      <c r="AW146" s="14" t="s">
        <v>48</v>
      </c>
      <c r="AX146" s="14" t="s">
        <v>86</v>
      </c>
      <c r="AY146" s="254" t="s">
        <v>173</v>
      </c>
    </row>
    <row r="147" spans="2:51" s="15" customFormat="1" ht="13.5">
      <c r="B147" s="255"/>
      <c r="C147" s="256"/>
      <c r="D147" s="219" t="s">
        <v>184</v>
      </c>
      <c r="E147" s="267" t="s">
        <v>84</v>
      </c>
      <c r="F147" s="268" t="s">
        <v>190</v>
      </c>
      <c r="G147" s="256"/>
      <c r="H147" s="269">
        <v>141.079</v>
      </c>
      <c r="I147" s="261"/>
      <c r="J147" s="256"/>
      <c r="K147" s="256"/>
      <c r="L147" s="262"/>
      <c r="M147" s="263"/>
      <c r="N147" s="264"/>
      <c r="O147" s="264"/>
      <c r="P147" s="264"/>
      <c r="Q147" s="264"/>
      <c r="R147" s="264"/>
      <c r="S147" s="264"/>
      <c r="T147" s="265"/>
      <c r="AT147" s="266" t="s">
        <v>184</v>
      </c>
      <c r="AU147" s="266" t="s">
        <v>94</v>
      </c>
      <c r="AV147" s="15" t="s">
        <v>180</v>
      </c>
      <c r="AW147" s="15" t="s">
        <v>48</v>
      </c>
      <c r="AX147" s="15" t="s">
        <v>25</v>
      </c>
      <c r="AY147" s="266" t="s">
        <v>173</v>
      </c>
    </row>
    <row r="148" spans="2:63" s="11" customFormat="1" ht="29.85" customHeight="1">
      <c r="B148" s="190"/>
      <c r="C148" s="191"/>
      <c r="D148" s="204" t="s">
        <v>85</v>
      </c>
      <c r="E148" s="205" t="s">
        <v>242</v>
      </c>
      <c r="F148" s="205" t="s">
        <v>243</v>
      </c>
      <c r="G148" s="191"/>
      <c r="H148" s="191"/>
      <c r="I148" s="194"/>
      <c r="J148" s="206">
        <f>BK148</f>
        <v>0</v>
      </c>
      <c r="K148" s="191"/>
      <c r="L148" s="196"/>
      <c r="M148" s="197"/>
      <c r="N148" s="198"/>
      <c r="O148" s="198"/>
      <c r="P148" s="199">
        <f>SUM(P149:P153)</f>
        <v>0</v>
      </c>
      <c r="Q148" s="198"/>
      <c r="R148" s="199">
        <f>SUM(R149:R153)</f>
        <v>0</v>
      </c>
      <c r="S148" s="198"/>
      <c r="T148" s="200">
        <f>SUM(T149:T153)</f>
        <v>0</v>
      </c>
      <c r="AR148" s="201" t="s">
        <v>25</v>
      </c>
      <c r="AT148" s="202" t="s">
        <v>85</v>
      </c>
      <c r="AU148" s="202" t="s">
        <v>25</v>
      </c>
      <c r="AY148" s="201" t="s">
        <v>173</v>
      </c>
      <c r="BK148" s="203">
        <f>SUM(BK149:BK153)</f>
        <v>0</v>
      </c>
    </row>
    <row r="149" spans="2:65" s="1" customFormat="1" ht="31.5" customHeight="1">
      <c r="B149" s="43"/>
      <c r="C149" s="207" t="s">
        <v>244</v>
      </c>
      <c r="D149" s="207" t="s">
        <v>175</v>
      </c>
      <c r="E149" s="208" t="s">
        <v>245</v>
      </c>
      <c r="F149" s="209" t="s">
        <v>246</v>
      </c>
      <c r="G149" s="210" t="s">
        <v>198</v>
      </c>
      <c r="H149" s="211">
        <v>365.512</v>
      </c>
      <c r="I149" s="212"/>
      <c r="J149" s="213">
        <f>ROUND(I149*H149,2)</f>
        <v>0</v>
      </c>
      <c r="K149" s="209" t="s">
        <v>179</v>
      </c>
      <c r="L149" s="63"/>
      <c r="M149" s="214" t="s">
        <v>84</v>
      </c>
      <c r="N149" s="215" t="s">
        <v>56</v>
      </c>
      <c r="O149" s="44"/>
      <c r="P149" s="216">
        <f>O149*H149</f>
        <v>0</v>
      </c>
      <c r="Q149" s="216">
        <v>0</v>
      </c>
      <c r="R149" s="216">
        <f>Q149*H149</f>
        <v>0</v>
      </c>
      <c r="S149" s="216">
        <v>0</v>
      </c>
      <c r="T149" s="217">
        <f>S149*H149</f>
        <v>0</v>
      </c>
      <c r="AR149" s="25" t="s">
        <v>180</v>
      </c>
      <c r="AT149" s="25" t="s">
        <v>175</v>
      </c>
      <c r="AU149" s="25" t="s">
        <v>94</v>
      </c>
      <c r="AY149" s="25" t="s">
        <v>173</v>
      </c>
      <c r="BE149" s="218">
        <f>IF(N149="základní",J149,0)</f>
        <v>0</v>
      </c>
      <c r="BF149" s="218">
        <f>IF(N149="snížená",J149,0)</f>
        <v>0</v>
      </c>
      <c r="BG149" s="218">
        <f>IF(N149="zákl. přenesená",J149,0)</f>
        <v>0</v>
      </c>
      <c r="BH149" s="218">
        <f>IF(N149="sníž. přenesená",J149,0)</f>
        <v>0</v>
      </c>
      <c r="BI149" s="218">
        <f>IF(N149="nulová",J149,0)</f>
        <v>0</v>
      </c>
      <c r="BJ149" s="25" t="s">
        <v>25</v>
      </c>
      <c r="BK149" s="218">
        <f>ROUND(I149*H149,2)</f>
        <v>0</v>
      </c>
      <c r="BL149" s="25" t="s">
        <v>180</v>
      </c>
      <c r="BM149" s="25" t="s">
        <v>247</v>
      </c>
    </row>
    <row r="150" spans="2:47" s="1" customFormat="1" ht="27">
      <c r="B150" s="43"/>
      <c r="C150" s="65"/>
      <c r="D150" s="257" t="s">
        <v>182</v>
      </c>
      <c r="E150" s="65"/>
      <c r="F150" s="270" t="s">
        <v>248</v>
      </c>
      <c r="G150" s="65"/>
      <c r="H150" s="65"/>
      <c r="I150" s="175"/>
      <c r="J150" s="65"/>
      <c r="K150" s="65"/>
      <c r="L150" s="63"/>
      <c r="M150" s="221"/>
      <c r="N150" s="44"/>
      <c r="O150" s="44"/>
      <c r="P150" s="44"/>
      <c r="Q150" s="44"/>
      <c r="R150" s="44"/>
      <c r="S150" s="44"/>
      <c r="T150" s="80"/>
      <c r="AT150" s="25" t="s">
        <v>182</v>
      </c>
      <c r="AU150" s="25" t="s">
        <v>94</v>
      </c>
    </row>
    <row r="151" spans="2:65" s="1" customFormat="1" ht="31.5" customHeight="1">
      <c r="B151" s="43"/>
      <c r="C151" s="207" t="s">
        <v>202</v>
      </c>
      <c r="D151" s="207" t="s">
        <v>175</v>
      </c>
      <c r="E151" s="208" t="s">
        <v>249</v>
      </c>
      <c r="F151" s="209" t="s">
        <v>250</v>
      </c>
      <c r="G151" s="210" t="s">
        <v>198</v>
      </c>
      <c r="H151" s="211">
        <v>1462.048</v>
      </c>
      <c r="I151" s="212"/>
      <c r="J151" s="213">
        <f>ROUND(I151*H151,2)</f>
        <v>0</v>
      </c>
      <c r="K151" s="209" t="s">
        <v>179</v>
      </c>
      <c r="L151" s="63"/>
      <c r="M151" s="214" t="s">
        <v>84</v>
      </c>
      <c r="N151" s="215" t="s">
        <v>56</v>
      </c>
      <c r="O151" s="44"/>
      <c r="P151" s="216">
        <f>O151*H151</f>
        <v>0</v>
      </c>
      <c r="Q151" s="216">
        <v>0</v>
      </c>
      <c r="R151" s="216">
        <f>Q151*H151</f>
        <v>0</v>
      </c>
      <c r="S151" s="216">
        <v>0</v>
      </c>
      <c r="T151" s="217">
        <f>S151*H151</f>
        <v>0</v>
      </c>
      <c r="AR151" s="25" t="s">
        <v>180</v>
      </c>
      <c r="AT151" s="25" t="s">
        <v>175</v>
      </c>
      <c r="AU151" s="25" t="s">
        <v>94</v>
      </c>
      <c r="AY151" s="25" t="s">
        <v>173</v>
      </c>
      <c r="BE151" s="218">
        <f>IF(N151="základní",J151,0)</f>
        <v>0</v>
      </c>
      <c r="BF151" s="218">
        <f>IF(N151="snížená",J151,0)</f>
        <v>0</v>
      </c>
      <c r="BG151" s="218">
        <f>IF(N151="zákl. přenesená",J151,0)</f>
        <v>0</v>
      </c>
      <c r="BH151" s="218">
        <f>IF(N151="sníž. přenesená",J151,0)</f>
        <v>0</v>
      </c>
      <c r="BI151" s="218">
        <f>IF(N151="nulová",J151,0)</f>
        <v>0</v>
      </c>
      <c r="BJ151" s="25" t="s">
        <v>25</v>
      </c>
      <c r="BK151" s="218">
        <f>ROUND(I151*H151,2)</f>
        <v>0</v>
      </c>
      <c r="BL151" s="25" t="s">
        <v>180</v>
      </c>
      <c r="BM151" s="25" t="s">
        <v>251</v>
      </c>
    </row>
    <row r="152" spans="2:47" s="1" customFormat="1" ht="27">
      <c r="B152" s="43"/>
      <c r="C152" s="65"/>
      <c r="D152" s="219" t="s">
        <v>182</v>
      </c>
      <c r="E152" s="65"/>
      <c r="F152" s="220" t="s">
        <v>248</v>
      </c>
      <c r="G152" s="65"/>
      <c r="H152" s="65"/>
      <c r="I152" s="175"/>
      <c r="J152" s="65"/>
      <c r="K152" s="65"/>
      <c r="L152" s="63"/>
      <c r="M152" s="221"/>
      <c r="N152" s="44"/>
      <c r="O152" s="44"/>
      <c r="P152" s="44"/>
      <c r="Q152" s="44"/>
      <c r="R152" s="44"/>
      <c r="S152" s="44"/>
      <c r="T152" s="80"/>
      <c r="AT152" s="25" t="s">
        <v>182</v>
      </c>
      <c r="AU152" s="25" t="s">
        <v>94</v>
      </c>
    </row>
    <row r="153" spans="2:51" s="13" customFormat="1" ht="13.5">
      <c r="B153" s="233"/>
      <c r="C153" s="234"/>
      <c r="D153" s="219" t="s">
        <v>184</v>
      </c>
      <c r="E153" s="234"/>
      <c r="F153" s="236" t="s">
        <v>252</v>
      </c>
      <c r="G153" s="234"/>
      <c r="H153" s="237">
        <v>1462.048</v>
      </c>
      <c r="I153" s="238"/>
      <c r="J153" s="234"/>
      <c r="K153" s="234"/>
      <c r="L153" s="239"/>
      <c r="M153" s="240"/>
      <c r="N153" s="241"/>
      <c r="O153" s="241"/>
      <c r="P153" s="241"/>
      <c r="Q153" s="241"/>
      <c r="R153" s="241"/>
      <c r="S153" s="241"/>
      <c r="T153" s="242"/>
      <c r="AT153" s="243" t="s">
        <v>184</v>
      </c>
      <c r="AU153" s="243" t="s">
        <v>94</v>
      </c>
      <c r="AV153" s="13" t="s">
        <v>94</v>
      </c>
      <c r="AW153" s="13" t="s">
        <v>6</v>
      </c>
      <c r="AX153" s="13" t="s">
        <v>25</v>
      </c>
      <c r="AY153" s="243" t="s">
        <v>173</v>
      </c>
    </row>
    <row r="154" spans="2:63" s="11" customFormat="1" ht="29.85" customHeight="1">
      <c r="B154" s="190"/>
      <c r="C154" s="191"/>
      <c r="D154" s="204" t="s">
        <v>85</v>
      </c>
      <c r="E154" s="205" t="s">
        <v>253</v>
      </c>
      <c r="F154" s="205" t="s">
        <v>254</v>
      </c>
      <c r="G154" s="191"/>
      <c r="H154" s="191"/>
      <c r="I154" s="194"/>
      <c r="J154" s="206">
        <f>BK154</f>
        <v>0</v>
      </c>
      <c r="K154" s="191"/>
      <c r="L154" s="196"/>
      <c r="M154" s="197"/>
      <c r="N154" s="198"/>
      <c r="O154" s="198"/>
      <c r="P154" s="199">
        <f>P155</f>
        <v>0</v>
      </c>
      <c r="Q154" s="198"/>
      <c r="R154" s="199">
        <f>R155</f>
        <v>0</v>
      </c>
      <c r="S154" s="198"/>
      <c r="T154" s="200">
        <f>T155</f>
        <v>0</v>
      </c>
      <c r="AR154" s="201" t="s">
        <v>25</v>
      </c>
      <c r="AT154" s="202" t="s">
        <v>85</v>
      </c>
      <c r="AU154" s="202" t="s">
        <v>25</v>
      </c>
      <c r="AY154" s="201" t="s">
        <v>173</v>
      </c>
      <c r="BK154" s="203">
        <f>BK155</f>
        <v>0</v>
      </c>
    </row>
    <row r="155" spans="2:65" s="1" customFormat="1" ht="22.5" customHeight="1">
      <c r="B155" s="43"/>
      <c r="C155" s="207" t="s">
        <v>30</v>
      </c>
      <c r="D155" s="207" t="s">
        <v>175</v>
      </c>
      <c r="E155" s="208" t="s">
        <v>255</v>
      </c>
      <c r="F155" s="209" t="s">
        <v>256</v>
      </c>
      <c r="G155" s="210" t="s">
        <v>198</v>
      </c>
      <c r="H155" s="211">
        <v>0.014</v>
      </c>
      <c r="I155" s="212"/>
      <c r="J155" s="213">
        <f>ROUND(I155*H155,2)</f>
        <v>0</v>
      </c>
      <c r="K155" s="209" t="s">
        <v>179</v>
      </c>
      <c r="L155" s="63"/>
      <c r="M155" s="214" t="s">
        <v>84</v>
      </c>
      <c r="N155" s="215" t="s">
        <v>56</v>
      </c>
      <c r="O155" s="44"/>
      <c r="P155" s="216">
        <f>O155*H155</f>
        <v>0</v>
      </c>
      <c r="Q155" s="216">
        <v>0</v>
      </c>
      <c r="R155" s="216">
        <f>Q155*H155</f>
        <v>0</v>
      </c>
      <c r="S155" s="216">
        <v>0</v>
      </c>
      <c r="T155" s="217">
        <f>S155*H155</f>
        <v>0</v>
      </c>
      <c r="AR155" s="25" t="s">
        <v>180</v>
      </c>
      <c r="AT155" s="25" t="s">
        <v>175</v>
      </c>
      <c r="AU155" s="25" t="s">
        <v>94</v>
      </c>
      <c r="AY155" s="25" t="s">
        <v>173</v>
      </c>
      <c r="BE155" s="218">
        <f>IF(N155="základní",J155,0)</f>
        <v>0</v>
      </c>
      <c r="BF155" s="218">
        <f>IF(N155="snížená",J155,0)</f>
        <v>0</v>
      </c>
      <c r="BG155" s="218">
        <f>IF(N155="zákl. přenesená",J155,0)</f>
        <v>0</v>
      </c>
      <c r="BH155" s="218">
        <f>IF(N155="sníž. přenesená",J155,0)</f>
        <v>0</v>
      </c>
      <c r="BI155" s="218">
        <f>IF(N155="nulová",J155,0)</f>
        <v>0</v>
      </c>
      <c r="BJ155" s="25" t="s">
        <v>25</v>
      </c>
      <c r="BK155" s="218">
        <f>ROUND(I155*H155,2)</f>
        <v>0</v>
      </c>
      <c r="BL155" s="25" t="s">
        <v>180</v>
      </c>
      <c r="BM155" s="25" t="s">
        <v>257</v>
      </c>
    </row>
    <row r="156" spans="2:63" s="11" customFormat="1" ht="37.35" customHeight="1">
      <c r="B156" s="190"/>
      <c r="C156" s="191"/>
      <c r="D156" s="192" t="s">
        <v>85</v>
      </c>
      <c r="E156" s="193" t="s">
        <v>258</v>
      </c>
      <c r="F156" s="193" t="s">
        <v>259</v>
      </c>
      <c r="G156" s="191"/>
      <c r="H156" s="191"/>
      <c r="I156" s="194"/>
      <c r="J156" s="195">
        <f>BK156</f>
        <v>0</v>
      </c>
      <c r="K156" s="191"/>
      <c r="L156" s="196"/>
      <c r="M156" s="197"/>
      <c r="N156" s="198"/>
      <c r="O156" s="198"/>
      <c r="P156" s="199">
        <f>P157</f>
        <v>0</v>
      </c>
      <c r="Q156" s="198"/>
      <c r="R156" s="199">
        <f>R157</f>
        <v>0</v>
      </c>
      <c r="S156" s="198"/>
      <c r="T156" s="200">
        <f>T157</f>
        <v>0</v>
      </c>
      <c r="AR156" s="201" t="s">
        <v>94</v>
      </c>
      <c r="AT156" s="202" t="s">
        <v>85</v>
      </c>
      <c r="AU156" s="202" t="s">
        <v>86</v>
      </c>
      <c r="AY156" s="201" t="s">
        <v>173</v>
      </c>
      <c r="BK156" s="203">
        <f>BK157</f>
        <v>0</v>
      </c>
    </row>
    <row r="157" spans="2:63" s="11" customFormat="1" ht="19.9" customHeight="1">
      <c r="B157" s="190"/>
      <c r="C157" s="191"/>
      <c r="D157" s="204" t="s">
        <v>85</v>
      </c>
      <c r="E157" s="205" t="s">
        <v>260</v>
      </c>
      <c r="F157" s="205" t="s">
        <v>261</v>
      </c>
      <c r="G157" s="191"/>
      <c r="H157" s="191"/>
      <c r="I157" s="194"/>
      <c r="J157" s="206">
        <f>BK157</f>
        <v>0</v>
      </c>
      <c r="K157" s="191"/>
      <c r="L157" s="196"/>
      <c r="M157" s="197"/>
      <c r="N157" s="198"/>
      <c r="O157" s="198"/>
      <c r="P157" s="199">
        <f>SUM(P158:P162)</f>
        <v>0</v>
      </c>
      <c r="Q157" s="198"/>
      <c r="R157" s="199">
        <f>SUM(R158:R162)</f>
        <v>0</v>
      </c>
      <c r="S157" s="198"/>
      <c r="T157" s="200">
        <f>SUM(T158:T162)</f>
        <v>0</v>
      </c>
      <c r="AR157" s="201" t="s">
        <v>94</v>
      </c>
      <c r="AT157" s="202" t="s">
        <v>85</v>
      </c>
      <c r="AU157" s="202" t="s">
        <v>25</v>
      </c>
      <c r="AY157" s="201" t="s">
        <v>173</v>
      </c>
      <c r="BK157" s="203">
        <f>SUM(BK158:BK162)</f>
        <v>0</v>
      </c>
    </row>
    <row r="158" spans="2:65" s="1" customFormat="1" ht="22.5" customHeight="1">
      <c r="B158" s="43"/>
      <c r="C158" s="207" t="s">
        <v>262</v>
      </c>
      <c r="D158" s="207" t="s">
        <v>175</v>
      </c>
      <c r="E158" s="208" t="s">
        <v>263</v>
      </c>
      <c r="F158" s="209" t="s">
        <v>264</v>
      </c>
      <c r="G158" s="210" t="s">
        <v>265</v>
      </c>
      <c r="H158" s="211">
        <v>1</v>
      </c>
      <c r="I158" s="212"/>
      <c r="J158" s="213">
        <f>ROUND(I158*H158,2)</f>
        <v>0</v>
      </c>
      <c r="K158" s="209" t="s">
        <v>84</v>
      </c>
      <c r="L158" s="63"/>
      <c r="M158" s="214" t="s">
        <v>84</v>
      </c>
      <c r="N158" s="215" t="s">
        <v>56</v>
      </c>
      <c r="O158" s="44"/>
      <c r="P158" s="216">
        <f>O158*H158</f>
        <v>0</v>
      </c>
      <c r="Q158" s="216">
        <v>0</v>
      </c>
      <c r="R158" s="216">
        <f>Q158*H158</f>
        <v>0</v>
      </c>
      <c r="S158" s="216">
        <v>0</v>
      </c>
      <c r="T158" s="217">
        <f>S158*H158</f>
        <v>0</v>
      </c>
      <c r="AR158" s="25" t="s">
        <v>266</v>
      </c>
      <c r="AT158" s="25" t="s">
        <v>175</v>
      </c>
      <c r="AU158" s="25" t="s">
        <v>94</v>
      </c>
      <c r="AY158" s="25" t="s">
        <v>173</v>
      </c>
      <c r="BE158" s="218">
        <f>IF(N158="základní",J158,0)</f>
        <v>0</v>
      </c>
      <c r="BF158" s="218">
        <f>IF(N158="snížená",J158,0)</f>
        <v>0</v>
      </c>
      <c r="BG158" s="218">
        <f>IF(N158="zákl. přenesená",J158,0)</f>
        <v>0</v>
      </c>
      <c r="BH158" s="218">
        <f>IF(N158="sníž. přenesená",J158,0)</f>
        <v>0</v>
      </c>
      <c r="BI158" s="218">
        <f>IF(N158="nulová",J158,0)</f>
        <v>0</v>
      </c>
      <c r="BJ158" s="25" t="s">
        <v>25</v>
      </c>
      <c r="BK158" s="218">
        <f>ROUND(I158*H158,2)</f>
        <v>0</v>
      </c>
      <c r="BL158" s="25" t="s">
        <v>266</v>
      </c>
      <c r="BM158" s="25" t="s">
        <v>267</v>
      </c>
    </row>
    <row r="159" spans="2:51" s="12" customFormat="1" ht="13.5">
      <c r="B159" s="222"/>
      <c r="C159" s="223"/>
      <c r="D159" s="219" t="s">
        <v>184</v>
      </c>
      <c r="E159" s="224" t="s">
        <v>84</v>
      </c>
      <c r="F159" s="225" t="s">
        <v>185</v>
      </c>
      <c r="G159" s="223"/>
      <c r="H159" s="226" t="s">
        <v>84</v>
      </c>
      <c r="I159" s="227"/>
      <c r="J159" s="223"/>
      <c r="K159" s="223"/>
      <c r="L159" s="228"/>
      <c r="M159" s="229"/>
      <c r="N159" s="230"/>
      <c r="O159" s="230"/>
      <c r="P159" s="230"/>
      <c r="Q159" s="230"/>
      <c r="R159" s="230"/>
      <c r="S159" s="230"/>
      <c r="T159" s="231"/>
      <c r="AT159" s="232" t="s">
        <v>184</v>
      </c>
      <c r="AU159" s="232" t="s">
        <v>94</v>
      </c>
      <c r="AV159" s="12" t="s">
        <v>25</v>
      </c>
      <c r="AW159" s="12" t="s">
        <v>48</v>
      </c>
      <c r="AX159" s="12" t="s">
        <v>86</v>
      </c>
      <c r="AY159" s="232" t="s">
        <v>173</v>
      </c>
    </row>
    <row r="160" spans="2:51" s="13" customFormat="1" ht="13.5">
      <c r="B160" s="233"/>
      <c r="C160" s="234"/>
      <c r="D160" s="219" t="s">
        <v>184</v>
      </c>
      <c r="E160" s="235" t="s">
        <v>84</v>
      </c>
      <c r="F160" s="236" t="s">
        <v>268</v>
      </c>
      <c r="G160" s="234"/>
      <c r="H160" s="237">
        <v>1</v>
      </c>
      <c r="I160" s="238"/>
      <c r="J160" s="234"/>
      <c r="K160" s="234"/>
      <c r="L160" s="239"/>
      <c r="M160" s="240"/>
      <c r="N160" s="241"/>
      <c r="O160" s="241"/>
      <c r="P160" s="241"/>
      <c r="Q160" s="241"/>
      <c r="R160" s="241"/>
      <c r="S160" s="241"/>
      <c r="T160" s="242"/>
      <c r="AT160" s="243" t="s">
        <v>184</v>
      </c>
      <c r="AU160" s="243" t="s">
        <v>94</v>
      </c>
      <c r="AV160" s="13" t="s">
        <v>94</v>
      </c>
      <c r="AW160" s="13" t="s">
        <v>48</v>
      </c>
      <c r="AX160" s="13" t="s">
        <v>86</v>
      </c>
      <c r="AY160" s="243" t="s">
        <v>173</v>
      </c>
    </row>
    <row r="161" spans="2:51" s="14" customFormat="1" ht="13.5">
      <c r="B161" s="244"/>
      <c r="C161" s="245"/>
      <c r="D161" s="219" t="s">
        <v>184</v>
      </c>
      <c r="E161" s="246" t="s">
        <v>84</v>
      </c>
      <c r="F161" s="247" t="s">
        <v>188</v>
      </c>
      <c r="G161" s="245"/>
      <c r="H161" s="248">
        <v>1</v>
      </c>
      <c r="I161" s="249"/>
      <c r="J161" s="245"/>
      <c r="K161" s="245"/>
      <c r="L161" s="250"/>
      <c r="M161" s="251"/>
      <c r="N161" s="252"/>
      <c r="O161" s="252"/>
      <c r="P161" s="252"/>
      <c r="Q161" s="252"/>
      <c r="R161" s="252"/>
      <c r="S161" s="252"/>
      <c r="T161" s="253"/>
      <c r="AT161" s="254" t="s">
        <v>184</v>
      </c>
      <c r="AU161" s="254" t="s">
        <v>94</v>
      </c>
      <c r="AV161" s="14" t="s">
        <v>189</v>
      </c>
      <c r="AW161" s="14" t="s">
        <v>48</v>
      </c>
      <c r="AX161" s="14" t="s">
        <v>86</v>
      </c>
      <c r="AY161" s="254" t="s">
        <v>173</v>
      </c>
    </row>
    <row r="162" spans="2:51" s="15" customFormat="1" ht="13.5">
      <c r="B162" s="255"/>
      <c r="C162" s="256"/>
      <c r="D162" s="219" t="s">
        <v>184</v>
      </c>
      <c r="E162" s="267" t="s">
        <v>84</v>
      </c>
      <c r="F162" s="268" t="s">
        <v>190</v>
      </c>
      <c r="G162" s="256"/>
      <c r="H162" s="269">
        <v>1</v>
      </c>
      <c r="I162" s="261"/>
      <c r="J162" s="256"/>
      <c r="K162" s="256"/>
      <c r="L162" s="262"/>
      <c r="M162" s="271"/>
      <c r="N162" s="272"/>
      <c r="O162" s="272"/>
      <c r="P162" s="272"/>
      <c r="Q162" s="272"/>
      <c r="R162" s="272"/>
      <c r="S162" s="272"/>
      <c r="T162" s="273"/>
      <c r="AT162" s="266" t="s">
        <v>184</v>
      </c>
      <c r="AU162" s="266" t="s">
        <v>94</v>
      </c>
      <c r="AV162" s="15" t="s">
        <v>180</v>
      </c>
      <c r="AW162" s="15" t="s">
        <v>48</v>
      </c>
      <c r="AX162" s="15" t="s">
        <v>25</v>
      </c>
      <c r="AY162" s="266" t="s">
        <v>173</v>
      </c>
    </row>
    <row r="163" spans="2:12" s="1" customFormat="1" ht="6.95" customHeight="1">
      <c r="B163" s="58"/>
      <c r="C163" s="59"/>
      <c r="D163" s="59"/>
      <c r="E163" s="59"/>
      <c r="F163" s="59"/>
      <c r="G163" s="59"/>
      <c r="H163" s="59"/>
      <c r="I163" s="151"/>
      <c r="J163" s="59"/>
      <c r="K163" s="59"/>
      <c r="L163" s="63"/>
    </row>
  </sheetData>
  <sheetProtection algorithmName="SHA-512" hashValue="7GUBe6Z3XCe6O6G/Y/mFHZ567MNBUi8p6X13HIiCwKVjpnNtd8iNoPJpg1/0nJNaAzidihAAeIM4V4S2CTozmw==" saltValue="cV6XL0+qmHfCqHadsK1LiQ==" spinCount="100000" sheet="1" objects="1" scenarios="1" formatCells="0" formatColumns="0" formatRows="0" sort="0" autoFilter="0"/>
  <autoFilter ref="C88:K162"/>
  <mergeCells count="12">
    <mergeCell ref="E79:H79"/>
    <mergeCell ref="E81:H81"/>
    <mergeCell ref="E7:H7"/>
    <mergeCell ref="E9:H9"/>
    <mergeCell ref="E11:H11"/>
    <mergeCell ref="E26:H26"/>
    <mergeCell ref="E47:H47"/>
    <mergeCell ref="G1:H1"/>
    <mergeCell ref="L2:V2"/>
    <mergeCell ref="E49:H49"/>
    <mergeCell ref="E51:H51"/>
    <mergeCell ref="E77:H77"/>
  </mergeCells>
  <hyperlinks>
    <hyperlink ref="F1:G1" location="C2" display="1) Krycí list soupisu"/>
    <hyperlink ref="G1:H1" location="C58" display="2) Rekapitulace"/>
    <hyperlink ref="J1" location="C8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3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134</v>
      </c>
      <c r="G1" s="415" t="s">
        <v>135</v>
      </c>
      <c r="H1" s="415"/>
      <c r="I1" s="126"/>
      <c r="J1" s="125" t="s">
        <v>136</v>
      </c>
      <c r="K1" s="124" t="s">
        <v>137</v>
      </c>
      <c r="L1" s="125" t="s">
        <v>138</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73"/>
      <c r="M2" s="373"/>
      <c r="N2" s="373"/>
      <c r="O2" s="373"/>
      <c r="P2" s="373"/>
      <c r="Q2" s="373"/>
      <c r="R2" s="373"/>
      <c r="S2" s="373"/>
      <c r="T2" s="373"/>
      <c r="U2" s="373"/>
      <c r="V2" s="373"/>
      <c r="AT2" s="25" t="s">
        <v>104</v>
      </c>
    </row>
    <row r="3" spans="2:46" ht="6.95" customHeight="1">
      <c r="B3" s="26"/>
      <c r="C3" s="27"/>
      <c r="D3" s="27"/>
      <c r="E3" s="27"/>
      <c r="F3" s="27"/>
      <c r="G3" s="27"/>
      <c r="H3" s="27"/>
      <c r="I3" s="127"/>
      <c r="J3" s="27"/>
      <c r="K3" s="28"/>
      <c r="AT3" s="25" t="s">
        <v>94</v>
      </c>
    </row>
    <row r="4" spans="2:46" ht="36.95" customHeight="1">
      <c r="B4" s="29"/>
      <c r="C4" s="30"/>
      <c r="D4" s="31" t="s">
        <v>139</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22.5" customHeight="1">
      <c r="B7" s="29"/>
      <c r="C7" s="30"/>
      <c r="D7" s="30"/>
      <c r="E7" s="416" t="str">
        <f>'Rekapitulace stavby'!K6</f>
        <v>Sklad posypového materiálu SÚS Seč - Etapa 1</v>
      </c>
      <c r="F7" s="422"/>
      <c r="G7" s="422"/>
      <c r="H7" s="422"/>
      <c r="I7" s="128"/>
      <c r="J7" s="30"/>
      <c r="K7" s="32"/>
    </row>
    <row r="8" spans="2:11" ht="15">
      <c r="B8" s="29"/>
      <c r="C8" s="30"/>
      <c r="D8" s="38" t="s">
        <v>140</v>
      </c>
      <c r="E8" s="30"/>
      <c r="F8" s="30"/>
      <c r="G8" s="30"/>
      <c r="H8" s="30"/>
      <c r="I8" s="128"/>
      <c r="J8" s="30"/>
      <c r="K8" s="32"/>
    </row>
    <row r="9" spans="2:11" s="1" customFormat="1" ht="22.5" customHeight="1">
      <c r="B9" s="43"/>
      <c r="C9" s="44"/>
      <c r="D9" s="44"/>
      <c r="E9" s="416" t="s">
        <v>269</v>
      </c>
      <c r="F9" s="417"/>
      <c r="G9" s="417"/>
      <c r="H9" s="417"/>
      <c r="I9" s="129"/>
      <c r="J9" s="44"/>
      <c r="K9" s="47"/>
    </row>
    <row r="10" spans="2:11" s="1" customFormat="1" ht="15">
      <c r="B10" s="43"/>
      <c r="C10" s="44"/>
      <c r="D10" s="38" t="s">
        <v>142</v>
      </c>
      <c r="E10" s="44"/>
      <c r="F10" s="44"/>
      <c r="G10" s="44"/>
      <c r="H10" s="44"/>
      <c r="I10" s="129"/>
      <c r="J10" s="44"/>
      <c r="K10" s="47"/>
    </row>
    <row r="11" spans="2:11" s="1" customFormat="1" ht="36.95" customHeight="1">
      <c r="B11" s="43"/>
      <c r="C11" s="44"/>
      <c r="D11" s="44"/>
      <c r="E11" s="418" t="s">
        <v>270</v>
      </c>
      <c r="F11" s="417"/>
      <c r="G11" s="417"/>
      <c r="H11" s="417"/>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8" t="s">
        <v>21</v>
      </c>
      <c r="E13" s="44"/>
      <c r="F13" s="36" t="s">
        <v>22</v>
      </c>
      <c r="G13" s="44"/>
      <c r="H13" s="44"/>
      <c r="I13" s="130" t="s">
        <v>23</v>
      </c>
      <c r="J13" s="36" t="s">
        <v>84</v>
      </c>
      <c r="K13" s="47"/>
    </row>
    <row r="14" spans="2:11" s="1" customFormat="1" ht="14.45" customHeight="1">
      <c r="B14" s="43"/>
      <c r="C14" s="44"/>
      <c r="D14" s="38" t="s">
        <v>26</v>
      </c>
      <c r="E14" s="44"/>
      <c r="F14" s="36" t="s">
        <v>27</v>
      </c>
      <c r="G14" s="44"/>
      <c r="H14" s="44"/>
      <c r="I14" s="130" t="s">
        <v>28</v>
      </c>
      <c r="J14" s="131" t="str">
        <f>'Rekapitulace stavby'!AN8</f>
        <v>28.2.2017</v>
      </c>
      <c r="K14" s="47"/>
    </row>
    <row r="15" spans="2:11" s="1" customFormat="1" ht="10.9" customHeight="1">
      <c r="B15" s="43"/>
      <c r="C15" s="44"/>
      <c r="D15" s="44"/>
      <c r="E15" s="44"/>
      <c r="F15" s="44"/>
      <c r="G15" s="44"/>
      <c r="H15" s="44"/>
      <c r="I15" s="129"/>
      <c r="J15" s="44"/>
      <c r="K15" s="47"/>
    </row>
    <row r="16" spans="2:11" s="1" customFormat="1" ht="14.45" customHeight="1">
      <c r="B16" s="43"/>
      <c r="C16" s="44"/>
      <c r="D16" s="38" t="s">
        <v>36</v>
      </c>
      <c r="E16" s="44"/>
      <c r="F16" s="44"/>
      <c r="G16" s="44"/>
      <c r="H16" s="44"/>
      <c r="I16" s="130" t="s">
        <v>37</v>
      </c>
      <c r="J16" s="36" t="s">
        <v>38</v>
      </c>
      <c r="K16" s="47"/>
    </row>
    <row r="17" spans="2:11" s="1" customFormat="1" ht="18" customHeight="1">
      <c r="B17" s="43"/>
      <c r="C17" s="44"/>
      <c r="D17" s="44"/>
      <c r="E17" s="36" t="s">
        <v>39</v>
      </c>
      <c r="F17" s="44"/>
      <c r="G17" s="44"/>
      <c r="H17" s="44"/>
      <c r="I17" s="130" t="s">
        <v>40</v>
      </c>
      <c r="J17" s="36" t="s">
        <v>41</v>
      </c>
      <c r="K17" s="47"/>
    </row>
    <row r="18" spans="2:11" s="1" customFormat="1" ht="6.95" customHeight="1">
      <c r="B18" s="43"/>
      <c r="C18" s="44"/>
      <c r="D18" s="44"/>
      <c r="E18" s="44"/>
      <c r="F18" s="44"/>
      <c r="G18" s="44"/>
      <c r="H18" s="44"/>
      <c r="I18" s="129"/>
      <c r="J18" s="44"/>
      <c r="K18" s="47"/>
    </row>
    <row r="19" spans="2:11" s="1" customFormat="1" ht="14.45" customHeight="1">
      <c r="B19" s="43"/>
      <c r="C19" s="44"/>
      <c r="D19" s="38" t="s">
        <v>42</v>
      </c>
      <c r="E19" s="44"/>
      <c r="F19" s="44"/>
      <c r="G19" s="44"/>
      <c r="H19" s="44"/>
      <c r="I19" s="130" t="s">
        <v>37</v>
      </c>
      <c r="J19" s="36" t="str">
        <f>IF('Rekapitulace stavby'!AN13="Vyplň údaj","",IF('Rekapitulace stavby'!AN13="","",'Rekapitulace stavby'!AN13))</f>
        <v/>
      </c>
      <c r="K19" s="47"/>
    </row>
    <row r="20" spans="2:11" s="1" customFormat="1" ht="18" customHeight="1">
      <c r="B20" s="43"/>
      <c r="C20" s="44"/>
      <c r="D20" s="44"/>
      <c r="E20" s="36" t="str">
        <f>IF('Rekapitulace stavby'!E14="Vyplň údaj","",IF('Rekapitulace stavby'!E14="","",'Rekapitulace stavby'!E14))</f>
        <v/>
      </c>
      <c r="F20" s="44"/>
      <c r="G20" s="44"/>
      <c r="H20" s="44"/>
      <c r="I20" s="130" t="s">
        <v>40</v>
      </c>
      <c r="J20" s="36"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8" t="s">
        <v>44</v>
      </c>
      <c r="E22" s="44"/>
      <c r="F22" s="44"/>
      <c r="G22" s="44"/>
      <c r="H22" s="44"/>
      <c r="I22" s="130" t="s">
        <v>37</v>
      </c>
      <c r="J22" s="36" t="s">
        <v>45</v>
      </c>
      <c r="K22" s="47"/>
    </row>
    <row r="23" spans="2:11" s="1" customFormat="1" ht="18" customHeight="1">
      <c r="B23" s="43"/>
      <c r="C23" s="44"/>
      <c r="D23" s="44"/>
      <c r="E23" s="36" t="s">
        <v>46</v>
      </c>
      <c r="F23" s="44"/>
      <c r="G23" s="44"/>
      <c r="H23" s="44"/>
      <c r="I23" s="130" t="s">
        <v>40</v>
      </c>
      <c r="J23" s="36" t="s">
        <v>47</v>
      </c>
      <c r="K23" s="47"/>
    </row>
    <row r="24" spans="2:11" s="1" customFormat="1" ht="6.95" customHeight="1">
      <c r="B24" s="43"/>
      <c r="C24" s="44"/>
      <c r="D24" s="44"/>
      <c r="E24" s="44"/>
      <c r="F24" s="44"/>
      <c r="G24" s="44"/>
      <c r="H24" s="44"/>
      <c r="I24" s="129"/>
      <c r="J24" s="44"/>
      <c r="K24" s="47"/>
    </row>
    <row r="25" spans="2:11" s="1" customFormat="1" ht="14.45" customHeight="1">
      <c r="B25" s="43"/>
      <c r="C25" s="44"/>
      <c r="D25" s="38" t="s">
        <v>49</v>
      </c>
      <c r="E25" s="44"/>
      <c r="F25" s="44"/>
      <c r="G25" s="44"/>
      <c r="H25" s="44"/>
      <c r="I25" s="129"/>
      <c r="J25" s="44"/>
      <c r="K25" s="47"/>
    </row>
    <row r="26" spans="2:11" s="7" customFormat="1" ht="22.5" customHeight="1">
      <c r="B26" s="133"/>
      <c r="C26" s="134"/>
      <c r="D26" s="134"/>
      <c r="E26" s="411" t="s">
        <v>84</v>
      </c>
      <c r="F26" s="411"/>
      <c r="G26" s="411"/>
      <c r="H26" s="411"/>
      <c r="I26" s="135"/>
      <c r="J26" s="134"/>
      <c r="K26" s="136"/>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7"/>
      <c r="J28" s="87"/>
      <c r="K28" s="138"/>
    </row>
    <row r="29" spans="2:11" s="1" customFormat="1" ht="25.35" customHeight="1">
      <c r="B29" s="43"/>
      <c r="C29" s="44"/>
      <c r="D29" s="139" t="s">
        <v>51</v>
      </c>
      <c r="E29" s="44"/>
      <c r="F29" s="44"/>
      <c r="G29" s="44"/>
      <c r="H29" s="44"/>
      <c r="I29" s="129"/>
      <c r="J29" s="140">
        <f>ROUND(J98,2)</f>
        <v>0</v>
      </c>
      <c r="K29" s="47"/>
    </row>
    <row r="30" spans="2:11" s="1" customFormat="1" ht="6.95" customHeight="1">
      <c r="B30" s="43"/>
      <c r="C30" s="44"/>
      <c r="D30" s="87"/>
      <c r="E30" s="87"/>
      <c r="F30" s="87"/>
      <c r="G30" s="87"/>
      <c r="H30" s="87"/>
      <c r="I30" s="137"/>
      <c r="J30" s="87"/>
      <c r="K30" s="138"/>
    </row>
    <row r="31" spans="2:11" s="1" customFormat="1" ht="14.45" customHeight="1">
      <c r="B31" s="43"/>
      <c r="C31" s="44"/>
      <c r="D31" s="44"/>
      <c r="E31" s="44"/>
      <c r="F31" s="48" t="s">
        <v>53</v>
      </c>
      <c r="G31" s="44"/>
      <c r="H31" s="44"/>
      <c r="I31" s="141" t="s">
        <v>52</v>
      </c>
      <c r="J31" s="48" t="s">
        <v>54</v>
      </c>
      <c r="K31" s="47"/>
    </row>
    <row r="32" spans="2:11" s="1" customFormat="1" ht="14.45" customHeight="1">
      <c r="B32" s="43"/>
      <c r="C32" s="44"/>
      <c r="D32" s="51" t="s">
        <v>55</v>
      </c>
      <c r="E32" s="51" t="s">
        <v>56</v>
      </c>
      <c r="F32" s="142">
        <f>ROUND(SUM(BE98:BE735),2)</f>
        <v>0</v>
      </c>
      <c r="G32" s="44"/>
      <c r="H32" s="44"/>
      <c r="I32" s="143">
        <v>0.21</v>
      </c>
      <c r="J32" s="142">
        <f>ROUND(ROUND((SUM(BE98:BE735)),2)*I32,2)</f>
        <v>0</v>
      </c>
      <c r="K32" s="47"/>
    </row>
    <row r="33" spans="2:11" s="1" customFormat="1" ht="14.45" customHeight="1">
      <c r="B33" s="43"/>
      <c r="C33" s="44"/>
      <c r="D33" s="44"/>
      <c r="E33" s="51" t="s">
        <v>57</v>
      </c>
      <c r="F33" s="142">
        <f>ROUND(SUM(BF98:BF735),2)</f>
        <v>0</v>
      </c>
      <c r="G33" s="44"/>
      <c r="H33" s="44"/>
      <c r="I33" s="143">
        <v>0.15</v>
      </c>
      <c r="J33" s="142">
        <f>ROUND(ROUND((SUM(BF98:BF735)),2)*I33,2)</f>
        <v>0</v>
      </c>
      <c r="K33" s="47"/>
    </row>
    <row r="34" spans="2:11" s="1" customFormat="1" ht="14.45" customHeight="1" hidden="1">
      <c r="B34" s="43"/>
      <c r="C34" s="44"/>
      <c r="D34" s="44"/>
      <c r="E34" s="51" t="s">
        <v>58</v>
      </c>
      <c r="F34" s="142">
        <f>ROUND(SUM(BG98:BG735),2)</f>
        <v>0</v>
      </c>
      <c r="G34" s="44"/>
      <c r="H34" s="44"/>
      <c r="I34" s="143">
        <v>0.21</v>
      </c>
      <c r="J34" s="142">
        <v>0</v>
      </c>
      <c r="K34" s="47"/>
    </row>
    <row r="35" spans="2:11" s="1" customFormat="1" ht="14.45" customHeight="1" hidden="1">
      <c r="B35" s="43"/>
      <c r="C35" s="44"/>
      <c r="D35" s="44"/>
      <c r="E35" s="51" t="s">
        <v>59</v>
      </c>
      <c r="F35" s="142">
        <f>ROUND(SUM(BH98:BH735),2)</f>
        <v>0</v>
      </c>
      <c r="G35" s="44"/>
      <c r="H35" s="44"/>
      <c r="I35" s="143">
        <v>0.15</v>
      </c>
      <c r="J35" s="142">
        <v>0</v>
      </c>
      <c r="K35" s="47"/>
    </row>
    <row r="36" spans="2:11" s="1" customFormat="1" ht="14.45" customHeight="1" hidden="1">
      <c r="B36" s="43"/>
      <c r="C36" s="44"/>
      <c r="D36" s="44"/>
      <c r="E36" s="51" t="s">
        <v>60</v>
      </c>
      <c r="F36" s="142">
        <f>ROUND(SUM(BI98:BI735),2)</f>
        <v>0</v>
      </c>
      <c r="G36" s="44"/>
      <c r="H36" s="44"/>
      <c r="I36" s="143">
        <v>0</v>
      </c>
      <c r="J36" s="142">
        <v>0</v>
      </c>
      <c r="K36" s="47"/>
    </row>
    <row r="37" spans="2:11" s="1" customFormat="1" ht="6.95" customHeight="1">
      <c r="B37" s="43"/>
      <c r="C37" s="44"/>
      <c r="D37" s="44"/>
      <c r="E37" s="44"/>
      <c r="F37" s="44"/>
      <c r="G37" s="44"/>
      <c r="H37" s="44"/>
      <c r="I37" s="129"/>
      <c r="J37" s="44"/>
      <c r="K37" s="47"/>
    </row>
    <row r="38" spans="2:11" s="1" customFormat="1" ht="25.35" customHeight="1">
      <c r="B38" s="43"/>
      <c r="C38" s="144"/>
      <c r="D38" s="145" t="s">
        <v>61</v>
      </c>
      <c r="E38" s="81"/>
      <c r="F38" s="81"/>
      <c r="G38" s="146" t="s">
        <v>62</v>
      </c>
      <c r="H38" s="147" t="s">
        <v>63</v>
      </c>
      <c r="I38" s="148"/>
      <c r="J38" s="149">
        <f>SUM(J29:J36)</f>
        <v>0</v>
      </c>
      <c r="K38" s="150"/>
    </row>
    <row r="39" spans="2:11" s="1" customFormat="1" ht="14.45" customHeight="1">
      <c r="B39" s="58"/>
      <c r="C39" s="59"/>
      <c r="D39" s="59"/>
      <c r="E39" s="59"/>
      <c r="F39" s="59"/>
      <c r="G39" s="59"/>
      <c r="H39" s="59"/>
      <c r="I39" s="151"/>
      <c r="J39" s="59"/>
      <c r="K39" s="60"/>
    </row>
    <row r="43" spans="2:11" s="1" customFormat="1" ht="6.95" customHeight="1">
      <c r="B43" s="152"/>
      <c r="C43" s="153"/>
      <c r="D43" s="153"/>
      <c r="E43" s="153"/>
      <c r="F43" s="153"/>
      <c r="G43" s="153"/>
      <c r="H43" s="153"/>
      <c r="I43" s="154"/>
      <c r="J43" s="153"/>
      <c r="K43" s="155"/>
    </row>
    <row r="44" spans="2:11" s="1" customFormat="1" ht="36.95" customHeight="1">
      <c r="B44" s="43"/>
      <c r="C44" s="31" t="s">
        <v>145</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8" t="s">
        <v>18</v>
      </c>
      <c r="D46" s="44"/>
      <c r="E46" s="44"/>
      <c r="F46" s="44"/>
      <c r="G46" s="44"/>
      <c r="H46" s="44"/>
      <c r="I46" s="129"/>
      <c r="J46" s="44"/>
      <c r="K46" s="47"/>
    </row>
    <row r="47" spans="2:11" s="1" customFormat="1" ht="22.5" customHeight="1">
      <c r="B47" s="43"/>
      <c r="C47" s="44"/>
      <c r="D47" s="44"/>
      <c r="E47" s="416" t="str">
        <f>E7</f>
        <v>Sklad posypového materiálu SÚS Seč - Etapa 1</v>
      </c>
      <c r="F47" s="422"/>
      <c r="G47" s="422"/>
      <c r="H47" s="422"/>
      <c r="I47" s="129"/>
      <c r="J47" s="44"/>
      <c r="K47" s="47"/>
    </row>
    <row r="48" spans="2:11" ht="15">
      <c r="B48" s="29"/>
      <c r="C48" s="38" t="s">
        <v>140</v>
      </c>
      <c r="D48" s="30"/>
      <c r="E48" s="30"/>
      <c r="F48" s="30"/>
      <c r="G48" s="30"/>
      <c r="H48" s="30"/>
      <c r="I48" s="128"/>
      <c r="J48" s="30"/>
      <c r="K48" s="32"/>
    </row>
    <row r="49" spans="2:11" s="1" customFormat="1" ht="22.5" customHeight="1">
      <c r="B49" s="43"/>
      <c r="C49" s="44"/>
      <c r="D49" s="44"/>
      <c r="E49" s="416" t="s">
        <v>269</v>
      </c>
      <c r="F49" s="417"/>
      <c r="G49" s="417"/>
      <c r="H49" s="417"/>
      <c r="I49" s="129"/>
      <c r="J49" s="44"/>
      <c r="K49" s="47"/>
    </row>
    <row r="50" spans="2:11" s="1" customFormat="1" ht="14.45" customHeight="1">
      <c r="B50" s="43"/>
      <c r="C50" s="38" t="s">
        <v>142</v>
      </c>
      <c r="D50" s="44"/>
      <c r="E50" s="44"/>
      <c r="F50" s="44"/>
      <c r="G50" s="44"/>
      <c r="H50" s="44"/>
      <c r="I50" s="129"/>
      <c r="J50" s="44"/>
      <c r="K50" s="47"/>
    </row>
    <row r="51" spans="2:11" s="1" customFormat="1" ht="23.25" customHeight="1">
      <c r="B51" s="43"/>
      <c r="C51" s="44"/>
      <c r="D51" s="44"/>
      <c r="E51" s="418" t="str">
        <f>E11</f>
        <v>SO-01.1 - Soupis prací - budova skladu</v>
      </c>
      <c r="F51" s="417"/>
      <c r="G51" s="417"/>
      <c r="H51" s="417"/>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8" t="s">
        <v>26</v>
      </c>
      <c r="D53" s="44"/>
      <c r="E53" s="44"/>
      <c r="F53" s="36" t="str">
        <f>F14</f>
        <v>Seč</v>
      </c>
      <c r="G53" s="44"/>
      <c r="H53" s="44"/>
      <c r="I53" s="130" t="s">
        <v>28</v>
      </c>
      <c r="J53" s="131" t="str">
        <f>IF(J14="","",J14)</f>
        <v>28.2.2017</v>
      </c>
      <c r="K53" s="47"/>
    </row>
    <row r="54" spans="2:11" s="1" customFormat="1" ht="6.95" customHeight="1">
      <c r="B54" s="43"/>
      <c r="C54" s="44"/>
      <c r="D54" s="44"/>
      <c r="E54" s="44"/>
      <c r="F54" s="44"/>
      <c r="G54" s="44"/>
      <c r="H54" s="44"/>
      <c r="I54" s="129"/>
      <c r="J54" s="44"/>
      <c r="K54" s="47"/>
    </row>
    <row r="55" spans="2:11" s="1" customFormat="1" ht="15">
      <c r="B55" s="43"/>
      <c r="C55" s="38" t="s">
        <v>36</v>
      </c>
      <c r="D55" s="44"/>
      <c r="E55" s="44"/>
      <c r="F55" s="36" t="str">
        <f>E17</f>
        <v>Správa a údržba silnic Plzeňského kraje, p.o.</v>
      </c>
      <c r="G55" s="44"/>
      <c r="H55" s="44"/>
      <c r="I55" s="130" t="s">
        <v>44</v>
      </c>
      <c r="J55" s="36" t="str">
        <f>E23</f>
        <v>projectstudio8 s.r.o.</v>
      </c>
      <c r="K55" s="47"/>
    </row>
    <row r="56" spans="2:11" s="1" customFormat="1" ht="14.45" customHeight="1">
      <c r="B56" s="43"/>
      <c r="C56" s="38" t="s">
        <v>42</v>
      </c>
      <c r="D56" s="44"/>
      <c r="E56" s="44"/>
      <c r="F56" s="36" t="str">
        <f>IF(E20="","",E20)</f>
        <v/>
      </c>
      <c r="G56" s="44"/>
      <c r="H56" s="44"/>
      <c r="I56" s="129"/>
      <c r="J56" s="44"/>
      <c r="K56" s="47"/>
    </row>
    <row r="57" spans="2:11" s="1" customFormat="1" ht="10.35" customHeight="1">
      <c r="B57" s="43"/>
      <c r="C57" s="44"/>
      <c r="D57" s="44"/>
      <c r="E57" s="44"/>
      <c r="F57" s="44"/>
      <c r="G57" s="44"/>
      <c r="H57" s="44"/>
      <c r="I57" s="129"/>
      <c r="J57" s="44"/>
      <c r="K57" s="47"/>
    </row>
    <row r="58" spans="2:11" s="1" customFormat="1" ht="29.25" customHeight="1">
      <c r="B58" s="43"/>
      <c r="C58" s="156" t="s">
        <v>146</v>
      </c>
      <c r="D58" s="144"/>
      <c r="E58" s="144"/>
      <c r="F58" s="144"/>
      <c r="G58" s="144"/>
      <c r="H58" s="144"/>
      <c r="I58" s="157"/>
      <c r="J58" s="158" t="s">
        <v>147</v>
      </c>
      <c r="K58" s="159"/>
    </row>
    <row r="59" spans="2:11" s="1" customFormat="1" ht="10.35" customHeight="1">
      <c r="B59" s="43"/>
      <c r="C59" s="44"/>
      <c r="D59" s="44"/>
      <c r="E59" s="44"/>
      <c r="F59" s="44"/>
      <c r="G59" s="44"/>
      <c r="H59" s="44"/>
      <c r="I59" s="129"/>
      <c r="J59" s="44"/>
      <c r="K59" s="47"/>
    </row>
    <row r="60" spans="2:47" s="1" customFormat="1" ht="29.25" customHeight="1">
      <c r="B60" s="43"/>
      <c r="C60" s="160" t="s">
        <v>148</v>
      </c>
      <c r="D60" s="44"/>
      <c r="E60" s="44"/>
      <c r="F60" s="44"/>
      <c r="G60" s="44"/>
      <c r="H60" s="44"/>
      <c r="I60" s="129"/>
      <c r="J60" s="140">
        <f>J98</f>
        <v>0</v>
      </c>
      <c r="K60" s="47"/>
      <c r="AU60" s="25" t="s">
        <v>149</v>
      </c>
    </row>
    <row r="61" spans="2:11" s="8" customFormat="1" ht="24.95" customHeight="1">
      <c r="B61" s="161"/>
      <c r="C61" s="162"/>
      <c r="D61" s="163" t="s">
        <v>150</v>
      </c>
      <c r="E61" s="164"/>
      <c r="F61" s="164"/>
      <c r="G61" s="164"/>
      <c r="H61" s="164"/>
      <c r="I61" s="165"/>
      <c r="J61" s="166">
        <f>J99</f>
        <v>0</v>
      </c>
      <c r="K61" s="167"/>
    </row>
    <row r="62" spans="2:11" s="9" customFormat="1" ht="19.9" customHeight="1">
      <c r="B62" s="168"/>
      <c r="C62" s="169"/>
      <c r="D62" s="170" t="s">
        <v>151</v>
      </c>
      <c r="E62" s="171"/>
      <c r="F62" s="171"/>
      <c r="G62" s="171"/>
      <c r="H62" s="171"/>
      <c r="I62" s="172"/>
      <c r="J62" s="173">
        <f>J100</f>
        <v>0</v>
      </c>
      <c r="K62" s="174"/>
    </row>
    <row r="63" spans="2:11" s="9" customFormat="1" ht="19.9" customHeight="1">
      <c r="B63" s="168"/>
      <c r="C63" s="169"/>
      <c r="D63" s="170" t="s">
        <v>271</v>
      </c>
      <c r="E63" s="171"/>
      <c r="F63" s="171"/>
      <c r="G63" s="171"/>
      <c r="H63" s="171"/>
      <c r="I63" s="172"/>
      <c r="J63" s="173">
        <f>J213</f>
        <v>0</v>
      </c>
      <c r="K63" s="174"/>
    </row>
    <row r="64" spans="2:11" s="9" customFormat="1" ht="19.9" customHeight="1">
      <c r="B64" s="168"/>
      <c r="C64" s="169"/>
      <c r="D64" s="170" t="s">
        <v>272</v>
      </c>
      <c r="E64" s="171"/>
      <c r="F64" s="171"/>
      <c r="G64" s="171"/>
      <c r="H64" s="171"/>
      <c r="I64" s="172"/>
      <c r="J64" s="173">
        <f>J278</f>
        <v>0</v>
      </c>
      <c r="K64" s="174"/>
    </row>
    <row r="65" spans="2:11" s="9" customFormat="1" ht="19.9" customHeight="1">
      <c r="B65" s="168"/>
      <c r="C65" s="169"/>
      <c r="D65" s="170" t="s">
        <v>273</v>
      </c>
      <c r="E65" s="171"/>
      <c r="F65" s="171"/>
      <c r="G65" s="171"/>
      <c r="H65" s="171"/>
      <c r="I65" s="172"/>
      <c r="J65" s="173">
        <f>J352</f>
        <v>0</v>
      </c>
      <c r="K65" s="174"/>
    </row>
    <row r="66" spans="2:11" s="9" customFormat="1" ht="19.9" customHeight="1">
      <c r="B66" s="168"/>
      <c r="C66" s="169"/>
      <c r="D66" s="170" t="s">
        <v>274</v>
      </c>
      <c r="E66" s="171"/>
      <c r="F66" s="171"/>
      <c r="G66" s="171"/>
      <c r="H66" s="171"/>
      <c r="I66" s="172"/>
      <c r="J66" s="173">
        <f>J374</f>
        <v>0</v>
      </c>
      <c r="K66" s="174"/>
    </row>
    <row r="67" spans="2:11" s="9" customFormat="1" ht="19.9" customHeight="1">
      <c r="B67" s="168"/>
      <c r="C67" s="169"/>
      <c r="D67" s="170" t="s">
        <v>152</v>
      </c>
      <c r="E67" s="171"/>
      <c r="F67" s="171"/>
      <c r="G67" s="171"/>
      <c r="H67" s="171"/>
      <c r="I67" s="172"/>
      <c r="J67" s="173">
        <f>J466</f>
        <v>0</v>
      </c>
      <c r="K67" s="174"/>
    </row>
    <row r="68" spans="2:11" s="9" customFormat="1" ht="19.9" customHeight="1">
      <c r="B68" s="168"/>
      <c r="C68" s="169"/>
      <c r="D68" s="170" t="s">
        <v>153</v>
      </c>
      <c r="E68" s="171"/>
      <c r="F68" s="171"/>
      <c r="G68" s="171"/>
      <c r="H68" s="171"/>
      <c r="I68" s="172"/>
      <c r="J68" s="173">
        <f>J554</f>
        <v>0</v>
      </c>
      <c r="K68" s="174"/>
    </row>
    <row r="69" spans="2:11" s="9" customFormat="1" ht="19.9" customHeight="1">
      <c r="B69" s="168"/>
      <c r="C69" s="169"/>
      <c r="D69" s="170" t="s">
        <v>154</v>
      </c>
      <c r="E69" s="171"/>
      <c r="F69" s="171"/>
      <c r="G69" s="171"/>
      <c r="H69" s="171"/>
      <c r="I69" s="172"/>
      <c r="J69" s="173">
        <f>J564</f>
        <v>0</v>
      </c>
      <c r="K69" s="174"/>
    </row>
    <row r="70" spans="2:11" s="8" customFormat="1" ht="24.95" customHeight="1">
      <c r="B70" s="161"/>
      <c r="C70" s="162"/>
      <c r="D70" s="163" t="s">
        <v>155</v>
      </c>
      <c r="E70" s="164"/>
      <c r="F70" s="164"/>
      <c r="G70" s="164"/>
      <c r="H70" s="164"/>
      <c r="I70" s="165"/>
      <c r="J70" s="166">
        <f>J567</f>
        <v>0</v>
      </c>
      <c r="K70" s="167"/>
    </row>
    <row r="71" spans="2:11" s="9" customFormat="1" ht="19.9" customHeight="1">
      <c r="B71" s="168"/>
      <c r="C71" s="169"/>
      <c r="D71" s="170" t="s">
        <v>275</v>
      </c>
      <c r="E71" s="171"/>
      <c r="F71" s="171"/>
      <c r="G71" s="171"/>
      <c r="H71" s="171"/>
      <c r="I71" s="172"/>
      <c r="J71" s="173">
        <f>J568</f>
        <v>0</v>
      </c>
      <c r="K71" s="174"/>
    </row>
    <row r="72" spans="2:11" s="9" customFormat="1" ht="19.9" customHeight="1">
      <c r="B72" s="168"/>
      <c r="C72" s="169"/>
      <c r="D72" s="170" t="s">
        <v>276</v>
      </c>
      <c r="E72" s="171"/>
      <c r="F72" s="171"/>
      <c r="G72" s="171"/>
      <c r="H72" s="171"/>
      <c r="I72" s="172"/>
      <c r="J72" s="173">
        <f>J598</f>
        <v>0</v>
      </c>
      <c r="K72" s="174"/>
    </row>
    <row r="73" spans="2:11" s="9" customFormat="1" ht="19.9" customHeight="1">
      <c r="B73" s="168"/>
      <c r="C73" s="169"/>
      <c r="D73" s="170" t="s">
        <v>277</v>
      </c>
      <c r="E73" s="171"/>
      <c r="F73" s="171"/>
      <c r="G73" s="171"/>
      <c r="H73" s="171"/>
      <c r="I73" s="172"/>
      <c r="J73" s="173">
        <f>J625</f>
        <v>0</v>
      </c>
      <c r="K73" s="174"/>
    </row>
    <row r="74" spans="2:11" s="9" customFormat="1" ht="19.9" customHeight="1">
      <c r="B74" s="168"/>
      <c r="C74" s="169"/>
      <c r="D74" s="170" t="s">
        <v>278</v>
      </c>
      <c r="E74" s="171"/>
      <c r="F74" s="171"/>
      <c r="G74" s="171"/>
      <c r="H74" s="171"/>
      <c r="I74" s="172"/>
      <c r="J74" s="173">
        <f>J683</f>
        <v>0</v>
      </c>
      <c r="K74" s="174"/>
    </row>
    <row r="75" spans="2:11" s="9" customFormat="1" ht="19.9" customHeight="1">
      <c r="B75" s="168"/>
      <c r="C75" s="169"/>
      <c r="D75" s="170" t="s">
        <v>279</v>
      </c>
      <c r="E75" s="171"/>
      <c r="F75" s="171"/>
      <c r="G75" s="171"/>
      <c r="H75" s="171"/>
      <c r="I75" s="172"/>
      <c r="J75" s="173">
        <f>J699</f>
        <v>0</v>
      </c>
      <c r="K75" s="174"/>
    </row>
    <row r="76" spans="2:11" s="9" customFormat="1" ht="19.9" customHeight="1">
      <c r="B76" s="168"/>
      <c r="C76" s="169"/>
      <c r="D76" s="170" t="s">
        <v>280</v>
      </c>
      <c r="E76" s="171"/>
      <c r="F76" s="171"/>
      <c r="G76" s="171"/>
      <c r="H76" s="171"/>
      <c r="I76" s="172"/>
      <c r="J76" s="173">
        <f>J724</f>
        <v>0</v>
      </c>
      <c r="K76" s="174"/>
    </row>
    <row r="77" spans="2:11" s="1" customFormat="1" ht="21.75" customHeight="1">
      <c r="B77" s="43"/>
      <c r="C77" s="44"/>
      <c r="D77" s="44"/>
      <c r="E77" s="44"/>
      <c r="F77" s="44"/>
      <c r="G77" s="44"/>
      <c r="H77" s="44"/>
      <c r="I77" s="129"/>
      <c r="J77" s="44"/>
      <c r="K77" s="47"/>
    </row>
    <row r="78" spans="2:11" s="1" customFormat="1" ht="6.95" customHeight="1">
      <c r="B78" s="58"/>
      <c r="C78" s="59"/>
      <c r="D78" s="59"/>
      <c r="E78" s="59"/>
      <c r="F78" s="59"/>
      <c r="G78" s="59"/>
      <c r="H78" s="59"/>
      <c r="I78" s="151"/>
      <c r="J78" s="59"/>
      <c r="K78" s="60"/>
    </row>
    <row r="82" spans="2:12" s="1" customFormat="1" ht="6.95" customHeight="1">
      <c r="B82" s="61"/>
      <c r="C82" s="62"/>
      <c r="D82" s="62"/>
      <c r="E82" s="62"/>
      <c r="F82" s="62"/>
      <c r="G82" s="62"/>
      <c r="H82" s="62"/>
      <c r="I82" s="154"/>
      <c r="J82" s="62"/>
      <c r="K82" s="62"/>
      <c r="L82" s="63"/>
    </row>
    <row r="83" spans="2:12" s="1" customFormat="1" ht="36.95" customHeight="1">
      <c r="B83" s="43"/>
      <c r="C83" s="64" t="s">
        <v>157</v>
      </c>
      <c r="D83" s="65"/>
      <c r="E83" s="65"/>
      <c r="F83" s="65"/>
      <c r="G83" s="65"/>
      <c r="H83" s="65"/>
      <c r="I83" s="175"/>
      <c r="J83" s="65"/>
      <c r="K83" s="65"/>
      <c r="L83" s="63"/>
    </row>
    <row r="84" spans="2:12" s="1" customFormat="1" ht="6.95" customHeight="1">
      <c r="B84" s="43"/>
      <c r="C84" s="65"/>
      <c r="D84" s="65"/>
      <c r="E84" s="65"/>
      <c r="F84" s="65"/>
      <c r="G84" s="65"/>
      <c r="H84" s="65"/>
      <c r="I84" s="175"/>
      <c r="J84" s="65"/>
      <c r="K84" s="65"/>
      <c r="L84" s="63"/>
    </row>
    <row r="85" spans="2:12" s="1" customFormat="1" ht="14.45" customHeight="1">
      <c r="B85" s="43"/>
      <c r="C85" s="67" t="s">
        <v>18</v>
      </c>
      <c r="D85" s="65"/>
      <c r="E85" s="65"/>
      <c r="F85" s="65"/>
      <c r="G85" s="65"/>
      <c r="H85" s="65"/>
      <c r="I85" s="175"/>
      <c r="J85" s="65"/>
      <c r="K85" s="65"/>
      <c r="L85" s="63"/>
    </row>
    <row r="86" spans="2:12" s="1" customFormat="1" ht="22.5" customHeight="1">
      <c r="B86" s="43"/>
      <c r="C86" s="65"/>
      <c r="D86" s="65"/>
      <c r="E86" s="419" t="str">
        <f>E7</f>
        <v>Sklad posypového materiálu SÚS Seč - Etapa 1</v>
      </c>
      <c r="F86" s="420"/>
      <c r="G86" s="420"/>
      <c r="H86" s="420"/>
      <c r="I86" s="175"/>
      <c r="J86" s="65"/>
      <c r="K86" s="65"/>
      <c r="L86" s="63"/>
    </row>
    <row r="87" spans="2:12" ht="15">
      <c r="B87" s="29"/>
      <c r="C87" s="67" t="s">
        <v>140</v>
      </c>
      <c r="D87" s="176"/>
      <c r="E87" s="176"/>
      <c r="F87" s="176"/>
      <c r="G87" s="176"/>
      <c r="H87" s="176"/>
      <c r="J87" s="176"/>
      <c r="K87" s="176"/>
      <c r="L87" s="177"/>
    </row>
    <row r="88" spans="2:12" s="1" customFormat="1" ht="22.5" customHeight="1">
      <c r="B88" s="43"/>
      <c r="C88" s="65"/>
      <c r="D88" s="65"/>
      <c r="E88" s="419" t="s">
        <v>269</v>
      </c>
      <c r="F88" s="421"/>
      <c r="G88" s="421"/>
      <c r="H88" s="421"/>
      <c r="I88" s="175"/>
      <c r="J88" s="65"/>
      <c r="K88" s="65"/>
      <c r="L88" s="63"/>
    </row>
    <row r="89" spans="2:12" s="1" customFormat="1" ht="14.45" customHeight="1">
      <c r="B89" s="43"/>
      <c r="C89" s="67" t="s">
        <v>142</v>
      </c>
      <c r="D89" s="65"/>
      <c r="E89" s="65"/>
      <c r="F89" s="65"/>
      <c r="G89" s="65"/>
      <c r="H89" s="65"/>
      <c r="I89" s="175"/>
      <c r="J89" s="65"/>
      <c r="K89" s="65"/>
      <c r="L89" s="63"/>
    </row>
    <row r="90" spans="2:12" s="1" customFormat="1" ht="23.25" customHeight="1">
      <c r="B90" s="43"/>
      <c r="C90" s="65"/>
      <c r="D90" s="65"/>
      <c r="E90" s="383" t="str">
        <f>E11</f>
        <v>SO-01.1 - Soupis prací - budova skladu</v>
      </c>
      <c r="F90" s="421"/>
      <c r="G90" s="421"/>
      <c r="H90" s="421"/>
      <c r="I90" s="175"/>
      <c r="J90" s="65"/>
      <c r="K90" s="65"/>
      <c r="L90" s="63"/>
    </row>
    <row r="91" spans="2:12" s="1" customFormat="1" ht="6.95" customHeight="1">
      <c r="B91" s="43"/>
      <c r="C91" s="65"/>
      <c r="D91" s="65"/>
      <c r="E91" s="65"/>
      <c r="F91" s="65"/>
      <c r="G91" s="65"/>
      <c r="H91" s="65"/>
      <c r="I91" s="175"/>
      <c r="J91" s="65"/>
      <c r="K91" s="65"/>
      <c r="L91" s="63"/>
    </row>
    <row r="92" spans="2:12" s="1" customFormat="1" ht="18" customHeight="1">
      <c r="B92" s="43"/>
      <c r="C92" s="67" t="s">
        <v>26</v>
      </c>
      <c r="D92" s="65"/>
      <c r="E92" s="65"/>
      <c r="F92" s="178" t="str">
        <f>F14</f>
        <v>Seč</v>
      </c>
      <c r="G92" s="65"/>
      <c r="H92" s="65"/>
      <c r="I92" s="179" t="s">
        <v>28</v>
      </c>
      <c r="J92" s="75" t="str">
        <f>IF(J14="","",J14)</f>
        <v>28.2.2017</v>
      </c>
      <c r="K92" s="65"/>
      <c r="L92" s="63"/>
    </row>
    <row r="93" spans="2:12" s="1" customFormat="1" ht="6.95" customHeight="1">
      <c r="B93" s="43"/>
      <c r="C93" s="65"/>
      <c r="D93" s="65"/>
      <c r="E93" s="65"/>
      <c r="F93" s="65"/>
      <c r="G93" s="65"/>
      <c r="H93" s="65"/>
      <c r="I93" s="175"/>
      <c r="J93" s="65"/>
      <c r="K93" s="65"/>
      <c r="L93" s="63"/>
    </row>
    <row r="94" spans="2:12" s="1" customFormat="1" ht="15">
      <c r="B94" s="43"/>
      <c r="C94" s="67" t="s">
        <v>36</v>
      </c>
      <c r="D94" s="65"/>
      <c r="E94" s="65"/>
      <c r="F94" s="178" t="str">
        <f>E17</f>
        <v>Správa a údržba silnic Plzeňského kraje, p.o.</v>
      </c>
      <c r="G94" s="65"/>
      <c r="H94" s="65"/>
      <c r="I94" s="179" t="s">
        <v>44</v>
      </c>
      <c r="J94" s="178" t="str">
        <f>E23</f>
        <v>projectstudio8 s.r.o.</v>
      </c>
      <c r="K94" s="65"/>
      <c r="L94" s="63"/>
    </row>
    <row r="95" spans="2:12" s="1" customFormat="1" ht="14.45" customHeight="1">
      <c r="B95" s="43"/>
      <c r="C95" s="67" t="s">
        <v>42</v>
      </c>
      <c r="D95" s="65"/>
      <c r="E95" s="65"/>
      <c r="F95" s="178" t="str">
        <f>IF(E20="","",E20)</f>
        <v/>
      </c>
      <c r="G95" s="65"/>
      <c r="H95" s="65"/>
      <c r="I95" s="175"/>
      <c r="J95" s="65"/>
      <c r="K95" s="65"/>
      <c r="L95" s="63"/>
    </row>
    <row r="96" spans="2:12" s="1" customFormat="1" ht="10.35" customHeight="1">
      <c r="B96" s="43"/>
      <c r="C96" s="65"/>
      <c r="D96" s="65"/>
      <c r="E96" s="65"/>
      <c r="F96" s="65"/>
      <c r="G96" s="65"/>
      <c r="H96" s="65"/>
      <c r="I96" s="175"/>
      <c r="J96" s="65"/>
      <c r="K96" s="65"/>
      <c r="L96" s="63"/>
    </row>
    <row r="97" spans="2:20" s="10" customFormat="1" ht="29.25" customHeight="1">
      <c r="B97" s="180"/>
      <c r="C97" s="181" t="s">
        <v>158</v>
      </c>
      <c r="D97" s="182" t="s">
        <v>70</v>
      </c>
      <c r="E97" s="182" t="s">
        <v>66</v>
      </c>
      <c r="F97" s="182" t="s">
        <v>159</v>
      </c>
      <c r="G97" s="182" t="s">
        <v>160</v>
      </c>
      <c r="H97" s="182" t="s">
        <v>161</v>
      </c>
      <c r="I97" s="183" t="s">
        <v>162</v>
      </c>
      <c r="J97" s="182" t="s">
        <v>147</v>
      </c>
      <c r="K97" s="184" t="s">
        <v>163</v>
      </c>
      <c r="L97" s="185"/>
      <c r="M97" s="83" t="s">
        <v>164</v>
      </c>
      <c r="N97" s="84" t="s">
        <v>55</v>
      </c>
      <c r="O97" s="84" t="s">
        <v>165</v>
      </c>
      <c r="P97" s="84" t="s">
        <v>166</v>
      </c>
      <c r="Q97" s="84" t="s">
        <v>167</v>
      </c>
      <c r="R97" s="84" t="s">
        <v>168</v>
      </c>
      <c r="S97" s="84" t="s">
        <v>169</v>
      </c>
      <c r="T97" s="85" t="s">
        <v>170</v>
      </c>
    </row>
    <row r="98" spans="2:63" s="1" customFormat="1" ht="29.25" customHeight="1">
      <c r="B98" s="43"/>
      <c r="C98" s="89" t="s">
        <v>148</v>
      </c>
      <c r="D98" s="65"/>
      <c r="E98" s="65"/>
      <c r="F98" s="65"/>
      <c r="G98" s="65"/>
      <c r="H98" s="65"/>
      <c r="I98" s="175"/>
      <c r="J98" s="186">
        <f>BK98</f>
        <v>0</v>
      </c>
      <c r="K98" s="65"/>
      <c r="L98" s="63"/>
      <c r="M98" s="86"/>
      <c r="N98" s="87"/>
      <c r="O98" s="87"/>
      <c r="P98" s="187">
        <f>P99+P567</f>
        <v>0</v>
      </c>
      <c r="Q98" s="87"/>
      <c r="R98" s="187">
        <f>R99+R567</f>
        <v>3345.2797734400006</v>
      </c>
      <c r="S98" s="87"/>
      <c r="T98" s="188">
        <f>T99+T567</f>
        <v>368.72388</v>
      </c>
      <c r="AT98" s="25" t="s">
        <v>85</v>
      </c>
      <c r="AU98" s="25" t="s">
        <v>149</v>
      </c>
      <c r="BK98" s="189">
        <f>BK99+BK567</f>
        <v>0</v>
      </c>
    </row>
    <row r="99" spans="2:63" s="11" customFormat="1" ht="37.35" customHeight="1">
      <c r="B99" s="190"/>
      <c r="C99" s="191"/>
      <c r="D99" s="192" t="s">
        <v>85</v>
      </c>
      <c r="E99" s="193" t="s">
        <v>171</v>
      </c>
      <c r="F99" s="193" t="s">
        <v>172</v>
      </c>
      <c r="G99" s="191"/>
      <c r="H99" s="191"/>
      <c r="I99" s="194"/>
      <c r="J99" s="195">
        <f>BK99</f>
        <v>0</v>
      </c>
      <c r="K99" s="191"/>
      <c r="L99" s="196"/>
      <c r="M99" s="197"/>
      <c r="N99" s="198"/>
      <c r="O99" s="198"/>
      <c r="P99" s="199">
        <f>P100+P213+P278+P352+P374+P466+P554+P564</f>
        <v>0</v>
      </c>
      <c r="Q99" s="198"/>
      <c r="R99" s="199">
        <f>R100+R213+R278+R352+R374+R466+R554+R564</f>
        <v>3311.1232383200004</v>
      </c>
      <c r="S99" s="198"/>
      <c r="T99" s="200">
        <f>T100+T213+T278+T352+T374+T466+T554+T564</f>
        <v>368.72388</v>
      </c>
      <c r="AR99" s="201" t="s">
        <v>25</v>
      </c>
      <c r="AT99" s="202" t="s">
        <v>85</v>
      </c>
      <c r="AU99" s="202" t="s">
        <v>86</v>
      </c>
      <c r="AY99" s="201" t="s">
        <v>173</v>
      </c>
      <c r="BK99" s="203">
        <f>BK100+BK213+BK278+BK352+BK374+BK466+BK554+BK564</f>
        <v>0</v>
      </c>
    </row>
    <row r="100" spans="2:63" s="11" customFormat="1" ht="19.9" customHeight="1">
      <c r="B100" s="190"/>
      <c r="C100" s="191"/>
      <c r="D100" s="204" t="s">
        <v>85</v>
      </c>
      <c r="E100" s="205" t="s">
        <v>25</v>
      </c>
      <c r="F100" s="205" t="s">
        <v>174</v>
      </c>
      <c r="G100" s="191"/>
      <c r="H100" s="191"/>
      <c r="I100" s="194"/>
      <c r="J100" s="206">
        <f>BK100</f>
        <v>0</v>
      </c>
      <c r="K100" s="191"/>
      <c r="L100" s="196"/>
      <c r="M100" s="197"/>
      <c r="N100" s="198"/>
      <c r="O100" s="198"/>
      <c r="P100" s="199">
        <f>SUM(P101:P212)</f>
        <v>0</v>
      </c>
      <c r="Q100" s="198"/>
      <c r="R100" s="199">
        <f>SUM(R101:R212)</f>
        <v>25.422</v>
      </c>
      <c r="S100" s="198"/>
      <c r="T100" s="200">
        <f>SUM(T101:T212)</f>
        <v>368.72388</v>
      </c>
      <c r="AR100" s="201" t="s">
        <v>25</v>
      </c>
      <c r="AT100" s="202" t="s">
        <v>85</v>
      </c>
      <c r="AU100" s="202" t="s">
        <v>25</v>
      </c>
      <c r="AY100" s="201" t="s">
        <v>173</v>
      </c>
      <c r="BK100" s="203">
        <f>SUM(BK101:BK212)</f>
        <v>0</v>
      </c>
    </row>
    <row r="101" spans="2:65" s="1" customFormat="1" ht="44.25" customHeight="1">
      <c r="B101" s="43"/>
      <c r="C101" s="207" t="s">
        <v>25</v>
      </c>
      <c r="D101" s="207" t="s">
        <v>175</v>
      </c>
      <c r="E101" s="208" t="s">
        <v>281</v>
      </c>
      <c r="F101" s="209" t="s">
        <v>282</v>
      </c>
      <c r="G101" s="210" t="s">
        <v>206</v>
      </c>
      <c r="H101" s="211">
        <v>487.73</v>
      </c>
      <c r="I101" s="212"/>
      <c r="J101" s="213">
        <f>ROUND(I101*H101,2)</f>
        <v>0</v>
      </c>
      <c r="K101" s="209" t="s">
        <v>179</v>
      </c>
      <c r="L101" s="63"/>
      <c r="M101" s="214" t="s">
        <v>84</v>
      </c>
      <c r="N101" s="215" t="s">
        <v>56</v>
      </c>
      <c r="O101" s="44"/>
      <c r="P101" s="216">
        <f>O101*H101</f>
        <v>0</v>
      </c>
      <c r="Q101" s="216">
        <v>0</v>
      </c>
      <c r="R101" s="216">
        <f>Q101*H101</f>
        <v>0</v>
      </c>
      <c r="S101" s="216">
        <v>0.44</v>
      </c>
      <c r="T101" s="217">
        <f>S101*H101</f>
        <v>214.6012</v>
      </c>
      <c r="AR101" s="25" t="s">
        <v>180</v>
      </c>
      <c r="AT101" s="25" t="s">
        <v>175</v>
      </c>
      <c r="AU101" s="25" t="s">
        <v>94</v>
      </c>
      <c r="AY101" s="25" t="s">
        <v>173</v>
      </c>
      <c r="BE101" s="218">
        <f>IF(N101="základní",J101,0)</f>
        <v>0</v>
      </c>
      <c r="BF101" s="218">
        <f>IF(N101="snížená",J101,0)</f>
        <v>0</v>
      </c>
      <c r="BG101" s="218">
        <f>IF(N101="zákl. přenesená",J101,0)</f>
        <v>0</v>
      </c>
      <c r="BH101" s="218">
        <f>IF(N101="sníž. přenesená",J101,0)</f>
        <v>0</v>
      </c>
      <c r="BI101" s="218">
        <f>IF(N101="nulová",J101,0)</f>
        <v>0</v>
      </c>
      <c r="BJ101" s="25" t="s">
        <v>25</v>
      </c>
      <c r="BK101" s="218">
        <f>ROUND(I101*H101,2)</f>
        <v>0</v>
      </c>
      <c r="BL101" s="25" t="s">
        <v>180</v>
      </c>
      <c r="BM101" s="25" t="s">
        <v>283</v>
      </c>
    </row>
    <row r="102" spans="2:47" s="1" customFormat="1" ht="256.5">
      <c r="B102" s="43"/>
      <c r="C102" s="65"/>
      <c r="D102" s="219" t="s">
        <v>182</v>
      </c>
      <c r="E102" s="65"/>
      <c r="F102" s="220" t="s">
        <v>284</v>
      </c>
      <c r="G102" s="65"/>
      <c r="H102" s="65"/>
      <c r="I102" s="175"/>
      <c r="J102" s="65"/>
      <c r="K102" s="65"/>
      <c r="L102" s="63"/>
      <c r="M102" s="221"/>
      <c r="N102" s="44"/>
      <c r="O102" s="44"/>
      <c r="P102" s="44"/>
      <c r="Q102" s="44"/>
      <c r="R102" s="44"/>
      <c r="S102" s="44"/>
      <c r="T102" s="80"/>
      <c r="AT102" s="25" t="s">
        <v>182</v>
      </c>
      <c r="AU102" s="25" t="s">
        <v>94</v>
      </c>
    </row>
    <row r="103" spans="2:51" s="12" customFormat="1" ht="13.5">
      <c r="B103" s="222"/>
      <c r="C103" s="223"/>
      <c r="D103" s="219" t="s">
        <v>184</v>
      </c>
      <c r="E103" s="224" t="s">
        <v>84</v>
      </c>
      <c r="F103" s="225" t="s">
        <v>285</v>
      </c>
      <c r="G103" s="223"/>
      <c r="H103" s="226" t="s">
        <v>84</v>
      </c>
      <c r="I103" s="227"/>
      <c r="J103" s="223"/>
      <c r="K103" s="223"/>
      <c r="L103" s="228"/>
      <c r="M103" s="229"/>
      <c r="N103" s="230"/>
      <c r="O103" s="230"/>
      <c r="P103" s="230"/>
      <c r="Q103" s="230"/>
      <c r="R103" s="230"/>
      <c r="S103" s="230"/>
      <c r="T103" s="231"/>
      <c r="AT103" s="232" t="s">
        <v>184</v>
      </c>
      <c r="AU103" s="232" t="s">
        <v>94</v>
      </c>
      <c r="AV103" s="12" t="s">
        <v>25</v>
      </c>
      <c r="AW103" s="12" t="s">
        <v>48</v>
      </c>
      <c r="AX103" s="12" t="s">
        <v>86</v>
      </c>
      <c r="AY103" s="232" t="s">
        <v>173</v>
      </c>
    </row>
    <row r="104" spans="2:51" s="13" customFormat="1" ht="13.5">
      <c r="B104" s="233"/>
      <c r="C104" s="234"/>
      <c r="D104" s="219" t="s">
        <v>184</v>
      </c>
      <c r="E104" s="235" t="s">
        <v>84</v>
      </c>
      <c r="F104" s="236" t="s">
        <v>286</v>
      </c>
      <c r="G104" s="234"/>
      <c r="H104" s="237">
        <v>487.73</v>
      </c>
      <c r="I104" s="238"/>
      <c r="J104" s="234"/>
      <c r="K104" s="234"/>
      <c r="L104" s="239"/>
      <c r="M104" s="240"/>
      <c r="N104" s="241"/>
      <c r="O104" s="241"/>
      <c r="P104" s="241"/>
      <c r="Q104" s="241"/>
      <c r="R104" s="241"/>
      <c r="S104" s="241"/>
      <c r="T104" s="242"/>
      <c r="AT104" s="243" t="s">
        <v>184</v>
      </c>
      <c r="AU104" s="243" t="s">
        <v>94</v>
      </c>
      <c r="AV104" s="13" t="s">
        <v>94</v>
      </c>
      <c r="AW104" s="13" t="s">
        <v>48</v>
      </c>
      <c r="AX104" s="13" t="s">
        <v>86</v>
      </c>
      <c r="AY104" s="243" t="s">
        <v>173</v>
      </c>
    </row>
    <row r="105" spans="2:51" s="14" customFormat="1" ht="13.5">
      <c r="B105" s="244"/>
      <c r="C105" s="245"/>
      <c r="D105" s="219" t="s">
        <v>184</v>
      </c>
      <c r="E105" s="246" t="s">
        <v>84</v>
      </c>
      <c r="F105" s="247" t="s">
        <v>188</v>
      </c>
      <c r="G105" s="245"/>
      <c r="H105" s="248">
        <v>487.73</v>
      </c>
      <c r="I105" s="249"/>
      <c r="J105" s="245"/>
      <c r="K105" s="245"/>
      <c r="L105" s="250"/>
      <c r="M105" s="251"/>
      <c r="N105" s="252"/>
      <c r="O105" s="252"/>
      <c r="P105" s="252"/>
      <c r="Q105" s="252"/>
      <c r="R105" s="252"/>
      <c r="S105" s="252"/>
      <c r="T105" s="253"/>
      <c r="AT105" s="254" t="s">
        <v>184</v>
      </c>
      <c r="AU105" s="254" t="s">
        <v>94</v>
      </c>
      <c r="AV105" s="14" t="s">
        <v>189</v>
      </c>
      <c r="AW105" s="14" t="s">
        <v>48</v>
      </c>
      <c r="AX105" s="14" t="s">
        <v>86</v>
      </c>
      <c r="AY105" s="254" t="s">
        <v>173</v>
      </c>
    </row>
    <row r="106" spans="2:51" s="15" customFormat="1" ht="13.5">
      <c r="B106" s="255"/>
      <c r="C106" s="256"/>
      <c r="D106" s="257" t="s">
        <v>184</v>
      </c>
      <c r="E106" s="258" t="s">
        <v>84</v>
      </c>
      <c r="F106" s="259" t="s">
        <v>190</v>
      </c>
      <c r="G106" s="256"/>
      <c r="H106" s="260">
        <v>487.73</v>
      </c>
      <c r="I106" s="261"/>
      <c r="J106" s="256"/>
      <c r="K106" s="256"/>
      <c r="L106" s="262"/>
      <c r="M106" s="263"/>
      <c r="N106" s="264"/>
      <c r="O106" s="264"/>
      <c r="P106" s="264"/>
      <c r="Q106" s="264"/>
      <c r="R106" s="264"/>
      <c r="S106" s="264"/>
      <c r="T106" s="265"/>
      <c r="AT106" s="266" t="s">
        <v>184</v>
      </c>
      <c r="AU106" s="266" t="s">
        <v>94</v>
      </c>
      <c r="AV106" s="15" t="s">
        <v>180</v>
      </c>
      <c r="AW106" s="15" t="s">
        <v>48</v>
      </c>
      <c r="AX106" s="15" t="s">
        <v>25</v>
      </c>
      <c r="AY106" s="266" t="s">
        <v>173</v>
      </c>
    </row>
    <row r="107" spans="2:65" s="1" customFormat="1" ht="44.25" customHeight="1">
      <c r="B107" s="43"/>
      <c r="C107" s="207" t="s">
        <v>94</v>
      </c>
      <c r="D107" s="207" t="s">
        <v>175</v>
      </c>
      <c r="E107" s="208" t="s">
        <v>287</v>
      </c>
      <c r="F107" s="209" t="s">
        <v>288</v>
      </c>
      <c r="G107" s="210" t="s">
        <v>206</v>
      </c>
      <c r="H107" s="211">
        <v>487.73</v>
      </c>
      <c r="I107" s="212"/>
      <c r="J107" s="213">
        <f>ROUND(I107*H107,2)</f>
        <v>0</v>
      </c>
      <c r="K107" s="209" t="s">
        <v>179</v>
      </c>
      <c r="L107" s="63"/>
      <c r="M107" s="214" t="s">
        <v>84</v>
      </c>
      <c r="N107" s="215" t="s">
        <v>56</v>
      </c>
      <c r="O107" s="44"/>
      <c r="P107" s="216">
        <f>O107*H107</f>
        <v>0</v>
      </c>
      <c r="Q107" s="216">
        <v>0</v>
      </c>
      <c r="R107" s="216">
        <f>Q107*H107</f>
        <v>0</v>
      </c>
      <c r="S107" s="216">
        <v>0.316</v>
      </c>
      <c r="T107" s="217">
        <f>S107*H107</f>
        <v>154.12268</v>
      </c>
      <c r="AR107" s="25" t="s">
        <v>180</v>
      </c>
      <c r="AT107" s="25" t="s">
        <v>175</v>
      </c>
      <c r="AU107" s="25" t="s">
        <v>94</v>
      </c>
      <c r="AY107" s="25" t="s">
        <v>173</v>
      </c>
      <c r="BE107" s="218">
        <f>IF(N107="základní",J107,0)</f>
        <v>0</v>
      </c>
      <c r="BF107" s="218">
        <f>IF(N107="snížená",J107,0)</f>
        <v>0</v>
      </c>
      <c r="BG107" s="218">
        <f>IF(N107="zákl. přenesená",J107,0)</f>
        <v>0</v>
      </c>
      <c r="BH107" s="218">
        <f>IF(N107="sníž. přenesená",J107,0)</f>
        <v>0</v>
      </c>
      <c r="BI107" s="218">
        <f>IF(N107="nulová",J107,0)</f>
        <v>0</v>
      </c>
      <c r="BJ107" s="25" t="s">
        <v>25</v>
      </c>
      <c r="BK107" s="218">
        <f>ROUND(I107*H107,2)</f>
        <v>0</v>
      </c>
      <c r="BL107" s="25" t="s">
        <v>180</v>
      </c>
      <c r="BM107" s="25" t="s">
        <v>289</v>
      </c>
    </row>
    <row r="108" spans="2:47" s="1" customFormat="1" ht="256.5">
      <c r="B108" s="43"/>
      <c r="C108" s="65"/>
      <c r="D108" s="219" t="s">
        <v>182</v>
      </c>
      <c r="E108" s="65"/>
      <c r="F108" s="220" t="s">
        <v>284</v>
      </c>
      <c r="G108" s="65"/>
      <c r="H108" s="65"/>
      <c r="I108" s="175"/>
      <c r="J108" s="65"/>
      <c r="K108" s="65"/>
      <c r="L108" s="63"/>
      <c r="M108" s="221"/>
      <c r="N108" s="44"/>
      <c r="O108" s="44"/>
      <c r="P108" s="44"/>
      <c r="Q108" s="44"/>
      <c r="R108" s="44"/>
      <c r="S108" s="44"/>
      <c r="T108" s="80"/>
      <c r="AT108" s="25" t="s">
        <v>182</v>
      </c>
      <c r="AU108" s="25" t="s">
        <v>94</v>
      </c>
    </row>
    <row r="109" spans="2:51" s="12" customFormat="1" ht="13.5">
      <c r="B109" s="222"/>
      <c r="C109" s="223"/>
      <c r="D109" s="219" t="s">
        <v>184</v>
      </c>
      <c r="E109" s="224" t="s">
        <v>84</v>
      </c>
      <c r="F109" s="225" t="s">
        <v>285</v>
      </c>
      <c r="G109" s="223"/>
      <c r="H109" s="226" t="s">
        <v>84</v>
      </c>
      <c r="I109" s="227"/>
      <c r="J109" s="223"/>
      <c r="K109" s="223"/>
      <c r="L109" s="228"/>
      <c r="M109" s="229"/>
      <c r="N109" s="230"/>
      <c r="O109" s="230"/>
      <c r="P109" s="230"/>
      <c r="Q109" s="230"/>
      <c r="R109" s="230"/>
      <c r="S109" s="230"/>
      <c r="T109" s="231"/>
      <c r="AT109" s="232" t="s">
        <v>184</v>
      </c>
      <c r="AU109" s="232" t="s">
        <v>94</v>
      </c>
      <c r="AV109" s="12" t="s">
        <v>25</v>
      </c>
      <c r="AW109" s="12" t="s">
        <v>48</v>
      </c>
      <c r="AX109" s="12" t="s">
        <v>86</v>
      </c>
      <c r="AY109" s="232" t="s">
        <v>173</v>
      </c>
    </row>
    <row r="110" spans="2:51" s="13" customFormat="1" ht="13.5">
      <c r="B110" s="233"/>
      <c r="C110" s="234"/>
      <c r="D110" s="219" t="s">
        <v>184</v>
      </c>
      <c r="E110" s="235" t="s">
        <v>84</v>
      </c>
      <c r="F110" s="236" t="s">
        <v>290</v>
      </c>
      <c r="G110" s="234"/>
      <c r="H110" s="237">
        <v>487.73</v>
      </c>
      <c r="I110" s="238"/>
      <c r="J110" s="234"/>
      <c r="K110" s="234"/>
      <c r="L110" s="239"/>
      <c r="M110" s="240"/>
      <c r="N110" s="241"/>
      <c r="O110" s="241"/>
      <c r="P110" s="241"/>
      <c r="Q110" s="241"/>
      <c r="R110" s="241"/>
      <c r="S110" s="241"/>
      <c r="T110" s="242"/>
      <c r="AT110" s="243" t="s">
        <v>184</v>
      </c>
      <c r="AU110" s="243" t="s">
        <v>94</v>
      </c>
      <c r="AV110" s="13" t="s">
        <v>94</v>
      </c>
      <c r="AW110" s="13" t="s">
        <v>48</v>
      </c>
      <c r="AX110" s="13" t="s">
        <v>86</v>
      </c>
      <c r="AY110" s="243" t="s">
        <v>173</v>
      </c>
    </row>
    <row r="111" spans="2:51" s="14" customFormat="1" ht="13.5">
      <c r="B111" s="244"/>
      <c r="C111" s="245"/>
      <c r="D111" s="219" t="s">
        <v>184</v>
      </c>
      <c r="E111" s="246" t="s">
        <v>84</v>
      </c>
      <c r="F111" s="247" t="s">
        <v>188</v>
      </c>
      <c r="G111" s="245"/>
      <c r="H111" s="248">
        <v>487.73</v>
      </c>
      <c r="I111" s="249"/>
      <c r="J111" s="245"/>
      <c r="K111" s="245"/>
      <c r="L111" s="250"/>
      <c r="M111" s="251"/>
      <c r="N111" s="252"/>
      <c r="O111" s="252"/>
      <c r="P111" s="252"/>
      <c r="Q111" s="252"/>
      <c r="R111" s="252"/>
      <c r="S111" s="252"/>
      <c r="T111" s="253"/>
      <c r="AT111" s="254" t="s">
        <v>184</v>
      </c>
      <c r="AU111" s="254" t="s">
        <v>94</v>
      </c>
      <c r="AV111" s="14" t="s">
        <v>189</v>
      </c>
      <c r="AW111" s="14" t="s">
        <v>48</v>
      </c>
      <c r="AX111" s="14" t="s">
        <v>86</v>
      </c>
      <c r="AY111" s="254" t="s">
        <v>173</v>
      </c>
    </row>
    <row r="112" spans="2:51" s="15" customFormat="1" ht="13.5">
      <c r="B112" s="255"/>
      <c r="C112" s="256"/>
      <c r="D112" s="257" t="s">
        <v>184</v>
      </c>
      <c r="E112" s="258" t="s">
        <v>84</v>
      </c>
      <c r="F112" s="259" t="s">
        <v>190</v>
      </c>
      <c r="G112" s="256"/>
      <c r="H112" s="260">
        <v>487.73</v>
      </c>
      <c r="I112" s="261"/>
      <c r="J112" s="256"/>
      <c r="K112" s="256"/>
      <c r="L112" s="262"/>
      <c r="M112" s="263"/>
      <c r="N112" s="264"/>
      <c r="O112" s="264"/>
      <c r="P112" s="264"/>
      <c r="Q112" s="264"/>
      <c r="R112" s="264"/>
      <c r="S112" s="264"/>
      <c r="T112" s="265"/>
      <c r="AT112" s="266" t="s">
        <v>184</v>
      </c>
      <c r="AU112" s="266" t="s">
        <v>94</v>
      </c>
      <c r="AV112" s="15" t="s">
        <v>180</v>
      </c>
      <c r="AW112" s="15" t="s">
        <v>48</v>
      </c>
      <c r="AX112" s="15" t="s">
        <v>25</v>
      </c>
      <c r="AY112" s="266" t="s">
        <v>173</v>
      </c>
    </row>
    <row r="113" spans="2:65" s="1" customFormat="1" ht="31.5" customHeight="1">
      <c r="B113" s="43"/>
      <c r="C113" s="207" t="s">
        <v>189</v>
      </c>
      <c r="D113" s="207" t="s">
        <v>175</v>
      </c>
      <c r="E113" s="208" t="s">
        <v>291</v>
      </c>
      <c r="F113" s="209" t="s">
        <v>292</v>
      </c>
      <c r="G113" s="210" t="s">
        <v>206</v>
      </c>
      <c r="H113" s="211">
        <v>706.17</v>
      </c>
      <c r="I113" s="212"/>
      <c r="J113" s="213">
        <f>ROUND(I113*H113,2)</f>
        <v>0</v>
      </c>
      <c r="K113" s="209" t="s">
        <v>179</v>
      </c>
      <c r="L113" s="63"/>
      <c r="M113" s="214" t="s">
        <v>84</v>
      </c>
      <c r="N113" s="215" t="s">
        <v>56</v>
      </c>
      <c r="O113" s="44"/>
      <c r="P113" s="216">
        <f>O113*H113</f>
        <v>0</v>
      </c>
      <c r="Q113" s="216">
        <v>0</v>
      </c>
      <c r="R113" s="216">
        <f>Q113*H113</f>
        <v>0</v>
      </c>
      <c r="S113" s="216">
        <v>0</v>
      </c>
      <c r="T113" s="217">
        <f>S113*H113</f>
        <v>0</v>
      </c>
      <c r="AR113" s="25" t="s">
        <v>180</v>
      </c>
      <c r="AT113" s="25" t="s">
        <v>175</v>
      </c>
      <c r="AU113" s="25" t="s">
        <v>94</v>
      </c>
      <c r="AY113" s="25" t="s">
        <v>173</v>
      </c>
      <c r="BE113" s="218">
        <f>IF(N113="základní",J113,0)</f>
        <v>0</v>
      </c>
      <c r="BF113" s="218">
        <f>IF(N113="snížená",J113,0)</f>
        <v>0</v>
      </c>
      <c r="BG113" s="218">
        <f>IF(N113="zákl. přenesená",J113,0)</f>
        <v>0</v>
      </c>
      <c r="BH113" s="218">
        <f>IF(N113="sníž. přenesená",J113,0)</f>
        <v>0</v>
      </c>
      <c r="BI113" s="218">
        <f>IF(N113="nulová",J113,0)</f>
        <v>0</v>
      </c>
      <c r="BJ113" s="25" t="s">
        <v>25</v>
      </c>
      <c r="BK113" s="218">
        <f>ROUND(I113*H113,2)</f>
        <v>0</v>
      </c>
      <c r="BL113" s="25" t="s">
        <v>180</v>
      </c>
      <c r="BM113" s="25" t="s">
        <v>293</v>
      </c>
    </row>
    <row r="114" spans="2:47" s="1" customFormat="1" ht="94.5">
      <c r="B114" s="43"/>
      <c r="C114" s="65"/>
      <c r="D114" s="219" t="s">
        <v>182</v>
      </c>
      <c r="E114" s="65"/>
      <c r="F114" s="220" t="s">
        <v>294</v>
      </c>
      <c r="G114" s="65"/>
      <c r="H114" s="65"/>
      <c r="I114" s="175"/>
      <c r="J114" s="65"/>
      <c r="K114" s="65"/>
      <c r="L114" s="63"/>
      <c r="M114" s="221"/>
      <c r="N114" s="44"/>
      <c r="O114" s="44"/>
      <c r="P114" s="44"/>
      <c r="Q114" s="44"/>
      <c r="R114" s="44"/>
      <c r="S114" s="44"/>
      <c r="T114" s="80"/>
      <c r="AT114" s="25" t="s">
        <v>182</v>
      </c>
      <c r="AU114" s="25" t="s">
        <v>94</v>
      </c>
    </row>
    <row r="115" spans="2:51" s="12" customFormat="1" ht="13.5">
      <c r="B115" s="222"/>
      <c r="C115" s="223"/>
      <c r="D115" s="219" t="s">
        <v>184</v>
      </c>
      <c r="E115" s="224" t="s">
        <v>84</v>
      </c>
      <c r="F115" s="225" t="s">
        <v>285</v>
      </c>
      <c r="G115" s="223"/>
      <c r="H115" s="226" t="s">
        <v>84</v>
      </c>
      <c r="I115" s="227"/>
      <c r="J115" s="223"/>
      <c r="K115" s="223"/>
      <c r="L115" s="228"/>
      <c r="M115" s="229"/>
      <c r="N115" s="230"/>
      <c r="O115" s="230"/>
      <c r="P115" s="230"/>
      <c r="Q115" s="230"/>
      <c r="R115" s="230"/>
      <c r="S115" s="230"/>
      <c r="T115" s="231"/>
      <c r="AT115" s="232" t="s">
        <v>184</v>
      </c>
      <c r="AU115" s="232" t="s">
        <v>94</v>
      </c>
      <c r="AV115" s="12" t="s">
        <v>25</v>
      </c>
      <c r="AW115" s="12" t="s">
        <v>48</v>
      </c>
      <c r="AX115" s="12" t="s">
        <v>86</v>
      </c>
      <c r="AY115" s="232" t="s">
        <v>173</v>
      </c>
    </row>
    <row r="116" spans="2:51" s="13" customFormat="1" ht="13.5">
      <c r="B116" s="233"/>
      <c r="C116" s="234"/>
      <c r="D116" s="219" t="s">
        <v>184</v>
      </c>
      <c r="E116" s="235" t="s">
        <v>84</v>
      </c>
      <c r="F116" s="236" t="s">
        <v>295</v>
      </c>
      <c r="G116" s="234"/>
      <c r="H116" s="237">
        <v>487.73</v>
      </c>
      <c r="I116" s="238"/>
      <c r="J116" s="234"/>
      <c r="K116" s="234"/>
      <c r="L116" s="239"/>
      <c r="M116" s="240"/>
      <c r="N116" s="241"/>
      <c r="O116" s="241"/>
      <c r="P116" s="241"/>
      <c r="Q116" s="241"/>
      <c r="R116" s="241"/>
      <c r="S116" s="241"/>
      <c r="T116" s="242"/>
      <c r="AT116" s="243" t="s">
        <v>184</v>
      </c>
      <c r="AU116" s="243" t="s">
        <v>94</v>
      </c>
      <c r="AV116" s="13" t="s">
        <v>94</v>
      </c>
      <c r="AW116" s="13" t="s">
        <v>48</v>
      </c>
      <c r="AX116" s="13" t="s">
        <v>86</v>
      </c>
      <c r="AY116" s="243" t="s">
        <v>173</v>
      </c>
    </row>
    <row r="117" spans="2:51" s="13" customFormat="1" ht="13.5">
      <c r="B117" s="233"/>
      <c r="C117" s="234"/>
      <c r="D117" s="219" t="s">
        <v>184</v>
      </c>
      <c r="E117" s="235" t="s">
        <v>84</v>
      </c>
      <c r="F117" s="236" t="s">
        <v>296</v>
      </c>
      <c r="G117" s="234"/>
      <c r="H117" s="237">
        <v>218.44</v>
      </c>
      <c r="I117" s="238"/>
      <c r="J117" s="234"/>
      <c r="K117" s="234"/>
      <c r="L117" s="239"/>
      <c r="M117" s="240"/>
      <c r="N117" s="241"/>
      <c r="O117" s="241"/>
      <c r="P117" s="241"/>
      <c r="Q117" s="241"/>
      <c r="R117" s="241"/>
      <c r="S117" s="241"/>
      <c r="T117" s="242"/>
      <c r="AT117" s="243" t="s">
        <v>184</v>
      </c>
      <c r="AU117" s="243" t="s">
        <v>94</v>
      </c>
      <c r="AV117" s="13" t="s">
        <v>94</v>
      </c>
      <c r="AW117" s="13" t="s">
        <v>48</v>
      </c>
      <c r="AX117" s="13" t="s">
        <v>86</v>
      </c>
      <c r="AY117" s="243" t="s">
        <v>173</v>
      </c>
    </row>
    <row r="118" spans="2:51" s="14" customFormat="1" ht="13.5">
      <c r="B118" s="244"/>
      <c r="C118" s="245"/>
      <c r="D118" s="219" t="s">
        <v>184</v>
      </c>
      <c r="E118" s="246" t="s">
        <v>84</v>
      </c>
      <c r="F118" s="247" t="s">
        <v>188</v>
      </c>
      <c r="G118" s="245"/>
      <c r="H118" s="248">
        <v>706.17</v>
      </c>
      <c r="I118" s="249"/>
      <c r="J118" s="245"/>
      <c r="K118" s="245"/>
      <c r="L118" s="250"/>
      <c r="M118" s="251"/>
      <c r="N118" s="252"/>
      <c r="O118" s="252"/>
      <c r="P118" s="252"/>
      <c r="Q118" s="252"/>
      <c r="R118" s="252"/>
      <c r="S118" s="252"/>
      <c r="T118" s="253"/>
      <c r="AT118" s="254" t="s">
        <v>184</v>
      </c>
      <c r="AU118" s="254" t="s">
        <v>94</v>
      </c>
      <c r="AV118" s="14" t="s">
        <v>189</v>
      </c>
      <c r="AW118" s="14" t="s">
        <v>48</v>
      </c>
      <c r="AX118" s="14" t="s">
        <v>86</v>
      </c>
      <c r="AY118" s="254" t="s">
        <v>173</v>
      </c>
    </row>
    <row r="119" spans="2:51" s="15" customFormat="1" ht="13.5">
      <c r="B119" s="255"/>
      <c r="C119" s="256"/>
      <c r="D119" s="257" t="s">
        <v>184</v>
      </c>
      <c r="E119" s="258" t="s">
        <v>84</v>
      </c>
      <c r="F119" s="259" t="s">
        <v>190</v>
      </c>
      <c r="G119" s="256"/>
      <c r="H119" s="260">
        <v>706.17</v>
      </c>
      <c r="I119" s="261"/>
      <c r="J119" s="256"/>
      <c r="K119" s="256"/>
      <c r="L119" s="262"/>
      <c r="M119" s="263"/>
      <c r="N119" s="264"/>
      <c r="O119" s="264"/>
      <c r="P119" s="264"/>
      <c r="Q119" s="264"/>
      <c r="R119" s="264"/>
      <c r="S119" s="264"/>
      <c r="T119" s="265"/>
      <c r="AT119" s="266" t="s">
        <v>184</v>
      </c>
      <c r="AU119" s="266" t="s">
        <v>94</v>
      </c>
      <c r="AV119" s="15" t="s">
        <v>180</v>
      </c>
      <c r="AW119" s="15" t="s">
        <v>48</v>
      </c>
      <c r="AX119" s="15" t="s">
        <v>25</v>
      </c>
      <c r="AY119" s="266" t="s">
        <v>173</v>
      </c>
    </row>
    <row r="120" spans="2:65" s="1" customFormat="1" ht="22.5" customHeight="1">
      <c r="B120" s="43"/>
      <c r="C120" s="274" t="s">
        <v>180</v>
      </c>
      <c r="D120" s="274" t="s">
        <v>297</v>
      </c>
      <c r="E120" s="275" t="s">
        <v>298</v>
      </c>
      <c r="F120" s="276" t="s">
        <v>299</v>
      </c>
      <c r="G120" s="277" t="s">
        <v>198</v>
      </c>
      <c r="H120" s="278">
        <v>12.711</v>
      </c>
      <c r="I120" s="279"/>
      <c r="J120" s="280">
        <f>ROUND(I120*H120,2)</f>
        <v>0</v>
      </c>
      <c r="K120" s="276" t="s">
        <v>179</v>
      </c>
      <c r="L120" s="281"/>
      <c r="M120" s="282" t="s">
        <v>84</v>
      </c>
      <c r="N120" s="283" t="s">
        <v>56</v>
      </c>
      <c r="O120" s="44"/>
      <c r="P120" s="216">
        <f>O120*H120</f>
        <v>0</v>
      </c>
      <c r="Q120" s="216">
        <v>1</v>
      </c>
      <c r="R120" s="216">
        <f>Q120*H120</f>
        <v>12.711</v>
      </c>
      <c r="S120" s="216">
        <v>0</v>
      </c>
      <c r="T120" s="217">
        <f>S120*H120</f>
        <v>0</v>
      </c>
      <c r="AR120" s="25" t="s">
        <v>244</v>
      </c>
      <c r="AT120" s="25" t="s">
        <v>297</v>
      </c>
      <c r="AU120" s="25" t="s">
        <v>94</v>
      </c>
      <c r="AY120" s="25" t="s">
        <v>173</v>
      </c>
      <c r="BE120" s="218">
        <f>IF(N120="základní",J120,0)</f>
        <v>0</v>
      </c>
      <c r="BF120" s="218">
        <f>IF(N120="snížená",J120,0)</f>
        <v>0</v>
      </c>
      <c r="BG120" s="218">
        <f>IF(N120="zákl. přenesená",J120,0)</f>
        <v>0</v>
      </c>
      <c r="BH120" s="218">
        <f>IF(N120="sníž. přenesená",J120,0)</f>
        <v>0</v>
      </c>
      <c r="BI120" s="218">
        <f>IF(N120="nulová",J120,0)</f>
        <v>0</v>
      </c>
      <c r="BJ120" s="25" t="s">
        <v>25</v>
      </c>
      <c r="BK120" s="218">
        <f>ROUND(I120*H120,2)</f>
        <v>0</v>
      </c>
      <c r="BL120" s="25" t="s">
        <v>180</v>
      </c>
      <c r="BM120" s="25" t="s">
        <v>300</v>
      </c>
    </row>
    <row r="121" spans="2:47" s="1" customFormat="1" ht="27">
      <c r="B121" s="43"/>
      <c r="C121" s="65"/>
      <c r="D121" s="219" t="s">
        <v>301</v>
      </c>
      <c r="E121" s="65"/>
      <c r="F121" s="220" t="s">
        <v>302</v>
      </c>
      <c r="G121" s="65"/>
      <c r="H121" s="65"/>
      <c r="I121" s="175"/>
      <c r="J121" s="65"/>
      <c r="K121" s="65"/>
      <c r="L121" s="63"/>
      <c r="M121" s="221"/>
      <c r="N121" s="44"/>
      <c r="O121" s="44"/>
      <c r="P121" s="44"/>
      <c r="Q121" s="44"/>
      <c r="R121" s="44"/>
      <c r="S121" s="44"/>
      <c r="T121" s="80"/>
      <c r="AT121" s="25" t="s">
        <v>301</v>
      </c>
      <c r="AU121" s="25" t="s">
        <v>94</v>
      </c>
    </row>
    <row r="122" spans="2:51" s="13" customFormat="1" ht="13.5">
      <c r="B122" s="233"/>
      <c r="C122" s="234"/>
      <c r="D122" s="257" t="s">
        <v>184</v>
      </c>
      <c r="E122" s="234"/>
      <c r="F122" s="284" t="s">
        <v>303</v>
      </c>
      <c r="G122" s="234"/>
      <c r="H122" s="285">
        <v>12.711</v>
      </c>
      <c r="I122" s="238"/>
      <c r="J122" s="234"/>
      <c r="K122" s="234"/>
      <c r="L122" s="239"/>
      <c r="M122" s="240"/>
      <c r="N122" s="241"/>
      <c r="O122" s="241"/>
      <c r="P122" s="241"/>
      <c r="Q122" s="241"/>
      <c r="R122" s="241"/>
      <c r="S122" s="241"/>
      <c r="T122" s="242"/>
      <c r="AT122" s="243" t="s">
        <v>184</v>
      </c>
      <c r="AU122" s="243" t="s">
        <v>94</v>
      </c>
      <c r="AV122" s="13" t="s">
        <v>94</v>
      </c>
      <c r="AW122" s="13" t="s">
        <v>6</v>
      </c>
      <c r="AX122" s="13" t="s">
        <v>25</v>
      </c>
      <c r="AY122" s="243" t="s">
        <v>173</v>
      </c>
    </row>
    <row r="123" spans="2:65" s="1" customFormat="1" ht="22.5" customHeight="1">
      <c r="B123" s="43"/>
      <c r="C123" s="274" t="s">
        <v>213</v>
      </c>
      <c r="D123" s="274" t="s">
        <v>297</v>
      </c>
      <c r="E123" s="275" t="s">
        <v>304</v>
      </c>
      <c r="F123" s="276" t="s">
        <v>305</v>
      </c>
      <c r="G123" s="277" t="s">
        <v>198</v>
      </c>
      <c r="H123" s="278">
        <v>12.711</v>
      </c>
      <c r="I123" s="279"/>
      <c r="J123" s="280">
        <f>ROUND(I123*H123,2)</f>
        <v>0</v>
      </c>
      <c r="K123" s="276" t="s">
        <v>179</v>
      </c>
      <c r="L123" s="281"/>
      <c r="M123" s="282" t="s">
        <v>84</v>
      </c>
      <c r="N123" s="283" t="s">
        <v>56</v>
      </c>
      <c r="O123" s="44"/>
      <c r="P123" s="216">
        <f>O123*H123</f>
        <v>0</v>
      </c>
      <c r="Q123" s="216">
        <v>1</v>
      </c>
      <c r="R123" s="216">
        <f>Q123*H123</f>
        <v>12.711</v>
      </c>
      <c r="S123" s="216">
        <v>0</v>
      </c>
      <c r="T123" s="217">
        <f>S123*H123</f>
        <v>0</v>
      </c>
      <c r="AR123" s="25" t="s">
        <v>244</v>
      </c>
      <c r="AT123" s="25" t="s">
        <v>297</v>
      </c>
      <c r="AU123" s="25" t="s">
        <v>94</v>
      </c>
      <c r="AY123" s="25" t="s">
        <v>173</v>
      </c>
      <c r="BE123" s="218">
        <f>IF(N123="základní",J123,0)</f>
        <v>0</v>
      </c>
      <c r="BF123" s="218">
        <f>IF(N123="snížená",J123,0)</f>
        <v>0</v>
      </c>
      <c r="BG123" s="218">
        <f>IF(N123="zákl. přenesená",J123,0)</f>
        <v>0</v>
      </c>
      <c r="BH123" s="218">
        <f>IF(N123="sníž. přenesená",J123,0)</f>
        <v>0</v>
      </c>
      <c r="BI123" s="218">
        <f>IF(N123="nulová",J123,0)</f>
        <v>0</v>
      </c>
      <c r="BJ123" s="25" t="s">
        <v>25</v>
      </c>
      <c r="BK123" s="218">
        <f>ROUND(I123*H123,2)</f>
        <v>0</v>
      </c>
      <c r="BL123" s="25" t="s">
        <v>180</v>
      </c>
      <c r="BM123" s="25" t="s">
        <v>306</v>
      </c>
    </row>
    <row r="124" spans="2:47" s="1" customFormat="1" ht="27">
      <c r="B124" s="43"/>
      <c r="C124" s="65"/>
      <c r="D124" s="219" t="s">
        <v>301</v>
      </c>
      <c r="E124" s="65"/>
      <c r="F124" s="220" t="s">
        <v>302</v>
      </c>
      <c r="G124" s="65"/>
      <c r="H124" s="65"/>
      <c r="I124" s="175"/>
      <c r="J124" s="65"/>
      <c r="K124" s="65"/>
      <c r="L124" s="63"/>
      <c r="M124" s="221"/>
      <c r="N124" s="44"/>
      <c r="O124" s="44"/>
      <c r="P124" s="44"/>
      <c r="Q124" s="44"/>
      <c r="R124" s="44"/>
      <c r="S124" s="44"/>
      <c r="T124" s="80"/>
      <c r="AT124" s="25" t="s">
        <v>301</v>
      </c>
      <c r="AU124" s="25" t="s">
        <v>94</v>
      </c>
    </row>
    <row r="125" spans="2:51" s="13" customFormat="1" ht="13.5">
      <c r="B125" s="233"/>
      <c r="C125" s="234"/>
      <c r="D125" s="257" t="s">
        <v>184</v>
      </c>
      <c r="E125" s="234"/>
      <c r="F125" s="284" t="s">
        <v>303</v>
      </c>
      <c r="G125" s="234"/>
      <c r="H125" s="285">
        <v>12.711</v>
      </c>
      <c r="I125" s="238"/>
      <c r="J125" s="234"/>
      <c r="K125" s="234"/>
      <c r="L125" s="239"/>
      <c r="M125" s="240"/>
      <c r="N125" s="241"/>
      <c r="O125" s="241"/>
      <c r="P125" s="241"/>
      <c r="Q125" s="241"/>
      <c r="R125" s="241"/>
      <c r="S125" s="241"/>
      <c r="T125" s="242"/>
      <c r="AT125" s="243" t="s">
        <v>184</v>
      </c>
      <c r="AU125" s="243" t="s">
        <v>94</v>
      </c>
      <c r="AV125" s="13" t="s">
        <v>94</v>
      </c>
      <c r="AW125" s="13" t="s">
        <v>6</v>
      </c>
      <c r="AX125" s="13" t="s">
        <v>25</v>
      </c>
      <c r="AY125" s="243" t="s">
        <v>173</v>
      </c>
    </row>
    <row r="126" spans="2:65" s="1" customFormat="1" ht="31.5" customHeight="1">
      <c r="B126" s="43"/>
      <c r="C126" s="207" t="s">
        <v>219</v>
      </c>
      <c r="D126" s="207" t="s">
        <v>175</v>
      </c>
      <c r="E126" s="208" t="s">
        <v>307</v>
      </c>
      <c r="F126" s="209" t="s">
        <v>308</v>
      </c>
      <c r="G126" s="210" t="s">
        <v>178</v>
      </c>
      <c r="H126" s="211">
        <v>231.115</v>
      </c>
      <c r="I126" s="212"/>
      <c r="J126" s="213">
        <f>ROUND(I126*H126,2)</f>
        <v>0</v>
      </c>
      <c r="K126" s="209" t="s">
        <v>179</v>
      </c>
      <c r="L126" s="63"/>
      <c r="M126" s="214" t="s">
        <v>84</v>
      </c>
      <c r="N126" s="215" t="s">
        <v>56</v>
      </c>
      <c r="O126" s="44"/>
      <c r="P126" s="216">
        <f>O126*H126</f>
        <v>0</v>
      </c>
      <c r="Q126" s="216">
        <v>0</v>
      </c>
      <c r="R126" s="216">
        <f>Q126*H126</f>
        <v>0</v>
      </c>
      <c r="S126" s="216">
        <v>0</v>
      </c>
      <c r="T126" s="217">
        <f>S126*H126</f>
        <v>0</v>
      </c>
      <c r="AR126" s="25" t="s">
        <v>180</v>
      </c>
      <c r="AT126" s="25" t="s">
        <v>175</v>
      </c>
      <c r="AU126" s="25" t="s">
        <v>94</v>
      </c>
      <c r="AY126" s="25" t="s">
        <v>173</v>
      </c>
      <c r="BE126" s="218">
        <f>IF(N126="základní",J126,0)</f>
        <v>0</v>
      </c>
      <c r="BF126" s="218">
        <f>IF(N126="snížená",J126,0)</f>
        <v>0</v>
      </c>
      <c r="BG126" s="218">
        <f>IF(N126="zákl. přenesená",J126,0)</f>
        <v>0</v>
      </c>
      <c r="BH126" s="218">
        <f>IF(N126="sníž. přenesená",J126,0)</f>
        <v>0</v>
      </c>
      <c r="BI126" s="218">
        <f>IF(N126="nulová",J126,0)</f>
        <v>0</v>
      </c>
      <c r="BJ126" s="25" t="s">
        <v>25</v>
      </c>
      <c r="BK126" s="218">
        <f>ROUND(I126*H126,2)</f>
        <v>0</v>
      </c>
      <c r="BL126" s="25" t="s">
        <v>180</v>
      </c>
      <c r="BM126" s="25" t="s">
        <v>309</v>
      </c>
    </row>
    <row r="127" spans="2:47" s="1" customFormat="1" ht="94.5">
      <c r="B127" s="43"/>
      <c r="C127" s="65"/>
      <c r="D127" s="219" t="s">
        <v>182</v>
      </c>
      <c r="E127" s="65"/>
      <c r="F127" s="220" t="s">
        <v>310</v>
      </c>
      <c r="G127" s="65"/>
      <c r="H127" s="65"/>
      <c r="I127" s="175"/>
      <c r="J127" s="65"/>
      <c r="K127" s="65"/>
      <c r="L127" s="63"/>
      <c r="M127" s="221"/>
      <c r="N127" s="44"/>
      <c r="O127" s="44"/>
      <c r="P127" s="44"/>
      <c r="Q127" s="44"/>
      <c r="R127" s="44"/>
      <c r="S127" s="44"/>
      <c r="T127" s="80"/>
      <c r="AT127" s="25" t="s">
        <v>182</v>
      </c>
      <c r="AU127" s="25" t="s">
        <v>94</v>
      </c>
    </row>
    <row r="128" spans="2:51" s="12" customFormat="1" ht="13.5">
      <c r="B128" s="222"/>
      <c r="C128" s="223"/>
      <c r="D128" s="219" t="s">
        <v>184</v>
      </c>
      <c r="E128" s="224" t="s">
        <v>84</v>
      </c>
      <c r="F128" s="225" t="s">
        <v>285</v>
      </c>
      <c r="G128" s="223"/>
      <c r="H128" s="226" t="s">
        <v>84</v>
      </c>
      <c r="I128" s="227"/>
      <c r="J128" s="223"/>
      <c r="K128" s="223"/>
      <c r="L128" s="228"/>
      <c r="M128" s="229"/>
      <c r="N128" s="230"/>
      <c r="O128" s="230"/>
      <c r="P128" s="230"/>
      <c r="Q128" s="230"/>
      <c r="R128" s="230"/>
      <c r="S128" s="230"/>
      <c r="T128" s="231"/>
      <c r="AT128" s="232" t="s">
        <v>184</v>
      </c>
      <c r="AU128" s="232" t="s">
        <v>94</v>
      </c>
      <c r="AV128" s="12" t="s">
        <v>25</v>
      </c>
      <c r="AW128" s="12" t="s">
        <v>48</v>
      </c>
      <c r="AX128" s="12" t="s">
        <v>86</v>
      </c>
      <c r="AY128" s="232" t="s">
        <v>173</v>
      </c>
    </row>
    <row r="129" spans="2:51" s="13" customFormat="1" ht="13.5">
      <c r="B129" s="233"/>
      <c r="C129" s="234"/>
      <c r="D129" s="219" t="s">
        <v>184</v>
      </c>
      <c r="E129" s="235" t="s">
        <v>84</v>
      </c>
      <c r="F129" s="236" t="s">
        <v>311</v>
      </c>
      <c r="G129" s="234"/>
      <c r="H129" s="237">
        <v>118.799</v>
      </c>
      <c r="I129" s="238"/>
      <c r="J129" s="234"/>
      <c r="K129" s="234"/>
      <c r="L129" s="239"/>
      <c r="M129" s="240"/>
      <c r="N129" s="241"/>
      <c r="O129" s="241"/>
      <c r="P129" s="241"/>
      <c r="Q129" s="241"/>
      <c r="R129" s="241"/>
      <c r="S129" s="241"/>
      <c r="T129" s="242"/>
      <c r="AT129" s="243" t="s">
        <v>184</v>
      </c>
      <c r="AU129" s="243" t="s">
        <v>94</v>
      </c>
      <c r="AV129" s="13" t="s">
        <v>94</v>
      </c>
      <c r="AW129" s="13" t="s">
        <v>48</v>
      </c>
      <c r="AX129" s="13" t="s">
        <v>86</v>
      </c>
      <c r="AY129" s="243" t="s">
        <v>173</v>
      </c>
    </row>
    <row r="130" spans="2:51" s="13" customFormat="1" ht="13.5">
      <c r="B130" s="233"/>
      <c r="C130" s="234"/>
      <c r="D130" s="219" t="s">
        <v>184</v>
      </c>
      <c r="E130" s="235" t="s">
        <v>84</v>
      </c>
      <c r="F130" s="236" t="s">
        <v>312</v>
      </c>
      <c r="G130" s="234"/>
      <c r="H130" s="237">
        <v>112.316</v>
      </c>
      <c r="I130" s="238"/>
      <c r="J130" s="234"/>
      <c r="K130" s="234"/>
      <c r="L130" s="239"/>
      <c r="M130" s="240"/>
      <c r="N130" s="241"/>
      <c r="O130" s="241"/>
      <c r="P130" s="241"/>
      <c r="Q130" s="241"/>
      <c r="R130" s="241"/>
      <c r="S130" s="241"/>
      <c r="T130" s="242"/>
      <c r="AT130" s="243" t="s">
        <v>184</v>
      </c>
      <c r="AU130" s="243" t="s">
        <v>94</v>
      </c>
      <c r="AV130" s="13" t="s">
        <v>94</v>
      </c>
      <c r="AW130" s="13" t="s">
        <v>48</v>
      </c>
      <c r="AX130" s="13" t="s">
        <v>86</v>
      </c>
      <c r="AY130" s="243" t="s">
        <v>173</v>
      </c>
    </row>
    <row r="131" spans="2:51" s="14" customFormat="1" ht="13.5">
      <c r="B131" s="244"/>
      <c r="C131" s="245"/>
      <c r="D131" s="219" t="s">
        <v>184</v>
      </c>
      <c r="E131" s="246" t="s">
        <v>84</v>
      </c>
      <c r="F131" s="247" t="s">
        <v>188</v>
      </c>
      <c r="G131" s="245"/>
      <c r="H131" s="248">
        <v>231.115</v>
      </c>
      <c r="I131" s="249"/>
      <c r="J131" s="245"/>
      <c r="K131" s="245"/>
      <c r="L131" s="250"/>
      <c r="M131" s="251"/>
      <c r="N131" s="252"/>
      <c r="O131" s="252"/>
      <c r="P131" s="252"/>
      <c r="Q131" s="252"/>
      <c r="R131" s="252"/>
      <c r="S131" s="252"/>
      <c r="T131" s="253"/>
      <c r="AT131" s="254" t="s">
        <v>184</v>
      </c>
      <c r="AU131" s="254" t="s">
        <v>94</v>
      </c>
      <c r="AV131" s="14" t="s">
        <v>189</v>
      </c>
      <c r="AW131" s="14" t="s">
        <v>48</v>
      </c>
      <c r="AX131" s="14" t="s">
        <v>86</v>
      </c>
      <c r="AY131" s="254" t="s">
        <v>173</v>
      </c>
    </row>
    <row r="132" spans="2:51" s="15" customFormat="1" ht="13.5">
      <c r="B132" s="255"/>
      <c r="C132" s="256"/>
      <c r="D132" s="257" t="s">
        <v>184</v>
      </c>
      <c r="E132" s="258" t="s">
        <v>84</v>
      </c>
      <c r="F132" s="259" t="s">
        <v>190</v>
      </c>
      <c r="G132" s="256"/>
      <c r="H132" s="260">
        <v>231.115</v>
      </c>
      <c r="I132" s="261"/>
      <c r="J132" s="256"/>
      <c r="K132" s="256"/>
      <c r="L132" s="262"/>
      <c r="M132" s="263"/>
      <c r="N132" s="264"/>
      <c r="O132" s="264"/>
      <c r="P132" s="264"/>
      <c r="Q132" s="264"/>
      <c r="R132" s="264"/>
      <c r="S132" s="264"/>
      <c r="T132" s="265"/>
      <c r="AT132" s="266" t="s">
        <v>184</v>
      </c>
      <c r="AU132" s="266" t="s">
        <v>94</v>
      </c>
      <c r="AV132" s="15" t="s">
        <v>180</v>
      </c>
      <c r="AW132" s="15" t="s">
        <v>48</v>
      </c>
      <c r="AX132" s="15" t="s">
        <v>25</v>
      </c>
      <c r="AY132" s="266" t="s">
        <v>173</v>
      </c>
    </row>
    <row r="133" spans="2:65" s="1" customFormat="1" ht="31.5" customHeight="1">
      <c r="B133" s="43"/>
      <c r="C133" s="207" t="s">
        <v>234</v>
      </c>
      <c r="D133" s="207" t="s">
        <v>175</v>
      </c>
      <c r="E133" s="208" t="s">
        <v>313</v>
      </c>
      <c r="F133" s="209" t="s">
        <v>314</v>
      </c>
      <c r="G133" s="210" t="s">
        <v>178</v>
      </c>
      <c r="H133" s="211">
        <v>104.98</v>
      </c>
      <c r="I133" s="212"/>
      <c r="J133" s="213">
        <f>ROUND(I133*H133,2)</f>
        <v>0</v>
      </c>
      <c r="K133" s="209" t="s">
        <v>179</v>
      </c>
      <c r="L133" s="63"/>
      <c r="M133" s="214" t="s">
        <v>84</v>
      </c>
      <c r="N133" s="215" t="s">
        <v>56</v>
      </c>
      <c r="O133" s="44"/>
      <c r="P133" s="216">
        <f>O133*H133</f>
        <v>0</v>
      </c>
      <c r="Q133" s="216">
        <v>0</v>
      </c>
      <c r="R133" s="216">
        <f>Q133*H133</f>
        <v>0</v>
      </c>
      <c r="S133" s="216">
        <v>0</v>
      </c>
      <c r="T133" s="217">
        <f>S133*H133</f>
        <v>0</v>
      </c>
      <c r="AR133" s="25" t="s">
        <v>180</v>
      </c>
      <c r="AT133" s="25" t="s">
        <v>175</v>
      </c>
      <c r="AU133" s="25" t="s">
        <v>94</v>
      </c>
      <c r="AY133" s="25" t="s">
        <v>173</v>
      </c>
      <c r="BE133" s="218">
        <f>IF(N133="základní",J133,0)</f>
        <v>0</v>
      </c>
      <c r="BF133" s="218">
        <f>IF(N133="snížená",J133,0)</f>
        <v>0</v>
      </c>
      <c r="BG133" s="218">
        <f>IF(N133="zákl. přenesená",J133,0)</f>
        <v>0</v>
      </c>
      <c r="BH133" s="218">
        <f>IF(N133="sníž. přenesená",J133,0)</f>
        <v>0</v>
      </c>
      <c r="BI133" s="218">
        <f>IF(N133="nulová",J133,0)</f>
        <v>0</v>
      </c>
      <c r="BJ133" s="25" t="s">
        <v>25</v>
      </c>
      <c r="BK133" s="218">
        <f>ROUND(I133*H133,2)</f>
        <v>0</v>
      </c>
      <c r="BL133" s="25" t="s">
        <v>180</v>
      </c>
      <c r="BM133" s="25" t="s">
        <v>315</v>
      </c>
    </row>
    <row r="134" spans="2:47" s="1" customFormat="1" ht="94.5">
      <c r="B134" s="43"/>
      <c r="C134" s="65"/>
      <c r="D134" s="219" t="s">
        <v>182</v>
      </c>
      <c r="E134" s="65"/>
      <c r="F134" s="220" t="s">
        <v>310</v>
      </c>
      <c r="G134" s="65"/>
      <c r="H134" s="65"/>
      <c r="I134" s="175"/>
      <c r="J134" s="65"/>
      <c r="K134" s="65"/>
      <c r="L134" s="63"/>
      <c r="M134" s="221"/>
      <c r="N134" s="44"/>
      <c r="O134" s="44"/>
      <c r="P134" s="44"/>
      <c r="Q134" s="44"/>
      <c r="R134" s="44"/>
      <c r="S134" s="44"/>
      <c r="T134" s="80"/>
      <c r="AT134" s="25" t="s">
        <v>182</v>
      </c>
      <c r="AU134" s="25" t="s">
        <v>94</v>
      </c>
    </row>
    <row r="135" spans="2:51" s="12" customFormat="1" ht="13.5">
      <c r="B135" s="222"/>
      <c r="C135" s="223"/>
      <c r="D135" s="219" t="s">
        <v>184</v>
      </c>
      <c r="E135" s="224" t="s">
        <v>84</v>
      </c>
      <c r="F135" s="225" t="s">
        <v>285</v>
      </c>
      <c r="G135" s="223"/>
      <c r="H135" s="226" t="s">
        <v>84</v>
      </c>
      <c r="I135" s="227"/>
      <c r="J135" s="223"/>
      <c r="K135" s="223"/>
      <c r="L135" s="228"/>
      <c r="M135" s="229"/>
      <c r="N135" s="230"/>
      <c r="O135" s="230"/>
      <c r="P135" s="230"/>
      <c r="Q135" s="230"/>
      <c r="R135" s="230"/>
      <c r="S135" s="230"/>
      <c r="T135" s="231"/>
      <c r="AT135" s="232" t="s">
        <v>184</v>
      </c>
      <c r="AU135" s="232" t="s">
        <v>94</v>
      </c>
      <c r="AV135" s="12" t="s">
        <v>25</v>
      </c>
      <c r="AW135" s="12" t="s">
        <v>48</v>
      </c>
      <c r="AX135" s="12" t="s">
        <v>86</v>
      </c>
      <c r="AY135" s="232" t="s">
        <v>173</v>
      </c>
    </row>
    <row r="136" spans="2:51" s="13" customFormat="1" ht="13.5">
      <c r="B136" s="233"/>
      <c r="C136" s="234"/>
      <c r="D136" s="219" t="s">
        <v>184</v>
      </c>
      <c r="E136" s="235" t="s">
        <v>84</v>
      </c>
      <c r="F136" s="236" t="s">
        <v>316</v>
      </c>
      <c r="G136" s="234"/>
      <c r="H136" s="237">
        <v>41.713</v>
      </c>
      <c r="I136" s="238"/>
      <c r="J136" s="234"/>
      <c r="K136" s="234"/>
      <c r="L136" s="239"/>
      <c r="M136" s="240"/>
      <c r="N136" s="241"/>
      <c r="O136" s="241"/>
      <c r="P136" s="241"/>
      <c r="Q136" s="241"/>
      <c r="R136" s="241"/>
      <c r="S136" s="241"/>
      <c r="T136" s="242"/>
      <c r="AT136" s="243" t="s">
        <v>184</v>
      </c>
      <c r="AU136" s="243" t="s">
        <v>94</v>
      </c>
      <c r="AV136" s="13" t="s">
        <v>94</v>
      </c>
      <c r="AW136" s="13" t="s">
        <v>48</v>
      </c>
      <c r="AX136" s="13" t="s">
        <v>86</v>
      </c>
      <c r="AY136" s="243" t="s">
        <v>173</v>
      </c>
    </row>
    <row r="137" spans="2:51" s="13" customFormat="1" ht="13.5">
      <c r="B137" s="233"/>
      <c r="C137" s="234"/>
      <c r="D137" s="219" t="s">
        <v>184</v>
      </c>
      <c r="E137" s="235" t="s">
        <v>84</v>
      </c>
      <c r="F137" s="236" t="s">
        <v>317</v>
      </c>
      <c r="G137" s="234"/>
      <c r="H137" s="237">
        <v>57.935</v>
      </c>
      <c r="I137" s="238"/>
      <c r="J137" s="234"/>
      <c r="K137" s="234"/>
      <c r="L137" s="239"/>
      <c r="M137" s="240"/>
      <c r="N137" s="241"/>
      <c r="O137" s="241"/>
      <c r="P137" s="241"/>
      <c r="Q137" s="241"/>
      <c r="R137" s="241"/>
      <c r="S137" s="241"/>
      <c r="T137" s="242"/>
      <c r="AT137" s="243" t="s">
        <v>184</v>
      </c>
      <c r="AU137" s="243" t="s">
        <v>94</v>
      </c>
      <c r="AV137" s="13" t="s">
        <v>94</v>
      </c>
      <c r="AW137" s="13" t="s">
        <v>48</v>
      </c>
      <c r="AX137" s="13" t="s">
        <v>86</v>
      </c>
      <c r="AY137" s="243" t="s">
        <v>173</v>
      </c>
    </row>
    <row r="138" spans="2:51" s="13" customFormat="1" ht="13.5">
      <c r="B138" s="233"/>
      <c r="C138" s="234"/>
      <c r="D138" s="219" t="s">
        <v>184</v>
      </c>
      <c r="E138" s="235" t="s">
        <v>84</v>
      </c>
      <c r="F138" s="236" t="s">
        <v>318</v>
      </c>
      <c r="G138" s="234"/>
      <c r="H138" s="237">
        <v>5.332</v>
      </c>
      <c r="I138" s="238"/>
      <c r="J138" s="234"/>
      <c r="K138" s="234"/>
      <c r="L138" s="239"/>
      <c r="M138" s="240"/>
      <c r="N138" s="241"/>
      <c r="O138" s="241"/>
      <c r="P138" s="241"/>
      <c r="Q138" s="241"/>
      <c r="R138" s="241"/>
      <c r="S138" s="241"/>
      <c r="T138" s="242"/>
      <c r="AT138" s="243" t="s">
        <v>184</v>
      </c>
      <c r="AU138" s="243" t="s">
        <v>94</v>
      </c>
      <c r="AV138" s="13" t="s">
        <v>94</v>
      </c>
      <c r="AW138" s="13" t="s">
        <v>48</v>
      </c>
      <c r="AX138" s="13" t="s">
        <v>86</v>
      </c>
      <c r="AY138" s="243" t="s">
        <v>173</v>
      </c>
    </row>
    <row r="139" spans="2:51" s="14" customFormat="1" ht="13.5">
      <c r="B139" s="244"/>
      <c r="C139" s="245"/>
      <c r="D139" s="219" t="s">
        <v>184</v>
      </c>
      <c r="E139" s="246" t="s">
        <v>84</v>
      </c>
      <c r="F139" s="247" t="s">
        <v>188</v>
      </c>
      <c r="G139" s="245"/>
      <c r="H139" s="248">
        <v>104.98</v>
      </c>
      <c r="I139" s="249"/>
      <c r="J139" s="245"/>
      <c r="K139" s="245"/>
      <c r="L139" s="250"/>
      <c r="M139" s="251"/>
      <c r="N139" s="252"/>
      <c r="O139" s="252"/>
      <c r="P139" s="252"/>
      <c r="Q139" s="252"/>
      <c r="R139" s="252"/>
      <c r="S139" s="252"/>
      <c r="T139" s="253"/>
      <c r="AT139" s="254" t="s">
        <v>184</v>
      </c>
      <c r="AU139" s="254" t="s">
        <v>94</v>
      </c>
      <c r="AV139" s="14" t="s">
        <v>189</v>
      </c>
      <c r="AW139" s="14" t="s">
        <v>48</v>
      </c>
      <c r="AX139" s="14" t="s">
        <v>86</v>
      </c>
      <c r="AY139" s="254" t="s">
        <v>173</v>
      </c>
    </row>
    <row r="140" spans="2:51" s="15" customFormat="1" ht="13.5">
      <c r="B140" s="255"/>
      <c r="C140" s="256"/>
      <c r="D140" s="257" t="s">
        <v>184</v>
      </c>
      <c r="E140" s="258" t="s">
        <v>84</v>
      </c>
      <c r="F140" s="259" t="s">
        <v>190</v>
      </c>
      <c r="G140" s="256"/>
      <c r="H140" s="260">
        <v>104.98</v>
      </c>
      <c r="I140" s="261"/>
      <c r="J140" s="256"/>
      <c r="K140" s="256"/>
      <c r="L140" s="262"/>
      <c r="M140" s="263"/>
      <c r="N140" s="264"/>
      <c r="O140" s="264"/>
      <c r="P140" s="264"/>
      <c r="Q140" s="264"/>
      <c r="R140" s="264"/>
      <c r="S140" s="264"/>
      <c r="T140" s="265"/>
      <c r="AT140" s="266" t="s">
        <v>184</v>
      </c>
      <c r="AU140" s="266" t="s">
        <v>94</v>
      </c>
      <c r="AV140" s="15" t="s">
        <v>180</v>
      </c>
      <c r="AW140" s="15" t="s">
        <v>48</v>
      </c>
      <c r="AX140" s="15" t="s">
        <v>25</v>
      </c>
      <c r="AY140" s="266" t="s">
        <v>173</v>
      </c>
    </row>
    <row r="141" spans="2:65" s="1" customFormat="1" ht="44.25" customHeight="1">
      <c r="B141" s="43"/>
      <c r="C141" s="207" t="s">
        <v>244</v>
      </c>
      <c r="D141" s="207" t="s">
        <v>175</v>
      </c>
      <c r="E141" s="208" t="s">
        <v>319</v>
      </c>
      <c r="F141" s="209" t="s">
        <v>320</v>
      </c>
      <c r="G141" s="210" t="s">
        <v>178</v>
      </c>
      <c r="H141" s="211">
        <v>173.831</v>
      </c>
      <c r="I141" s="212"/>
      <c r="J141" s="213">
        <f>ROUND(I141*H141,2)</f>
        <v>0</v>
      </c>
      <c r="K141" s="209" t="s">
        <v>179</v>
      </c>
      <c r="L141" s="63"/>
      <c r="M141" s="214" t="s">
        <v>84</v>
      </c>
      <c r="N141" s="215" t="s">
        <v>56</v>
      </c>
      <c r="O141" s="44"/>
      <c r="P141" s="216">
        <f>O141*H141</f>
        <v>0</v>
      </c>
      <c r="Q141" s="216">
        <v>0</v>
      </c>
      <c r="R141" s="216">
        <f>Q141*H141</f>
        <v>0</v>
      </c>
      <c r="S141" s="216">
        <v>0</v>
      </c>
      <c r="T141" s="217">
        <f>S141*H141</f>
        <v>0</v>
      </c>
      <c r="AR141" s="25" t="s">
        <v>180</v>
      </c>
      <c r="AT141" s="25" t="s">
        <v>175</v>
      </c>
      <c r="AU141" s="25" t="s">
        <v>94</v>
      </c>
      <c r="AY141" s="25" t="s">
        <v>173</v>
      </c>
      <c r="BE141" s="218">
        <f>IF(N141="základní",J141,0)</f>
        <v>0</v>
      </c>
      <c r="BF141" s="218">
        <f>IF(N141="snížená",J141,0)</f>
        <v>0</v>
      </c>
      <c r="BG141" s="218">
        <f>IF(N141="zákl. přenesená",J141,0)</f>
        <v>0</v>
      </c>
      <c r="BH141" s="218">
        <f>IF(N141="sníž. přenesená",J141,0)</f>
        <v>0</v>
      </c>
      <c r="BI141" s="218">
        <f>IF(N141="nulová",J141,0)</f>
        <v>0</v>
      </c>
      <c r="BJ141" s="25" t="s">
        <v>25</v>
      </c>
      <c r="BK141" s="218">
        <f>ROUND(I141*H141,2)</f>
        <v>0</v>
      </c>
      <c r="BL141" s="25" t="s">
        <v>180</v>
      </c>
      <c r="BM141" s="25" t="s">
        <v>321</v>
      </c>
    </row>
    <row r="142" spans="2:47" s="1" customFormat="1" ht="94.5">
      <c r="B142" s="43"/>
      <c r="C142" s="65"/>
      <c r="D142" s="219" t="s">
        <v>182</v>
      </c>
      <c r="E142" s="65"/>
      <c r="F142" s="220" t="s">
        <v>310</v>
      </c>
      <c r="G142" s="65"/>
      <c r="H142" s="65"/>
      <c r="I142" s="175"/>
      <c r="J142" s="65"/>
      <c r="K142" s="65"/>
      <c r="L142" s="63"/>
      <c r="M142" s="221"/>
      <c r="N142" s="44"/>
      <c r="O142" s="44"/>
      <c r="P142" s="44"/>
      <c r="Q142" s="44"/>
      <c r="R142" s="44"/>
      <c r="S142" s="44"/>
      <c r="T142" s="80"/>
      <c r="AT142" s="25" t="s">
        <v>182</v>
      </c>
      <c r="AU142" s="25" t="s">
        <v>94</v>
      </c>
    </row>
    <row r="143" spans="2:51" s="12" customFormat="1" ht="13.5">
      <c r="B143" s="222"/>
      <c r="C143" s="223"/>
      <c r="D143" s="219" t="s">
        <v>184</v>
      </c>
      <c r="E143" s="224" t="s">
        <v>84</v>
      </c>
      <c r="F143" s="225" t="s">
        <v>285</v>
      </c>
      <c r="G143" s="223"/>
      <c r="H143" s="226" t="s">
        <v>84</v>
      </c>
      <c r="I143" s="227"/>
      <c r="J143" s="223"/>
      <c r="K143" s="223"/>
      <c r="L143" s="228"/>
      <c r="M143" s="229"/>
      <c r="N143" s="230"/>
      <c r="O143" s="230"/>
      <c r="P143" s="230"/>
      <c r="Q143" s="230"/>
      <c r="R143" s="230"/>
      <c r="S143" s="230"/>
      <c r="T143" s="231"/>
      <c r="AT143" s="232" t="s">
        <v>184</v>
      </c>
      <c r="AU143" s="232" t="s">
        <v>94</v>
      </c>
      <c r="AV143" s="12" t="s">
        <v>25</v>
      </c>
      <c r="AW143" s="12" t="s">
        <v>48</v>
      </c>
      <c r="AX143" s="12" t="s">
        <v>86</v>
      </c>
      <c r="AY143" s="232" t="s">
        <v>173</v>
      </c>
    </row>
    <row r="144" spans="2:51" s="13" customFormat="1" ht="13.5">
      <c r="B144" s="233"/>
      <c r="C144" s="234"/>
      <c r="D144" s="219" t="s">
        <v>184</v>
      </c>
      <c r="E144" s="235" t="s">
        <v>84</v>
      </c>
      <c r="F144" s="236" t="s">
        <v>322</v>
      </c>
      <c r="G144" s="234"/>
      <c r="H144" s="237">
        <v>168.499</v>
      </c>
      <c r="I144" s="238"/>
      <c r="J144" s="234"/>
      <c r="K144" s="234"/>
      <c r="L144" s="239"/>
      <c r="M144" s="240"/>
      <c r="N144" s="241"/>
      <c r="O144" s="241"/>
      <c r="P144" s="241"/>
      <c r="Q144" s="241"/>
      <c r="R144" s="241"/>
      <c r="S144" s="241"/>
      <c r="T144" s="242"/>
      <c r="AT144" s="243" t="s">
        <v>184</v>
      </c>
      <c r="AU144" s="243" t="s">
        <v>94</v>
      </c>
      <c r="AV144" s="13" t="s">
        <v>94</v>
      </c>
      <c r="AW144" s="13" t="s">
        <v>48</v>
      </c>
      <c r="AX144" s="13" t="s">
        <v>86</v>
      </c>
      <c r="AY144" s="243" t="s">
        <v>173</v>
      </c>
    </row>
    <row r="145" spans="2:51" s="13" customFormat="1" ht="13.5">
      <c r="B145" s="233"/>
      <c r="C145" s="234"/>
      <c r="D145" s="219" t="s">
        <v>184</v>
      </c>
      <c r="E145" s="235" t="s">
        <v>84</v>
      </c>
      <c r="F145" s="236" t="s">
        <v>318</v>
      </c>
      <c r="G145" s="234"/>
      <c r="H145" s="237">
        <v>5.332</v>
      </c>
      <c r="I145" s="238"/>
      <c r="J145" s="234"/>
      <c r="K145" s="234"/>
      <c r="L145" s="239"/>
      <c r="M145" s="240"/>
      <c r="N145" s="241"/>
      <c r="O145" s="241"/>
      <c r="P145" s="241"/>
      <c r="Q145" s="241"/>
      <c r="R145" s="241"/>
      <c r="S145" s="241"/>
      <c r="T145" s="242"/>
      <c r="AT145" s="243" t="s">
        <v>184</v>
      </c>
      <c r="AU145" s="243" t="s">
        <v>94</v>
      </c>
      <c r="AV145" s="13" t="s">
        <v>94</v>
      </c>
      <c r="AW145" s="13" t="s">
        <v>48</v>
      </c>
      <c r="AX145" s="13" t="s">
        <v>86</v>
      </c>
      <c r="AY145" s="243" t="s">
        <v>173</v>
      </c>
    </row>
    <row r="146" spans="2:51" s="14" customFormat="1" ht="13.5">
      <c r="B146" s="244"/>
      <c r="C146" s="245"/>
      <c r="D146" s="219" t="s">
        <v>184</v>
      </c>
      <c r="E146" s="246" t="s">
        <v>84</v>
      </c>
      <c r="F146" s="247" t="s">
        <v>188</v>
      </c>
      <c r="G146" s="245"/>
      <c r="H146" s="248">
        <v>173.831</v>
      </c>
      <c r="I146" s="249"/>
      <c r="J146" s="245"/>
      <c r="K146" s="245"/>
      <c r="L146" s="250"/>
      <c r="M146" s="251"/>
      <c r="N146" s="252"/>
      <c r="O146" s="252"/>
      <c r="P146" s="252"/>
      <c r="Q146" s="252"/>
      <c r="R146" s="252"/>
      <c r="S146" s="252"/>
      <c r="T146" s="253"/>
      <c r="AT146" s="254" t="s">
        <v>184</v>
      </c>
      <c r="AU146" s="254" t="s">
        <v>94</v>
      </c>
      <c r="AV146" s="14" t="s">
        <v>189</v>
      </c>
      <c r="AW146" s="14" t="s">
        <v>48</v>
      </c>
      <c r="AX146" s="14" t="s">
        <v>86</v>
      </c>
      <c r="AY146" s="254" t="s">
        <v>173</v>
      </c>
    </row>
    <row r="147" spans="2:51" s="15" customFormat="1" ht="13.5">
      <c r="B147" s="255"/>
      <c r="C147" s="256"/>
      <c r="D147" s="257" t="s">
        <v>184</v>
      </c>
      <c r="E147" s="258" t="s">
        <v>84</v>
      </c>
      <c r="F147" s="259" t="s">
        <v>190</v>
      </c>
      <c r="G147" s="256"/>
      <c r="H147" s="260">
        <v>173.831</v>
      </c>
      <c r="I147" s="261"/>
      <c r="J147" s="256"/>
      <c r="K147" s="256"/>
      <c r="L147" s="262"/>
      <c r="M147" s="263"/>
      <c r="N147" s="264"/>
      <c r="O147" s="264"/>
      <c r="P147" s="264"/>
      <c r="Q147" s="264"/>
      <c r="R147" s="264"/>
      <c r="S147" s="264"/>
      <c r="T147" s="265"/>
      <c r="AT147" s="266" t="s">
        <v>184</v>
      </c>
      <c r="AU147" s="266" t="s">
        <v>94</v>
      </c>
      <c r="AV147" s="15" t="s">
        <v>180</v>
      </c>
      <c r="AW147" s="15" t="s">
        <v>48</v>
      </c>
      <c r="AX147" s="15" t="s">
        <v>25</v>
      </c>
      <c r="AY147" s="266" t="s">
        <v>173</v>
      </c>
    </row>
    <row r="148" spans="2:65" s="1" customFormat="1" ht="31.5" customHeight="1">
      <c r="B148" s="43"/>
      <c r="C148" s="207" t="s">
        <v>202</v>
      </c>
      <c r="D148" s="207" t="s">
        <v>175</v>
      </c>
      <c r="E148" s="208" t="s">
        <v>323</v>
      </c>
      <c r="F148" s="209" t="s">
        <v>324</v>
      </c>
      <c r="G148" s="210" t="s">
        <v>178</v>
      </c>
      <c r="H148" s="211">
        <v>33.9</v>
      </c>
      <c r="I148" s="212"/>
      <c r="J148" s="213">
        <f>ROUND(I148*H148,2)</f>
        <v>0</v>
      </c>
      <c r="K148" s="209" t="s">
        <v>179</v>
      </c>
      <c r="L148" s="63"/>
      <c r="M148" s="214" t="s">
        <v>84</v>
      </c>
      <c r="N148" s="215" t="s">
        <v>56</v>
      </c>
      <c r="O148" s="44"/>
      <c r="P148" s="216">
        <f>O148*H148</f>
        <v>0</v>
      </c>
      <c r="Q148" s="216">
        <v>0</v>
      </c>
      <c r="R148" s="216">
        <f>Q148*H148</f>
        <v>0</v>
      </c>
      <c r="S148" s="216">
        <v>0</v>
      </c>
      <c r="T148" s="217">
        <f>S148*H148</f>
        <v>0</v>
      </c>
      <c r="AR148" s="25" t="s">
        <v>180</v>
      </c>
      <c r="AT148" s="25" t="s">
        <v>175</v>
      </c>
      <c r="AU148" s="25" t="s">
        <v>94</v>
      </c>
      <c r="AY148" s="25" t="s">
        <v>173</v>
      </c>
      <c r="BE148" s="218">
        <f>IF(N148="základní",J148,0)</f>
        <v>0</v>
      </c>
      <c r="BF148" s="218">
        <f>IF(N148="snížená",J148,0)</f>
        <v>0</v>
      </c>
      <c r="BG148" s="218">
        <f>IF(N148="zákl. přenesená",J148,0)</f>
        <v>0</v>
      </c>
      <c r="BH148" s="218">
        <f>IF(N148="sníž. přenesená",J148,0)</f>
        <v>0</v>
      </c>
      <c r="BI148" s="218">
        <f>IF(N148="nulová",J148,0)</f>
        <v>0</v>
      </c>
      <c r="BJ148" s="25" t="s">
        <v>25</v>
      </c>
      <c r="BK148" s="218">
        <f>ROUND(I148*H148,2)</f>
        <v>0</v>
      </c>
      <c r="BL148" s="25" t="s">
        <v>180</v>
      </c>
      <c r="BM148" s="25" t="s">
        <v>325</v>
      </c>
    </row>
    <row r="149" spans="2:47" s="1" customFormat="1" ht="202.5">
      <c r="B149" s="43"/>
      <c r="C149" s="65"/>
      <c r="D149" s="219" t="s">
        <v>182</v>
      </c>
      <c r="E149" s="65"/>
      <c r="F149" s="220" t="s">
        <v>326</v>
      </c>
      <c r="G149" s="65"/>
      <c r="H149" s="65"/>
      <c r="I149" s="175"/>
      <c r="J149" s="65"/>
      <c r="K149" s="65"/>
      <c r="L149" s="63"/>
      <c r="M149" s="221"/>
      <c r="N149" s="44"/>
      <c r="O149" s="44"/>
      <c r="P149" s="44"/>
      <c r="Q149" s="44"/>
      <c r="R149" s="44"/>
      <c r="S149" s="44"/>
      <c r="T149" s="80"/>
      <c r="AT149" s="25" t="s">
        <v>182</v>
      </c>
      <c r="AU149" s="25" t="s">
        <v>94</v>
      </c>
    </row>
    <row r="150" spans="2:51" s="12" customFormat="1" ht="13.5">
      <c r="B150" s="222"/>
      <c r="C150" s="223"/>
      <c r="D150" s="219" t="s">
        <v>184</v>
      </c>
      <c r="E150" s="224" t="s">
        <v>84</v>
      </c>
      <c r="F150" s="225" t="s">
        <v>285</v>
      </c>
      <c r="G150" s="223"/>
      <c r="H150" s="226" t="s">
        <v>84</v>
      </c>
      <c r="I150" s="227"/>
      <c r="J150" s="223"/>
      <c r="K150" s="223"/>
      <c r="L150" s="228"/>
      <c r="M150" s="229"/>
      <c r="N150" s="230"/>
      <c r="O150" s="230"/>
      <c r="P150" s="230"/>
      <c r="Q150" s="230"/>
      <c r="R150" s="230"/>
      <c r="S150" s="230"/>
      <c r="T150" s="231"/>
      <c r="AT150" s="232" t="s">
        <v>184</v>
      </c>
      <c r="AU150" s="232" t="s">
        <v>94</v>
      </c>
      <c r="AV150" s="12" t="s">
        <v>25</v>
      </c>
      <c r="AW150" s="12" t="s">
        <v>48</v>
      </c>
      <c r="AX150" s="12" t="s">
        <v>86</v>
      </c>
      <c r="AY150" s="232" t="s">
        <v>173</v>
      </c>
    </row>
    <row r="151" spans="2:51" s="13" customFormat="1" ht="13.5">
      <c r="B151" s="233"/>
      <c r="C151" s="234"/>
      <c r="D151" s="219" t="s">
        <v>184</v>
      </c>
      <c r="E151" s="235" t="s">
        <v>84</v>
      </c>
      <c r="F151" s="236" t="s">
        <v>327</v>
      </c>
      <c r="G151" s="234"/>
      <c r="H151" s="237">
        <v>19.38</v>
      </c>
      <c r="I151" s="238"/>
      <c r="J151" s="234"/>
      <c r="K151" s="234"/>
      <c r="L151" s="239"/>
      <c r="M151" s="240"/>
      <c r="N151" s="241"/>
      <c r="O151" s="241"/>
      <c r="P151" s="241"/>
      <c r="Q151" s="241"/>
      <c r="R151" s="241"/>
      <c r="S151" s="241"/>
      <c r="T151" s="242"/>
      <c r="AT151" s="243" t="s">
        <v>184</v>
      </c>
      <c r="AU151" s="243" t="s">
        <v>94</v>
      </c>
      <c r="AV151" s="13" t="s">
        <v>94</v>
      </c>
      <c r="AW151" s="13" t="s">
        <v>48</v>
      </c>
      <c r="AX151" s="13" t="s">
        <v>86</v>
      </c>
      <c r="AY151" s="243" t="s">
        <v>173</v>
      </c>
    </row>
    <row r="152" spans="2:51" s="13" customFormat="1" ht="13.5">
      <c r="B152" s="233"/>
      <c r="C152" s="234"/>
      <c r="D152" s="219" t="s">
        <v>184</v>
      </c>
      <c r="E152" s="235" t="s">
        <v>84</v>
      </c>
      <c r="F152" s="236" t="s">
        <v>328</v>
      </c>
      <c r="G152" s="234"/>
      <c r="H152" s="237">
        <v>4.2</v>
      </c>
      <c r="I152" s="238"/>
      <c r="J152" s="234"/>
      <c r="K152" s="234"/>
      <c r="L152" s="239"/>
      <c r="M152" s="240"/>
      <c r="N152" s="241"/>
      <c r="O152" s="241"/>
      <c r="P152" s="241"/>
      <c r="Q152" s="241"/>
      <c r="R152" s="241"/>
      <c r="S152" s="241"/>
      <c r="T152" s="242"/>
      <c r="AT152" s="243" t="s">
        <v>184</v>
      </c>
      <c r="AU152" s="243" t="s">
        <v>94</v>
      </c>
      <c r="AV152" s="13" t="s">
        <v>94</v>
      </c>
      <c r="AW152" s="13" t="s">
        <v>48</v>
      </c>
      <c r="AX152" s="13" t="s">
        <v>86</v>
      </c>
      <c r="AY152" s="243" t="s">
        <v>173</v>
      </c>
    </row>
    <row r="153" spans="2:51" s="13" customFormat="1" ht="13.5">
      <c r="B153" s="233"/>
      <c r="C153" s="234"/>
      <c r="D153" s="219" t="s">
        <v>184</v>
      </c>
      <c r="E153" s="235" t="s">
        <v>84</v>
      </c>
      <c r="F153" s="236" t="s">
        <v>329</v>
      </c>
      <c r="G153" s="234"/>
      <c r="H153" s="237">
        <v>10.32</v>
      </c>
      <c r="I153" s="238"/>
      <c r="J153" s="234"/>
      <c r="K153" s="234"/>
      <c r="L153" s="239"/>
      <c r="M153" s="240"/>
      <c r="N153" s="241"/>
      <c r="O153" s="241"/>
      <c r="P153" s="241"/>
      <c r="Q153" s="241"/>
      <c r="R153" s="241"/>
      <c r="S153" s="241"/>
      <c r="T153" s="242"/>
      <c r="AT153" s="243" t="s">
        <v>184</v>
      </c>
      <c r="AU153" s="243" t="s">
        <v>94</v>
      </c>
      <c r="AV153" s="13" t="s">
        <v>94</v>
      </c>
      <c r="AW153" s="13" t="s">
        <v>48</v>
      </c>
      <c r="AX153" s="13" t="s">
        <v>86</v>
      </c>
      <c r="AY153" s="243" t="s">
        <v>173</v>
      </c>
    </row>
    <row r="154" spans="2:51" s="14" customFormat="1" ht="13.5">
      <c r="B154" s="244"/>
      <c r="C154" s="245"/>
      <c r="D154" s="219" t="s">
        <v>184</v>
      </c>
      <c r="E154" s="246" t="s">
        <v>84</v>
      </c>
      <c r="F154" s="247" t="s">
        <v>188</v>
      </c>
      <c r="G154" s="245"/>
      <c r="H154" s="248">
        <v>33.9</v>
      </c>
      <c r="I154" s="249"/>
      <c r="J154" s="245"/>
      <c r="K154" s="245"/>
      <c r="L154" s="250"/>
      <c r="M154" s="251"/>
      <c r="N154" s="252"/>
      <c r="O154" s="252"/>
      <c r="P154" s="252"/>
      <c r="Q154" s="252"/>
      <c r="R154" s="252"/>
      <c r="S154" s="252"/>
      <c r="T154" s="253"/>
      <c r="AT154" s="254" t="s">
        <v>184</v>
      </c>
      <c r="AU154" s="254" t="s">
        <v>94</v>
      </c>
      <c r="AV154" s="14" t="s">
        <v>189</v>
      </c>
      <c r="AW154" s="14" t="s">
        <v>48</v>
      </c>
      <c r="AX154" s="14" t="s">
        <v>86</v>
      </c>
      <c r="AY154" s="254" t="s">
        <v>173</v>
      </c>
    </row>
    <row r="155" spans="2:51" s="15" customFormat="1" ht="13.5">
      <c r="B155" s="255"/>
      <c r="C155" s="256"/>
      <c r="D155" s="257" t="s">
        <v>184</v>
      </c>
      <c r="E155" s="258" t="s">
        <v>84</v>
      </c>
      <c r="F155" s="259" t="s">
        <v>190</v>
      </c>
      <c r="G155" s="256"/>
      <c r="H155" s="260">
        <v>33.9</v>
      </c>
      <c r="I155" s="261"/>
      <c r="J155" s="256"/>
      <c r="K155" s="256"/>
      <c r="L155" s="262"/>
      <c r="M155" s="263"/>
      <c r="N155" s="264"/>
      <c r="O155" s="264"/>
      <c r="P155" s="264"/>
      <c r="Q155" s="264"/>
      <c r="R155" s="264"/>
      <c r="S155" s="264"/>
      <c r="T155" s="265"/>
      <c r="AT155" s="266" t="s">
        <v>184</v>
      </c>
      <c r="AU155" s="266" t="s">
        <v>94</v>
      </c>
      <c r="AV155" s="15" t="s">
        <v>180</v>
      </c>
      <c r="AW155" s="15" t="s">
        <v>48</v>
      </c>
      <c r="AX155" s="15" t="s">
        <v>25</v>
      </c>
      <c r="AY155" s="266" t="s">
        <v>173</v>
      </c>
    </row>
    <row r="156" spans="2:65" s="1" customFormat="1" ht="31.5" customHeight="1">
      <c r="B156" s="43"/>
      <c r="C156" s="207" t="s">
        <v>30</v>
      </c>
      <c r="D156" s="207" t="s">
        <v>175</v>
      </c>
      <c r="E156" s="208" t="s">
        <v>330</v>
      </c>
      <c r="F156" s="209" t="s">
        <v>331</v>
      </c>
      <c r="G156" s="210" t="s">
        <v>178</v>
      </c>
      <c r="H156" s="211">
        <v>33.9</v>
      </c>
      <c r="I156" s="212"/>
      <c r="J156" s="213">
        <f>ROUND(I156*H156,2)</f>
        <v>0</v>
      </c>
      <c r="K156" s="209" t="s">
        <v>179</v>
      </c>
      <c r="L156" s="63"/>
      <c r="M156" s="214" t="s">
        <v>84</v>
      </c>
      <c r="N156" s="215" t="s">
        <v>56</v>
      </c>
      <c r="O156" s="44"/>
      <c r="P156" s="216">
        <f>O156*H156</f>
        <v>0</v>
      </c>
      <c r="Q156" s="216">
        <v>0</v>
      </c>
      <c r="R156" s="216">
        <f>Q156*H156</f>
        <v>0</v>
      </c>
      <c r="S156" s="216">
        <v>0</v>
      </c>
      <c r="T156" s="217">
        <f>S156*H156</f>
        <v>0</v>
      </c>
      <c r="AR156" s="25" t="s">
        <v>180</v>
      </c>
      <c r="AT156" s="25" t="s">
        <v>175</v>
      </c>
      <c r="AU156" s="25" t="s">
        <v>94</v>
      </c>
      <c r="AY156" s="25" t="s">
        <v>173</v>
      </c>
      <c r="BE156" s="218">
        <f>IF(N156="základní",J156,0)</f>
        <v>0</v>
      </c>
      <c r="BF156" s="218">
        <f>IF(N156="snížená",J156,0)</f>
        <v>0</v>
      </c>
      <c r="BG156" s="218">
        <f>IF(N156="zákl. přenesená",J156,0)</f>
        <v>0</v>
      </c>
      <c r="BH156" s="218">
        <f>IF(N156="sníž. přenesená",J156,0)</f>
        <v>0</v>
      </c>
      <c r="BI156" s="218">
        <f>IF(N156="nulová",J156,0)</f>
        <v>0</v>
      </c>
      <c r="BJ156" s="25" t="s">
        <v>25</v>
      </c>
      <c r="BK156" s="218">
        <f>ROUND(I156*H156,2)</f>
        <v>0</v>
      </c>
      <c r="BL156" s="25" t="s">
        <v>180</v>
      </c>
      <c r="BM156" s="25" t="s">
        <v>332</v>
      </c>
    </row>
    <row r="157" spans="2:47" s="1" customFormat="1" ht="202.5">
      <c r="B157" s="43"/>
      <c r="C157" s="65"/>
      <c r="D157" s="219" t="s">
        <v>182</v>
      </c>
      <c r="E157" s="65"/>
      <c r="F157" s="220" t="s">
        <v>326</v>
      </c>
      <c r="G157" s="65"/>
      <c r="H157" s="65"/>
      <c r="I157" s="175"/>
      <c r="J157" s="65"/>
      <c r="K157" s="65"/>
      <c r="L157" s="63"/>
      <c r="M157" s="221"/>
      <c r="N157" s="44"/>
      <c r="O157" s="44"/>
      <c r="P157" s="44"/>
      <c r="Q157" s="44"/>
      <c r="R157" s="44"/>
      <c r="S157" s="44"/>
      <c r="T157" s="80"/>
      <c r="AT157" s="25" t="s">
        <v>182</v>
      </c>
      <c r="AU157" s="25" t="s">
        <v>94</v>
      </c>
    </row>
    <row r="158" spans="2:51" s="12" customFormat="1" ht="13.5">
      <c r="B158" s="222"/>
      <c r="C158" s="223"/>
      <c r="D158" s="219" t="s">
        <v>184</v>
      </c>
      <c r="E158" s="224" t="s">
        <v>84</v>
      </c>
      <c r="F158" s="225" t="s">
        <v>285</v>
      </c>
      <c r="G158" s="223"/>
      <c r="H158" s="226" t="s">
        <v>84</v>
      </c>
      <c r="I158" s="227"/>
      <c r="J158" s="223"/>
      <c r="K158" s="223"/>
      <c r="L158" s="228"/>
      <c r="M158" s="229"/>
      <c r="N158" s="230"/>
      <c r="O158" s="230"/>
      <c r="P158" s="230"/>
      <c r="Q158" s="230"/>
      <c r="R158" s="230"/>
      <c r="S158" s="230"/>
      <c r="T158" s="231"/>
      <c r="AT158" s="232" t="s">
        <v>184</v>
      </c>
      <c r="AU158" s="232" t="s">
        <v>94</v>
      </c>
      <c r="AV158" s="12" t="s">
        <v>25</v>
      </c>
      <c r="AW158" s="12" t="s">
        <v>48</v>
      </c>
      <c r="AX158" s="12" t="s">
        <v>86</v>
      </c>
      <c r="AY158" s="232" t="s">
        <v>173</v>
      </c>
    </row>
    <row r="159" spans="2:51" s="13" customFormat="1" ht="13.5">
      <c r="B159" s="233"/>
      <c r="C159" s="234"/>
      <c r="D159" s="219" t="s">
        <v>184</v>
      </c>
      <c r="E159" s="235" t="s">
        <v>84</v>
      </c>
      <c r="F159" s="236" t="s">
        <v>327</v>
      </c>
      <c r="G159" s="234"/>
      <c r="H159" s="237">
        <v>19.38</v>
      </c>
      <c r="I159" s="238"/>
      <c r="J159" s="234"/>
      <c r="K159" s="234"/>
      <c r="L159" s="239"/>
      <c r="M159" s="240"/>
      <c r="N159" s="241"/>
      <c r="O159" s="241"/>
      <c r="P159" s="241"/>
      <c r="Q159" s="241"/>
      <c r="R159" s="241"/>
      <c r="S159" s="241"/>
      <c r="T159" s="242"/>
      <c r="AT159" s="243" t="s">
        <v>184</v>
      </c>
      <c r="AU159" s="243" t="s">
        <v>94</v>
      </c>
      <c r="AV159" s="13" t="s">
        <v>94</v>
      </c>
      <c r="AW159" s="13" t="s">
        <v>48</v>
      </c>
      <c r="AX159" s="13" t="s">
        <v>86</v>
      </c>
      <c r="AY159" s="243" t="s">
        <v>173</v>
      </c>
    </row>
    <row r="160" spans="2:51" s="13" customFormat="1" ht="13.5">
      <c r="B160" s="233"/>
      <c r="C160" s="234"/>
      <c r="D160" s="219" t="s">
        <v>184</v>
      </c>
      <c r="E160" s="235" t="s">
        <v>84</v>
      </c>
      <c r="F160" s="236" t="s">
        <v>328</v>
      </c>
      <c r="G160" s="234"/>
      <c r="H160" s="237">
        <v>4.2</v>
      </c>
      <c r="I160" s="238"/>
      <c r="J160" s="234"/>
      <c r="K160" s="234"/>
      <c r="L160" s="239"/>
      <c r="M160" s="240"/>
      <c r="N160" s="241"/>
      <c r="O160" s="241"/>
      <c r="P160" s="241"/>
      <c r="Q160" s="241"/>
      <c r="R160" s="241"/>
      <c r="S160" s="241"/>
      <c r="T160" s="242"/>
      <c r="AT160" s="243" t="s">
        <v>184</v>
      </c>
      <c r="AU160" s="243" t="s">
        <v>94</v>
      </c>
      <c r="AV160" s="13" t="s">
        <v>94</v>
      </c>
      <c r="AW160" s="13" t="s">
        <v>48</v>
      </c>
      <c r="AX160" s="13" t="s">
        <v>86</v>
      </c>
      <c r="AY160" s="243" t="s">
        <v>173</v>
      </c>
    </row>
    <row r="161" spans="2:51" s="13" customFormat="1" ht="13.5">
      <c r="B161" s="233"/>
      <c r="C161" s="234"/>
      <c r="D161" s="219" t="s">
        <v>184</v>
      </c>
      <c r="E161" s="235" t="s">
        <v>84</v>
      </c>
      <c r="F161" s="236" t="s">
        <v>329</v>
      </c>
      <c r="G161" s="234"/>
      <c r="H161" s="237">
        <v>10.32</v>
      </c>
      <c r="I161" s="238"/>
      <c r="J161" s="234"/>
      <c r="K161" s="234"/>
      <c r="L161" s="239"/>
      <c r="M161" s="240"/>
      <c r="N161" s="241"/>
      <c r="O161" s="241"/>
      <c r="P161" s="241"/>
      <c r="Q161" s="241"/>
      <c r="R161" s="241"/>
      <c r="S161" s="241"/>
      <c r="T161" s="242"/>
      <c r="AT161" s="243" t="s">
        <v>184</v>
      </c>
      <c r="AU161" s="243" t="s">
        <v>94</v>
      </c>
      <c r="AV161" s="13" t="s">
        <v>94</v>
      </c>
      <c r="AW161" s="13" t="s">
        <v>48</v>
      </c>
      <c r="AX161" s="13" t="s">
        <v>86</v>
      </c>
      <c r="AY161" s="243" t="s">
        <v>173</v>
      </c>
    </row>
    <row r="162" spans="2:51" s="14" customFormat="1" ht="13.5">
      <c r="B162" s="244"/>
      <c r="C162" s="245"/>
      <c r="D162" s="219" t="s">
        <v>184</v>
      </c>
      <c r="E162" s="246" t="s">
        <v>84</v>
      </c>
      <c r="F162" s="247" t="s">
        <v>188</v>
      </c>
      <c r="G162" s="245"/>
      <c r="H162" s="248">
        <v>33.9</v>
      </c>
      <c r="I162" s="249"/>
      <c r="J162" s="245"/>
      <c r="K162" s="245"/>
      <c r="L162" s="250"/>
      <c r="M162" s="251"/>
      <c r="N162" s="252"/>
      <c r="O162" s="252"/>
      <c r="P162" s="252"/>
      <c r="Q162" s="252"/>
      <c r="R162" s="252"/>
      <c r="S162" s="252"/>
      <c r="T162" s="253"/>
      <c r="AT162" s="254" t="s">
        <v>184</v>
      </c>
      <c r="AU162" s="254" t="s">
        <v>94</v>
      </c>
      <c r="AV162" s="14" t="s">
        <v>189</v>
      </c>
      <c r="AW162" s="14" t="s">
        <v>48</v>
      </c>
      <c r="AX162" s="14" t="s">
        <v>86</v>
      </c>
      <c r="AY162" s="254" t="s">
        <v>173</v>
      </c>
    </row>
    <row r="163" spans="2:51" s="15" customFormat="1" ht="13.5">
      <c r="B163" s="255"/>
      <c r="C163" s="256"/>
      <c r="D163" s="257" t="s">
        <v>184</v>
      </c>
      <c r="E163" s="258" t="s">
        <v>84</v>
      </c>
      <c r="F163" s="259" t="s">
        <v>190</v>
      </c>
      <c r="G163" s="256"/>
      <c r="H163" s="260">
        <v>33.9</v>
      </c>
      <c r="I163" s="261"/>
      <c r="J163" s="256"/>
      <c r="K163" s="256"/>
      <c r="L163" s="262"/>
      <c r="M163" s="263"/>
      <c r="N163" s="264"/>
      <c r="O163" s="264"/>
      <c r="P163" s="264"/>
      <c r="Q163" s="264"/>
      <c r="R163" s="264"/>
      <c r="S163" s="264"/>
      <c r="T163" s="265"/>
      <c r="AT163" s="266" t="s">
        <v>184</v>
      </c>
      <c r="AU163" s="266" t="s">
        <v>94</v>
      </c>
      <c r="AV163" s="15" t="s">
        <v>180</v>
      </c>
      <c r="AW163" s="15" t="s">
        <v>48</v>
      </c>
      <c r="AX163" s="15" t="s">
        <v>25</v>
      </c>
      <c r="AY163" s="266" t="s">
        <v>173</v>
      </c>
    </row>
    <row r="164" spans="2:65" s="1" customFormat="1" ht="44.25" customHeight="1">
      <c r="B164" s="43"/>
      <c r="C164" s="207" t="s">
        <v>262</v>
      </c>
      <c r="D164" s="207" t="s">
        <v>175</v>
      </c>
      <c r="E164" s="208" t="s">
        <v>333</v>
      </c>
      <c r="F164" s="209" t="s">
        <v>334</v>
      </c>
      <c r="G164" s="210" t="s">
        <v>178</v>
      </c>
      <c r="H164" s="211">
        <v>491.659</v>
      </c>
      <c r="I164" s="212"/>
      <c r="J164" s="213">
        <f>ROUND(I164*H164,2)</f>
        <v>0</v>
      </c>
      <c r="K164" s="209" t="s">
        <v>179</v>
      </c>
      <c r="L164" s="63"/>
      <c r="M164" s="214" t="s">
        <v>84</v>
      </c>
      <c r="N164" s="215" t="s">
        <v>56</v>
      </c>
      <c r="O164" s="44"/>
      <c r="P164" s="216">
        <f>O164*H164</f>
        <v>0</v>
      </c>
      <c r="Q164" s="216">
        <v>0</v>
      </c>
      <c r="R164" s="216">
        <f>Q164*H164</f>
        <v>0</v>
      </c>
      <c r="S164" s="216">
        <v>0</v>
      </c>
      <c r="T164" s="217">
        <f>S164*H164</f>
        <v>0</v>
      </c>
      <c r="AR164" s="25" t="s">
        <v>180</v>
      </c>
      <c r="AT164" s="25" t="s">
        <v>175</v>
      </c>
      <c r="AU164" s="25" t="s">
        <v>94</v>
      </c>
      <c r="AY164" s="25" t="s">
        <v>173</v>
      </c>
      <c r="BE164" s="218">
        <f>IF(N164="základní",J164,0)</f>
        <v>0</v>
      </c>
      <c r="BF164" s="218">
        <f>IF(N164="snížená",J164,0)</f>
        <v>0</v>
      </c>
      <c r="BG164" s="218">
        <f>IF(N164="zákl. přenesená",J164,0)</f>
        <v>0</v>
      </c>
      <c r="BH164" s="218">
        <f>IF(N164="sníž. přenesená",J164,0)</f>
        <v>0</v>
      </c>
      <c r="BI164" s="218">
        <f>IF(N164="nulová",J164,0)</f>
        <v>0</v>
      </c>
      <c r="BJ164" s="25" t="s">
        <v>25</v>
      </c>
      <c r="BK164" s="218">
        <f>ROUND(I164*H164,2)</f>
        <v>0</v>
      </c>
      <c r="BL164" s="25" t="s">
        <v>180</v>
      </c>
      <c r="BM164" s="25" t="s">
        <v>335</v>
      </c>
    </row>
    <row r="165" spans="2:47" s="1" customFormat="1" ht="189">
      <c r="B165" s="43"/>
      <c r="C165" s="65"/>
      <c r="D165" s="219" t="s">
        <v>182</v>
      </c>
      <c r="E165" s="65"/>
      <c r="F165" s="220" t="s">
        <v>194</v>
      </c>
      <c r="G165" s="65"/>
      <c r="H165" s="65"/>
      <c r="I165" s="175"/>
      <c r="J165" s="65"/>
      <c r="K165" s="65"/>
      <c r="L165" s="63"/>
      <c r="M165" s="221"/>
      <c r="N165" s="44"/>
      <c r="O165" s="44"/>
      <c r="P165" s="44"/>
      <c r="Q165" s="44"/>
      <c r="R165" s="44"/>
      <c r="S165" s="44"/>
      <c r="T165" s="80"/>
      <c r="AT165" s="25" t="s">
        <v>182</v>
      </c>
      <c r="AU165" s="25" t="s">
        <v>94</v>
      </c>
    </row>
    <row r="166" spans="2:51" s="12" customFormat="1" ht="13.5">
      <c r="B166" s="222"/>
      <c r="C166" s="223"/>
      <c r="D166" s="219" t="s">
        <v>184</v>
      </c>
      <c r="E166" s="224" t="s">
        <v>84</v>
      </c>
      <c r="F166" s="225" t="s">
        <v>285</v>
      </c>
      <c r="G166" s="223"/>
      <c r="H166" s="226" t="s">
        <v>84</v>
      </c>
      <c r="I166" s="227"/>
      <c r="J166" s="223"/>
      <c r="K166" s="223"/>
      <c r="L166" s="228"/>
      <c r="M166" s="229"/>
      <c r="N166" s="230"/>
      <c r="O166" s="230"/>
      <c r="P166" s="230"/>
      <c r="Q166" s="230"/>
      <c r="R166" s="230"/>
      <c r="S166" s="230"/>
      <c r="T166" s="231"/>
      <c r="AT166" s="232" t="s">
        <v>184</v>
      </c>
      <c r="AU166" s="232" t="s">
        <v>94</v>
      </c>
      <c r="AV166" s="12" t="s">
        <v>25</v>
      </c>
      <c r="AW166" s="12" t="s">
        <v>48</v>
      </c>
      <c r="AX166" s="12" t="s">
        <v>86</v>
      </c>
      <c r="AY166" s="232" t="s">
        <v>173</v>
      </c>
    </row>
    <row r="167" spans="2:51" s="12" customFormat="1" ht="13.5">
      <c r="B167" s="222"/>
      <c r="C167" s="223"/>
      <c r="D167" s="219" t="s">
        <v>184</v>
      </c>
      <c r="E167" s="224" t="s">
        <v>84</v>
      </c>
      <c r="F167" s="225" t="s">
        <v>336</v>
      </c>
      <c r="G167" s="223"/>
      <c r="H167" s="226" t="s">
        <v>84</v>
      </c>
      <c r="I167" s="227"/>
      <c r="J167" s="223"/>
      <c r="K167" s="223"/>
      <c r="L167" s="228"/>
      <c r="M167" s="229"/>
      <c r="N167" s="230"/>
      <c r="O167" s="230"/>
      <c r="P167" s="230"/>
      <c r="Q167" s="230"/>
      <c r="R167" s="230"/>
      <c r="S167" s="230"/>
      <c r="T167" s="231"/>
      <c r="AT167" s="232" t="s">
        <v>184</v>
      </c>
      <c r="AU167" s="232" t="s">
        <v>94</v>
      </c>
      <c r="AV167" s="12" t="s">
        <v>25</v>
      </c>
      <c r="AW167" s="12" t="s">
        <v>48</v>
      </c>
      <c r="AX167" s="12" t="s">
        <v>86</v>
      </c>
      <c r="AY167" s="232" t="s">
        <v>173</v>
      </c>
    </row>
    <row r="168" spans="2:51" s="13" customFormat="1" ht="13.5">
      <c r="B168" s="233"/>
      <c r="C168" s="234"/>
      <c r="D168" s="219" t="s">
        <v>184</v>
      </c>
      <c r="E168" s="235" t="s">
        <v>84</v>
      </c>
      <c r="F168" s="236" t="s">
        <v>337</v>
      </c>
      <c r="G168" s="234"/>
      <c r="H168" s="237">
        <v>231.115</v>
      </c>
      <c r="I168" s="238"/>
      <c r="J168" s="234"/>
      <c r="K168" s="234"/>
      <c r="L168" s="239"/>
      <c r="M168" s="240"/>
      <c r="N168" s="241"/>
      <c r="O168" s="241"/>
      <c r="P168" s="241"/>
      <c r="Q168" s="241"/>
      <c r="R168" s="241"/>
      <c r="S168" s="241"/>
      <c r="T168" s="242"/>
      <c r="AT168" s="243" t="s">
        <v>184</v>
      </c>
      <c r="AU168" s="243" t="s">
        <v>94</v>
      </c>
      <c r="AV168" s="13" t="s">
        <v>94</v>
      </c>
      <c r="AW168" s="13" t="s">
        <v>48</v>
      </c>
      <c r="AX168" s="13" t="s">
        <v>86</v>
      </c>
      <c r="AY168" s="243" t="s">
        <v>173</v>
      </c>
    </row>
    <row r="169" spans="2:51" s="13" customFormat="1" ht="13.5">
      <c r="B169" s="233"/>
      <c r="C169" s="234"/>
      <c r="D169" s="219" t="s">
        <v>184</v>
      </c>
      <c r="E169" s="235" t="s">
        <v>84</v>
      </c>
      <c r="F169" s="236" t="s">
        <v>338</v>
      </c>
      <c r="G169" s="234"/>
      <c r="H169" s="237">
        <v>104.98</v>
      </c>
      <c r="I169" s="238"/>
      <c r="J169" s="234"/>
      <c r="K169" s="234"/>
      <c r="L169" s="239"/>
      <c r="M169" s="240"/>
      <c r="N169" s="241"/>
      <c r="O169" s="241"/>
      <c r="P169" s="241"/>
      <c r="Q169" s="241"/>
      <c r="R169" s="241"/>
      <c r="S169" s="241"/>
      <c r="T169" s="242"/>
      <c r="AT169" s="243" t="s">
        <v>184</v>
      </c>
      <c r="AU169" s="243" t="s">
        <v>94</v>
      </c>
      <c r="AV169" s="13" t="s">
        <v>94</v>
      </c>
      <c r="AW169" s="13" t="s">
        <v>48</v>
      </c>
      <c r="AX169" s="13" t="s">
        <v>86</v>
      </c>
      <c r="AY169" s="243" t="s">
        <v>173</v>
      </c>
    </row>
    <row r="170" spans="2:51" s="13" customFormat="1" ht="13.5">
      <c r="B170" s="233"/>
      <c r="C170" s="234"/>
      <c r="D170" s="219" t="s">
        <v>184</v>
      </c>
      <c r="E170" s="235" t="s">
        <v>84</v>
      </c>
      <c r="F170" s="236" t="s">
        <v>339</v>
      </c>
      <c r="G170" s="234"/>
      <c r="H170" s="237">
        <v>33.9</v>
      </c>
      <c r="I170" s="238"/>
      <c r="J170" s="234"/>
      <c r="K170" s="234"/>
      <c r="L170" s="239"/>
      <c r="M170" s="240"/>
      <c r="N170" s="241"/>
      <c r="O170" s="241"/>
      <c r="P170" s="241"/>
      <c r="Q170" s="241"/>
      <c r="R170" s="241"/>
      <c r="S170" s="241"/>
      <c r="T170" s="242"/>
      <c r="AT170" s="243" t="s">
        <v>184</v>
      </c>
      <c r="AU170" s="243" t="s">
        <v>94</v>
      </c>
      <c r="AV170" s="13" t="s">
        <v>94</v>
      </c>
      <c r="AW170" s="13" t="s">
        <v>48</v>
      </c>
      <c r="AX170" s="13" t="s">
        <v>86</v>
      </c>
      <c r="AY170" s="243" t="s">
        <v>173</v>
      </c>
    </row>
    <row r="171" spans="2:51" s="14" customFormat="1" ht="13.5">
      <c r="B171" s="244"/>
      <c r="C171" s="245"/>
      <c r="D171" s="219" t="s">
        <v>184</v>
      </c>
      <c r="E171" s="246" t="s">
        <v>84</v>
      </c>
      <c r="F171" s="247" t="s">
        <v>188</v>
      </c>
      <c r="G171" s="245"/>
      <c r="H171" s="248">
        <v>369.995</v>
      </c>
      <c r="I171" s="249"/>
      <c r="J171" s="245"/>
      <c r="K171" s="245"/>
      <c r="L171" s="250"/>
      <c r="M171" s="251"/>
      <c r="N171" s="252"/>
      <c r="O171" s="252"/>
      <c r="P171" s="252"/>
      <c r="Q171" s="252"/>
      <c r="R171" s="252"/>
      <c r="S171" s="252"/>
      <c r="T171" s="253"/>
      <c r="AT171" s="254" t="s">
        <v>184</v>
      </c>
      <c r="AU171" s="254" t="s">
        <v>94</v>
      </c>
      <c r="AV171" s="14" t="s">
        <v>189</v>
      </c>
      <c r="AW171" s="14" t="s">
        <v>48</v>
      </c>
      <c r="AX171" s="14" t="s">
        <v>86</v>
      </c>
      <c r="AY171" s="254" t="s">
        <v>173</v>
      </c>
    </row>
    <row r="172" spans="2:51" s="12" customFormat="1" ht="13.5">
      <c r="B172" s="222"/>
      <c r="C172" s="223"/>
      <c r="D172" s="219" t="s">
        <v>184</v>
      </c>
      <c r="E172" s="224" t="s">
        <v>84</v>
      </c>
      <c r="F172" s="225" t="s">
        <v>340</v>
      </c>
      <c r="G172" s="223"/>
      <c r="H172" s="226" t="s">
        <v>84</v>
      </c>
      <c r="I172" s="227"/>
      <c r="J172" s="223"/>
      <c r="K172" s="223"/>
      <c r="L172" s="228"/>
      <c r="M172" s="229"/>
      <c r="N172" s="230"/>
      <c r="O172" s="230"/>
      <c r="P172" s="230"/>
      <c r="Q172" s="230"/>
      <c r="R172" s="230"/>
      <c r="S172" s="230"/>
      <c r="T172" s="231"/>
      <c r="AT172" s="232" t="s">
        <v>184</v>
      </c>
      <c r="AU172" s="232" t="s">
        <v>94</v>
      </c>
      <c r="AV172" s="12" t="s">
        <v>25</v>
      </c>
      <c r="AW172" s="12" t="s">
        <v>48</v>
      </c>
      <c r="AX172" s="12" t="s">
        <v>86</v>
      </c>
      <c r="AY172" s="232" t="s">
        <v>173</v>
      </c>
    </row>
    <row r="173" spans="2:51" s="13" customFormat="1" ht="13.5">
      <c r="B173" s="233"/>
      <c r="C173" s="234"/>
      <c r="D173" s="219" t="s">
        <v>184</v>
      </c>
      <c r="E173" s="235" t="s">
        <v>84</v>
      </c>
      <c r="F173" s="236" t="s">
        <v>341</v>
      </c>
      <c r="G173" s="234"/>
      <c r="H173" s="237">
        <v>121.664</v>
      </c>
      <c r="I173" s="238"/>
      <c r="J173" s="234"/>
      <c r="K173" s="234"/>
      <c r="L173" s="239"/>
      <c r="M173" s="240"/>
      <c r="N173" s="241"/>
      <c r="O173" s="241"/>
      <c r="P173" s="241"/>
      <c r="Q173" s="241"/>
      <c r="R173" s="241"/>
      <c r="S173" s="241"/>
      <c r="T173" s="242"/>
      <c r="AT173" s="243" t="s">
        <v>184</v>
      </c>
      <c r="AU173" s="243" t="s">
        <v>94</v>
      </c>
      <c r="AV173" s="13" t="s">
        <v>94</v>
      </c>
      <c r="AW173" s="13" t="s">
        <v>48</v>
      </c>
      <c r="AX173" s="13" t="s">
        <v>86</v>
      </c>
      <c r="AY173" s="243" t="s">
        <v>173</v>
      </c>
    </row>
    <row r="174" spans="2:51" s="14" customFormat="1" ht="13.5">
      <c r="B174" s="244"/>
      <c r="C174" s="245"/>
      <c r="D174" s="219" t="s">
        <v>184</v>
      </c>
      <c r="E174" s="246" t="s">
        <v>84</v>
      </c>
      <c r="F174" s="247" t="s">
        <v>188</v>
      </c>
      <c r="G174" s="245"/>
      <c r="H174" s="248">
        <v>121.664</v>
      </c>
      <c r="I174" s="249"/>
      <c r="J174" s="245"/>
      <c r="K174" s="245"/>
      <c r="L174" s="250"/>
      <c r="M174" s="251"/>
      <c r="N174" s="252"/>
      <c r="O174" s="252"/>
      <c r="P174" s="252"/>
      <c r="Q174" s="252"/>
      <c r="R174" s="252"/>
      <c r="S174" s="252"/>
      <c r="T174" s="253"/>
      <c r="AT174" s="254" t="s">
        <v>184</v>
      </c>
      <c r="AU174" s="254" t="s">
        <v>94</v>
      </c>
      <c r="AV174" s="14" t="s">
        <v>189</v>
      </c>
      <c r="AW174" s="14" t="s">
        <v>48</v>
      </c>
      <c r="AX174" s="14" t="s">
        <v>86</v>
      </c>
      <c r="AY174" s="254" t="s">
        <v>173</v>
      </c>
    </row>
    <row r="175" spans="2:51" s="15" customFormat="1" ht="13.5">
      <c r="B175" s="255"/>
      <c r="C175" s="256"/>
      <c r="D175" s="257" t="s">
        <v>184</v>
      </c>
      <c r="E175" s="258" t="s">
        <v>84</v>
      </c>
      <c r="F175" s="259" t="s">
        <v>190</v>
      </c>
      <c r="G175" s="256"/>
      <c r="H175" s="260">
        <v>491.659</v>
      </c>
      <c r="I175" s="261"/>
      <c r="J175" s="256"/>
      <c r="K175" s="256"/>
      <c r="L175" s="262"/>
      <c r="M175" s="263"/>
      <c r="N175" s="264"/>
      <c r="O175" s="264"/>
      <c r="P175" s="264"/>
      <c r="Q175" s="264"/>
      <c r="R175" s="264"/>
      <c r="S175" s="264"/>
      <c r="T175" s="265"/>
      <c r="AT175" s="266" t="s">
        <v>184</v>
      </c>
      <c r="AU175" s="266" t="s">
        <v>94</v>
      </c>
      <c r="AV175" s="15" t="s">
        <v>180</v>
      </c>
      <c r="AW175" s="15" t="s">
        <v>48</v>
      </c>
      <c r="AX175" s="15" t="s">
        <v>25</v>
      </c>
      <c r="AY175" s="266" t="s">
        <v>173</v>
      </c>
    </row>
    <row r="176" spans="2:65" s="1" customFormat="1" ht="44.25" customHeight="1">
      <c r="B176" s="43"/>
      <c r="C176" s="207" t="s">
        <v>342</v>
      </c>
      <c r="D176" s="207" t="s">
        <v>175</v>
      </c>
      <c r="E176" s="208" t="s">
        <v>191</v>
      </c>
      <c r="F176" s="209" t="s">
        <v>192</v>
      </c>
      <c r="G176" s="210" t="s">
        <v>178</v>
      </c>
      <c r="H176" s="211">
        <v>248.331</v>
      </c>
      <c r="I176" s="212"/>
      <c r="J176" s="213">
        <f>ROUND(I176*H176,2)</f>
        <v>0</v>
      </c>
      <c r="K176" s="209" t="s">
        <v>179</v>
      </c>
      <c r="L176" s="63"/>
      <c r="M176" s="214" t="s">
        <v>84</v>
      </c>
      <c r="N176" s="215" t="s">
        <v>56</v>
      </c>
      <c r="O176" s="44"/>
      <c r="P176" s="216">
        <f>O176*H176</f>
        <v>0</v>
      </c>
      <c r="Q176" s="216">
        <v>0</v>
      </c>
      <c r="R176" s="216">
        <f>Q176*H176</f>
        <v>0</v>
      </c>
      <c r="S176" s="216">
        <v>0</v>
      </c>
      <c r="T176" s="217">
        <f>S176*H176</f>
        <v>0</v>
      </c>
      <c r="AR176" s="25" t="s">
        <v>180</v>
      </c>
      <c r="AT176" s="25" t="s">
        <v>175</v>
      </c>
      <c r="AU176" s="25" t="s">
        <v>94</v>
      </c>
      <c r="AY176" s="25" t="s">
        <v>173</v>
      </c>
      <c r="BE176" s="218">
        <f>IF(N176="základní",J176,0)</f>
        <v>0</v>
      </c>
      <c r="BF176" s="218">
        <f>IF(N176="snížená",J176,0)</f>
        <v>0</v>
      </c>
      <c r="BG176" s="218">
        <f>IF(N176="zákl. přenesená",J176,0)</f>
        <v>0</v>
      </c>
      <c r="BH176" s="218">
        <f>IF(N176="sníž. přenesená",J176,0)</f>
        <v>0</v>
      </c>
      <c r="BI176" s="218">
        <f>IF(N176="nulová",J176,0)</f>
        <v>0</v>
      </c>
      <c r="BJ176" s="25" t="s">
        <v>25</v>
      </c>
      <c r="BK176" s="218">
        <f>ROUND(I176*H176,2)</f>
        <v>0</v>
      </c>
      <c r="BL176" s="25" t="s">
        <v>180</v>
      </c>
      <c r="BM176" s="25" t="s">
        <v>343</v>
      </c>
    </row>
    <row r="177" spans="2:47" s="1" customFormat="1" ht="189">
      <c r="B177" s="43"/>
      <c r="C177" s="65"/>
      <c r="D177" s="219" t="s">
        <v>182</v>
      </c>
      <c r="E177" s="65"/>
      <c r="F177" s="220" t="s">
        <v>194</v>
      </c>
      <c r="G177" s="65"/>
      <c r="H177" s="65"/>
      <c r="I177" s="175"/>
      <c r="J177" s="65"/>
      <c r="K177" s="65"/>
      <c r="L177" s="63"/>
      <c r="M177" s="221"/>
      <c r="N177" s="44"/>
      <c r="O177" s="44"/>
      <c r="P177" s="44"/>
      <c r="Q177" s="44"/>
      <c r="R177" s="44"/>
      <c r="S177" s="44"/>
      <c r="T177" s="80"/>
      <c r="AT177" s="25" t="s">
        <v>182</v>
      </c>
      <c r="AU177" s="25" t="s">
        <v>94</v>
      </c>
    </row>
    <row r="178" spans="2:51" s="12" customFormat="1" ht="13.5">
      <c r="B178" s="222"/>
      <c r="C178" s="223"/>
      <c r="D178" s="219" t="s">
        <v>184</v>
      </c>
      <c r="E178" s="224" t="s">
        <v>84</v>
      </c>
      <c r="F178" s="225" t="s">
        <v>285</v>
      </c>
      <c r="G178" s="223"/>
      <c r="H178" s="226" t="s">
        <v>84</v>
      </c>
      <c r="I178" s="227"/>
      <c r="J178" s="223"/>
      <c r="K178" s="223"/>
      <c r="L178" s="228"/>
      <c r="M178" s="229"/>
      <c r="N178" s="230"/>
      <c r="O178" s="230"/>
      <c r="P178" s="230"/>
      <c r="Q178" s="230"/>
      <c r="R178" s="230"/>
      <c r="S178" s="230"/>
      <c r="T178" s="231"/>
      <c r="AT178" s="232" t="s">
        <v>184</v>
      </c>
      <c r="AU178" s="232" t="s">
        <v>94</v>
      </c>
      <c r="AV178" s="12" t="s">
        <v>25</v>
      </c>
      <c r="AW178" s="12" t="s">
        <v>48</v>
      </c>
      <c r="AX178" s="12" t="s">
        <v>86</v>
      </c>
      <c r="AY178" s="232" t="s">
        <v>173</v>
      </c>
    </row>
    <row r="179" spans="2:51" s="13" customFormat="1" ht="13.5">
      <c r="B179" s="233"/>
      <c r="C179" s="234"/>
      <c r="D179" s="219" t="s">
        <v>184</v>
      </c>
      <c r="E179" s="235" t="s">
        <v>84</v>
      </c>
      <c r="F179" s="236" t="s">
        <v>344</v>
      </c>
      <c r="G179" s="234"/>
      <c r="H179" s="237">
        <v>248.331</v>
      </c>
      <c r="I179" s="238"/>
      <c r="J179" s="234"/>
      <c r="K179" s="234"/>
      <c r="L179" s="239"/>
      <c r="M179" s="240"/>
      <c r="N179" s="241"/>
      <c r="O179" s="241"/>
      <c r="P179" s="241"/>
      <c r="Q179" s="241"/>
      <c r="R179" s="241"/>
      <c r="S179" s="241"/>
      <c r="T179" s="242"/>
      <c r="AT179" s="243" t="s">
        <v>184</v>
      </c>
      <c r="AU179" s="243" t="s">
        <v>94</v>
      </c>
      <c r="AV179" s="13" t="s">
        <v>94</v>
      </c>
      <c r="AW179" s="13" t="s">
        <v>48</v>
      </c>
      <c r="AX179" s="13" t="s">
        <v>86</v>
      </c>
      <c r="AY179" s="243" t="s">
        <v>173</v>
      </c>
    </row>
    <row r="180" spans="2:51" s="14" customFormat="1" ht="13.5">
      <c r="B180" s="244"/>
      <c r="C180" s="245"/>
      <c r="D180" s="219" t="s">
        <v>184</v>
      </c>
      <c r="E180" s="246" t="s">
        <v>84</v>
      </c>
      <c r="F180" s="247" t="s">
        <v>188</v>
      </c>
      <c r="G180" s="245"/>
      <c r="H180" s="248">
        <v>248.331</v>
      </c>
      <c r="I180" s="249"/>
      <c r="J180" s="245"/>
      <c r="K180" s="245"/>
      <c r="L180" s="250"/>
      <c r="M180" s="251"/>
      <c r="N180" s="252"/>
      <c r="O180" s="252"/>
      <c r="P180" s="252"/>
      <c r="Q180" s="252"/>
      <c r="R180" s="252"/>
      <c r="S180" s="252"/>
      <c r="T180" s="253"/>
      <c r="AT180" s="254" t="s">
        <v>184</v>
      </c>
      <c r="AU180" s="254" t="s">
        <v>94</v>
      </c>
      <c r="AV180" s="14" t="s">
        <v>189</v>
      </c>
      <c r="AW180" s="14" t="s">
        <v>48</v>
      </c>
      <c r="AX180" s="14" t="s">
        <v>86</v>
      </c>
      <c r="AY180" s="254" t="s">
        <v>173</v>
      </c>
    </row>
    <row r="181" spans="2:51" s="15" customFormat="1" ht="13.5">
      <c r="B181" s="255"/>
      <c r="C181" s="256"/>
      <c r="D181" s="257" t="s">
        <v>184</v>
      </c>
      <c r="E181" s="258" t="s">
        <v>84</v>
      </c>
      <c r="F181" s="259" t="s">
        <v>190</v>
      </c>
      <c r="G181" s="256"/>
      <c r="H181" s="260">
        <v>248.331</v>
      </c>
      <c r="I181" s="261"/>
      <c r="J181" s="256"/>
      <c r="K181" s="256"/>
      <c r="L181" s="262"/>
      <c r="M181" s="263"/>
      <c r="N181" s="264"/>
      <c r="O181" s="264"/>
      <c r="P181" s="264"/>
      <c r="Q181" s="264"/>
      <c r="R181" s="264"/>
      <c r="S181" s="264"/>
      <c r="T181" s="265"/>
      <c r="AT181" s="266" t="s">
        <v>184</v>
      </c>
      <c r="AU181" s="266" t="s">
        <v>94</v>
      </c>
      <c r="AV181" s="15" t="s">
        <v>180</v>
      </c>
      <c r="AW181" s="15" t="s">
        <v>48</v>
      </c>
      <c r="AX181" s="15" t="s">
        <v>25</v>
      </c>
      <c r="AY181" s="266" t="s">
        <v>173</v>
      </c>
    </row>
    <row r="182" spans="2:65" s="1" customFormat="1" ht="31.5" customHeight="1">
      <c r="B182" s="43"/>
      <c r="C182" s="207" t="s">
        <v>345</v>
      </c>
      <c r="D182" s="207" t="s">
        <v>175</v>
      </c>
      <c r="E182" s="208" t="s">
        <v>346</v>
      </c>
      <c r="F182" s="209" t="s">
        <v>347</v>
      </c>
      <c r="G182" s="210" t="s">
        <v>178</v>
      </c>
      <c r="H182" s="211">
        <v>369.995</v>
      </c>
      <c r="I182" s="212"/>
      <c r="J182" s="213">
        <f>ROUND(I182*H182,2)</f>
        <v>0</v>
      </c>
      <c r="K182" s="209" t="s">
        <v>179</v>
      </c>
      <c r="L182" s="63"/>
      <c r="M182" s="214" t="s">
        <v>84</v>
      </c>
      <c r="N182" s="215" t="s">
        <v>56</v>
      </c>
      <c r="O182" s="44"/>
      <c r="P182" s="216">
        <f>O182*H182</f>
        <v>0</v>
      </c>
      <c r="Q182" s="216">
        <v>0</v>
      </c>
      <c r="R182" s="216">
        <f>Q182*H182</f>
        <v>0</v>
      </c>
      <c r="S182" s="216">
        <v>0</v>
      </c>
      <c r="T182" s="217">
        <f>S182*H182</f>
        <v>0</v>
      </c>
      <c r="AR182" s="25" t="s">
        <v>180</v>
      </c>
      <c r="AT182" s="25" t="s">
        <v>175</v>
      </c>
      <c r="AU182" s="25" t="s">
        <v>94</v>
      </c>
      <c r="AY182" s="25" t="s">
        <v>173</v>
      </c>
      <c r="BE182" s="218">
        <f>IF(N182="základní",J182,0)</f>
        <v>0</v>
      </c>
      <c r="BF182" s="218">
        <f>IF(N182="snížená",J182,0)</f>
        <v>0</v>
      </c>
      <c r="BG182" s="218">
        <f>IF(N182="zákl. přenesená",J182,0)</f>
        <v>0</v>
      </c>
      <c r="BH182" s="218">
        <f>IF(N182="sníž. přenesená",J182,0)</f>
        <v>0</v>
      </c>
      <c r="BI182" s="218">
        <f>IF(N182="nulová",J182,0)</f>
        <v>0</v>
      </c>
      <c r="BJ182" s="25" t="s">
        <v>25</v>
      </c>
      <c r="BK182" s="218">
        <f>ROUND(I182*H182,2)</f>
        <v>0</v>
      </c>
      <c r="BL182" s="25" t="s">
        <v>180</v>
      </c>
      <c r="BM182" s="25" t="s">
        <v>348</v>
      </c>
    </row>
    <row r="183" spans="2:47" s="1" customFormat="1" ht="148.5">
      <c r="B183" s="43"/>
      <c r="C183" s="65"/>
      <c r="D183" s="219" t="s">
        <v>182</v>
      </c>
      <c r="E183" s="65"/>
      <c r="F183" s="220" t="s">
        <v>349</v>
      </c>
      <c r="G183" s="65"/>
      <c r="H183" s="65"/>
      <c r="I183" s="175"/>
      <c r="J183" s="65"/>
      <c r="K183" s="65"/>
      <c r="L183" s="63"/>
      <c r="M183" s="221"/>
      <c r="N183" s="44"/>
      <c r="O183" s="44"/>
      <c r="P183" s="44"/>
      <c r="Q183" s="44"/>
      <c r="R183" s="44"/>
      <c r="S183" s="44"/>
      <c r="T183" s="80"/>
      <c r="AT183" s="25" t="s">
        <v>182</v>
      </c>
      <c r="AU183" s="25" t="s">
        <v>94</v>
      </c>
    </row>
    <row r="184" spans="2:51" s="12" customFormat="1" ht="13.5">
      <c r="B184" s="222"/>
      <c r="C184" s="223"/>
      <c r="D184" s="219" t="s">
        <v>184</v>
      </c>
      <c r="E184" s="224" t="s">
        <v>84</v>
      </c>
      <c r="F184" s="225" t="s">
        <v>285</v>
      </c>
      <c r="G184" s="223"/>
      <c r="H184" s="226" t="s">
        <v>84</v>
      </c>
      <c r="I184" s="227"/>
      <c r="J184" s="223"/>
      <c r="K184" s="223"/>
      <c r="L184" s="228"/>
      <c r="M184" s="229"/>
      <c r="N184" s="230"/>
      <c r="O184" s="230"/>
      <c r="P184" s="230"/>
      <c r="Q184" s="230"/>
      <c r="R184" s="230"/>
      <c r="S184" s="230"/>
      <c r="T184" s="231"/>
      <c r="AT184" s="232" t="s">
        <v>184</v>
      </c>
      <c r="AU184" s="232" t="s">
        <v>94</v>
      </c>
      <c r="AV184" s="12" t="s">
        <v>25</v>
      </c>
      <c r="AW184" s="12" t="s">
        <v>48</v>
      </c>
      <c r="AX184" s="12" t="s">
        <v>86</v>
      </c>
      <c r="AY184" s="232" t="s">
        <v>173</v>
      </c>
    </row>
    <row r="185" spans="2:51" s="12" customFormat="1" ht="13.5">
      <c r="B185" s="222"/>
      <c r="C185" s="223"/>
      <c r="D185" s="219" t="s">
        <v>184</v>
      </c>
      <c r="E185" s="224" t="s">
        <v>84</v>
      </c>
      <c r="F185" s="225" t="s">
        <v>350</v>
      </c>
      <c r="G185" s="223"/>
      <c r="H185" s="226" t="s">
        <v>84</v>
      </c>
      <c r="I185" s="227"/>
      <c r="J185" s="223"/>
      <c r="K185" s="223"/>
      <c r="L185" s="228"/>
      <c r="M185" s="229"/>
      <c r="N185" s="230"/>
      <c r="O185" s="230"/>
      <c r="P185" s="230"/>
      <c r="Q185" s="230"/>
      <c r="R185" s="230"/>
      <c r="S185" s="230"/>
      <c r="T185" s="231"/>
      <c r="AT185" s="232" t="s">
        <v>184</v>
      </c>
      <c r="AU185" s="232" t="s">
        <v>94</v>
      </c>
      <c r="AV185" s="12" t="s">
        <v>25</v>
      </c>
      <c r="AW185" s="12" t="s">
        <v>48</v>
      </c>
      <c r="AX185" s="12" t="s">
        <v>86</v>
      </c>
      <c r="AY185" s="232" t="s">
        <v>173</v>
      </c>
    </row>
    <row r="186" spans="2:51" s="13" customFormat="1" ht="13.5">
      <c r="B186" s="233"/>
      <c r="C186" s="234"/>
      <c r="D186" s="219" t="s">
        <v>184</v>
      </c>
      <c r="E186" s="235" t="s">
        <v>84</v>
      </c>
      <c r="F186" s="236" t="s">
        <v>351</v>
      </c>
      <c r="G186" s="234"/>
      <c r="H186" s="237">
        <v>248.331</v>
      </c>
      <c r="I186" s="238"/>
      <c r="J186" s="234"/>
      <c r="K186" s="234"/>
      <c r="L186" s="239"/>
      <c r="M186" s="240"/>
      <c r="N186" s="241"/>
      <c r="O186" s="241"/>
      <c r="P186" s="241"/>
      <c r="Q186" s="241"/>
      <c r="R186" s="241"/>
      <c r="S186" s="241"/>
      <c r="T186" s="242"/>
      <c r="AT186" s="243" t="s">
        <v>184</v>
      </c>
      <c r="AU186" s="243" t="s">
        <v>94</v>
      </c>
      <c r="AV186" s="13" t="s">
        <v>94</v>
      </c>
      <c r="AW186" s="13" t="s">
        <v>48</v>
      </c>
      <c r="AX186" s="13" t="s">
        <v>86</v>
      </c>
      <c r="AY186" s="243" t="s">
        <v>173</v>
      </c>
    </row>
    <row r="187" spans="2:51" s="14" customFormat="1" ht="13.5">
      <c r="B187" s="244"/>
      <c r="C187" s="245"/>
      <c r="D187" s="219" t="s">
        <v>184</v>
      </c>
      <c r="E187" s="246" t="s">
        <v>84</v>
      </c>
      <c r="F187" s="247" t="s">
        <v>188</v>
      </c>
      <c r="G187" s="245"/>
      <c r="H187" s="248">
        <v>248.331</v>
      </c>
      <c r="I187" s="249"/>
      <c r="J187" s="245"/>
      <c r="K187" s="245"/>
      <c r="L187" s="250"/>
      <c r="M187" s="251"/>
      <c r="N187" s="252"/>
      <c r="O187" s="252"/>
      <c r="P187" s="252"/>
      <c r="Q187" s="252"/>
      <c r="R187" s="252"/>
      <c r="S187" s="252"/>
      <c r="T187" s="253"/>
      <c r="AT187" s="254" t="s">
        <v>184</v>
      </c>
      <c r="AU187" s="254" t="s">
        <v>94</v>
      </c>
      <c r="AV187" s="14" t="s">
        <v>189</v>
      </c>
      <c r="AW187" s="14" t="s">
        <v>48</v>
      </c>
      <c r="AX187" s="14" t="s">
        <v>86</v>
      </c>
      <c r="AY187" s="254" t="s">
        <v>173</v>
      </c>
    </row>
    <row r="188" spans="2:51" s="12" customFormat="1" ht="13.5">
      <c r="B188" s="222"/>
      <c r="C188" s="223"/>
      <c r="D188" s="219" t="s">
        <v>184</v>
      </c>
      <c r="E188" s="224" t="s">
        <v>84</v>
      </c>
      <c r="F188" s="225" t="s">
        <v>340</v>
      </c>
      <c r="G188" s="223"/>
      <c r="H188" s="226" t="s">
        <v>84</v>
      </c>
      <c r="I188" s="227"/>
      <c r="J188" s="223"/>
      <c r="K188" s="223"/>
      <c r="L188" s="228"/>
      <c r="M188" s="229"/>
      <c r="N188" s="230"/>
      <c r="O188" s="230"/>
      <c r="P188" s="230"/>
      <c r="Q188" s="230"/>
      <c r="R188" s="230"/>
      <c r="S188" s="230"/>
      <c r="T188" s="231"/>
      <c r="AT188" s="232" t="s">
        <v>184</v>
      </c>
      <c r="AU188" s="232" t="s">
        <v>94</v>
      </c>
      <c r="AV188" s="12" t="s">
        <v>25</v>
      </c>
      <c r="AW188" s="12" t="s">
        <v>48</v>
      </c>
      <c r="AX188" s="12" t="s">
        <v>86</v>
      </c>
      <c r="AY188" s="232" t="s">
        <v>173</v>
      </c>
    </row>
    <row r="189" spans="2:51" s="13" customFormat="1" ht="13.5">
      <c r="B189" s="233"/>
      <c r="C189" s="234"/>
      <c r="D189" s="219" t="s">
        <v>184</v>
      </c>
      <c r="E189" s="235" t="s">
        <v>84</v>
      </c>
      <c r="F189" s="236" t="s">
        <v>341</v>
      </c>
      <c r="G189" s="234"/>
      <c r="H189" s="237">
        <v>121.664</v>
      </c>
      <c r="I189" s="238"/>
      <c r="J189" s="234"/>
      <c r="K189" s="234"/>
      <c r="L189" s="239"/>
      <c r="M189" s="240"/>
      <c r="N189" s="241"/>
      <c r="O189" s="241"/>
      <c r="P189" s="241"/>
      <c r="Q189" s="241"/>
      <c r="R189" s="241"/>
      <c r="S189" s="241"/>
      <c r="T189" s="242"/>
      <c r="AT189" s="243" t="s">
        <v>184</v>
      </c>
      <c r="AU189" s="243" t="s">
        <v>94</v>
      </c>
      <c r="AV189" s="13" t="s">
        <v>94</v>
      </c>
      <c r="AW189" s="13" t="s">
        <v>48</v>
      </c>
      <c r="AX189" s="13" t="s">
        <v>86</v>
      </c>
      <c r="AY189" s="243" t="s">
        <v>173</v>
      </c>
    </row>
    <row r="190" spans="2:51" s="14" customFormat="1" ht="13.5">
      <c r="B190" s="244"/>
      <c r="C190" s="245"/>
      <c r="D190" s="219" t="s">
        <v>184</v>
      </c>
      <c r="E190" s="246" t="s">
        <v>84</v>
      </c>
      <c r="F190" s="247" t="s">
        <v>188</v>
      </c>
      <c r="G190" s="245"/>
      <c r="H190" s="248">
        <v>121.664</v>
      </c>
      <c r="I190" s="249"/>
      <c r="J190" s="245"/>
      <c r="K190" s="245"/>
      <c r="L190" s="250"/>
      <c r="M190" s="251"/>
      <c r="N190" s="252"/>
      <c r="O190" s="252"/>
      <c r="P190" s="252"/>
      <c r="Q190" s="252"/>
      <c r="R190" s="252"/>
      <c r="S190" s="252"/>
      <c r="T190" s="253"/>
      <c r="AT190" s="254" t="s">
        <v>184</v>
      </c>
      <c r="AU190" s="254" t="s">
        <v>94</v>
      </c>
      <c r="AV190" s="14" t="s">
        <v>189</v>
      </c>
      <c r="AW190" s="14" t="s">
        <v>48</v>
      </c>
      <c r="AX190" s="14" t="s">
        <v>86</v>
      </c>
      <c r="AY190" s="254" t="s">
        <v>173</v>
      </c>
    </row>
    <row r="191" spans="2:51" s="15" customFormat="1" ht="13.5">
      <c r="B191" s="255"/>
      <c r="C191" s="256"/>
      <c r="D191" s="257" t="s">
        <v>184</v>
      </c>
      <c r="E191" s="258" t="s">
        <v>84</v>
      </c>
      <c r="F191" s="259" t="s">
        <v>190</v>
      </c>
      <c r="G191" s="256"/>
      <c r="H191" s="260">
        <v>369.995</v>
      </c>
      <c r="I191" s="261"/>
      <c r="J191" s="256"/>
      <c r="K191" s="256"/>
      <c r="L191" s="262"/>
      <c r="M191" s="263"/>
      <c r="N191" s="264"/>
      <c r="O191" s="264"/>
      <c r="P191" s="264"/>
      <c r="Q191" s="264"/>
      <c r="R191" s="264"/>
      <c r="S191" s="264"/>
      <c r="T191" s="265"/>
      <c r="AT191" s="266" t="s">
        <v>184</v>
      </c>
      <c r="AU191" s="266" t="s">
        <v>94</v>
      </c>
      <c r="AV191" s="15" t="s">
        <v>180</v>
      </c>
      <c r="AW191" s="15" t="s">
        <v>48</v>
      </c>
      <c r="AX191" s="15" t="s">
        <v>25</v>
      </c>
      <c r="AY191" s="266" t="s">
        <v>173</v>
      </c>
    </row>
    <row r="192" spans="2:65" s="1" customFormat="1" ht="22.5" customHeight="1">
      <c r="B192" s="43"/>
      <c r="C192" s="207" t="s">
        <v>352</v>
      </c>
      <c r="D192" s="207" t="s">
        <v>175</v>
      </c>
      <c r="E192" s="208" t="s">
        <v>196</v>
      </c>
      <c r="F192" s="209" t="s">
        <v>197</v>
      </c>
      <c r="G192" s="210" t="s">
        <v>198</v>
      </c>
      <c r="H192" s="211">
        <v>446.996</v>
      </c>
      <c r="I192" s="212"/>
      <c r="J192" s="213">
        <f>ROUND(I192*H192,2)</f>
        <v>0</v>
      </c>
      <c r="K192" s="209" t="s">
        <v>179</v>
      </c>
      <c r="L192" s="63"/>
      <c r="M192" s="214" t="s">
        <v>84</v>
      </c>
      <c r="N192" s="215" t="s">
        <v>56</v>
      </c>
      <c r="O192" s="44"/>
      <c r="P192" s="216">
        <f>O192*H192</f>
        <v>0</v>
      </c>
      <c r="Q192" s="216">
        <v>0</v>
      </c>
      <c r="R192" s="216">
        <f>Q192*H192</f>
        <v>0</v>
      </c>
      <c r="S192" s="216">
        <v>0</v>
      </c>
      <c r="T192" s="217">
        <f>S192*H192</f>
        <v>0</v>
      </c>
      <c r="AR192" s="25" t="s">
        <v>180</v>
      </c>
      <c r="AT192" s="25" t="s">
        <v>175</v>
      </c>
      <c r="AU192" s="25" t="s">
        <v>94</v>
      </c>
      <c r="AY192" s="25" t="s">
        <v>173</v>
      </c>
      <c r="BE192" s="218">
        <f>IF(N192="základní",J192,0)</f>
        <v>0</v>
      </c>
      <c r="BF192" s="218">
        <f>IF(N192="snížená",J192,0)</f>
        <v>0</v>
      </c>
      <c r="BG192" s="218">
        <f>IF(N192="zákl. přenesená",J192,0)</f>
        <v>0</v>
      </c>
      <c r="BH192" s="218">
        <f>IF(N192="sníž. přenesená",J192,0)</f>
        <v>0</v>
      </c>
      <c r="BI192" s="218">
        <f>IF(N192="nulová",J192,0)</f>
        <v>0</v>
      </c>
      <c r="BJ192" s="25" t="s">
        <v>25</v>
      </c>
      <c r="BK192" s="218">
        <f>ROUND(I192*H192,2)</f>
        <v>0</v>
      </c>
      <c r="BL192" s="25" t="s">
        <v>180</v>
      </c>
      <c r="BM192" s="25" t="s">
        <v>353</v>
      </c>
    </row>
    <row r="193" spans="2:47" s="1" customFormat="1" ht="297">
      <c r="B193" s="43"/>
      <c r="C193" s="65"/>
      <c r="D193" s="219" t="s">
        <v>182</v>
      </c>
      <c r="E193" s="65"/>
      <c r="F193" s="220" t="s">
        <v>200</v>
      </c>
      <c r="G193" s="65"/>
      <c r="H193" s="65"/>
      <c r="I193" s="175"/>
      <c r="J193" s="65"/>
      <c r="K193" s="65"/>
      <c r="L193" s="63"/>
      <c r="M193" s="221"/>
      <c r="N193" s="44"/>
      <c r="O193" s="44"/>
      <c r="P193" s="44"/>
      <c r="Q193" s="44"/>
      <c r="R193" s="44"/>
      <c r="S193" s="44"/>
      <c r="T193" s="80"/>
      <c r="AT193" s="25" t="s">
        <v>182</v>
      </c>
      <c r="AU193" s="25" t="s">
        <v>94</v>
      </c>
    </row>
    <row r="194" spans="2:51" s="12" customFormat="1" ht="13.5">
      <c r="B194" s="222"/>
      <c r="C194" s="223"/>
      <c r="D194" s="219" t="s">
        <v>184</v>
      </c>
      <c r="E194" s="224" t="s">
        <v>84</v>
      </c>
      <c r="F194" s="225" t="s">
        <v>285</v>
      </c>
      <c r="G194" s="223"/>
      <c r="H194" s="226" t="s">
        <v>84</v>
      </c>
      <c r="I194" s="227"/>
      <c r="J194" s="223"/>
      <c r="K194" s="223"/>
      <c r="L194" s="228"/>
      <c r="M194" s="229"/>
      <c r="N194" s="230"/>
      <c r="O194" s="230"/>
      <c r="P194" s="230"/>
      <c r="Q194" s="230"/>
      <c r="R194" s="230"/>
      <c r="S194" s="230"/>
      <c r="T194" s="231"/>
      <c r="AT194" s="232" t="s">
        <v>184</v>
      </c>
      <c r="AU194" s="232" t="s">
        <v>94</v>
      </c>
      <c r="AV194" s="12" t="s">
        <v>25</v>
      </c>
      <c r="AW194" s="12" t="s">
        <v>48</v>
      </c>
      <c r="AX194" s="12" t="s">
        <v>86</v>
      </c>
      <c r="AY194" s="232" t="s">
        <v>173</v>
      </c>
    </row>
    <row r="195" spans="2:51" s="12" customFormat="1" ht="13.5">
      <c r="B195" s="222"/>
      <c r="C195" s="223"/>
      <c r="D195" s="219" t="s">
        <v>184</v>
      </c>
      <c r="E195" s="224" t="s">
        <v>84</v>
      </c>
      <c r="F195" s="225" t="s">
        <v>350</v>
      </c>
      <c r="G195" s="223"/>
      <c r="H195" s="226" t="s">
        <v>84</v>
      </c>
      <c r="I195" s="227"/>
      <c r="J195" s="223"/>
      <c r="K195" s="223"/>
      <c r="L195" s="228"/>
      <c r="M195" s="229"/>
      <c r="N195" s="230"/>
      <c r="O195" s="230"/>
      <c r="P195" s="230"/>
      <c r="Q195" s="230"/>
      <c r="R195" s="230"/>
      <c r="S195" s="230"/>
      <c r="T195" s="231"/>
      <c r="AT195" s="232" t="s">
        <v>184</v>
      </c>
      <c r="AU195" s="232" t="s">
        <v>94</v>
      </c>
      <c r="AV195" s="12" t="s">
        <v>25</v>
      </c>
      <c r="AW195" s="12" t="s">
        <v>48</v>
      </c>
      <c r="AX195" s="12" t="s">
        <v>86</v>
      </c>
      <c r="AY195" s="232" t="s">
        <v>173</v>
      </c>
    </row>
    <row r="196" spans="2:51" s="13" customFormat="1" ht="13.5">
      <c r="B196" s="233"/>
      <c r="C196" s="234"/>
      <c r="D196" s="219" t="s">
        <v>184</v>
      </c>
      <c r="E196" s="235" t="s">
        <v>84</v>
      </c>
      <c r="F196" s="236" t="s">
        <v>351</v>
      </c>
      <c r="G196" s="234"/>
      <c r="H196" s="237">
        <v>248.331</v>
      </c>
      <c r="I196" s="238"/>
      <c r="J196" s="234"/>
      <c r="K196" s="234"/>
      <c r="L196" s="239"/>
      <c r="M196" s="240"/>
      <c r="N196" s="241"/>
      <c r="O196" s="241"/>
      <c r="P196" s="241"/>
      <c r="Q196" s="241"/>
      <c r="R196" s="241"/>
      <c r="S196" s="241"/>
      <c r="T196" s="242"/>
      <c r="AT196" s="243" t="s">
        <v>184</v>
      </c>
      <c r="AU196" s="243" t="s">
        <v>94</v>
      </c>
      <c r="AV196" s="13" t="s">
        <v>94</v>
      </c>
      <c r="AW196" s="13" t="s">
        <v>48</v>
      </c>
      <c r="AX196" s="13" t="s">
        <v>86</v>
      </c>
      <c r="AY196" s="243" t="s">
        <v>173</v>
      </c>
    </row>
    <row r="197" spans="2:51" s="14" customFormat="1" ht="13.5">
      <c r="B197" s="244"/>
      <c r="C197" s="245"/>
      <c r="D197" s="219" t="s">
        <v>184</v>
      </c>
      <c r="E197" s="246" t="s">
        <v>84</v>
      </c>
      <c r="F197" s="247" t="s">
        <v>188</v>
      </c>
      <c r="G197" s="245"/>
      <c r="H197" s="248">
        <v>248.331</v>
      </c>
      <c r="I197" s="249"/>
      <c r="J197" s="245"/>
      <c r="K197" s="245"/>
      <c r="L197" s="250"/>
      <c r="M197" s="251"/>
      <c r="N197" s="252"/>
      <c r="O197" s="252"/>
      <c r="P197" s="252"/>
      <c r="Q197" s="252"/>
      <c r="R197" s="252"/>
      <c r="S197" s="252"/>
      <c r="T197" s="253"/>
      <c r="AT197" s="254" t="s">
        <v>184</v>
      </c>
      <c r="AU197" s="254" t="s">
        <v>94</v>
      </c>
      <c r="AV197" s="14" t="s">
        <v>189</v>
      </c>
      <c r="AW197" s="14" t="s">
        <v>48</v>
      </c>
      <c r="AX197" s="14" t="s">
        <v>86</v>
      </c>
      <c r="AY197" s="254" t="s">
        <v>173</v>
      </c>
    </row>
    <row r="198" spans="2:51" s="15" customFormat="1" ht="13.5">
      <c r="B198" s="255"/>
      <c r="C198" s="256"/>
      <c r="D198" s="219" t="s">
        <v>184</v>
      </c>
      <c r="E198" s="267" t="s">
        <v>84</v>
      </c>
      <c r="F198" s="268" t="s">
        <v>190</v>
      </c>
      <c r="G198" s="256"/>
      <c r="H198" s="269">
        <v>248.331</v>
      </c>
      <c r="I198" s="261"/>
      <c r="J198" s="256"/>
      <c r="K198" s="256"/>
      <c r="L198" s="262"/>
      <c r="M198" s="263"/>
      <c r="N198" s="264"/>
      <c r="O198" s="264"/>
      <c r="P198" s="264"/>
      <c r="Q198" s="264"/>
      <c r="R198" s="264"/>
      <c r="S198" s="264"/>
      <c r="T198" s="265"/>
      <c r="AT198" s="266" t="s">
        <v>184</v>
      </c>
      <c r="AU198" s="266" t="s">
        <v>94</v>
      </c>
      <c r="AV198" s="15" t="s">
        <v>180</v>
      </c>
      <c r="AW198" s="15" t="s">
        <v>48</v>
      </c>
      <c r="AX198" s="15" t="s">
        <v>25</v>
      </c>
      <c r="AY198" s="266" t="s">
        <v>173</v>
      </c>
    </row>
    <row r="199" spans="2:51" s="13" customFormat="1" ht="13.5">
      <c r="B199" s="233"/>
      <c r="C199" s="234"/>
      <c r="D199" s="257" t="s">
        <v>184</v>
      </c>
      <c r="E199" s="234"/>
      <c r="F199" s="284" t="s">
        <v>354</v>
      </c>
      <c r="G199" s="234"/>
      <c r="H199" s="285">
        <v>446.996</v>
      </c>
      <c r="I199" s="238"/>
      <c r="J199" s="234"/>
      <c r="K199" s="234"/>
      <c r="L199" s="239"/>
      <c r="M199" s="240"/>
      <c r="N199" s="241"/>
      <c r="O199" s="241"/>
      <c r="P199" s="241"/>
      <c r="Q199" s="241"/>
      <c r="R199" s="241"/>
      <c r="S199" s="241"/>
      <c r="T199" s="242"/>
      <c r="AT199" s="243" t="s">
        <v>184</v>
      </c>
      <c r="AU199" s="243" t="s">
        <v>94</v>
      </c>
      <c r="AV199" s="13" t="s">
        <v>94</v>
      </c>
      <c r="AW199" s="13" t="s">
        <v>6</v>
      </c>
      <c r="AX199" s="13" t="s">
        <v>25</v>
      </c>
      <c r="AY199" s="243" t="s">
        <v>173</v>
      </c>
    </row>
    <row r="200" spans="2:65" s="1" customFormat="1" ht="31.5" customHeight="1">
      <c r="B200" s="43"/>
      <c r="C200" s="207" t="s">
        <v>10</v>
      </c>
      <c r="D200" s="207" t="s">
        <v>175</v>
      </c>
      <c r="E200" s="208" t="s">
        <v>355</v>
      </c>
      <c r="F200" s="209" t="s">
        <v>356</v>
      </c>
      <c r="G200" s="210" t="s">
        <v>178</v>
      </c>
      <c r="H200" s="211">
        <v>121.664</v>
      </c>
      <c r="I200" s="212"/>
      <c r="J200" s="213">
        <f>ROUND(I200*H200,2)</f>
        <v>0</v>
      </c>
      <c r="K200" s="209" t="s">
        <v>179</v>
      </c>
      <c r="L200" s="63"/>
      <c r="M200" s="214" t="s">
        <v>84</v>
      </c>
      <c r="N200" s="215" t="s">
        <v>56</v>
      </c>
      <c r="O200" s="44"/>
      <c r="P200" s="216">
        <f>O200*H200</f>
        <v>0</v>
      </c>
      <c r="Q200" s="216">
        <v>0</v>
      </c>
      <c r="R200" s="216">
        <f>Q200*H200</f>
        <v>0</v>
      </c>
      <c r="S200" s="216">
        <v>0</v>
      </c>
      <c r="T200" s="217">
        <f>S200*H200</f>
        <v>0</v>
      </c>
      <c r="AR200" s="25" t="s">
        <v>180</v>
      </c>
      <c r="AT200" s="25" t="s">
        <v>175</v>
      </c>
      <c r="AU200" s="25" t="s">
        <v>94</v>
      </c>
      <c r="AY200" s="25" t="s">
        <v>173</v>
      </c>
      <c r="BE200" s="218">
        <f>IF(N200="základní",J200,0)</f>
        <v>0</v>
      </c>
      <c r="BF200" s="218">
        <f>IF(N200="snížená",J200,0)</f>
        <v>0</v>
      </c>
      <c r="BG200" s="218">
        <f>IF(N200="zákl. přenesená",J200,0)</f>
        <v>0</v>
      </c>
      <c r="BH200" s="218">
        <f>IF(N200="sníž. přenesená",J200,0)</f>
        <v>0</v>
      </c>
      <c r="BI200" s="218">
        <f>IF(N200="nulová",J200,0)</f>
        <v>0</v>
      </c>
      <c r="BJ200" s="25" t="s">
        <v>25</v>
      </c>
      <c r="BK200" s="218">
        <f>ROUND(I200*H200,2)</f>
        <v>0</v>
      </c>
      <c r="BL200" s="25" t="s">
        <v>180</v>
      </c>
      <c r="BM200" s="25" t="s">
        <v>357</v>
      </c>
    </row>
    <row r="201" spans="2:47" s="1" customFormat="1" ht="409.5">
      <c r="B201" s="43"/>
      <c r="C201" s="65"/>
      <c r="D201" s="219" t="s">
        <v>182</v>
      </c>
      <c r="E201" s="65"/>
      <c r="F201" s="220" t="s">
        <v>358</v>
      </c>
      <c r="G201" s="65"/>
      <c r="H201" s="65"/>
      <c r="I201" s="175"/>
      <c r="J201" s="65"/>
      <c r="K201" s="65"/>
      <c r="L201" s="63"/>
      <c r="M201" s="221"/>
      <c r="N201" s="44"/>
      <c r="O201" s="44"/>
      <c r="P201" s="44"/>
      <c r="Q201" s="44"/>
      <c r="R201" s="44"/>
      <c r="S201" s="44"/>
      <c r="T201" s="80"/>
      <c r="AT201" s="25" t="s">
        <v>182</v>
      </c>
      <c r="AU201" s="25" t="s">
        <v>94</v>
      </c>
    </row>
    <row r="202" spans="2:51" s="12" customFormat="1" ht="13.5">
      <c r="B202" s="222"/>
      <c r="C202" s="223"/>
      <c r="D202" s="219" t="s">
        <v>184</v>
      </c>
      <c r="E202" s="224" t="s">
        <v>84</v>
      </c>
      <c r="F202" s="225" t="s">
        <v>285</v>
      </c>
      <c r="G202" s="223"/>
      <c r="H202" s="226" t="s">
        <v>84</v>
      </c>
      <c r="I202" s="227"/>
      <c r="J202" s="223"/>
      <c r="K202" s="223"/>
      <c r="L202" s="228"/>
      <c r="M202" s="229"/>
      <c r="N202" s="230"/>
      <c r="O202" s="230"/>
      <c r="P202" s="230"/>
      <c r="Q202" s="230"/>
      <c r="R202" s="230"/>
      <c r="S202" s="230"/>
      <c r="T202" s="231"/>
      <c r="AT202" s="232" t="s">
        <v>184</v>
      </c>
      <c r="AU202" s="232" t="s">
        <v>94</v>
      </c>
      <c r="AV202" s="12" t="s">
        <v>25</v>
      </c>
      <c r="AW202" s="12" t="s">
        <v>48</v>
      </c>
      <c r="AX202" s="12" t="s">
        <v>86</v>
      </c>
      <c r="AY202" s="232" t="s">
        <v>173</v>
      </c>
    </row>
    <row r="203" spans="2:51" s="13" customFormat="1" ht="27">
      <c r="B203" s="233"/>
      <c r="C203" s="234"/>
      <c r="D203" s="219" t="s">
        <v>184</v>
      </c>
      <c r="E203" s="235" t="s">
        <v>84</v>
      </c>
      <c r="F203" s="236" t="s">
        <v>359</v>
      </c>
      <c r="G203" s="234"/>
      <c r="H203" s="237">
        <v>121.664</v>
      </c>
      <c r="I203" s="238"/>
      <c r="J203" s="234"/>
      <c r="K203" s="234"/>
      <c r="L203" s="239"/>
      <c r="M203" s="240"/>
      <c r="N203" s="241"/>
      <c r="O203" s="241"/>
      <c r="P203" s="241"/>
      <c r="Q203" s="241"/>
      <c r="R203" s="241"/>
      <c r="S203" s="241"/>
      <c r="T203" s="242"/>
      <c r="AT203" s="243" t="s">
        <v>184</v>
      </c>
      <c r="AU203" s="243" t="s">
        <v>94</v>
      </c>
      <c r="AV203" s="13" t="s">
        <v>94</v>
      </c>
      <c r="AW203" s="13" t="s">
        <v>48</v>
      </c>
      <c r="AX203" s="13" t="s">
        <v>86</v>
      </c>
      <c r="AY203" s="243" t="s">
        <v>173</v>
      </c>
    </row>
    <row r="204" spans="2:51" s="14" customFormat="1" ht="13.5">
      <c r="B204" s="244"/>
      <c r="C204" s="245"/>
      <c r="D204" s="219" t="s">
        <v>184</v>
      </c>
      <c r="E204" s="246" t="s">
        <v>84</v>
      </c>
      <c r="F204" s="247" t="s">
        <v>188</v>
      </c>
      <c r="G204" s="245"/>
      <c r="H204" s="248">
        <v>121.664</v>
      </c>
      <c r="I204" s="249"/>
      <c r="J204" s="245"/>
      <c r="K204" s="245"/>
      <c r="L204" s="250"/>
      <c r="M204" s="251"/>
      <c r="N204" s="252"/>
      <c r="O204" s="252"/>
      <c r="P204" s="252"/>
      <c r="Q204" s="252"/>
      <c r="R204" s="252"/>
      <c r="S204" s="252"/>
      <c r="T204" s="253"/>
      <c r="AT204" s="254" t="s">
        <v>184</v>
      </c>
      <c r="AU204" s="254" t="s">
        <v>94</v>
      </c>
      <c r="AV204" s="14" t="s">
        <v>189</v>
      </c>
      <c r="AW204" s="14" t="s">
        <v>48</v>
      </c>
      <c r="AX204" s="14" t="s">
        <v>86</v>
      </c>
      <c r="AY204" s="254" t="s">
        <v>173</v>
      </c>
    </row>
    <row r="205" spans="2:51" s="15" customFormat="1" ht="13.5">
      <c r="B205" s="255"/>
      <c r="C205" s="256"/>
      <c r="D205" s="257" t="s">
        <v>184</v>
      </c>
      <c r="E205" s="258" t="s">
        <v>84</v>
      </c>
      <c r="F205" s="259" t="s">
        <v>190</v>
      </c>
      <c r="G205" s="256"/>
      <c r="H205" s="260">
        <v>121.664</v>
      </c>
      <c r="I205" s="261"/>
      <c r="J205" s="256"/>
      <c r="K205" s="256"/>
      <c r="L205" s="262"/>
      <c r="M205" s="263"/>
      <c r="N205" s="264"/>
      <c r="O205" s="264"/>
      <c r="P205" s="264"/>
      <c r="Q205" s="264"/>
      <c r="R205" s="264"/>
      <c r="S205" s="264"/>
      <c r="T205" s="265"/>
      <c r="AT205" s="266" t="s">
        <v>184</v>
      </c>
      <c r="AU205" s="266" t="s">
        <v>94</v>
      </c>
      <c r="AV205" s="15" t="s">
        <v>180</v>
      </c>
      <c r="AW205" s="15" t="s">
        <v>48</v>
      </c>
      <c r="AX205" s="15" t="s">
        <v>25</v>
      </c>
      <c r="AY205" s="266" t="s">
        <v>173</v>
      </c>
    </row>
    <row r="206" spans="2:65" s="1" customFormat="1" ht="22.5" customHeight="1">
      <c r="B206" s="43"/>
      <c r="C206" s="207" t="s">
        <v>266</v>
      </c>
      <c r="D206" s="207" t="s">
        <v>175</v>
      </c>
      <c r="E206" s="208" t="s">
        <v>360</v>
      </c>
      <c r="F206" s="209" t="s">
        <v>361</v>
      </c>
      <c r="G206" s="210" t="s">
        <v>206</v>
      </c>
      <c r="H206" s="211">
        <v>706.17</v>
      </c>
      <c r="I206" s="212"/>
      <c r="J206" s="213">
        <f>ROUND(I206*H206,2)</f>
        <v>0</v>
      </c>
      <c r="K206" s="209" t="s">
        <v>179</v>
      </c>
      <c r="L206" s="63"/>
      <c r="M206" s="214" t="s">
        <v>84</v>
      </c>
      <c r="N206" s="215" t="s">
        <v>56</v>
      </c>
      <c r="O206" s="44"/>
      <c r="P206" s="216">
        <f>O206*H206</f>
        <v>0</v>
      </c>
      <c r="Q206" s="216">
        <v>0</v>
      </c>
      <c r="R206" s="216">
        <f>Q206*H206</f>
        <v>0</v>
      </c>
      <c r="S206" s="216">
        <v>0</v>
      </c>
      <c r="T206" s="217">
        <f>S206*H206</f>
        <v>0</v>
      </c>
      <c r="AR206" s="25" t="s">
        <v>180</v>
      </c>
      <c r="AT206" s="25" t="s">
        <v>175</v>
      </c>
      <c r="AU206" s="25" t="s">
        <v>94</v>
      </c>
      <c r="AY206" s="25" t="s">
        <v>173</v>
      </c>
      <c r="BE206" s="218">
        <f>IF(N206="základní",J206,0)</f>
        <v>0</v>
      </c>
      <c r="BF206" s="218">
        <f>IF(N206="snížená",J206,0)</f>
        <v>0</v>
      </c>
      <c r="BG206" s="218">
        <f>IF(N206="zákl. přenesená",J206,0)</f>
        <v>0</v>
      </c>
      <c r="BH206" s="218">
        <f>IF(N206="sníž. přenesená",J206,0)</f>
        <v>0</v>
      </c>
      <c r="BI206" s="218">
        <f>IF(N206="nulová",J206,0)</f>
        <v>0</v>
      </c>
      <c r="BJ206" s="25" t="s">
        <v>25</v>
      </c>
      <c r="BK206" s="218">
        <f>ROUND(I206*H206,2)</f>
        <v>0</v>
      </c>
      <c r="BL206" s="25" t="s">
        <v>180</v>
      </c>
      <c r="BM206" s="25" t="s">
        <v>362</v>
      </c>
    </row>
    <row r="207" spans="2:47" s="1" customFormat="1" ht="162">
      <c r="B207" s="43"/>
      <c r="C207" s="65"/>
      <c r="D207" s="219" t="s">
        <v>182</v>
      </c>
      <c r="E207" s="65"/>
      <c r="F207" s="220" t="s">
        <v>363</v>
      </c>
      <c r="G207" s="65"/>
      <c r="H207" s="65"/>
      <c r="I207" s="175"/>
      <c r="J207" s="65"/>
      <c r="K207" s="65"/>
      <c r="L207" s="63"/>
      <c r="M207" s="221"/>
      <c r="N207" s="44"/>
      <c r="O207" s="44"/>
      <c r="P207" s="44"/>
      <c r="Q207" s="44"/>
      <c r="R207" s="44"/>
      <c r="S207" s="44"/>
      <c r="T207" s="80"/>
      <c r="AT207" s="25" t="s">
        <v>182</v>
      </c>
      <c r="AU207" s="25" t="s">
        <v>94</v>
      </c>
    </row>
    <row r="208" spans="2:51" s="12" customFormat="1" ht="13.5">
      <c r="B208" s="222"/>
      <c r="C208" s="223"/>
      <c r="D208" s="219" t="s">
        <v>184</v>
      </c>
      <c r="E208" s="224" t="s">
        <v>84</v>
      </c>
      <c r="F208" s="225" t="s">
        <v>285</v>
      </c>
      <c r="G208" s="223"/>
      <c r="H208" s="226" t="s">
        <v>84</v>
      </c>
      <c r="I208" s="227"/>
      <c r="J208" s="223"/>
      <c r="K208" s="223"/>
      <c r="L208" s="228"/>
      <c r="M208" s="229"/>
      <c r="N208" s="230"/>
      <c r="O208" s="230"/>
      <c r="P208" s="230"/>
      <c r="Q208" s="230"/>
      <c r="R208" s="230"/>
      <c r="S208" s="230"/>
      <c r="T208" s="231"/>
      <c r="AT208" s="232" t="s">
        <v>184</v>
      </c>
      <c r="AU208" s="232" t="s">
        <v>94</v>
      </c>
      <c r="AV208" s="12" t="s">
        <v>25</v>
      </c>
      <c r="AW208" s="12" t="s">
        <v>48</v>
      </c>
      <c r="AX208" s="12" t="s">
        <v>86</v>
      </c>
      <c r="AY208" s="232" t="s">
        <v>173</v>
      </c>
    </row>
    <row r="209" spans="2:51" s="13" customFormat="1" ht="13.5">
      <c r="B209" s="233"/>
      <c r="C209" s="234"/>
      <c r="D209" s="219" t="s">
        <v>184</v>
      </c>
      <c r="E209" s="235" t="s">
        <v>84</v>
      </c>
      <c r="F209" s="236" t="s">
        <v>295</v>
      </c>
      <c r="G209" s="234"/>
      <c r="H209" s="237">
        <v>487.73</v>
      </c>
      <c r="I209" s="238"/>
      <c r="J209" s="234"/>
      <c r="K209" s="234"/>
      <c r="L209" s="239"/>
      <c r="M209" s="240"/>
      <c r="N209" s="241"/>
      <c r="O209" s="241"/>
      <c r="P209" s="241"/>
      <c r="Q209" s="241"/>
      <c r="R209" s="241"/>
      <c r="S209" s="241"/>
      <c r="T209" s="242"/>
      <c r="AT209" s="243" t="s">
        <v>184</v>
      </c>
      <c r="AU209" s="243" t="s">
        <v>94</v>
      </c>
      <c r="AV209" s="13" t="s">
        <v>94</v>
      </c>
      <c r="AW209" s="13" t="s">
        <v>48</v>
      </c>
      <c r="AX209" s="13" t="s">
        <v>86</v>
      </c>
      <c r="AY209" s="243" t="s">
        <v>173</v>
      </c>
    </row>
    <row r="210" spans="2:51" s="13" customFormat="1" ht="13.5">
      <c r="B210" s="233"/>
      <c r="C210" s="234"/>
      <c r="D210" s="219" t="s">
        <v>184</v>
      </c>
      <c r="E210" s="235" t="s">
        <v>84</v>
      </c>
      <c r="F210" s="236" t="s">
        <v>296</v>
      </c>
      <c r="G210" s="234"/>
      <c r="H210" s="237">
        <v>218.44</v>
      </c>
      <c r="I210" s="238"/>
      <c r="J210" s="234"/>
      <c r="K210" s="234"/>
      <c r="L210" s="239"/>
      <c r="M210" s="240"/>
      <c r="N210" s="241"/>
      <c r="O210" s="241"/>
      <c r="P210" s="241"/>
      <c r="Q210" s="241"/>
      <c r="R210" s="241"/>
      <c r="S210" s="241"/>
      <c r="T210" s="242"/>
      <c r="AT210" s="243" t="s">
        <v>184</v>
      </c>
      <c r="AU210" s="243" t="s">
        <v>94</v>
      </c>
      <c r="AV210" s="13" t="s">
        <v>94</v>
      </c>
      <c r="AW210" s="13" t="s">
        <v>48</v>
      </c>
      <c r="AX210" s="13" t="s">
        <v>86</v>
      </c>
      <c r="AY210" s="243" t="s">
        <v>173</v>
      </c>
    </row>
    <row r="211" spans="2:51" s="14" customFormat="1" ht="13.5">
      <c r="B211" s="244"/>
      <c r="C211" s="245"/>
      <c r="D211" s="219" t="s">
        <v>184</v>
      </c>
      <c r="E211" s="246" t="s">
        <v>84</v>
      </c>
      <c r="F211" s="247" t="s">
        <v>188</v>
      </c>
      <c r="G211" s="245"/>
      <c r="H211" s="248">
        <v>706.17</v>
      </c>
      <c r="I211" s="249"/>
      <c r="J211" s="245"/>
      <c r="K211" s="245"/>
      <c r="L211" s="250"/>
      <c r="M211" s="251"/>
      <c r="N211" s="252"/>
      <c r="O211" s="252"/>
      <c r="P211" s="252"/>
      <c r="Q211" s="252"/>
      <c r="R211" s="252"/>
      <c r="S211" s="252"/>
      <c r="T211" s="253"/>
      <c r="AT211" s="254" t="s">
        <v>184</v>
      </c>
      <c r="AU211" s="254" t="s">
        <v>94</v>
      </c>
      <c r="AV211" s="14" t="s">
        <v>189</v>
      </c>
      <c r="AW211" s="14" t="s">
        <v>48</v>
      </c>
      <c r="AX211" s="14" t="s">
        <v>86</v>
      </c>
      <c r="AY211" s="254" t="s">
        <v>173</v>
      </c>
    </row>
    <row r="212" spans="2:51" s="15" customFormat="1" ht="13.5">
      <c r="B212" s="255"/>
      <c r="C212" s="256"/>
      <c r="D212" s="219" t="s">
        <v>184</v>
      </c>
      <c r="E212" s="267" t="s">
        <v>84</v>
      </c>
      <c r="F212" s="268" t="s">
        <v>190</v>
      </c>
      <c r="G212" s="256"/>
      <c r="H212" s="269">
        <v>706.17</v>
      </c>
      <c r="I212" s="261"/>
      <c r="J212" s="256"/>
      <c r="K212" s="256"/>
      <c r="L212" s="262"/>
      <c r="M212" s="263"/>
      <c r="N212" s="264"/>
      <c r="O212" s="264"/>
      <c r="P212" s="264"/>
      <c r="Q212" s="264"/>
      <c r="R212" s="264"/>
      <c r="S212" s="264"/>
      <c r="T212" s="265"/>
      <c r="AT212" s="266" t="s">
        <v>184</v>
      </c>
      <c r="AU212" s="266" t="s">
        <v>94</v>
      </c>
      <c r="AV212" s="15" t="s">
        <v>180</v>
      </c>
      <c r="AW212" s="15" t="s">
        <v>48</v>
      </c>
      <c r="AX212" s="15" t="s">
        <v>25</v>
      </c>
      <c r="AY212" s="266" t="s">
        <v>173</v>
      </c>
    </row>
    <row r="213" spans="2:63" s="11" customFormat="1" ht="29.85" customHeight="1">
      <c r="B213" s="190"/>
      <c r="C213" s="191"/>
      <c r="D213" s="204" t="s">
        <v>85</v>
      </c>
      <c r="E213" s="205" t="s">
        <v>94</v>
      </c>
      <c r="F213" s="205" t="s">
        <v>364</v>
      </c>
      <c r="G213" s="191"/>
      <c r="H213" s="191"/>
      <c r="I213" s="194"/>
      <c r="J213" s="206">
        <f>BK213</f>
        <v>0</v>
      </c>
      <c r="K213" s="191"/>
      <c r="L213" s="196"/>
      <c r="M213" s="197"/>
      <c r="N213" s="198"/>
      <c r="O213" s="198"/>
      <c r="P213" s="199">
        <f>SUM(P214:P277)</f>
        <v>0</v>
      </c>
      <c r="Q213" s="198"/>
      <c r="R213" s="199">
        <f>SUM(R214:R277)</f>
        <v>1418.3792591</v>
      </c>
      <c r="S213" s="198"/>
      <c r="T213" s="200">
        <f>SUM(T214:T277)</f>
        <v>0</v>
      </c>
      <c r="AR213" s="201" t="s">
        <v>25</v>
      </c>
      <c r="AT213" s="202" t="s">
        <v>85</v>
      </c>
      <c r="AU213" s="202" t="s">
        <v>25</v>
      </c>
      <c r="AY213" s="201" t="s">
        <v>173</v>
      </c>
      <c r="BK213" s="203">
        <f>SUM(BK214:BK277)</f>
        <v>0</v>
      </c>
    </row>
    <row r="214" spans="2:65" s="1" customFormat="1" ht="31.5" customHeight="1">
      <c r="B214" s="43"/>
      <c r="C214" s="207" t="s">
        <v>365</v>
      </c>
      <c r="D214" s="207" t="s">
        <v>175</v>
      </c>
      <c r="E214" s="208" t="s">
        <v>366</v>
      </c>
      <c r="F214" s="209" t="s">
        <v>367</v>
      </c>
      <c r="G214" s="210" t="s">
        <v>206</v>
      </c>
      <c r="H214" s="211">
        <v>115.87</v>
      </c>
      <c r="I214" s="212"/>
      <c r="J214" s="213">
        <f>ROUND(I214*H214,2)</f>
        <v>0</v>
      </c>
      <c r="K214" s="209" t="s">
        <v>179</v>
      </c>
      <c r="L214" s="63"/>
      <c r="M214" s="214" t="s">
        <v>84</v>
      </c>
      <c r="N214" s="215" t="s">
        <v>56</v>
      </c>
      <c r="O214" s="44"/>
      <c r="P214" s="216">
        <f>O214*H214</f>
        <v>0</v>
      </c>
      <c r="Q214" s="216">
        <v>0</v>
      </c>
      <c r="R214" s="216">
        <f>Q214*H214</f>
        <v>0</v>
      </c>
      <c r="S214" s="216">
        <v>0</v>
      </c>
      <c r="T214" s="217">
        <f>S214*H214</f>
        <v>0</v>
      </c>
      <c r="AR214" s="25" t="s">
        <v>180</v>
      </c>
      <c r="AT214" s="25" t="s">
        <v>175</v>
      </c>
      <c r="AU214" s="25" t="s">
        <v>94</v>
      </c>
      <c r="AY214" s="25" t="s">
        <v>173</v>
      </c>
      <c r="BE214" s="218">
        <f>IF(N214="základní",J214,0)</f>
        <v>0</v>
      </c>
      <c r="BF214" s="218">
        <f>IF(N214="snížená",J214,0)</f>
        <v>0</v>
      </c>
      <c r="BG214" s="218">
        <f>IF(N214="zákl. přenesená",J214,0)</f>
        <v>0</v>
      </c>
      <c r="BH214" s="218">
        <f>IF(N214="sníž. přenesená",J214,0)</f>
        <v>0</v>
      </c>
      <c r="BI214" s="218">
        <f>IF(N214="nulová",J214,0)</f>
        <v>0</v>
      </c>
      <c r="BJ214" s="25" t="s">
        <v>25</v>
      </c>
      <c r="BK214" s="218">
        <f>ROUND(I214*H214,2)</f>
        <v>0</v>
      </c>
      <c r="BL214" s="25" t="s">
        <v>180</v>
      </c>
      <c r="BM214" s="25" t="s">
        <v>368</v>
      </c>
    </row>
    <row r="215" spans="2:47" s="1" customFormat="1" ht="67.5">
      <c r="B215" s="43"/>
      <c r="C215" s="65"/>
      <c r="D215" s="219" t="s">
        <v>182</v>
      </c>
      <c r="E215" s="65"/>
      <c r="F215" s="220" t="s">
        <v>369</v>
      </c>
      <c r="G215" s="65"/>
      <c r="H215" s="65"/>
      <c r="I215" s="175"/>
      <c r="J215" s="65"/>
      <c r="K215" s="65"/>
      <c r="L215" s="63"/>
      <c r="M215" s="221"/>
      <c r="N215" s="44"/>
      <c r="O215" s="44"/>
      <c r="P215" s="44"/>
      <c r="Q215" s="44"/>
      <c r="R215" s="44"/>
      <c r="S215" s="44"/>
      <c r="T215" s="80"/>
      <c r="AT215" s="25" t="s">
        <v>182</v>
      </c>
      <c r="AU215" s="25" t="s">
        <v>94</v>
      </c>
    </row>
    <row r="216" spans="2:51" s="12" customFormat="1" ht="13.5">
      <c r="B216" s="222"/>
      <c r="C216" s="223"/>
      <c r="D216" s="219" t="s">
        <v>184</v>
      </c>
      <c r="E216" s="224" t="s">
        <v>84</v>
      </c>
      <c r="F216" s="225" t="s">
        <v>285</v>
      </c>
      <c r="G216" s="223"/>
      <c r="H216" s="226" t="s">
        <v>84</v>
      </c>
      <c r="I216" s="227"/>
      <c r="J216" s="223"/>
      <c r="K216" s="223"/>
      <c r="L216" s="228"/>
      <c r="M216" s="229"/>
      <c r="N216" s="230"/>
      <c r="O216" s="230"/>
      <c r="P216" s="230"/>
      <c r="Q216" s="230"/>
      <c r="R216" s="230"/>
      <c r="S216" s="230"/>
      <c r="T216" s="231"/>
      <c r="AT216" s="232" t="s">
        <v>184</v>
      </c>
      <c r="AU216" s="232" t="s">
        <v>94</v>
      </c>
      <c r="AV216" s="12" t="s">
        <v>25</v>
      </c>
      <c r="AW216" s="12" t="s">
        <v>48</v>
      </c>
      <c r="AX216" s="12" t="s">
        <v>86</v>
      </c>
      <c r="AY216" s="232" t="s">
        <v>173</v>
      </c>
    </row>
    <row r="217" spans="2:51" s="13" customFormat="1" ht="13.5">
      <c r="B217" s="233"/>
      <c r="C217" s="234"/>
      <c r="D217" s="219" t="s">
        <v>184</v>
      </c>
      <c r="E217" s="235" t="s">
        <v>84</v>
      </c>
      <c r="F217" s="236" t="s">
        <v>370</v>
      </c>
      <c r="G217" s="234"/>
      <c r="H217" s="237">
        <v>115.87</v>
      </c>
      <c r="I217" s="238"/>
      <c r="J217" s="234"/>
      <c r="K217" s="234"/>
      <c r="L217" s="239"/>
      <c r="M217" s="240"/>
      <c r="N217" s="241"/>
      <c r="O217" s="241"/>
      <c r="P217" s="241"/>
      <c r="Q217" s="241"/>
      <c r="R217" s="241"/>
      <c r="S217" s="241"/>
      <c r="T217" s="242"/>
      <c r="AT217" s="243" t="s">
        <v>184</v>
      </c>
      <c r="AU217" s="243" t="s">
        <v>94</v>
      </c>
      <c r="AV217" s="13" t="s">
        <v>94</v>
      </c>
      <c r="AW217" s="13" t="s">
        <v>48</v>
      </c>
      <c r="AX217" s="13" t="s">
        <v>86</v>
      </c>
      <c r="AY217" s="243" t="s">
        <v>173</v>
      </c>
    </row>
    <row r="218" spans="2:51" s="14" customFormat="1" ht="13.5">
      <c r="B218" s="244"/>
      <c r="C218" s="245"/>
      <c r="D218" s="219" t="s">
        <v>184</v>
      </c>
      <c r="E218" s="246" t="s">
        <v>84</v>
      </c>
      <c r="F218" s="247" t="s">
        <v>188</v>
      </c>
      <c r="G218" s="245"/>
      <c r="H218" s="248">
        <v>115.87</v>
      </c>
      <c r="I218" s="249"/>
      <c r="J218" s="245"/>
      <c r="K218" s="245"/>
      <c r="L218" s="250"/>
      <c r="M218" s="251"/>
      <c r="N218" s="252"/>
      <c r="O218" s="252"/>
      <c r="P218" s="252"/>
      <c r="Q218" s="252"/>
      <c r="R218" s="252"/>
      <c r="S218" s="252"/>
      <c r="T218" s="253"/>
      <c r="AT218" s="254" t="s">
        <v>184</v>
      </c>
      <c r="AU218" s="254" t="s">
        <v>94</v>
      </c>
      <c r="AV218" s="14" t="s">
        <v>189</v>
      </c>
      <c r="AW218" s="14" t="s">
        <v>48</v>
      </c>
      <c r="AX218" s="14" t="s">
        <v>86</v>
      </c>
      <c r="AY218" s="254" t="s">
        <v>173</v>
      </c>
    </row>
    <row r="219" spans="2:51" s="15" customFormat="1" ht="13.5">
      <c r="B219" s="255"/>
      <c r="C219" s="256"/>
      <c r="D219" s="257" t="s">
        <v>184</v>
      </c>
      <c r="E219" s="258" t="s">
        <v>84</v>
      </c>
      <c r="F219" s="259" t="s">
        <v>190</v>
      </c>
      <c r="G219" s="256"/>
      <c r="H219" s="260">
        <v>115.87</v>
      </c>
      <c r="I219" s="261"/>
      <c r="J219" s="256"/>
      <c r="K219" s="256"/>
      <c r="L219" s="262"/>
      <c r="M219" s="263"/>
      <c r="N219" s="264"/>
      <c r="O219" s="264"/>
      <c r="P219" s="264"/>
      <c r="Q219" s="264"/>
      <c r="R219" s="264"/>
      <c r="S219" s="264"/>
      <c r="T219" s="265"/>
      <c r="AT219" s="266" t="s">
        <v>184</v>
      </c>
      <c r="AU219" s="266" t="s">
        <v>94</v>
      </c>
      <c r="AV219" s="15" t="s">
        <v>180</v>
      </c>
      <c r="AW219" s="15" t="s">
        <v>48</v>
      </c>
      <c r="AX219" s="15" t="s">
        <v>25</v>
      </c>
      <c r="AY219" s="266" t="s">
        <v>173</v>
      </c>
    </row>
    <row r="220" spans="2:65" s="1" customFormat="1" ht="31.5" customHeight="1">
      <c r="B220" s="43"/>
      <c r="C220" s="207" t="s">
        <v>371</v>
      </c>
      <c r="D220" s="207" t="s">
        <v>175</v>
      </c>
      <c r="E220" s="208" t="s">
        <v>372</v>
      </c>
      <c r="F220" s="209" t="s">
        <v>373</v>
      </c>
      <c r="G220" s="210" t="s">
        <v>374</v>
      </c>
      <c r="H220" s="211">
        <v>325</v>
      </c>
      <c r="I220" s="212"/>
      <c r="J220" s="213">
        <f>ROUND(I220*H220,2)</f>
        <v>0</v>
      </c>
      <c r="K220" s="209" t="s">
        <v>179</v>
      </c>
      <c r="L220" s="63"/>
      <c r="M220" s="214" t="s">
        <v>84</v>
      </c>
      <c r="N220" s="215" t="s">
        <v>56</v>
      </c>
      <c r="O220" s="44"/>
      <c r="P220" s="216">
        <f>O220*H220</f>
        <v>0</v>
      </c>
      <c r="Q220" s="216">
        <v>0.00013</v>
      </c>
      <c r="R220" s="216">
        <f>Q220*H220</f>
        <v>0.042249999999999996</v>
      </c>
      <c r="S220" s="216">
        <v>0</v>
      </c>
      <c r="T220" s="217">
        <f>S220*H220</f>
        <v>0</v>
      </c>
      <c r="AR220" s="25" t="s">
        <v>180</v>
      </c>
      <c r="AT220" s="25" t="s">
        <v>175</v>
      </c>
      <c r="AU220" s="25" t="s">
        <v>94</v>
      </c>
      <c r="AY220" s="25" t="s">
        <v>173</v>
      </c>
      <c r="BE220" s="218">
        <f>IF(N220="základní",J220,0)</f>
        <v>0</v>
      </c>
      <c r="BF220" s="218">
        <f>IF(N220="snížená",J220,0)</f>
        <v>0</v>
      </c>
      <c r="BG220" s="218">
        <f>IF(N220="zákl. přenesená",J220,0)</f>
        <v>0</v>
      </c>
      <c r="BH220" s="218">
        <f>IF(N220="sníž. přenesená",J220,0)</f>
        <v>0</v>
      </c>
      <c r="BI220" s="218">
        <f>IF(N220="nulová",J220,0)</f>
        <v>0</v>
      </c>
      <c r="BJ220" s="25" t="s">
        <v>25</v>
      </c>
      <c r="BK220" s="218">
        <f>ROUND(I220*H220,2)</f>
        <v>0</v>
      </c>
      <c r="BL220" s="25" t="s">
        <v>180</v>
      </c>
      <c r="BM220" s="25" t="s">
        <v>375</v>
      </c>
    </row>
    <row r="221" spans="2:51" s="12" customFormat="1" ht="13.5">
      <c r="B221" s="222"/>
      <c r="C221" s="223"/>
      <c r="D221" s="219" t="s">
        <v>184</v>
      </c>
      <c r="E221" s="224" t="s">
        <v>84</v>
      </c>
      <c r="F221" s="225" t="s">
        <v>376</v>
      </c>
      <c r="G221" s="223"/>
      <c r="H221" s="226" t="s">
        <v>84</v>
      </c>
      <c r="I221" s="227"/>
      <c r="J221" s="223"/>
      <c r="K221" s="223"/>
      <c r="L221" s="228"/>
      <c r="M221" s="229"/>
      <c r="N221" s="230"/>
      <c r="O221" s="230"/>
      <c r="P221" s="230"/>
      <c r="Q221" s="230"/>
      <c r="R221" s="230"/>
      <c r="S221" s="230"/>
      <c r="T221" s="231"/>
      <c r="AT221" s="232" t="s">
        <v>184</v>
      </c>
      <c r="AU221" s="232" t="s">
        <v>94</v>
      </c>
      <c r="AV221" s="12" t="s">
        <v>25</v>
      </c>
      <c r="AW221" s="12" t="s">
        <v>48</v>
      </c>
      <c r="AX221" s="12" t="s">
        <v>86</v>
      </c>
      <c r="AY221" s="232" t="s">
        <v>173</v>
      </c>
    </row>
    <row r="222" spans="2:51" s="13" customFormat="1" ht="13.5">
      <c r="B222" s="233"/>
      <c r="C222" s="234"/>
      <c r="D222" s="219" t="s">
        <v>184</v>
      </c>
      <c r="E222" s="235" t="s">
        <v>84</v>
      </c>
      <c r="F222" s="236" t="s">
        <v>377</v>
      </c>
      <c r="G222" s="234"/>
      <c r="H222" s="237">
        <v>325</v>
      </c>
      <c r="I222" s="238"/>
      <c r="J222" s="234"/>
      <c r="K222" s="234"/>
      <c r="L222" s="239"/>
      <c r="M222" s="240"/>
      <c r="N222" s="241"/>
      <c r="O222" s="241"/>
      <c r="P222" s="241"/>
      <c r="Q222" s="241"/>
      <c r="R222" s="241"/>
      <c r="S222" s="241"/>
      <c r="T222" s="242"/>
      <c r="AT222" s="243" t="s">
        <v>184</v>
      </c>
      <c r="AU222" s="243" t="s">
        <v>94</v>
      </c>
      <c r="AV222" s="13" t="s">
        <v>94</v>
      </c>
      <c r="AW222" s="13" t="s">
        <v>48</v>
      </c>
      <c r="AX222" s="13" t="s">
        <v>86</v>
      </c>
      <c r="AY222" s="243" t="s">
        <v>173</v>
      </c>
    </row>
    <row r="223" spans="2:51" s="14" customFormat="1" ht="13.5">
      <c r="B223" s="244"/>
      <c r="C223" s="245"/>
      <c r="D223" s="219" t="s">
        <v>184</v>
      </c>
      <c r="E223" s="246" t="s">
        <v>84</v>
      </c>
      <c r="F223" s="247" t="s">
        <v>188</v>
      </c>
      <c r="G223" s="245"/>
      <c r="H223" s="248">
        <v>325</v>
      </c>
      <c r="I223" s="249"/>
      <c r="J223" s="245"/>
      <c r="K223" s="245"/>
      <c r="L223" s="250"/>
      <c r="M223" s="251"/>
      <c r="N223" s="252"/>
      <c r="O223" s="252"/>
      <c r="P223" s="252"/>
      <c r="Q223" s="252"/>
      <c r="R223" s="252"/>
      <c r="S223" s="252"/>
      <c r="T223" s="253"/>
      <c r="AT223" s="254" t="s">
        <v>184</v>
      </c>
      <c r="AU223" s="254" t="s">
        <v>94</v>
      </c>
      <c r="AV223" s="14" t="s">
        <v>189</v>
      </c>
      <c r="AW223" s="14" t="s">
        <v>48</v>
      </c>
      <c r="AX223" s="14" t="s">
        <v>86</v>
      </c>
      <c r="AY223" s="254" t="s">
        <v>173</v>
      </c>
    </row>
    <row r="224" spans="2:51" s="15" customFormat="1" ht="13.5">
      <c r="B224" s="255"/>
      <c r="C224" s="256"/>
      <c r="D224" s="257" t="s">
        <v>184</v>
      </c>
      <c r="E224" s="258" t="s">
        <v>84</v>
      </c>
      <c r="F224" s="259" t="s">
        <v>190</v>
      </c>
      <c r="G224" s="256"/>
      <c r="H224" s="260">
        <v>325</v>
      </c>
      <c r="I224" s="261"/>
      <c r="J224" s="256"/>
      <c r="K224" s="256"/>
      <c r="L224" s="262"/>
      <c r="M224" s="263"/>
      <c r="N224" s="264"/>
      <c r="O224" s="264"/>
      <c r="P224" s="264"/>
      <c r="Q224" s="264"/>
      <c r="R224" s="264"/>
      <c r="S224" s="264"/>
      <c r="T224" s="265"/>
      <c r="AT224" s="266" t="s">
        <v>184</v>
      </c>
      <c r="AU224" s="266" t="s">
        <v>94</v>
      </c>
      <c r="AV224" s="15" t="s">
        <v>180</v>
      </c>
      <c r="AW224" s="15" t="s">
        <v>48</v>
      </c>
      <c r="AX224" s="15" t="s">
        <v>25</v>
      </c>
      <c r="AY224" s="266" t="s">
        <v>173</v>
      </c>
    </row>
    <row r="225" spans="2:65" s="1" customFormat="1" ht="31.5" customHeight="1">
      <c r="B225" s="43"/>
      <c r="C225" s="207" t="s">
        <v>378</v>
      </c>
      <c r="D225" s="207" t="s">
        <v>175</v>
      </c>
      <c r="E225" s="208" t="s">
        <v>379</v>
      </c>
      <c r="F225" s="209" t="s">
        <v>380</v>
      </c>
      <c r="G225" s="210" t="s">
        <v>374</v>
      </c>
      <c r="H225" s="211">
        <v>325</v>
      </c>
      <c r="I225" s="212"/>
      <c r="J225" s="213">
        <f>ROUND(I225*H225,2)</f>
        <v>0</v>
      </c>
      <c r="K225" s="209" t="s">
        <v>179</v>
      </c>
      <c r="L225" s="63"/>
      <c r="M225" s="214" t="s">
        <v>84</v>
      </c>
      <c r="N225" s="215" t="s">
        <v>56</v>
      </c>
      <c r="O225" s="44"/>
      <c r="P225" s="216">
        <f>O225*H225</f>
        <v>0</v>
      </c>
      <c r="Q225" s="216">
        <v>0</v>
      </c>
      <c r="R225" s="216">
        <f>Q225*H225</f>
        <v>0</v>
      </c>
      <c r="S225" s="216">
        <v>0</v>
      </c>
      <c r="T225" s="217">
        <f>S225*H225</f>
        <v>0</v>
      </c>
      <c r="AR225" s="25" t="s">
        <v>180</v>
      </c>
      <c r="AT225" s="25" t="s">
        <v>175</v>
      </c>
      <c r="AU225" s="25" t="s">
        <v>94</v>
      </c>
      <c r="AY225" s="25" t="s">
        <v>173</v>
      </c>
      <c r="BE225" s="218">
        <f>IF(N225="základní",J225,0)</f>
        <v>0</v>
      </c>
      <c r="BF225" s="218">
        <f>IF(N225="snížená",J225,0)</f>
        <v>0</v>
      </c>
      <c r="BG225" s="218">
        <f>IF(N225="zákl. přenesená",J225,0)</f>
        <v>0</v>
      </c>
      <c r="BH225" s="218">
        <f>IF(N225="sníž. přenesená",J225,0)</f>
        <v>0</v>
      </c>
      <c r="BI225" s="218">
        <f>IF(N225="nulová",J225,0)</f>
        <v>0</v>
      </c>
      <c r="BJ225" s="25" t="s">
        <v>25</v>
      </c>
      <c r="BK225" s="218">
        <f>ROUND(I225*H225,2)</f>
        <v>0</v>
      </c>
      <c r="BL225" s="25" t="s">
        <v>180</v>
      </c>
      <c r="BM225" s="25" t="s">
        <v>381</v>
      </c>
    </row>
    <row r="226" spans="2:47" s="1" customFormat="1" ht="81">
      <c r="B226" s="43"/>
      <c r="C226" s="65"/>
      <c r="D226" s="219" t="s">
        <v>182</v>
      </c>
      <c r="E226" s="65"/>
      <c r="F226" s="220" t="s">
        <v>382</v>
      </c>
      <c r="G226" s="65"/>
      <c r="H226" s="65"/>
      <c r="I226" s="175"/>
      <c r="J226" s="65"/>
      <c r="K226" s="65"/>
      <c r="L226" s="63"/>
      <c r="M226" s="221"/>
      <c r="N226" s="44"/>
      <c r="O226" s="44"/>
      <c r="P226" s="44"/>
      <c r="Q226" s="44"/>
      <c r="R226" s="44"/>
      <c r="S226" s="44"/>
      <c r="T226" s="80"/>
      <c r="AT226" s="25" t="s">
        <v>182</v>
      </c>
      <c r="AU226" s="25" t="s">
        <v>94</v>
      </c>
    </row>
    <row r="227" spans="2:51" s="12" customFormat="1" ht="13.5">
      <c r="B227" s="222"/>
      <c r="C227" s="223"/>
      <c r="D227" s="219" t="s">
        <v>184</v>
      </c>
      <c r="E227" s="224" t="s">
        <v>84</v>
      </c>
      <c r="F227" s="225" t="s">
        <v>376</v>
      </c>
      <c r="G227" s="223"/>
      <c r="H227" s="226" t="s">
        <v>84</v>
      </c>
      <c r="I227" s="227"/>
      <c r="J227" s="223"/>
      <c r="K227" s="223"/>
      <c r="L227" s="228"/>
      <c r="M227" s="229"/>
      <c r="N227" s="230"/>
      <c r="O227" s="230"/>
      <c r="P227" s="230"/>
      <c r="Q227" s="230"/>
      <c r="R227" s="230"/>
      <c r="S227" s="230"/>
      <c r="T227" s="231"/>
      <c r="AT227" s="232" t="s">
        <v>184</v>
      </c>
      <c r="AU227" s="232" t="s">
        <v>94</v>
      </c>
      <c r="AV227" s="12" t="s">
        <v>25</v>
      </c>
      <c r="AW227" s="12" t="s">
        <v>48</v>
      </c>
      <c r="AX227" s="12" t="s">
        <v>86</v>
      </c>
      <c r="AY227" s="232" t="s">
        <v>173</v>
      </c>
    </row>
    <row r="228" spans="2:51" s="13" customFormat="1" ht="13.5">
      <c r="B228" s="233"/>
      <c r="C228" s="234"/>
      <c r="D228" s="219" t="s">
        <v>184</v>
      </c>
      <c r="E228" s="235" t="s">
        <v>84</v>
      </c>
      <c r="F228" s="236" t="s">
        <v>377</v>
      </c>
      <c r="G228" s="234"/>
      <c r="H228" s="237">
        <v>325</v>
      </c>
      <c r="I228" s="238"/>
      <c r="J228" s="234"/>
      <c r="K228" s="234"/>
      <c r="L228" s="239"/>
      <c r="M228" s="240"/>
      <c r="N228" s="241"/>
      <c r="O228" s="241"/>
      <c r="P228" s="241"/>
      <c r="Q228" s="241"/>
      <c r="R228" s="241"/>
      <c r="S228" s="241"/>
      <c r="T228" s="242"/>
      <c r="AT228" s="243" t="s">
        <v>184</v>
      </c>
      <c r="AU228" s="243" t="s">
        <v>94</v>
      </c>
      <c r="AV228" s="13" t="s">
        <v>94</v>
      </c>
      <c r="AW228" s="13" t="s">
        <v>48</v>
      </c>
      <c r="AX228" s="13" t="s">
        <v>86</v>
      </c>
      <c r="AY228" s="243" t="s">
        <v>173</v>
      </c>
    </row>
    <row r="229" spans="2:51" s="14" customFormat="1" ht="13.5">
      <c r="B229" s="244"/>
      <c r="C229" s="245"/>
      <c r="D229" s="219" t="s">
        <v>184</v>
      </c>
      <c r="E229" s="246" t="s">
        <v>84</v>
      </c>
      <c r="F229" s="247" t="s">
        <v>188</v>
      </c>
      <c r="G229" s="245"/>
      <c r="H229" s="248">
        <v>325</v>
      </c>
      <c r="I229" s="249"/>
      <c r="J229" s="245"/>
      <c r="K229" s="245"/>
      <c r="L229" s="250"/>
      <c r="M229" s="251"/>
      <c r="N229" s="252"/>
      <c r="O229" s="252"/>
      <c r="P229" s="252"/>
      <c r="Q229" s="252"/>
      <c r="R229" s="252"/>
      <c r="S229" s="252"/>
      <c r="T229" s="253"/>
      <c r="AT229" s="254" t="s">
        <v>184</v>
      </c>
      <c r="AU229" s="254" t="s">
        <v>94</v>
      </c>
      <c r="AV229" s="14" t="s">
        <v>189</v>
      </c>
      <c r="AW229" s="14" t="s">
        <v>48</v>
      </c>
      <c r="AX229" s="14" t="s">
        <v>86</v>
      </c>
      <c r="AY229" s="254" t="s">
        <v>173</v>
      </c>
    </row>
    <row r="230" spans="2:51" s="15" customFormat="1" ht="13.5">
      <c r="B230" s="255"/>
      <c r="C230" s="256"/>
      <c r="D230" s="257" t="s">
        <v>184</v>
      </c>
      <c r="E230" s="258" t="s">
        <v>84</v>
      </c>
      <c r="F230" s="259" t="s">
        <v>190</v>
      </c>
      <c r="G230" s="256"/>
      <c r="H230" s="260">
        <v>325</v>
      </c>
      <c r="I230" s="261"/>
      <c r="J230" s="256"/>
      <c r="K230" s="256"/>
      <c r="L230" s="262"/>
      <c r="M230" s="263"/>
      <c r="N230" s="264"/>
      <c r="O230" s="264"/>
      <c r="P230" s="264"/>
      <c r="Q230" s="264"/>
      <c r="R230" s="264"/>
      <c r="S230" s="264"/>
      <c r="T230" s="265"/>
      <c r="AT230" s="266" t="s">
        <v>184</v>
      </c>
      <c r="AU230" s="266" t="s">
        <v>94</v>
      </c>
      <c r="AV230" s="15" t="s">
        <v>180</v>
      </c>
      <c r="AW230" s="15" t="s">
        <v>48</v>
      </c>
      <c r="AX230" s="15" t="s">
        <v>25</v>
      </c>
      <c r="AY230" s="266" t="s">
        <v>173</v>
      </c>
    </row>
    <row r="231" spans="2:65" s="1" customFormat="1" ht="22.5" customHeight="1">
      <c r="B231" s="43"/>
      <c r="C231" s="274" t="s">
        <v>383</v>
      </c>
      <c r="D231" s="274" t="s">
        <v>297</v>
      </c>
      <c r="E231" s="275" t="s">
        <v>384</v>
      </c>
      <c r="F231" s="276" t="s">
        <v>385</v>
      </c>
      <c r="G231" s="277" t="s">
        <v>178</v>
      </c>
      <c r="H231" s="278">
        <v>237.653</v>
      </c>
      <c r="I231" s="279"/>
      <c r="J231" s="280">
        <f>ROUND(I231*H231,2)</f>
        <v>0</v>
      </c>
      <c r="K231" s="276" t="s">
        <v>179</v>
      </c>
      <c r="L231" s="281"/>
      <c r="M231" s="282" t="s">
        <v>84</v>
      </c>
      <c r="N231" s="283" t="s">
        <v>56</v>
      </c>
      <c r="O231" s="44"/>
      <c r="P231" s="216">
        <f>O231*H231</f>
        <v>0</v>
      </c>
      <c r="Q231" s="216">
        <v>2.429</v>
      </c>
      <c r="R231" s="216">
        <f>Q231*H231</f>
        <v>577.2591369999999</v>
      </c>
      <c r="S231" s="216">
        <v>0</v>
      </c>
      <c r="T231" s="217">
        <f>S231*H231</f>
        <v>0</v>
      </c>
      <c r="AR231" s="25" t="s">
        <v>244</v>
      </c>
      <c r="AT231" s="25" t="s">
        <v>297</v>
      </c>
      <c r="AU231" s="25" t="s">
        <v>94</v>
      </c>
      <c r="AY231" s="25" t="s">
        <v>173</v>
      </c>
      <c r="BE231" s="218">
        <f>IF(N231="základní",J231,0)</f>
        <v>0</v>
      </c>
      <c r="BF231" s="218">
        <f>IF(N231="snížená",J231,0)</f>
        <v>0</v>
      </c>
      <c r="BG231" s="218">
        <f>IF(N231="zákl. přenesená",J231,0)</f>
        <v>0</v>
      </c>
      <c r="BH231" s="218">
        <f>IF(N231="sníž. přenesená",J231,0)</f>
        <v>0</v>
      </c>
      <c r="BI231" s="218">
        <f>IF(N231="nulová",J231,0)</f>
        <v>0</v>
      </c>
      <c r="BJ231" s="25" t="s">
        <v>25</v>
      </c>
      <c r="BK231" s="218">
        <f>ROUND(I231*H231,2)</f>
        <v>0</v>
      </c>
      <c r="BL231" s="25" t="s">
        <v>180</v>
      </c>
      <c r="BM231" s="25" t="s">
        <v>386</v>
      </c>
    </row>
    <row r="232" spans="2:51" s="13" customFormat="1" ht="13.5">
      <c r="B232" s="233"/>
      <c r="C232" s="234"/>
      <c r="D232" s="257" t="s">
        <v>184</v>
      </c>
      <c r="E232" s="234"/>
      <c r="F232" s="284" t="s">
        <v>387</v>
      </c>
      <c r="G232" s="234"/>
      <c r="H232" s="285">
        <v>237.653</v>
      </c>
      <c r="I232" s="238"/>
      <c r="J232" s="234"/>
      <c r="K232" s="234"/>
      <c r="L232" s="239"/>
      <c r="M232" s="240"/>
      <c r="N232" s="241"/>
      <c r="O232" s="241"/>
      <c r="P232" s="241"/>
      <c r="Q232" s="241"/>
      <c r="R232" s="241"/>
      <c r="S232" s="241"/>
      <c r="T232" s="242"/>
      <c r="AT232" s="243" t="s">
        <v>184</v>
      </c>
      <c r="AU232" s="243" t="s">
        <v>94</v>
      </c>
      <c r="AV232" s="13" t="s">
        <v>94</v>
      </c>
      <c r="AW232" s="13" t="s">
        <v>6</v>
      </c>
      <c r="AX232" s="13" t="s">
        <v>25</v>
      </c>
      <c r="AY232" s="243" t="s">
        <v>173</v>
      </c>
    </row>
    <row r="233" spans="2:65" s="1" customFormat="1" ht="22.5" customHeight="1">
      <c r="B233" s="43"/>
      <c r="C233" s="207" t="s">
        <v>9</v>
      </c>
      <c r="D233" s="207" t="s">
        <v>175</v>
      </c>
      <c r="E233" s="208" t="s">
        <v>388</v>
      </c>
      <c r="F233" s="209" t="s">
        <v>389</v>
      </c>
      <c r="G233" s="210" t="s">
        <v>198</v>
      </c>
      <c r="H233" s="211">
        <v>23.723</v>
      </c>
      <c r="I233" s="212"/>
      <c r="J233" s="213">
        <f>ROUND(I233*H233,2)</f>
        <v>0</v>
      </c>
      <c r="K233" s="209" t="s">
        <v>179</v>
      </c>
      <c r="L233" s="63"/>
      <c r="M233" s="214" t="s">
        <v>84</v>
      </c>
      <c r="N233" s="215" t="s">
        <v>56</v>
      </c>
      <c r="O233" s="44"/>
      <c r="P233" s="216">
        <f>O233*H233</f>
        <v>0</v>
      </c>
      <c r="Q233" s="216">
        <v>1.11332</v>
      </c>
      <c r="R233" s="216">
        <f>Q233*H233</f>
        <v>26.411290360000002</v>
      </c>
      <c r="S233" s="216">
        <v>0</v>
      </c>
      <c r="T233" s="217">
        <f>S233*H233</f>
        <v>0</v>
      </c>
      <c r="AR233" s="25" t="s">
        <v>180</v>
      </c>
      <c r="AT233" s="25" t="s">
        <v>175</v>
      </c>
      <c r="AU233" s="25" t="s">
        <v>94</v>
      </c>
      <c r="AY233" s="25" t="s">
        <v>173</v>
      </c>
      <c r="BE233" s="218">
        <f>IF(N233="základní",J233,0)</f>
        <v>0</v>
      </c>
      <c r="BF233" s="218">
        <f>IF(N233="snížená",J233,0)</f>
        <v>0</v>
      </c>
      <c r="BG233" s="218">
        <f>IF(N233="zákl. přenesená",J233,0)</f>
        <v>0</v>
      </c>
      <c r="BH233" s="218">
        <f>IF(N233="sníž. přenesená",J233,0)</f>
        <v>0</v>
      </c>
      <c r="BI233" s="218">
        <f>IF(N233="nulová",J233,0)</f>
        <v>0</v>
      </c>
      <c r="BJ233" s="25" t="s">
        <v>25</v>
      </c>
      <c r="BK233" s="218">
        <f>ROUND(I233*H233,2)</f>
        <v>0</v>
      </c>
      <c r="BL233" s="25" t="s">
        <v>180</v>
      </c>
      <c r="BM233" s="25" t="s">
        <v>390</v>
      </c>
    </row>
    <row r="234" spans="2:47" s="1" customFormat="1" ht="54">
      <c r="B234" s="43"/>
      <c r="C234" s="65"/>
      <c r="D234" s="219" t="s">
        <v>182</v>
      </c>
      <c r="E234" s="65"/>
      <c r="F234" s="220" t="s">
        <v>391</v>
      </c>
      <c r="G234" s="65"/>
      <c r="H234" s="65"/>
      <c r="I234" s="175"/>
      <c r="J234" s="65"/>
      <c r="K234" s="65"/>
      <c r="L234" s="63"/>
      <c r="M234" s="221"/>
      <c r="N234" s="44"/>
      <c r="O234" s="44"/>
      <c r="P234" s="44"/>
      <c r="Q234" s="44"/>
      <c r="R234" s="44"/>
      <c r="S234" s="44"/>
      <c r="T234" s="80"/>
      <c r="AT234" s="25" t="s">
        <v>182</v>
      </c>
      <c r="AU234" s="25" t="s">
        <v>94</v>
      </c>
    </row>
    <row r="235" spans="2:51" s="12" customFormat="1" ht="13.5">
      <c r="B235" s="222"/>
      <c r="C235" s="223"/>
      <c r="D235" s="219" t="s">
        <v>184</v>
      </c>
      <c r="E235" s="224" t="s">
        <v>84</v>
      </c>
      <c r="F235" s="225" t="s">
        <v>392</v>
      </c>
      <c r="G235" s="223"/>
      <c r="H235" s="226" t="s">
        <v>84</v>
      </c>
      <c r="I235" s="227"/>
      <c r="J235" s="223"/>
      <c r="K235" s="223"/>
      <c r="L235" s="228"/>
      <c r="M235" s="229"/>
      <c r="N235" s="230"/>
      <c r="O235" s="230"/>
      <c r="P235" s="230"/>
      <c r="Q235" s="230"/>
      <c r="R235" s="230"/>
      <c r="S235" s="230"/>
      <c r="T235" s="231"/>
      <c r="AT235" s="232" t="s">
        <v>184</v>
      </c>
      <c r="AU235" s="232" t="s">
        <v>94</v>
      </c>
      <c r="AV235" s="12" t="s">
        <v>25</v>
      </c>
      <c r="AW235" s="12" t="s">
        <v>48</v>
      </c>
      <c r="AX235" s="12" t="s">
        <v>86</v>
      </c>
      <c r="AY235" s="232" t="s">
        <v>173</v>
      </c>
    </row>
    <row r="236" spans="2:51" s="13" customFormat="1" ht="13.5">
      <c r="B236" s="233"/>
      <c r="C236" s="234"/>
      <c r="D236" s="219" t="s">
        <v>184</v>
      </c>
      <c r="E236" s="235" t="s">
        <v>84</v>
      </c>
      <c r="F236" s="236" t="s">
        <v>393</v>
      </c>
      <c r="G236" s="234"/>
      <c r="H236" s="237">
        <v>23.723</v>
      </c>
      <c r="I236" s="238"/>
      <c r="J236" s="234"/>
      <c r="K236" s="234"/>
      <c r="L236" s="239"/>
      <c r="M236" s="240"/>
      <c r="N236" s="241"/>
      <c r="O236" s="241"/>
      <c r="P236" s="241"/>
      <c r="Q236" s="241"/>
      <c r="R236" s="241"/>
      <c r="S236" s="241"/>
      <c r="T236" s="242"/>
      <c r="AT236" s="243" t="s">
        <v>184</v>
      </c>
      <c r="AU236" s="243" t="s">
        <v>94</v>
      </c>
      <c r="AV236" s="13" t="s">
        <v>94</v>
      </c>
      <c r="AW236" s="13" t="s">
        <v>48</v>
      </c>
      <c r="AX236" s="13" t="s">
        <v>86</v>
      </c>
      <c r="AY236" s="243" t="s">
        <v>173</v>
      </c>
    </row>
    <row r="237" spans="2:51" s="14" customFormat="1" ht="13.5">
      <c r="B237" s="244"/>
      <c r="C237" s="245"/>
      <c r="D237" s="219" t="s">
        <v>184</v>
      </c>
      <c r="E237" s="246" t="s">
        <v>84</v>
      </c>
      <c r="F237" s="247" t="s">
        <v>188</v>
      </c>
      <c r="G237" s="245"/>
      <c r="H237" s="248">
        <v>23.723</v>
      </c>
      <c r="I237" s="249"/>
      <c r="J237" s="245"/>
      <c r="K237" s="245"/>
      <c r="L237" s="250"/>
      <c r="M237" s="251"/>
      <c r="N237" s="252"/>
      <c r="O237" s="252"/>
      <c r="P237" s="252"/>
      <c r="Q237" s="252"/>
      <c r="R237" s="252"/>
      <c r="S237" s="252"/>
      <c r="T237" s="253"/>
      <c r="AT237" s="254" t="s">
        <v>184</v>
      </c>
      <c r="AU237" s="254" t="s">
        <v>94</v>
      </c>
      <c r="AV237" s="14" t="s">
        <v>189</v>
      </c>
      <c r="AW237" s="14" t="s">
        <v>48</v>
      </c>
      <c r="AX237" s="14" t="s">
        <v>86</v>
      </c>
      <c r="AY237" s="254" t="s">
        <v>173</v>
      </c>
    </row>
    <row r="238" spans="2:51" s="15" customFormat="1" ht="13.5">
      <c r="B238" s="255"/>
      <c r="C238" s="256"/>
      <c r="D238" s="257" t="s">
        <v>184</v>
      </c>
      <c r="E238" s="258" t="s">
        <v>84</v>
      </c>
      <c r="F238" s="259" t="s">
        <v>190</v>
      </c>
      <c r="G238" s="256"/>
      <c r="H238" s="260">
        <v>23.723</v>
      </c>
      <c r="I238" s="261"/>
      <c r="J238" s="256"/>
      <c r="K238" s="256"/>
      <c r="L238" s="262"/>
      <c r="M238" s="263"/>
      <c r="N238" s="264"/>
      <c r="O238" s="264"/>
      <c r="P238" s="264"/>
      <c r="Q238" s="264"/>
      <c r="R238" s="264"/>
      <c r="S238" s="264"/>
      <c r="T238" s="265"/>
      <c r="AT238" s="266" t="s">
        <v>184</v>
      </c>
      <c r="AU238" s="266" t="s">
        <v>94</v>
      </c>
      <c r="AV238" s="15" t="s">
        <v>180</v>
      </c>
      <c r="AW238" s="15" t="s">
        <v>48</v>
      </c>
      <c r="AX238" s="15" t="s">
        <v>25</v>
      </c>
      <c r="AY238" s="266" t="s">
        <v>173</v>
      </c>
    </row>
    <row r="239" spans="2:65" s="1" customFormat="1" ht="31.5" customHeight="1">
      <c r="B239" s="43"/>
      <c r="C239" s="207" t="s">
        <v>394</v>
      </c>
      <c r="D239" s="207" t="s">
        <v>175</v>
      </c>
      <c r="E239" s="208" t="s">
        <v>395</v>
      </c>
      <c r="F239" s="209" t="s">
        <v>396</v>
      </c>
      <c r="G239" s="210" t="s">
        <v>178</v>
      </c>
      <c r="H239" s="211">
        <v>202.911</v>
      </c>
      <c r="I239" s="212"/>
      <c r="J239" s="213">
        <f>ROUND(I239*H239,2)</f>
        <v>0</v>
      </c>
      <c r="K239" s="209" t="s">
        <v>179</v>
      </c>
      <c r="L239" s="63"/>
      <c r="M239" s="214" t="s">
        <v>84</v>
      </c>
      <c r="N239" s="215" t="s">
        <v>56</v>
      </c>
      <c r="O239" s="44"/>
      <c r="P239" s="216">
        <f>O239*H239</f>
        <v>0</v>
      </c>
      <c r="Q239" s="216">
        <v>2.45329</v>
      </c>
      <c r="R239" s="216">
        <f>Q239*H239</f>
        <v>497.79952719</v>
      </c>
      <c r="S239" s="216">
        <v>0</v>
      </c>
      <c r="T239" s="217">
        <f>S239*H239</f>
        <v>0</v>
      </c>
      <c r="AR239" s="25" t="s">
        <v>180</v>
      </c>
      <c r="AT239" s="25" t="s">
        <v>175</v>
      </c>
      <c r="AU239" s="25" t="s">
        <v>94</v>
      </c>
      <c r="AY239" s="25" t="s">
        <v>173</v>
      </c>
      <c r="BE239" s="218">
        <f>IF(N239="základní",J239,0)</f>
        <v>0</v>
      </c>
      <c r="BF239" s="218">
        <f>IF(N239="snížená",J239,0)</f>
        <v>0</v>
      </c>
      <c r="BG239" s="218">
        <f>IF(N239="zákl. přenesená",J239,0)</f>
        <v>0</v>
      </c>
      <c r="BH239" s="218">
        <f>IF(N239="sníž. přenesená",J239,0)</f>
        <v>0</v>
      </c>
      <c r="BI239" s="218">
        <f>IF(N239="nulová",J239,0)</f>
        <v>0</v>
      </c>
      <c r="BJ239" s="25" t="s">
        <v>25</v>
      </c>
      <c r="BK239" s="218">
        <f>ROUND(I239*H239,2)</f>
        <v>0</v>
      </c>
      <c r="BL239" s="25" t="s">
        <v>180</v>
      </c>
      <c r="BM239" s="25" t="s">
        <v>397</v>
      </c>
    </row>
    <row r="240" spans="2:47" s="1" customFormat="1" ht="94.5">
      <c r="B240" s="43"/>
      <c r="C240" s="65"/>
      <c r="D240" s="219" t="s">
        <v>182</v>
      </c>
      <c r="E240" s="65"/>
      <c r="F240" s="220" t="s">
        <v>398</v>
      </c>
      <c r="G240" s="65"/>
      <c r="H240" s="65"/>
      <c r="I240" s="175"/>
      <c r="J240" s="65"/>
      <c r="K240" s="65"/>
      <c r="L240" s="63"/>
      <c r="M240" s="221"/>
      <c r="N240" s="44"/>
      <c r="O240" s="44"/>
      <c r="P240" s="44"/>
      <c r="Q240" s="44"/>
      <c r="R240" s="44"/>
      <c r="S240" s="44"/>
      <c r="T240" s="80"/>
      <c r="AT240" s="25" t="s">
        <v>182</v>
      </c>
      <c r="AU240" s="25" t="s">
        <v>94</v>
      </c>
    </row>
    <row r="241" spans="2:51" s="12" customFormat="1" ht="13.5">
      <c r="B241" s="222"/>
      <c r="C241" s="223"/>
      <c r="D241" s="219" t="s">
        <v>184</v>
      </c>
      <c r="E241" s="224" t="s">
        <v>84</v>
      </c>
      <c r="F241" s="225" t="s">
        <v>399</v>
      </c>
      <c r="G241" s="223"/>
      <c r="H241" s="226" t="s">
        <v>84</v>
      </c>
      <c r="I241" s="227"/>
      <c r="J241" s="223"/>
      <c r="K241" s="223"/>
      <c r="L241" s="228"/>
      <c r="M241" s="229"/>
      <c r="N241" s="230"/>
      <c r="O241" s="230"/>
      <c r="P241" s="230"/>
      <c r="Q241" s="230"/>
      <c r="R241" s="230"/>
      <c r="S241" s="230"/>
      <c r="T241" s="231"/>
      <c r="AT241" s="232" t="s">
        <v>184</v>
      </c>
      <c r="AU241" s="232" t="s">
        <v>94</v>
      </c>
      <c r="AV241" s="12" t="s">
        <v>25</v>
      </c>
      <c r="AW241" s="12" t="s">
        <v>48</v>
      </c>
      <c r="AX241" s="12" t="s">
        <v>86</v>
      </c>
      <c r="AY241" s="232" t="s">
        <v>173</v>
      </c>
    </row>
    <row r="242" spans="2:51" s="13" customFormat="1" ht="13.5">
      <c r="B242" s="233"/>
      <c r="C242" s="234"/>
      <c r="D242" s="219" t="s">
        <v>184</v>
      </c>
      <c r="E242" s="235" t="s">
        <v>84</v>
      </c>
      <c r="F242" s="236" t="s">
        <v>400</v>
      </c>
      <c r="G242" s="234"/>
      <c r="H242" s="237">
        <v>139.284</v>
      </c>
      <c r="I242" s="238"/>
      <c r="J242" s="234"/>
      <c r="K242" s="234"/>
      <c r="L242" s="239"/>
      <c r="M242" s="240"/>
      <c r="N242" s="241"/>
      <c r="O242" s="241"/>
      <c r="P242" s="241"/>
      <c r="Q242" s="241"/>
      <c r="R242" s="241"/>
      <c r="S242" s="241"/>
      <c r="T242" s="242"/>
      <c r="AT242" s="243" t="s">
        <v>184</v>
      </c>
      <c r="AU242" s="243" t="s">
        <v>94</v>
      </c>
      <c r="AV242" s="13" t="s">
        <v>94</v>
      </c>
      <c r="AW242" s="13" t="s">
        <v>48</v>
      </c>
      <c r="AX242" s="13" t="s">
        <v>86</v>
      </c>
      <c r="AY242" s="243" t="s">
        <v>173</v>
      </c>
    </row>
    <row r="243" spans="2:51" s="13" customFormat="1" ht="13.5">
      <c r="B243" s="233"/>
      <c r="C243" s="234"/>
      <c r="D243" s="219" t="s">
        <v>184</v>
      </c>
      <c r="E243" s="235" t="s">
        <v>84</v>
      </c>
      <c r="F243" s="236" t="s">
        <v>401</v>
      </c>
      <c r="G243" s="234"/>
      <c r="H243" s="237">
        <v>63.627</v>
      </c>
      <c r="I243" s="238"/>
      <c r="J243" s="234"/>
      <c r="K243" s="234"/>
      <c r="L243" s="239"/>
      <c r="M243" s="240"/>
      <c r="N243" s="241"/>
      <c r="O243" s="241"/>
      <c r="P243" s="241"/>
      <c r="Q243" s="241"/>
      <c r="R243" s="241"/>
      <c r="S243" s="241"/>
      <c r="T243" s="242"/>
      <c r="AT243" s="243" t="s">
        <v>184</v>
      </c>
      <c r="AU243" s="243" t="s">
        <v>94</v>
      </c>
      <c r="AV243" s="13" t="s">
        <v>94</v>
      </c>
      <c r="AW243" s="13" t="s">
        <v>48</v>
      </c>
      <c r="AX243" s="13" t="s">
        <v>86</v>
      </c>
      <c r="AY243" s="243" t="s">
        <v>173</v>
      </c>
    </row>
    <row r="244" spans="2:51" s="14" customFormat="1" ht="13.5">
      <c r="B244" s="244"/>
      <c r="C244" s="245"/>
      <c r="D244" s="219" t="s">
        <v>184</v>
      </c>
      <c r="E244" s="246" t="s">
        <v>84</v>
      </c>
      <c r="F244" s="247" t="s">
        <v>188</v>
      </c>
      <c r="G244" s="245"/>
      <c r="H244" s="248">
        <v>202.911</v>
      </c>
      <c r="I244" s="249"/>
      <c r="J244" s="245"/>
      <c r="K244" s="245"/>
      <c r="L244" s="250"/>
      <c r="M244" s="251"/>
      <c r="N244" s="252"/>
      <c r="O244" s="252"/>
      <c r="P244" s="252"/>
      <c r="Q244" s="252"/>
      <c r="R244" s="252"/>
      <c r="S244" s="252"/>
      <c r="T244" s="253"/>
      <c r="AT244" s="254" t="s">
        <v>184</v>
      </c>
      <c r="AU244" s="254" t="s">
        <v>94</v>
      </c>
      <c r="AV244" s="14" t="s">
        <v>189</v>
      </c>
      <c r="AW244" s="14" t="s">
        <v>48</v>
      </c>
      <c r="AX244" s="14" t="s">
        <v>86</v>
      </c>
      <c r="AY244" s="254" t="s">
        <v>173</v>
      </c>
    </row>
    <row r="245" spans="2:51" s="15" customFormat="1" ht="13.5">
      <c r="B245" s="255"/>
      <c r="C245" s="256"/>
      <c r="D245" s="257" t="s">
        <v>184</v>
      </c>
      <c r="E245" s="258" t="s">
        <v>84</v>
      </c>
      <c r="F245" s="259" t="s">
        <v>190</v>
      </c>
      <c r="G245" s="256"/>
      <c r="H245" s="260">
        <v>202.911</v>
      </c>
      <c r="I245" s="261"/>
      <c r="J245" s="256"/>
      <c r="K245" s="256"/>
      <c r="L245" s="262"/>
      <c r="M245" s="263"/>
      <c r="N245" s="264"/>
      <c r="O245" s="264"/>
      <c r="P245" s="264"/>
      <c r="Q245" s="264"/>
      <c r="R245" s="264"/>
      <c r="S245" s="264"/>
      <c r="T245" s="265"/>
      <c r="AT245" s="266" t="s">
        <v>184</v>
      </c>
      <c r="AU245" s="266" t="s">
        <v>94</v>
      </c>
      <c r="AV245" s="15" t="s">
        <v>180</v>
      </c>
      <c r="AW245" s="15" t="s">
        <v>48</v>
      </c>
      <c r="AX245" s="15" t="s">
        <v>25</v>
      </c>
      <c r="AY245" s="266" t="s">
        <v>173</v>
      </c>
    </row>
    <row r="246" spans="2:65" s="1" customFormat="1" ht="44.25" customHeight="1">
      <c r="B246" s="43"/>
      <c r="C246" s="207" t="s">
        <v>402</v>
      </c>
      <c r="D246" s="207" t="s">
        <v>175</v>
      </c>
      <c r="E246" s="208" t="s">
        <v>403</v>
      </c>
      <c r="F246" s="209" t="s">
        <v>404</v>
      </c>
      <c r="G246" s="210" t="s">
        <v>206</v>
      </c>
      <c r="H246" s="211">
        <v>35.46</v>
      </c>
      <c r="I246" s="212"/>
      <c r="J246" s="213">
        <f>ROUND(I246*H246,2)</f>
        <v>0</v>
      </c>
      <c r="K246" s="209" t="s">
        <v>179</v>
      </c>
      <c r="L246" s="63"/>
      <c r="M246" s="214" t="s">
        <v>84</v>
      </c>
      <c r="N246" s="215" t="s">
        <v>56</v>
      </c>
      <c r="O246" s="44"/>
      <c r="P246" s="216">
        <f>O246*H246</f>
        <v>0</v>
      </c>
      <c r="Q246" s="216">
        <v>0.00103</v>
      </c>
      <c r="R246" s="216">
        <f>Q246*H246</f>
        <v>0.0365238</v>
      </c>
      <c r="S246" s="216">
        <v>0</v>
      </c>
      <c r="T246" s="217">
        <f>S246*H246</f>
        <v>0</v>
      </c>
      <c r="AR246" s="25" t="s">
        <v>180</v>
      </c>
      <c r="AT246" s="25" t="s">
        <v>175</v>
      </c>
      <c r="AU246" s="25" t="s">
        <v>94</v>
      </c>
      <c r="AY246" s="25" t="s">
        <v>173</v>
      </c>
      <c r="BE246" s="218">
        <f>IF(N246="základní",J246,0)</f>
        <v>0</v>
      </c>
      <c r="BF246" s="218">
        <f>IF(N246="snížená",J246,0)</f>
        <v>0</v>
      </c>
      <c r="BG246" s="218">
        <f>IF(N246="zákl. přenesená",J246,0)</f>
        <v>0</v>
      </c>
      <c r="BH246" s="218">
        <f>IF(N246="sníž. přenesená",J246,0)</f>
        <v>0</v>
      </c>
      <c r="BI246" s="218">
        <f>IF(N246="nulová",J246,0)</f>
        <v>0</v>
      </c>
      <c r="BJ246" s="25" t="s">
        <v>25</v>
      </c>
      <c r="BK246" s="218">
        <f>ROUND(I246*H246,2)</f>
        <v>0</v>
      </c>
      <c r="BL246" s="25" t="s">
        <v>180</v>
      </c>
      <c r="BM246" s="25" t="s">
        <v>405</v>
      </c>
    </row>
    <row r="247" spans="2:51" s="12" customFormat="1" ht="13.5">
      <c r="B247" s="222"/>
      <c r="C247" s="223"/>
      <c r="D247" s="219" t="s">
        <v>184</v>
      </c>
      <c r="E247" s="224" t="s">
        <v>84</v>
      </c>
      <c r="F247" s="225" t="s">
        <v>399</v>
      </c>
      <c r="G247" s="223"/>
      <c r="H247" s="226" t="s">
        <v>84</v>
      </c>
      <c r="I247" s="227"/>
      <c r="J247" s="223"/>
      <c r="K247" s="223"/>
      <c r="L247" s="228"/>
      <c r="M247" s="229"/>
      <c r="N247" s="230"/>
      <c r="O247" s="230"/>
      <c r="P247" s="230"/>
      <c r="Q247" s="230"/>
      <c r="R247" s="230"/>
      <c r="S247" s="230"/>
      <c r="T247" s="231"/>
      <c r="AT247" s="232" t="s">
        <v>184</v>
      </c>
      <c r="AU247" s="232" t="s">
        <v>94</v>
      </c>
      <c r="AV247" s="12" t="s">
        <v>25</v>
      </c>
      <c r="AW247" s="12" t="s">
        <v>48</v>
      </c>
      <c r="AX247" s="12" t="s">
        <v>86</v>
      </c>
      <c r="AY247" s="232" t="s">
        <v>173</v>
      </c>
    </row>
    <row r="248" spans="2:51" s="13" customFormat="1" ht="13.5">
      <c r="B248" s="233"/>
      <c r="C248" s="234"/>
      <c r="D248" s="219" t="s">
        <v>184</v>
      </c>
      <c r="E248" s="235" t="s">
        <v>84</v>
      </c>
      <c r="F248" s="236" t="s">
        <v>406</v>
      </c>
      <c r="G248" s="234"/>
      <c r="H248" s="237">
        <v>35.46</v>
      </c>
      <c r="I248" s="238"/>
      <c r="J248" s="234"/>
      <c r="K248" s="234"/>
      <c r="L248" s="239"/>
      <c r="M248" s="240"/>
      <c r="N248" s="241"/>
      <c r="O248" s="241"/>
      <c r="P248" s="241"/>
      <c r="Q248" s="241"/>
      <c r="R248" s="241"/>
      <c r="S248" s="241"/>
      <c r="T248" s="242"/>
      <c r="AT248" s="243" t="s">
        <v>184</v>
      </c>
      <c r="AU248" s="243" t="s">
        <v>94</v>
      </c>
      <c r="AV248" s="13" t="s">
        <v>94</v>
      </c>
      <c r="AW248" s="13" t="s">
        <v>48</v>
      </c>
      <c r="AX248" s="13" t="s">
        <v>86</v>
      </c>
      <c r="AY248" s="243" t="s">
        <v>173</v>
      </c>
    </row>
    <row r="249" spans="2:51" s="14" customFormat="1" ht="13.5">
      <c r="B249" s="244"/>
      <c r="C249" s="245"/>
      <c r="D249" s="219" t="s">
        <v>184</v>
      </c>
      <c r="E249" s="246" t="s">
        <v>84</v>
      </c>
      <c r="F249" s="247" t="s">
        <v>188</v>
      </c>
      <c r="G249" s="245"/>
      <c r="H249" s="248">
        <v>35.46</v>
      </c>
      <c r="I249" s="249"/>
      <c r="J249" s="245"/>
      <c r="K249" s="245"/>
      <c r="L249" s="250"/>
      <c r="M249" s="251"/>
      <c r="N249" s="252"/>
      <c r="O249" s="252"/>
      <c r="P249" s="252"/>
      <c r="Q249" s="252"/>
      <c r="R249" s="252"/>
      <c r="S249" s="252"/>
      <c r="T249" s="253"/>
      <c r="AT249" s="254" t="s">
        <v>184</v>
      </c>
      <c r="AU249" s="254" t="s">
        <v>94</v>
      </c>
      <c r="AV249" s="14" t="s">
        <v>189</v>
      </c>
      <c r="AW249" s="14" t="s">
        <v>48</v>
      </c>
      <c r="AX249" s="14" t="s">
        <v>86</v>
      </c>
      <c r="AY249" s="254" t="s">
        <v>173</v>
      </c>
    </row>
    <row r="250" spans="2:51" s="15" customFormat="1" ht="13.5">
      <c r="B250" s="255"/>
      <c r="C250" s="256"/>
      <c r="D250" s="257" t="s">
        <v>184</v>
      </c>
      <c r="E250" s="258" t="s">
        <v>84</v>
      </c>
      <c r="F250" s="259" t="s">
        <v>190</v>
      </c>
      <c r="G250" s="256"/>
      <c r="H250" s="260">
        <v>35.46</v>
      </c>
      <c r="I250" s="261"/>
      <c r="J250" s="256"/>
      <c r="K250" s="256"/>
      <c r="L250" s="262"/>
      <c r="M250" s="263"/>
      <c r="N250" s="264"/>
      <c r="O250" s="264"/>
      <c r="P250" s="264"/>
      <c r="Q250" s="264"/>
      <c r="R250" s="264"/>
      <c r="S250" s="264"/>
      <c r="T250" s="265"/>
      <c r="AT250" s="266" t="s">
        <v>184</v>
      </c>
      <c r="AU250" s="266" t="s">
        <v>94</v>
      </c>
      <c r="AV250" s="15" t="s">
        <v>180</v>
      </c>
      <c r="AW250" s="15" t="s">
        <v>48</v>
      </c>
      <c r="AX250" s="15" t="s">
        <v>25</v>
      </c>
      <c r="AY250" s="266" t="s">
        <v>173</v>
      </c>
    </row>
    <row r="251" spans="2:65" s="1" customFormat="1" ht="44.25" customHeight="1">
      <c r="B251" s="43"/>
      <c r="C251" s="207" t="s">
        <v>407</v>
      </c>
      <c r="D251" s="207" t="s">
        <v>175</v>
      </c>
      <c r="E251" s="208" t="s">
        <v>408</v>
      </c>
      <c r="F251" s="209" t="s">
        <v>409</v>
      </c>
      <c r="G251" s="210" t="s">
        <v>206</v>
      </c>
      <c r="H251" s="211">
        <v>35.46</v>
      </c>
      <c r="I251" s="212"/>
      <c r="J251" s="213">
        <f>ROUND(I251*H251,2)</f>
        <v>0</v>
      </c>
      <c r="K251" s="209" t="s">
        <v>179</v>
      </c>
      <c r="L251" s="63"/>
      <c r="M251" s="214" t="s">
        <v>84</v>
      </c>
      <c r="N251" s="215" t="s">
        <v>56</v>
      </c>
      <c r="O251" s="44"/>
      <c r="P251" s="216">
        <f>O251*H251</f>
        <v>0</v>
      </c>
      <c r="Q251" s="216">
        <v>0</v>
      </c>
      <c r="R251" s="216">
        <f>Q251*H251</f>
        <v>0</v>
      </c>
      <c r="S251" s="216">
        <v>0</v>
      </c>
      <c r="T251" s="217">
        <f>S251*H251</f>
        <v>0</v>
      </c>
      <c r="AR251" s="25" t="s">
        <v>180</v>
      </c>
      <c r="AT251" s="25" t="s">
        <v>175</v>
      </c>
      <c r="AU251" s="25" t="s">
        <v>94</v>
      </c>
      <c r="AY251" s="25" t="s">
        <v>173</v>
      </c>
      <c r="BE251" s="218">
        <f>IF(N251="základní",J251,0)</f>
        <v>0</v>
      </c>
      <c r="BF251" s="218">
        <f>IF(N251="snížená",J251,0)</f>
        <v>0</v>
      </c>
      <c r="BG251" s="218">
        <f>IF(N251="zákl. přenesená",J251,0)</f>
        <v>0</v>
      </c>
      <c r="BH251" s="218">
        <f>IF(N251="sníž. přenesená",J251,0)</f>
        <v>0</v>
      </c>
      <c r="BI251" s="218">
        <f>IF(N251="nulová",J251,0)</f>
        <v>0</v>
      </c>
      <c r="BJ251" s="25" t="s">
        <v>25</v>
      </c>
      <c r="BK251" s="218">
        <f>ROUND(I251*H251,2)</f>
        <v>0</v>
      </c>
      <c r="BL251" s="25" t="s">
        <v>180</v>
      </c>
      <c r="BM251" s="25" t="s">
        <v>410</v>
      </c>
    </row>
    <row r="252" spans="2:65" s="1" customFormat="1" ht="22.5" customHeight="1">
      <c r="B252" s="43"/>
      <c r="C252" s="207" t="s">
        <v>411</v>
      </c>
      <c r="D252" s="207" t="s">
        <v>175</v>
      </c>
      <c r="E252" s="208" t="s">
        <v>412</v>
      </c>
      <c r="F252" s="209" t="s">
        <v>413</v>
      </c>
      <c r="G252" s="210" t="s">
        <v>198</v>
      </c>
      <c r="H252" s="211">
        <v>41.82</v>
      </c>
      <c r="I252" s="212"/>
      <c r="J252" s="213">
        <f>ROUND(I252*H252,2)</f>
        <v>0</v>
      </c>
      <c r="K252" s="209" t="s">
        <v>179</v>
      </c>
      <c r="L252" s="63"/>
      <c r="M252" s="214" t="s">
        <v>84</v>
      </c>
      <c r="N252" s="215" t="s">
        <v>56</v>
      </c>
      <c r="O252" s="44"/>
      <c r="P252" s="216">
        <f>O252*H252</f>
        <v>0</v>
      </c>
      <c r="Q252" s="216">
        <v>1.06017</v>
      </c>
      <c r="R252" s="216">
        <f>Q252*H252</f>
        <v>44.336309400000005</v>
      </c>
      <c r="S252" s="216">
        <v>0</v>
      </c>
      <c r="T252" s="217">
        <f>S252*H252</f>
        <v>0</v>
      </c>
      <c r="AR252" s="25" t="s">
        <v>180</v>
      </c>
      <c r="AT252" s="25" t="s">
        <v>175</v>
      </c>
      <c r="AU252" s="25" t="s">
        <v>94</v>
      </c>
      <c r="AY252" s="25" t="s">
        <v>173</v>
      </c>
      <c r="BE252" s="218">
        <f>IF(N252="základní",J252,0)</f>
        <v>0</v>
      </c>
      <c r="BF252" s="218">
        <f>IF(N252="snížená",J252,0)</f>
        <v>0</v>
      </c>
      <c r="BG252" s="218">
        <f>IF(N252="zákl. přenesená",J252,0)</f>
        <v>0</v>
      </c>
      <c r="BH252" s="218">
        <f>IF(N252="sníž. přenesená",J252,0)</f>
        <v>0</v>
      </c>
      <c r="BI252" s="218">
        <f>IF(N252="nulová",J252,0)</f>
        <v>0</v>
      </c>
      <c r="BJ252" s="25" t="s">
        <v>25</v>
      </c>
      <c r="BK252" s="218">
        <f>ROUND(I252*H252,2)</f>
        <v>0</v>
      </c>
      <c r="BL252" s="25" t="s">
        <v>180</v>
      </c>
      <c r="BM252" s="25" t="s">
        <v>414</v>
      </c>
    </row>
    <row r="253" spans="2:47" s="1" customFormat="1" ht="27">
      <c r="B253" s="43"/>
      <c r="C253" s="65"/>
      <c r="D253" s="219" t="s">
        <v>182</v>
      </c>
      <c r="E253" s="65"/>
      <c r="F253" s="220" t="s">
        <v>415</v>
      </c>
      <c r="G253" s="65"/>
      <c r="H253" s="65"/>
      <c r="I253" s="175"/>
      <c r="J253" s="65"/>
      <c r="K253" s="65"/>
      <c r="L253" s="63"/>
      <c r="M253" s="221"/>
      <c r="N253" s="44"/>
      <c r="O253" s="44"/>
      <c r="P253" s="44"/>
      <c r="Q253" s="44"/>
      <c r="R253" s="44"/>
      <c r="S253" s="44"/>
      <c r="T253" s="80"/>
      <c r="AT253" s="25" t="s">
        <v>182</v>
      </c>
      <c r="AU253" s="25" t="s">
        <v>94</v>
      </c>
    </row>
    <row r="254" spans="2:51" s="12" customFormat="1" ht="13.5">
      <c r="B254" s="222"/>
      <c r="C254" s="223"/>
      <c r="D254" s="219" t="s">
        <v>184</v>
      </c>
      <c r="E254" s="224" t="s">
        <v>84</v>
      </c>
      <c r="F254" s="225" t="s">
        <v>416</v>
      </c>
      <c r="G254" s="223"/>
      <c r="H254" s="226" t="s">
        <v>84</v>
      </c>
      <c r="I254" s="227"/>
      <c r="J254" s="223"/>
      <c r="K254" s="223"/>
      <c r="L254" s="228"/>
      <c r="M254" s="229"/>
      <c r="N254" s="230"/>
      <c r="O254" s="230"/>
      <c r="P254" s="230"/>
      <c r="Q254" s="230"/>
      <c r="R254" s="230"/>
      <c r="S254" s="230"/>
      <c r="T254" s="231"/>
      <c r="AT254" s="232" t="s">
        <v>184</v>
      </c>
      <c r="AU254" s="232" t="s">
        <v>94</v>
      </c>
      <c r="AV254" s="12" t="s">
        <v>25</v>
      </c>
      <c r="AW254" s="12" t="s">
        <v>48</v>
      </c>
      <c r="AX254" s="12" t="s">
        <v>86</v>
      </c>
      <c r="AY254" s="232" t="s">
        <v>173</v>
      </c>
    </row>
    <row r="255" spans="2:51" s="13" customFormat="1" ht="13.5">
      <c r="B255" s="233"/>
      <c r="C255" s="234"/>
      <c r="D255" s="219" t="s">
        <v>184</v>
      </c>
      <c r="E255" s="235" t="s">
        <v>84</v>
      </c>
      <c r="F255" s="236" t="s">
        <v>417</v>
      </c>
      <c r="G255" s="234"/>
      <c r="H255" s="237">
        <v>41.82</v>
      </c>
      <c r="I255" s="238"/>
      <c r="J255" s="234"/>
      <c r="K255" s="234"/>
      <c r="L255" s="239"/>
      <c r="M255" s="240"/>
      <c r="N255" s="241"/>
      <c r="O255" s="241"/>
      <c r="P255" s="241"/>
      <c r="Q255" s="241"/>
      <c r="R255" s="241"/>
      <c r="S255" s="241"/>
      <c r="T255" s="242"/>
      <c r="AT255" s="243" t="s">
        <v>184</v>
      </c>
      <c r="AU255" s="243" t="s">
        <v>94</v>
      </c>
      <c r="AV255" s="13" t="s">
        <v>94</v>
      </c>
      <c r="AW255" s="13" t="s">
        <v>48</v>
      </c>
      <c r="AX255" s="13" t="s">
        <v>86</v>
      </c>
      <c r="AY255" s="243" t="s">
        <v>173</v>
      </c>
    </row>
    <row r="256" spans="2:51" s="14" customFormat="1" ht="13.5">
      <c r="B256" s="244"/>
      <c r="C256" s="245"/>
      <c r="D256" s="219" t="s">
        <v>184</v>
      </c>
      <c r="E256" s="246" t="s">
        <v>84</v>
      </c>
      <c r="F256" s="247" t="s">
        <v>188</v>
      </c>
      <c r="G256" s="245"/>
      <c r="H256" s="248">
        <v>41.82</v>
      </c>
      <c r="I256" s="249"/>
      <c r="J256" s="245"/>
      <c r="K256" s="245"/>
      <c r="L256" s="250"/>
      <c r="M256" s="251"/>
      <c r="N256" s="252"/>
      <c r="O256" s="252"/>
      <c r="P256" s="252"/>
      <c r="Q256" s="252"/>
      <c r="R256" s="252"/>
      <c r="S256" s="252"/>
      <c r="T256" s="253"/>
      <c r="AT256" s="254" t="s">
        <v>184</v>
      </c>
      <c r="AU256" s="254" t="s">
        <v>94</v>
      </c>
      <c r="AV256" s="14" t="s">
        <v>189</v>
      </c>
      <c r="AW256" s="14" t="s">
        <v>48</v>
      </c>
      <c r="AX256" s="14" t="s">
        <v>86</v>
      </c>
      <c r="AY256" s="254" t="s">
        <v>173</v>
      </c>
    </row>
    <row r="257" spans="2:51" s="15" customFormat="1" ht="13.5">
      <c r="B257" s="255"/>
      <c r="C257" s="256"/>
      <c r="D257" s="257" t="s">
        <v>184</v>
      </c>
      <c r="E257" s="258" t="s">
        <v>84</v>
      </c>
      <c r="F257" s="259" t="s">
        <v>190</v>
      </c>
      <c r="G257" s="256"/>
      <c r="H257" s="260">
        <v>41.82</v>
      </c>
      <c r="I257" s="261"/>
      <c r="J257" s="256"/>
      <c r="K257" s="256"/>
      <c r="L257" s="262"/>
      <c r="M257" s="263"/>
      <c r="N257" s="264"/>
      <c r="O257" s="264"/>
      <c r="P257" s="264"/>
      <c r="Q257" s="264"/>
      <c r="R257" s="264"/>
      <c r="S257" s="264"/>
      <c r="T257" s="265"/>
      <c r="AT257" s="266" t="s">
        <v>184</v>
      </c>
      <c r="AU257" s="266" t="s">
        <v>94</v>
      </c>
      <c r="AV257" s="15" t="s">
        <v>180</v>
      </c>
      <c r="AW257" s="15" t="s">
        <v>48</v>
      </c>
      <c r="AX257" s="15" t="s">
        <v>25</v>
      </c>
      <c r="AY257" s="266" t="s">
        <v>173</v>
      </c>
    </row>
    <row r="258" spans="2:65" s="1" customFormat="1" ht="31.5" customHeight="1">
      <c r="B258" s="43"/>
      <c r="C258" s="207" t="s">
        <v>418</v>
      </c>
      <c r="D258" s="207" t="s">
        <v>175</v>
      </c>
      <c r="E258" s="208" t="s">
        <v>419</v>
      </c>
      <c r="F258" s="209" t="s">
        <v>420</v>
      </c>
      <c r="G258" s="210" t="s">
        <v>178</v>
      </c>
      <c r="H258" s="211">
        <v>105.925</v>
      </c>
      <c r="I258" s="212"/>
      <c r="J258" s="213">
        <f>ROUND(I258*H258,2)</f>
        <v>0</v>
      </c>
      <c r="K258" s="209" t="s">
        <v>179</v>
      </c>
      <c r="L258" s="63"/>
      <c r="M258" s="214" t="s">
        <v>84</v>
      </c>
      <c r="N258" s="215" t="s">
        <v>56</v>
      </c>
      <c r="O258" s="44"/>
      <c r="P258" s="216">
        <f>O258*H258</f>
        <v>0</v>
      </c>
      <c r="Q258" s="216">
        <v>2.45329</v>
      </c>
      <c r="R258" s="216">
        <f>Q258*H258</f>
        <v>259.86474325</v>
      </c>
      <c r="S258" s="216">
        <v>0</v>
      </c>
      <c r="T258" s="217">
        <f>S258*H258</f>
        <v>0</v>
      </c>
      <c r="AR258" s="25" t="s">
        <v>180</v>
      </c>
      <c r="AT258" s="25" t="s">
        <v>175</v>
      </c>
      <c r="AU258" s="25" t="s">
        <v>94</v>
      </c>
      <c r="AY258" s="25" t="s">
        <v>173</v>
      </c>
      <c r="BE258" s="218">
        <f>IF(N258="základní",J258,0)</f>
        <v>0</v>
      </c>
      <c r="BF258" s="218">
        <f>IF(N258="snížená",J258,0)</f>
        <v>0</v>
      </c>
      <c r="BG258" s="218">
        <f>IF(N258="zákl. přenesená",J258,0)</f>
        <v>0</v>
      </c>
      <c r="BH258" s="218">
        <f>IF(N258="sníž. přenesená",J258,0)</f>
        <v>0</v>
      </c>
      <c r="BI258" s="218">
        <f>IF(N258="nulová",J258,0)</f>
        <v>0</v>
      </c>
      <c r="BJ258" s="25" t="s">
        <v>25</v>
      </c>
      <c r="BK258" s="218">
        <f>ROUND(I258*H258,2)</f>
        <v>0</v>
      </c>
      <c r="BL258" s="25" t="s">
        <v>180</v>
      </c>
      <c r="BM258" s="25" t="s">
        <v>421</v>
      </c>
    </row>
    <row r="259" spans="2:47" s="1" customFormat="1" ht="94.5">
      <c r="B259" s="43"/>
      <c r="C259" s="65"/>
      <c r="D259" s="219" t="s">
        <v>182</v>
      </c>
      <c r="E259" s="65"/>
      <c r="F259" s="220" t="s">
        <v>398</v>
      </c>
      <c r="G259" s="65"/>
      <c r="H259" s="65"/>
      <c r="I259" s="175"/>
      <c r="J259" s="65"/>
      <c r="K259" s="65"/>
      <c r="L259" s="63"/>
      <c r="M259" s="221"/>
      <c r="N259" s="44"/>
      <c r="O259" s="44"/>
      <c r="P259" s="44"/>
      <c r="Q259" s="44"/>
      <c r="R259" s="44"/>
      <c r="S259" s="44"/>
      <c r="T259" s="80"/>
      <c r="AT259" s="25" t="s">
        <v>182</v>
      </c>
      <c r="AU259" s="25" t="s">
        <v>94</v>
      </c>
    </row>
    <row r="260" spans="2:51" s="12" customFormat="1" ht="13.5">
      <c r="B260" s="222"/>
      <c r="C260" s="223"/>
      <c r="D260" s="219" t="s">
        <v>184</v>
      </c>
      <c r="E260" s="224" t="s">
        <v>84</v>
      </c>
      <c r="F260" s="225" t="s">
        <v>422</v>
      </c>
      <c r="G260" s="223"/>
      <c r="H260" s="226" t="s">
        <v>84</v>
      </c>
      <c r="I260" s="227"/>
      <c r="J260" s="223"/>
      <c r="K260" s="223"/>
      <c r="L260" s="228"/>
      <c r="M260" s="229"/>
      <c r="N260" s="230"/>
      <c r="O260" s="230"/>
      <c r="P260" s="230"/>
      <c r="Q260" s="230"/>
      <c r="R260" s="230"/>
      <c r="S260" s="230"/>
      <c r="T260" s="231"/>
      <c r="AT260" s="232" t="s">
        <v>184</v>
      </c>
      <c r="AU260" s="232" t="s">
        <v>94</v>
      </c>
      <c r="AV260" s="12" t="s">
        <v>25</v>
      </c>
      <c r="AW260" s="12" t="s">
        <v>48</v>
      </c>
      <c r="AX260" s="12" t="s">
        <v>86</v>
      </c>
      <c r="AY260" s="232" t="s">
        <v>173</v>
      </c>
    </row>
    <row r="261" spans="2:51" s="13" customFormat="1" ht="13.5">
      <c r="B261" s="233"/>
      <c r="C261" s="234"/>
      <c r="D261" s="219" t="s">
        <v>184</v>
      </c>
      <c r="E261" s="235" t="s">
        <v>84</v>
      </c>
      <c r="F261" s="236" t="s">
        <v>423</v>
      </c>
      <c r="G261" s="234"/>
      <c r="H261" s="237">
        <v>42.68</v>
      </c>
      <c r="I261" s="238"/>
      <c r="J261" s="234"/>
      <c r="K261" s="234"/>
      <c r="L261" s="239"/>
      <c r="M261" s="240"/>
      <c r="N261" s="241"/>
      <c r="O261" s="241"/>
      <c r="P261" s="241"/>
      <c r="Q261" s="241"/>
      <c r="R261" s="241"/>
      <c r="S261" s="241"/>
      <c r="T261" s="242"/>
      <c r="AT261" s="243" t="s">
        <v>184</v>
      </c>
      <c r="AU261" s="243" t="s">
        <v>94</v>
      </c>
      <c r="AV261" s="13" t="s">
        <v>94</v>
      </c>
      <c r="AW261" s="13" t="s">
        <v>48</v>
      </c>
      <c r="AX261" s="13" t="s">
        <v>86</v>
      </c>
      <c r="AY261" s="243" t="s">
        <v>173</v>
      </c>
    </row>
    <row r="262" spans="2:51" s="13" customFormat="1" ht="13.5">
      <c r="B262" s="233"/>
      <c r="C262" s="234"/>
      <c r="D262" s="219" t="s">
        <v>184</v>
      </c>
      <c r="E262" s="235" t="s">
        <v>84</v>
      </c>
      <c r="F262" s="236" t="s">
        <v>424</v>
      </c>
      <c r="G262" s="234"/>
      <c r="H262" s="237">
        <v>63.245</v>
      </c>
      <c r="I262" s="238"/>
      <c r="J262" s="234"/>
      <c r="K262" s="234"/>
      <c r="L262" s="239"/>
      <c r="M262" s="240"/>
      <c r="N262" s="241"/>
      <c r="O262" s="241"/>
      <c r="P262" s="241"/>
      <c r="Q262" s="241"/>
      <c r="R262" s="241"/>
      <c r="S262" s="241"/>
      <c r="T262" s="242"/>
      <c r="AT262" s="243" t="s">
        <v>184</v>
      </c>
      <c r="AU262" s="243" t="s">
        <v>94</v>
      </c>
      <c r="AV262" s="13" t="s">
        <v>94</v>
      </c>
      <c r="AW262" s="13" t="s">
        <v>48</v>
      </c>
      <c r="AX262" s="13" t="s">
        <v>86</v>
      </c>
      <c r="AY262" s="243" t="s">
        <v>173</v>
      </c>
    </row>
    <row r="263" spans="2:51" s="14" customFormat="1" ht="13.5">
      <c r="B263" s="244"/>
      <c r="C263" s="245"/>
      <c r="D263" s="219" t="s">
        <v>184</v>
      </c>
      <c r="E263" s="246" t="s">
        <v>84</v>
      </c>
      <c r="F263" s="247" t="s">
        <v>188</v>
      </c>
      <c r="G263" s="245"/>
      <c r="H263" s="248">
        <v>105.925</v>
      </c>
      <c r="I263" s="249"/>
      <c r="J263" s="245"/>
      <c r="K263" s="245"/>
      <c r="L263" s="250"/>
      <c r="M263" s="251"/>
      <c r="N263" s="252"/>
      <c r="O263" s="252"/>
      <c r="P263" s="252"/>
      <c r="Q263" s="252"/>
      <c r="R263" s="252"/>
      <c r="S263" s="252"/>
      <c r="T263" s="253"/>
      <c r="AT263" s="254" t="s">
        <v>184</v>
      </c>
      <c r="AU263" s="254" t="s">
        <v>94</v>
      </c>
      <c r="AV263" s="14" t="s">
        <v>189</v>
      </c>
      <c r="AW263" s="14" t="s">
        <v>48</v>
      </c>
      <c r="AX263" s="14" t="s">
        <v>86</v>
      </c>
      <c r="AY263" s="254" t="s">
        <v>173</v>
      </c>
    </row>
    <row r="264" spans="2:51" s="15" customFormat="1" ht="13.5">
      <c r="B264" s="255"/>
      <c r="C264" s="256"/>
      <c r="D264" s="257" t="s">
        <v>184</v>
      </c>
      <c r="E264" s="258" t="s">
        <v>84</v>
      </c>
      <c r="F264" s="259" t="s">
        <v>190</v>
      </c>
      <c r="G264" s="256"/>
      <c r="H264" s="260">
        <v>105.925</v>
      </c>
      <c r="I264" s="261"/>
      <c r="J264" s="256"/>
      <c r="K264" s="256"/>
      <c r="L264" s="262"/>
      <c r="M264" s="263"/>
      <c r="N264" s="264"/>
      <c r="O264" s="264"/>
      <c r="P264" s="264"/>
      <c r="Q264" s="264"/>
      <c r="R264" s="264"/>
      <c r="S264" s="264"/>
      <c r="T264" s="265"/>
      <c r="AT264" s="266" t="s">
        <v>184</v>
      </c>
      <c r="AU264" s="266" t="s">
        <v>94</v>
      </c>
      <c r="AV264" s="15" t="s">
        <v>180</v>
      </c>
      <c r="AW264" s="15" t="s">
        <v>48</v>
      </c>
      <c r="AX264" s="15" t="s">
        <v>25</v>
      </c>
      <c r="AY264" s="266" t="s">
        <v>173</v>
      </c>
    </row>
    <row r="265" spans="2:65" s="1" customFormat="1" ht="44.25" customHeight="1">
      <c r="B265" s="43"/>
      <c r="C265" s="207" t="s">
        <v>425</v>
      </c>
      <c r="D265" s="207" t="s">
        <v>175</v>
      </c>
      <c r="E265" s="208" t="s">
        <v>426</v>
      </c>
      <c r="F265" s="209" t="s">
        <v>427</v>
      </c>
      <c r="G265" s="210" t="s">
        <v>206</v>
      </c>
      <c r="H265" s="211">
        <v>213.775</v>
      </c>
      <c r="I265" s="212"/>
      <c r="J265" s="213">
        <f>ROUND(I265*H265,2)</f>
        <v>0</v>
      </c>
      <c r="K265" s="209" t="s">
        <v>179</v>
      </c>
      <c r="L265" s="63"/>
      <c r="M265" s="214" t="s">
        <v>84</v>
      </c>
      <c r="N265" s="215" t="s">
        <v>56</v>
      </c>
      <c r="O265" s="44"/>
      <c r="P265" s="216">
        <f>O265*H265</f>
        <v>0</v>
      </c>
      <c r="Q265" s="216">
        <v>0.00103</v>
      </c>
      <c r="R265" s="216">
        <f>Q265*H265</f>
        <v>0.22018825000000003</v>
      </c>
      <c r="S265" s="216">
        <v>0</v>
      </c>
      <c r="T265" s="217">
        <f>S265*H265</f>
        <v>0</v>
      </c>
      <c r="AR265" s="25" t="s">
        <v>180</v>
      </c>
      <c r="AT265" s="25" t="s">
        <v>175</v>
      </c>
      <c r="AU265" s="25" t="s">
        <v>94</v>
      </c>
      <c r="AY265" s="25" t="s">
        <v>173</v>
      </c>
      <c r="BE265" s="218">
        <f>IF(N265="základní",J265,0)</f>
        <v>0</v>
      </c>
      <c r="BF265" s="218">
        <f>IF(N265="snížená",J265,0)</f>
        <v>0</v>
      </c>
      <c r="BG265" s="218">
        <f>IF(N265="zákl. přenesená",J265,0)</f>
        <v>0</v>
      </c>
      <c r="BH265" s="218">
        <f>IF(N265="sníž. přenesená",J265,0)</f>
        <v>0</v>
      </c>
      <c r="BI265" s="218">
        <f>IF(N265="nulová",J265,0)</f>
        <v>0</v>
      </c>
      <c r="BJ265" s="25" t="s">
        <v>25</v>
      </c>
      <c r="BK265" s="218">
        <f>ROUND(I265*H265,2)</f>
        <v>0</v>
      </c>
      <c r="BL265" s="25" t="s">
        <v>180</v>
      </c>
      <c r="BM265" s="25" t="s">
        <v>428</v>
      </c>
    </row>
    <row r="266" spans="2:51" s="12" customFormat="1" ht="13.5">
      <c r="B266" s="222"/>
      <c r="C266" s="223"/>
      <c r="D266" s="219" t="s">
        <v>184</v>
      </c>
      <c r="E266" s="224" t="s">
        <v>84</v>
      </c>
      <c r="F266" s="225" t="s">
        <v>422</v>
      </c>
      <c r="G266" s="223"/>
      <c r="H266" s="226" t="s">
        <v>84</v>
      </c>
      <c r="I266" s="227"/>
      <c r="J266" s="223"/>
      <c r="K266" s="223"/>
      <c r="L266" s="228"/>
      <c r="M266" s="229"/>
      <c r="N266" s="230"/>
      <c r="O266" s="230"/>
      <c r="P266" s="230"/>
      <c r="Q266" s="230"/>
      <c r="R266" s="230"/>
      <c r="S266" s="230"/>
      <c r="T266" s="231"/>
      <c r="AT266" s="232" t="s">
        <v>184</v>
      </c>
      <c r="AU266" s="232" t="s">
        <v>94</v>
      </c>
      <c r="AV266" s="12" t="s">
        <v>25</v>
      </c>
      <c r="AW266" s="12" t="s">
        <v>48</v>
      </c>
      <c r="AX266" s="12" t="s">
        <v>86</v>
      </c>
      <c r="AY266" s="232" t="s">
        <v>173</v>
      </c>
    </row>
    <row r="267" spans="2:51" s="13" customFormat="1" ht="13.5">
      <c r="B267" s="233"/>
      <c r="C267" s="234"/>
      <c r="D267" s="219" t="s">
        <v>184</v>
      </c>
      <c r="E267" s="235" t="s">
        <v>84</v>
      </c>
      <c r="F267" s="236" t="s">
        <v>429</v>
      </c>
      <c r="G267" s="234"/>
      <c r="H267" s="237">
        <v>87.285</v>
      </c>
      <c r="I267" s="238"/>
      <c r="J267" s="234"/>
      <c r="K267" s="234"/>
      <c r="L267" s="239"/>
      <c r="M267" s="240"/>
      <c r="N267" s="241"/>
      <c r="O267" s="241"/>
      <c r="P267" s="241"/>
      <c r="Q267" s="241"/>
      <c r="R267" s="241"/>
      <c r="S267" s="241"/>
      <c r="T267" s="242"/>
      <c r="AT267" s="243" t="s">
        <v>184</v>
      </c>
      <c r="AU267" s="243" t="s">
        <v>94</v>
      </c>
      <c r="AV267" s="13" t="s">
        <v>94</v>
      </c>
      <c r="AW267" s="13" t="s">
        <v>48</v>
      </c>
      <c r="AX267" s="13" t="s">
        <v>86</v>
      </c>
      <c r="AY267" s="243" t="s">
        <v>173</v>
      </c>
    </row>
    <row r="268" spans="2:51" s="13" customFormat="1" ht="27">
      <c r="B268" s="233"/>
      <c r="C268" s="234"/>
      <c r="D268" s="219" t="s">
        <v>184</v>
      </c>
      <c r="E268" s="235" t="s">
        <v>84</v>
      </c>
      <c r="F268" s="236" t="s">
        <v>430</v>
      </c>
      <c r="G268" s="234"/>
      <c r="H268" s="237">
        <v>126.49</v>
      </c>
      <c r="I268" s="238"/>
      <c r="J268" s="234"/>
      <c r="K268" s="234"/>
      <c r="L268" s="239"/>
      <c r="M268" s="240"/>
      <c r="N268" s="241"/>
      <c r="O268" s="241"/>
      <c r="P268" s="241"/>
      <c r="Q268" s="241"/>
      <c r="R268" s="241"/>
      <c r="S268" s="241"/>
      <c r="T268" s="242"/>
      <c r="AT268" s="243" t="s">
        <v>184</v>
      </c>
      <c r="AU268" s="243" t="s">
        <v>94</v>
      </c>
      <c r="AV268" s="13" t="s">
        <v>94</v>
      </c>
      <c r="AW268" s="13" t="s">
        <v>48</v>
      </c>
      <c r="AX268" s="13" t="s">
        <v>86</v>
      </c>
      <c r="AY268" s="243" t="s">
        <v>173</v>
      </c>
    </row>
    <row r="269" spans="2:51" s="14" customFormat="1" ht="13.5">
      <c r="B269" s="244"/>
      <c r="C269" s="245"/>
      <c r="D269" s="219" t="s">
        <v>184</v>
      </c>
      <c r="E269" s="246" t="s">
        <v>84</v>
      </c>
      <c r="F269" s="247" t="s">
        <v>188</v>
      </c>
      <c r="G269" s="245"/>
      <c r="H269" s="248">
        <v>213.775</v>
      </c>
      <c r="I269" s="249"/>
      <c r="J269" s="245"/>
      <c r="K269" s="245"/>
      <c r="L269" s="250"/>
      <c r="M269" s="251"/>
      <c r="N269" s="252"/>
      <c r="O269" s="252"/>
      <c r="P269" s="252"/>
      <c r="Q269" s="252"/>
      <c r="R269" s="252"/>
      <c r="S269" s="252"/>
      <c r="T269" s="253"/>
      <c r="AT269" s="254" t="s">
        <v>184</v>
      </c>
      <c r="AU269" s="254" t="s">
        <v>94</v>
      </c>
      <c r="AV269" s="14" t="s">
        <v>189</v>
      </c>
      <c r="AW269" s="14" t="s">
        <v>48</v>
      </c>
      <c r="AX269" s="14" t="s">
        <v>86</v>
      </c>
      <c r="AY269" s="254" t="s">
        <v>173</v>
      </c>
    </row>
    <row r="270" spans="2:51" s="15" customFormat="1" ht="13.5">
      <c r="B270" s="255"/>
      <c r="C270" s="256"/>
      <c r="D270" s="257" t="s">
        <v>184</v>
      </c>
      <c r="E270" s="258" t="s">
        <v>84</v>
      </c>
      <c r="F270" s="259" t="s">
        <v>190</v>
      </c>
      <c r="G270" s="256"/>
      <c r="H270" s="260">
        <v>213.775</v>
      </c>
      <c r="I270" s="261"/>
      <c r="J270" s="256"/>
      <c r="K270" s="256"/>
      <c r="L270" s="262"/>
      <c r="M270" s="263"/>
      <c r="N270" s="264"/>
      <c r="O270" s="264"/>
      <c r="P270" s="264"/>
      <c r="Q270" s="264"/>
      <c r="R270" s="264"/>
      <c r="S270" s="264"/>
      <c r="T270" s="265"/>
      <c r="AT270" s="266" t="s">
        <v>184</v>
      </c>
      <c r="AU270" s="266" t="s">
        <v>94</v>
      </c>
      <c r="AV270" s="15" t="s">
        <v>180</v>
      </c>
      <c r="AW270" s="15" t="s">
        <v>48</v>
      </c>
      <c r="AX270" s="15" t="s">
        <v>25</v>
      </c>
      <c r="AY270" s="266" t="s">
        <v>173</v>
      </c>
    </row>
    <row r="271" spans="2:65" s="1" customFormat="1" ht="44.25" customHeight="1">
      <c r="B271" s="43"/>
      <c r="C271" s="207" t="s">
        <v>431</v>
      </c>
      <c r="D271" s="207" t="s">
        <v>175</v>
      </c>
      <c r="E271" s="208" t="s">
        <v>432</v>
      </c>
      <c r="F271" s="209" t="s">
        <v>433</v>
      </c>
      <c r="G271" s="210" t="s">
        <v>206</v>
      </c>
      <c r="H271" s="211">
        <v>213.775</v>
      </c>
      <c r="I271" s="212"/>
      <c r="J271" s="213">
        <f>ROUND(I271*H271,2)</f>
        <v>0</v>
      </c>
      <c r="K271" s="209" t="s">
        <v>179</v>
      </c>
      <c r="L271" s="63"/>
      <c r="M271" s="214" t="s">
        <v>84</v>
      </c>
      <c r="N271" s="215" t="s">
        <v>56</v>
      </c>
      <c r="O271" s="44"/>
      <c r="P271" s="216">
        <f>O271*H271</f>
        <v>0</v>
      </c>
      <c r="Q271" s="216">
        <v>0</v>
      </c>
      <c r="R271" s="216">
        <f>Q271*H271</f>
        <v>0</v>
      </c>
      <c r="S271" s="216">
        <v>0</v>
      </c>
      <c r="T271" s="217">
        <f>S271*H271</f>
        <v>0</v>
      </c>
      <c r="AR271" s="25" t="s">
        <v>180</v>
      </c>
      <c r="AT271" s="25" t="s">
        <v>175</v>
      </c>
      <c r="AU271" s="25" t="s">
        <v>94</v>
      </c>
      <c r="AY271" s="25" t="s">
        <v>173</v>
      </c>
      <c r="BE271" s="218">
        <f>IF(N271="základní",J271,0)</f>
        <v>0</v>
      </c>
      <c r="BF271" s="218">
        <f>IF(N271="snížená",J271,0)</f>
        <v>0</v>
      </c>
      <c r="BG271" s="218">
        <f>IF(N271="zákl. přenesená",J271,0)</f>
        <v>0</v>
      </c>
      <c r="BH271" s="218">
        <f>IF(N271="sníž. přenesená",J271,0)</f>
        <v>0</v>
      </c>
      <c r="BI271" s="218">
        <f>IF(N271="nulová",J271,0)</f>
        <v>0</v>
      </c>
      <c r="BJ271" s="25" t="s">
        <v>25</v>
      </c>
      <c r="BK271" s="218">
        <f>ROUND(I271*H271,2)</f>
        <v>0</v>
      </c>
      <c r="BL271" s="25" t="s">
        <v>180</v>
      </c>
      <c r="BM271" s="25" t="s">
        <v>434</v>
      </c>
    </row>
    <row r="272" spans="2:65" s="1" customFormat="1" ht="22.5" customHeight="1">
      <c r="B272" s="43"/>
      <c r="C272" s="207" t="s">
        <v>435</v>
      </c>
      <c r="D272" s="207" t="s">
        <v>175</v>
      </c>
      <c r="E272" s="208" t="s">
        <v>436</v>
      </c>
      <c r="F272" s="209" t="s">
        <v>437</v>
      </c>
      <c r="G272" s="210" t="s">
        <v>198</v>
      </c>
      <c r="H272" s="211">
        <v>11.705</v>
      </c>
      <c r="I272" s="212"/>
      <c r="J272" s="213">
        <f>ROUND(I272*H272,2)</f>
        <v>0</v>
      </c>
      <c r="K272" s="209" t="s">
        <v>179</v>
      </c>
      <c r="L272" s="63"/>
      <c r="M272" s="214" t="s">
        <v>84</v>
      </c>
      <c r="N272" s="215" t="s">
        <v>56</v>
      </c>
      <c r="O272" s="44"/>
      <c r="P272" s="216">
        <f>O272*H272</f>
        <v>0</v>
      </c>
      <c r="Q272" s="216">
        <v>1.06017</v>
      </c>
      <c r="R272" s="216">
        <f>Q272*H272</f>
        <v>12.40928985</v>
      </c>
      <c r="S272" s="216">
        <v>0</v>
      </c>
      <c r="T272" s="217">
        <f>S272*H272</f>
        <v>0</v>
      </c>
      <c r="AR272" s="25" t="s">
        <v>180</v>
      </c>
      <c r="AT272" s="25" t="s">
        <v>175</v>
      </c>
      <c r="AU272" s="25" t="s">
        <v>94</v>
      </c>
      <c r="AY272" s="25" t="s">
        <v>173</v>
      </c>
      <c r="BE272" s="218">
        <f>IF(N272="základní",J272,0)</f>
        <v>0</v>
      </c>
      <c r="BF272" s="218">
        <f>IF(N272="snížená",J272,0)</f>
        <v>0</v>
      </c>
      <c r="BG272" s="218">
        <f>IF(N272="zákl. přenesená",J272,0)</f>
        <v>0</v>
      </c>
      <c r="BH272" s="218">
        <f>IF(N272="sníž. přenesená",J272,0)</f>
        <v>0</v>
      </c>
      <c r="BI272" s="218">
        <f>IF(N272="nulová",J272,0)</f>
        <v>0</v>
      </c>
      <c r="BJ272" s="25" t="s">
        <v>25</v>
      </c>
      <c r="BK272" s="218">
        <f>ROUND(I272*H272,2)</f>
        <v>0</v>
      </c>
      <c r="BL272" s="25" t="s">
        <v>180</v>
      </c>
      <c r="BM272" s="25" t="s">
        <v>438</v>
      </c>
    </row>
    <row r="273" spans="2:47" s="1" customFormat="1" ht="27">
      <c r="B273" s="43"/>
      <c r="C273" s="65"/>
      <c r="D273" s="219" t="s">
        <v>182</v>
      </c>
      <c r="E273" s="65"/>
      <c r="F273" s="220" t="s">
        <v>415</v>
      </c>
      <c r="G273" s="65"/>
      <c r="H273" s="65"/>
      <c r="I273" s="175"/>
      <c r="J273" s="65"/>
      <c r="K273" s="65"/>
      <c r="L273" s="63"/>
      <c r="M273" s="221"/>
      <c r="N273" s="44"/>
      <c r="O273" s="44"/>
      <c r="P273" s="44"/>
      <c r="Q273" s="44"/>
      <c r="R273" s="44"/>
      <c r="S273" s="44"/>
      <c r="T273" s="80"/>
      <c r="AT273" s="25" t="s">
        <v>182</v>
      </c>
      <c r="AU273" s="25" t="s">
        <v>94</v>
      </c>
    </row>
    <row r="274" spans="2:51" s="12" customFormat="1" ht="13.5">
      <c r="B274" s="222"/>
      <c r="C274" s="223"/>
      <c r="D274" s="219" t="s">
        <v>184</v>
      </c>
      <c r="E274" s="224" t="s">
        <v>84</v>
      </c>
      <c r="F274" s="225" t="s">
        <v>439</v>
      </c>
      <c r="G274" s="223"/>
      <c r="H274" s="226" t="s">
        <v>84</v>
      </c>
      <c r="I274" s="227"/>
      <c r="J274" s="223"/>
      <c r="K274" s="223"/>
      <c r="L274" s="228"/>
      <c r="M274" s="229"/>
      <c r="N274" s="230"/>
      <c r="O274" s="230"/>
      <c r="P274" s="230"/>
      <c r="Q274" s="230"/>
      <c r="R274" s="230"/>
      <c r="S274" s="230"/>
      <c r="T274" s="231"/>
      <c r="AT274" s="232" t="s">
        <v>184</v>
      </c>
      <c r="AU274" s="232" t="s">
        <v>94</v>
      </c>
      <c r="AV274" s="12" t="s">
        <v>25</v>
      </c>
      <c r="AW274" s="12" t="s">
        <v>48</v>
      </c>
      <c r="AX274" s="12" t="s">
        <v>86</v>
      </c>
      <c r="AY274" s="232" t="s">
        <v>173</v>
      </c>
    </row>
    <row r="275" spans="2:51" s="13" customFormat="1" ht="13.5">
      <c r="B275" s="233"/>
      <c r="C275" s="234"/>
      <c r="D275" s="219" t="s">
        <v>184</v>
      </c>
      <c r="E275" s="235" t="s">
        <v>84</v>
      </c>
      <c r="F275" s="236" t="s">
        <v>440</v>
      </c>
      <c r="G275" s="234"/>
      <c r="H275" s="237">
        <v>11.705</v>
      </c>
      <c r="I275" s="238"/>
      <c r="J275" s="234"/>
      <c r="K275" s="234"/>
      <c r="L275" s="239"/>
      <c r="M275" s="240"/>
      <c r="N275" s="241"/>
      <c r="O275" s="241"/>
      <c r="P275" s="241"/>
      <c r="Q275" s="241"/>
      <c r="R275" s="241"/>
      <c r="S275" s="241"/>
      <c r="T275" s="242"/>
      <c r="AT275" s="243" t="s">
        <v>184</v>
      </c>
      <c r="AU275" s="243" t="s">
        <v>94</v>
      </c>
      <c r="AV275" s="13" t="s">
        <v>94</v>
      </c>
      <c r="AW275" s="13" t="s">
        <v>48</v>
      </c>
      <c r="AX275" s="13" t="s">
        <v>86</v>
      </c>
      <c r="AY275" s="243" t="s">
        <v>173</v>
      </c>
    </row>
    <row r="276" spans="2:51" s="14" customFormat="1" ht="13.5">
      <c r="B276" s="244"/>
      <c r="C276" s="245"/>
      <c r="D276" s="219" t="s">
        <v>184</v>
      </c>
      <c r="E276" s="246" t="s">
        <v>84</v>
      </c>
      <c r="F276" s="247" t="s">
        <v>188</v>
      </c>
      <c r="G276" s="245"/>
      <c r="H276" s="248">
        <v>11.705</v>
      </c>
      <c r="I276" s="249"/>
      <c r="J276" s="245"/>
      <c r="K276" s="245"/>
      <c r="L276" s="250"/>
      <c r="M276" s="251"/>
      <c r="N276" s="252"/>
      <c r="O276" s="252"/>
      <c r="P276" s="252"/>
      <c r="Q276" s="252"/>
      <c r="R276" s="252"/>
      <c r="S276" s="252"/>
      <c r="T276" s="253"/>
      <c r="AT276" s="254" t="s">
        <v>184</v>
      </c>
      <c r="AU276" s="254" t="s">
        <v>94</v>
      </c>
      <c r="AV276" s="14" t="s">
        <v>189</v>
      </c>
      <c r="AW276" s="14" t="s">
        <v>48</v>
      </c>
      <c r="AX276" s="14" t="s">
        <v>86</v>
      </c>
      <c r="AY276" s="254" t="s">
        <v>173</v>
      </c>
    </row>
    <row r="277" spans="2:51" s="15" customFormat="1" ht="13.5">
      <c r="B277" s="255"/>
      <c r="C277" s="256"/>
      <c r="D277" s="219" t="s">
        <v>184</v>
      </c>
      <c r="E277" s="267" t="s">
        <v>84</v>
      </c>
      <c r="F277" s="268" t="s">
        <v>190</v>
      </c>
      <c r="G277" s="256"/>
      <c r="H277" s="269">
        <v>11.705</v>
      </c>
      <c r="I277" s="261"/>
      <c r="J277" s="256"/>
      <c r="K277" s="256"/>
      <c r="L277" s="262"/>
      <c r="M277" s="263"/>
      <c r="N277" s="264"/>
      <c r="O277" s="264"/>
      <c r="P277" s="264"/>
      <c r="Q277" s="264"/>
      <c r="R277" s="264"/>
      <c r="S277" s="264"/>
      <c r="T277" s="265"/>
      <c r="AT277" s="266" t="s">
        <v>184</v>
      </c>
      <c r="AU277" s="266" t="s">
        <v>94</v>
      </c>
      <c r="AV277" s="15" t="s">
        <v>180</v>
      </c>
      <c r="AW277" s="15" t="s">
        <v>48</v>
      </c>
      <c r="AX277" s="15" t="s">
        <v>25</v>
      </c>
      <c r="AY277" s="266" t="s">
        <v>173</v>
      </c>
    </row>
    <row r="278" spans="2:63" s="11" customFormat="1" ht="29.85" customHeight="1">
      <c r="B278" s="190"/>
      <c r="C278" s="191"/>
      <c r="D278" s="204" t="s">
        <v>85</v>
      </c>
      <c r="E278" s="205" t="s">
        <v>189</v>
      </c>
      <c r="F278" s="205" t="s">
        <v>441</v>
      </c>
      <c r="G278" s="191"/>
      <c r="H278" s="191"/>
      <c r="I278" s="194"/>
      <c r="J278" s="206">
        <f>BK278</f>
        <v>0</v>
      </c>
      <c r="K278" s="191"/>
      <c r="L278" s="196"/>
      <c r="M278" s="197"/>
      <c r="N278" s="198"/>
      <c r="O278" s="198"/>
      <c r="P278" s="199">
        <f>SUM(P279:P351)</f>
        <v>0</v>
      </c>
      <c r="Q278" s="198"/>
      <c r="R278" s="199">
        <f>SUM(R279:R351)</f>
        <v>586.5164875100002</v>
      </c>
      <c r="S278" s="198"/>
      <c r="T278" s="200">
        <f>SUM(T279:T351)</f>
        <v>0</v>
      </c>
      <c r="AR278" s="201" t="s">
        <v>25</v>
      </c>
      <c r="AT278" s="202" t="s">
        <v>85</v>
      </c>
      <c r="AU278" s="202" t="s">
        <v>25</v>
      </c>
      <c r="AY278" s="201" t="s">
        <v>173</v>
      </c>
      <c r="BK278" s="203">
        <f>SUM(BK279:BK351)</f>
        <v>0</v>
      </c>
    </row>
    <row r="279" spans="2:65" s="1" customFormat="1" ht="31.5" customHeight="1">
      <c r="B279" s="43"/>
      <c r="C279" s="207" t="s">
        <v>442</v>
      </c>
      <c r="D279" s="207" t="s">
        <v>175</v>
      </c>
      <c r="E279" s="208" t="s">
        <v>443</v>
      </c>
      <c r="F279" s="209" t="s">
        <v>444</v>
      </c>
      <c r="G279" s="210" t="s">
        <v>178</v>
      </c>
      <c r="H279" s="211">
        <v>183.526</v>
      </c>
      <c r="I279" s="212"/>
      <c r="J279" s="213">
        <f>ROUND(I279*H279,2)</f>
        <v>0</v>
      </c>
      <c r="K279" s="209" t="s">
        <v>179</v>
      </c>
      <c r="L279" s="63"/>
      <c r="M279" s="214" t="s">
        <v>84</v>
      </c>
      <c r="N279" s="215" t="s">
        <v>56</v>
      </c>
      <c r="O279" s="44"/>
      <c r="P279" s="216">
        <f>O279*H279</f>
        <v>0</v>
      </c>
      <c r="Q279" s="216">
        <v>2.45329</v>
      </c>
      <c r="R279" s="216">
        <f>Q279*H279</f>
        <v>450.24250054000004</v>
      </c>
      <c r="S279" s="216">
        <v>0</v>
      </c>
      <c r="T279" s="217">
        <f>S279*H279</f>
        <v>0</v>
      </c>
      <c r="AR279" s="25" t="s">
        <v>180</v>
      </c>
      <c r="AT279" s="25" t="s">
        <v>175</v>
      </c>
      <c r="AU279" s="25" t="s">
        <v>94</v>
      </c>
      <c r="AY279" s="25" t="s">
        <v>173</v>
      </c>
      <c r="BE279" s="218">
        <f>IF(N279="základní",J279,0)</f>
        <v>0</v>
      </c>
      <c r="BF279" s="218">
        <f>IF(N279="snížená",J279,0)</f>
        <v>0</v>
      </c>
      <c r="BG279" s="218">
        <f>IF(N279="zákl. přenesená",J279,0)</f>
        <v>0</v>
      </c>
      <c r="BH279" s="218">
        <f>IF(N279="sníž. přenesená",J279,0)</f>
        <v>0</v>
      </c>
      <c r="BI279" s="218">
        <f>IF(N279="nulová",J279,0)</f>
        <v>0</v>
      </c>
      <c r="BJ279" s="25" t="s">
        <v>25</v>
      </c>
      <c r="BK279" s="218">
        <f>ROUND(I279*H279,2)</f>
        <v>0</v>
      </c>
      <c r="BL279" s="25" t="s">
        <v>180</v>
      </c>
      <c r="BM279" s="25" t="s">
        <v>445</v>
      </c>
    </row>
    <row r="280" spans="2:47" s="1" customFormat="1" ht="148.5">
      <c r="B280" s="43"/>
      <c r="C280" s="65"/>
      <c r="D280" s="219" t="s">
        <v>182</v>
      </c>
      <c r="E280" s="65"/>
      <c r="F280" s="220" t="s">
        <v>446</v>
      </c>
      <c r="G280" s="65"/>
      <c r="H280" s="65"/>
      <c r="I280" s="175"/>
      <c r="J280" s="65"/>
      <c r="K280" s="65"/>
      <c r="L280" s="63"/>
      <c r="M280" s="221"/>
      <c r="N280" s="44"/>
      <c r="O280" s="44"/>
      <c r="P280" s="44"/>
      <c r="Q280" s="44"/>
      <c r="R280" s="44"/>
      <c r="S280" s="44"/>
      <c r="T280" s="80"/>
      <c r="AT280" s="25" t="s">
        <v>182</v>
      </c>
      <c r="AU280" s="25" t="s">
        <v>94</v>
      </c>
    </row>
    <row r="281" spans="2:51" s="12" customFormat="1" ht="13.5">
      <c r="B281" s="222"/>
      <c r="C281" s="223"/>
      <c r="D281" s="219" t="s">
        <v>184</v>
      </c>
      <c r="E281" s="224" t="s">
        <v>84</v>
      </c>
      <c r="F281" s="225" t="s">
        <v>447</v>
      </c>
      <c r="G281" s="223"/>
      <c r="H281" s="226" t="s">
        <v>84</v>
      </c>
      <c r="I281" s="227"/>
      <c r="J281" s="223"/>
      <c r="K281" s="223"/>
      <c r="L281" s="228"/>
      <c r="M281" s="229"/>
      <c r="N281" s="230"/>
      <c r="O281" s="230"/>
      <c r="P281" s="230"/>
      <c r="Q281" s="230"/>
      <c r="R281" s="230"/>
      <c r="S281" s="230"/>
      <c r="T281" s="231"/>
      <c r="AT281" s="232" t="s">
        <v>184</v>
      </c>
      <c r="AU281" s="232" t="s">
        <v>94</v>
      </c>
      <c r="AV281" s="12" t="s">
        <v>25</v>
      </c>
      <c r="AW281" s="12" t="s">
        <v>48</v>
      </c>
      <c r="AX281" s="12" t="s">
        <v>86</v>
      </c>
      <c r="AY281" s="232" t="s">
        <v>173</v>
      </c>
    </row>
    <row r="282" spans="2:51" s="13" customFormat="1" ht="13.5">
      <c r="B282" s="233"/>
      <c r="C282" s="234"/>
      <c r="D282" s="219" t="s">
        <v>184</v>
      </c>
      <c r="E282" s="235" t="s">
        <v>84</v>
      </c>
      <c r="F282" s="236" t="s">
        <v>448</v>
      </c>
      <c r="G282" s="234"/>
      <c r="H282" s="237">
        <v>11.232</v>
      </c>
      <c r="I282" s="238"/>
      <c r="J282" s="234"/>
      <c r="K282" s="234"/>
      <c r="L282" s="239"/>
      <c r="M282" s="240"/>
      <c r="N282" s="241"/>
      <c r="O282" s="241"/>
      <c r="P282" s="241"/>
      <c r="Q282" s="241"/>
      <c r="R282" s="241"/>
      <c r="S282" s="241"/>
      <c r="T282" s="242"/>
      <c r="AT282" s="243" t="s">
        <v>184</v>
      </c>
      <c r="AU282" s="243" t="s">
        <v>94</v>
      </c>
      <c r="AV282" s="13" t="s">
        <v>94</v>
      </c>
      <c r="AW282" s="13" t="s">
        <v>48</v>
      </c>
      <c r="AX282" s="13" t="s">
        <v>86</v>
      </c>
      <c r="AY282" s="243" t="s">
        <v>173</v>
      </c>
    </row>
    <row r="283" spans="2:51" s="13" customFormat="1" ht="13.5">
      <c r="B283" s="233"/>
      <c r="C283" s="234"/>
      <c r="D283" s="219" t="s">
        <v>184</v>
      </c>
      <c r="E283" s="235" t="s">
        <v>84</v>
      </c>
      <c r="F283" s="236" t="s">
        <v>449</v>
      </c>
      <c r="G283" s="234"/>
      <c r="H283" s="237">
        <v>11.232</v>
      </c>
      <c r="I283" s="238"/>
      <c r="J283" s="234"/>
      <c r="K283" s="234"/>
      <c r="L283" s="239"/>
      <c r="M283" s="240"/>
      <c r="N283" s="241"/>
      <c r="O283" s="241"/>
      <c r="P283" s="241"/>
      <c r="Q283" s="241"/>
      <c r="R283" s="241"/>
      <c r="S283" s="241"/>
      <c r="T283" s="242"/>
      <c r="AT283" s="243" t="s">
        <v>184</v>
      </c>
      <c r="AU283" s="243" t="s">
        <v>94</v>
      </c>
      <c r="AV283" s="13" t="s">
        <v>94</v>
      </c>
      <c r="AW283" s="13" t="s">
        <v>48</v>
      </c>
      <c r="AX283" s="13" t="s">
        <v>86</v>
      </c>
      <c r="AY283" s="243" t="s">
        <v>173</v>
      </c>
    </row>
    <row r="284" spans="2:51" s="13" customFormat="1" ht="13.5">
      <c r="B284" s="233"/>
      <c r="C284" s="234"/>
      <c r="D284" s="219" t="s">
        <v>184</v>
      </c>
      <c r="E284" s="235" t="s">
        <v>84</v>
      </c>
      <c r="F284" s="236" t="s">
        <v>450</v>
      </c>
      <c r="G284" s="234"/>
      <c r="H284" s="237">
        <v>23.369</v>
      </c>
      <c r="I284" s="238"/>
      <c r="J284" s="234"/>
      <c r="K284" s="234"/>
      <c r="L284" s="239"/>
      <c r="M284" s="240"/>
      <c r="N284" s="241"/>
      <c r="O284" s="241"/>
      <c r="P284" s="241"/>
      <c r="Q284" s="241"/>
      <c r="R284" s="241"/>
      <c r="S284" s="241"/>
      <c r="T284" s="242"/>
      <c r="AT284" s="243" t="s">
        <v>184</v>
      </c>
      <c r="AU284" s="243" t="s">
        <v>94</v>
      </c>
      <c r="AV284" s="13" t="s">
        <v>94</v>
      </c>
      <c r="AW284" s="13" t="s">
        <v>48</v>
      </c>
      <c r="AX284" s="13" t="s">
        <v>86</v>
      </c>
      <c r="AY284" s="243" t="s">
        <v>173</v>
      </c>
    </row>
    <row r="285" spans="2:51" s="13" customFormat="1" ht="13.5">
      <c r="B285" s="233"/>
      <c r="C285" s="234"/>
      <c r="D285" s="219" t="s">
        <v>184</v>
      </c>
      <c r="E285" s="235" t="s">
        <v>84</v>
      </c>
      <c r="F285" s="236" t="s">
        <v>451</v>
      </c>
      <c r="G285" s="234"/>
      <c r="H285" s="237">
        <v>9.36</v>
      </c>
      <c r="I285" s="238"/>
      <c r="J285" s="234"/>
      <c r="K285" s="234"/>
      <c r="L285" s="239"/>
      <c r="M285" s="240"/>
      <c r="N285" s="241"/>
      <c r="O285" s="241"/>
      <c r="P285" s="241"/>
      <c r="Q285" s="241"/>
      <c r="R285" s="241"/>
      <c r="S285" s="241"/>
      <c r="T285" s="242"/>
      <c r="AT285" s="243" t="s">
        <v>184</v>
      </c>
      <c r="AU285" s="243" t="s">
        <v>94</v>
      </c>
      <c r="AV285" s="13" t="s">
        <v>94</v>
      </c>
      <c r="AW285" s="13" t="s">
        <v>48</v>
      </c>
      <c r="AX285" s="13" t="s">
        <v>86</v>
      </c>
      <c r="AY285" s="243" t="s">
        <v>173</v>
      </c>
    </row>
    <row r="286" spans="2:51" s="13" customFormat="1" ht="13.5">
      <c r="B286" s="233"/>
      <c r="C286" s="234"/>
      <c r="D286" s="219" t="s">
        <v>184</v>
      </c>
      <c r="E286" s="235" t="s">
        <v>84</v>
      </c>
      <c r="F286" s="236" t="s">
        <v>452</v>
      </c>
      <c r="G286" s="234"/>
      <c r="H286" s="237">
        <v>21.06</v>
      </c>
      <c r="I286" s="238"/>
      <c r="J286" s="234"/>
      <c r="K286" s="234"/>
      <c r="L286" s="239"/>
      <c r="M286" s="240"/>
      <c r="N286" s="241"/>
      <c r="O286" s="241"/>
      <c r="P286" s="241"/>
      <c r="Q286" s="241"/>
      <c r="R286" s="241"/>
      <c r="S286" s="241"/>
      <c r="T286" s="242"/>
      <c r="AT286" s="243" t="s">
        <v>184</v>
      </c>
      <c r="AU286" s="243" t="s">
        <v>94</v>
      </c>
      <c r="AV286" s="13" t="s">
        <v>94</v>
      </c>
      <c r="AW286" s="13" t="s">
        <v>48</v>
      </c>
      <c r="AX286" s="13" t="s">
        <v>86</v>
      </c>
      <c r="AY286" s="243" t="s">
        <v>173</v>
      </c>
    </row>
    <row r="287" spans="2:51" s="13" customFormat="1" ht="13.5">
      <c r="B287" s="233"/>
      <c r="C287" s="234"/>
      <c r="D287" s="219" t="s">
        <v>184</v>
      </c>
      <c r="E287" s="235" t="s">
        <v>84</v>
      </c>
      <c r="F287" s="236" t="s">
        <v>453</v>
      </c>
      <c r="G287" s="234"/>
      <c r="H287" s="237">
        <v>15.12</v>
      </c>
      <c r="I287" s="238"/>
      <c r="J287" s="234"/>
      <c r="K287" s="234"/>
      <c r="L287" s="239"/>
      <c r="M287" s="240"/>
      <c r="N287" s="241"/>
      <c r="O287" s="241"/>
      <c r="P287" s="241"/>
      <c r="Q287" s="241"/>
      <c r="R287" s="241"/>
      <c r="S287" s="241"/>
      <c r="T287" s="242"/>
      <c r="AT287" s="243" t="s">
        <v>184</v>
      </c>
      <c r="AU287" s="243" t="s">
        <v>94</v>
      </c>
      <c r="AV287" s="13" t="s">
        <v>94</v>
      </c>
      <c r="AW287" s="13" t="s">
        <v>48</v>
      </c>
      <c r="AX287" s="13" t="s">
        <v>86</v>
      </c>
      <c r="AY287" s="243" t="s">
        <v>173</v>
      </c>
    </row>
    <row r="288" spans="2:51" s="13" customFormat="1" ht="13.5">
      <c r="B288" s="233"/>
      <c r="C288" s="234"/>
      <c r="D288" s="219" t="s">
        <v>184</v>
      </c>
      <c r="E288" s="235" t="s">
        <v>84</v>
      </c>
      <c r="F288" s="236" t="s">
        <v>454</v>
      </c>
      <c r="G288" s="234"/>
      <c r="H288" s="237">
        <v>15.12</v>
      </c>
      <c r="I288" s="238"/>
      <c r="J288" s="234"/>
      <c r="K288" s="234"/>
      <c r="L288" s="239"/>
      <c r="M288" s="240"/>
      <c r="N288" s="241"/>
      <c r="O288" s="241"/>
      <c r="P288" s="241"/>
      <c r="Q288" s="241"/>
      <c r="R288" s="241"/>
      <c r="S288" s="241"/>
      <c r="T288" s="242"/>
      <c r="AT288" s="243" t="s">
        <v>184</v>
      </c>
      <c r="AU288" s="243" t="s">
        <v>94</v>
      </c>
      <c r="AV288" s="13" t="s">
        <v>94</v>
      </c>
      <c r="AW288" s="13" t="s">
        <v>48</v>
      </c>
      <c r="AX288" s="13" t="s">
        <v>86</v>
      </c>
      <c r="AY288" s="243" t="s">
        <v>173</v>
      </c>
    </row>
    <row r="289" spans="2:51" s="13" customFormat="1" ht="13.5">
      <c r="B289" s="233"/>
      <c r="C289" s="234"/>
      <c r="D289" s="219" t="s">
        <v>184</v>
      </c>
      <c r="E289" s="235" t="s">
        <v>84</v>
      </c>
      <c r="F289" s="236" t="s">
        <v>455</v>
      </c>
      <c r="G289" s="234"/>
      <c r="H289" s="237">
        <v>23.369</v>
      </c>
      <c r="I289" s="238"/>
      <c r="J289" s="234"/>
      <c r="K289" s="234"/>
      <c r="L289" s="239"/>
      <c r="M289" s="240"/>
      <c r="N289" s="241"/>
      <c r="O289" s="241"/>
      <c r="P289" s="241"/>
      <c r="Q289" s="241"/>
      <c r="R289" s="241"/>
      <c r="S289" s="241"/>
      <c r="T289" s="242"/>
      <c r="AT289" s="243" t="s">
        <v>184</v>
      </c>
      <c r="AU289" s="243" t="s">
        <v>94</v>
      </c>
      <c r="AV289" s="13" t="s">
        <v>94</v>
      </c>
      <c r="AW289" s="13" t="s">
        <v>48</v>
      </c>
      <c r="AX289" s="13" t="s">
        <v>86</v>
      </c>
      <c r="AY289" s="243" t="s">
        <v>173</v>
      </c>
    </row>
    <row r="290" spans="2:51" s="13" customFormat="1" ht="13.5">
      <c r="B290" s="233"/>
      <c r="C290" s="234"/>
      <c r="D290" s="219" t="s">
        <v>184</v>
      </c>
      <c r="E290" s="235" t="s">
        <v>84</v>
      </c>
      <c r="F290" s="236" t="s">
        <v>456</v>
      </c>
      <c r="G290" s="234"/>
      <c r="H290" s="237">
        <v>9.672</v>
      </c>
      <c r="I290" s="238"/>
      <c r="J290" s="234"/>
      <c r="K290" s="234"/>
      <c r="L290" s="239"/>
      <c r="M290" s="240"/>
      <c r="N290" s="241"/>
      <c r="O290" s="241"/>
      <c r="P290" s="241"/>
      <c r="Q290" s="241"/>
      <c r="R290" s="241"/>
      <c r="S290" s="241"/>
      <c r="T290" s="242"/>
      <c r="AT290" s="243" t="s">
        <v>184</v>
      </c>
      <c r="AU290" s="243" t="s">
        <v>94</v>
      </c>
      <c r="AV290" s="13" t="s">
        <v>94</v>
      </c>
      <c r="AW290" s="13" t="s">
        <v>48</v>
      </c>
      <c r="AX290" s="13" t="s">
        <v>86</v>
      </c>
      <c r="AY290" s="243" t="s">
        <v>173</v>
      </c>
    </row>
    <row r="291" spans="2:51" s="13" customFormat="1" ht="13.5">
      <c r="B291" s="233"/>
      <c r="C291" s="234"/>
      <c r="D291" s="219" t="s">
        <v>184</v>
      </c>
      <c r="E291" s="235" t="s">
        <v>84</v>
      </c>
      <c r="F291" s="236" t="s">
        <v>457</v>
      </c>
      <c r="G291" s="234"/>
      <c r="H291" s="237">
        <v>19.812</v>
      </c>
      <c r="I291" s="238"/>
      <c r="J291" s="234"/>
      <c r="K291" s="234"/>
      <c r="L291" s="239"/>
      <c r="M291" s="240"/>
      <c r="N291" s="241"/>
      <c r="O291" s="241"/>
      <c r="P291" s="241"/>
      <c r="Q291" s="241"/>
      <c r="R291" s="241"/>
      <c r="S291" s="241"/>
      <c r="T291" s="242"/>
      <c r="AT291" s="243" t="s">
        <v>184</v>
      </c>
      <c r="AU291" s="243" t="s">
        <v>94</v>
      </c>
      <c r="AV291" s="13" t="s">
        <v>94</v>
      </c>
      <c r="AW291" s="13" t="s">
        <v>48</v>
      </c>
      <c r="AX291" s="13" t="s">
        <v>86</v>
      </c>
      <c r="AY291" s="243" t="s">
        <v>173</v>
      </c>
    </row>
    <row r="292" spans="2:51" s="13" customFormat="1" ht="13.5">
      <c r="B292" s="233"/>
      <c r="C292" s="234"/>
      <c r="D292" s="219" t="s">
        <v>184</v>
      </c>
      <c r="E292" s="235" t="s">
        <v>84</v>
      </c>
      <c r="F292" s="236" t="s">
        <v>458</v>
      </c>
      <c r="G292" s="234"/>
      <c r="H292" s="237">
        <v>24.18</v>
      </c>
      <c r="I292" s="238"/>
      <c r="J292" s="234"/>
      <c r="K292" s="234"/>
      <c r="L292" s="239"/>
      <c r="M292" s="240"/>
      <c r="N292" s="241"/>
      <c r="O292" s="241"/>
      <c r="P292" s="241"/>
      <c r="Q292" s="241"/>
      <c r="R292" s="241"/>
      <c r="S292" s="241"/>
      <c r="T292" s="242"/>
      <c r="AT292" s="243" t="s">
        <v>184</v>
      </c>
      <c r="AU292" s="243" t="s">
        <v>94</v>
      </c>
      <c r="AV292" s="13" t="s">
        <v>94</v>
      </c>
      <c r="AW292" s="13" t="s">
        <v>48</v>
      </c>
      <c r="AX292" s="13" t="s">
        <v>86</v>
      </c>
      <c r="AY292" s="243" t="s">
        <v>173</v>
      </c>
    </row>
    <row r="293" spans="2:51" s="14" customFormat="1" ht="13.5">
      <c r="B293" s="244"/>
      <c r="C293" s="245"/>
      <c r="D293" s="219" t="s">
        <v>184</v>
      </c>
      <c r="E293" s="246" t="s">
        <v>84</v>
      </c>
      <c r="F293" s="247" t="s">
        <v>188</v>
      </c>
      <c r="G293" s="245"/>
      <c r="H293" s="248">
        <v>183.526</v>
      </c>
      <c r="I293" s="249"/>
      <c r="J293" s="245"/>
      <c r="K293" s="245"/>
      <c r="L293" s="250"/>
      <c r="M293" s="251"/>
      <c r="N293" s="252"/>
      <c r="O293" s="252"/>
      <c r="P293" s="252"/>
      <c r="Q293" s="252"/>
      <c r="R293" s="252"/>
      <c r="S293" s="252"/>
      <c r="T293" s="253"/>
      <c r="AT293" s="254" t="s">
        <v>184</v>
      </c>
      <c r="AU293" s="254" t="s">
        <v>94</v>
      </c>
      <c r="AV293" s="14" t="s">
        <v>189</v>
      </c>
      <c r="AW293" s="14" t="s">
        <v>48</v>
      </c>
      <c r="AX293" s="14" t="s">
        <v>86</v>
      </c>
      <c r="AY293" s="254" t="s">
        <v>173</v>
      </c>
    </row>
    <row r="294" spans="2:51" s="15" customFormat="1" ht="13.5">
      <c r="B294" s="255"/>
      <c r="C294" s="256"/>
      <c r="D294" s="257" t="s">
        <v>184</v>
      </c>
      <c r="E294" s="258" t="s">
        <v>84</v>
      </c>
      <c r="F294" s="259" t="s">
        <v>190</v>
      </c>
      <c r="G294" s="256"/>
      <c r="H294" s="260">
        <v>183.526</v>
      </c>
      <c r="I294" s="261"/>
      <c r="J294" s="256"/>
      <c r="K294" s="256"/>
      <c r="L294" s="262"/>
      <c r="M294" s="263"/>
      <c r="N294" s="264"/>
      <c r="O294" s="264"/>
      <c r="P294" s="264"/>
      <c r="Q294" s="264"/>
      <c r="R294" s="264"/>
      <c r="S294" s="264"/>
      <c r="T294" s="265"/>
      <c r="AT294" s="266" t="s">
        <v>184</v>
      </c>
      <c r="AU294" s="266" t="s">
        <v>94</v>
      </c>
      <c r="AV294" s="15" t="s">
        <v>180</v>
      </c>
      <c r="AW294" s="15" t="s">
        <v>48</v>
      </c>
      <c r="AX294" s="15" t="s">
        <v>25</v>
      </c>
      <c r="AY294" s="266" t="s">
        <v>173</v>
      </c>
    </row>
    <row r="295" spans="2:65" s="1" customFormat="1" ht="57" customHeight="1">
      <c r="B295" s="43"/>
      <c r="C295" s="207" t="s">
        <v>459</v>
      </c>
      <c r="D295" s="207" t="s">
        <v>175</v>
      </c>
      <c r="E295" s="208" t="s">
        <v>460</v>
      </c>
      <c r="F295" s="209" t="s">
        <v>461</v>
      </c>
      <c r="G295" s="210" t="s">
        <v>206</v>
      </c>
      <c r="H295" s="211">
        <v>1259.984</v>
      </c>
      <c r="I295" s="212"/>
      <c r="J295" s="213">
        <f>ROUND(I295*H295,2)</f>
        <v>0</v>
      </c>
      <c r="K295" s="209" t="s">
        <v>179</v>
      </c>
      <c r="L295" s="63"/>
      <c r="M295" s="214" t="s">
        <v>84</v>
      </c>
      <c r="N295" s="215" t="s">
        <v>56</v>
      </c>
      <c r="O295" s="44"/>
      <c r="P295" s="216">
        <f>O295*H295</f>
        <v>0</v>
      </c>
      <c r="Q295" s="216">
        <v>0.00086</v>
      </c>
      <c r="R295" s="216">
        <f>Q295*H295</f>
        <v>1.0835862399999998</v>
      </c>
      <c r="S295" s="216">
        <v>0</v>
      </c>
      <c r="T295" s="217">
        <f>S295*H295</f>
        <v>0</v>
      </c>
      <c r="AR295" s="25" t="s">
        <v>180</v>
      </c>
      <c r="AT295" s="25" t="s">
        <v>175</v>
      </c>
      <c r="AU295" s="25" t="s">
        <v>94</v>
      </c>
      <c r="AY295" s="25" t="s">
        <v>173</v>
      </c>
      <c r="BE295" s="218">
        <f>IF(N295="základní",J295,0)</f>
        <v>0</v>
      </c>
      <c r="BF295" s="218">
        <f>IF(N295="snížená",J295,0)</f>
        <v>0</v>
      </c>
      <c r="BG295" s="218">
        <f>IF(N295="zákl. přenesená",J295,0)</f>
        <v>0</v>
      </c>
      <c r="BH295" s="218">
        <f>IF(N295="sníž. přenesená",J295,0)</f>
        <v>0</v>
      </c>
      <c r="BI295" s="218">
        <f>IF(N295="nulová",J295,0)</f>
        <v>0</v>
      </c>
      <c r="BJ295" s="25" t="s">
        <v>25</v>
      </c>
      <c r="BK295" s="218">
        <f>ROUND(I295*H295,2)</f>
        <v>0</v>
      </c>
      <c r="BL295" s="25" t="s">
        <v>180</v>
      </c>
      <c r="BM295" s="25" t="s">
        <v>462</v>
      </c>
    </row>
    <row r="296" spans="2:47" s="1" customFormat="1" ht="148.5">
      <c r="B296" s="43"/>
      <c r="C296" s="65"/>
      <c r="D296" s="219" t="s">
        <v>182</v>
      </c>
      <c r="E296" s="65"/>
      <c r="F296" s="220" t="s">
        <v>463</v>
      </c>
      <c r="G296" s="65"/>
      <c r="H296" s="65"/>
      <c r="I296" s="175"/>
      <c r="J296" s="65"/>
      <c r="K296" s="65"/>
      <c r="L296" s="63"/>
      <c r="M296" s="221"/>
      <c r="N296" s="44"/>
      <c r="O296" s="44"/>
      <c r="P296" s="44"/>
      <c r="Q296" s="44"/>
      <c r="R296" s="44"/>
      <c r="S296" s="44"/>
      <c r="T296" s="80"/>
      <c r="AT296" s="25" t="s">
        <v>182</v>
      </c>
      <c r="AU296" s="25" t="s">
        <v>94</v>
      </c>
    </row>
    <row r="297" spans="2:51" s="12" customFormat="1" ht="13.5">
      <c r="B297" s="222"/>
      <c r="C297" s="223"/>
      <c r="D297" s="219" t="s">
        <v>184</v>
      </c>
      <c r="E297" s="224" t="s">
        <v>84</v>
      </c>
      <c r="F297" s="225" t="s">
        <v>447</v>
      </c>
      <c r="G297" s="223"/>
      <c r="H297" s="226" t="s">
        <v>84</v>
      </c>
      <c r="I297" s="227"/>
      <c r="J297" s="223"/>
      <c r="K297" s="223"/>
      <c r="L297" s="228"/>
      <c r="M297" s="229"/>
      <c r="N297" s="230"/>
      <c r="O297" s="230"/>
      <c r="P297" s="230"/>
      <c r="Q297" s="230"/>
      <c r="R297" s="230"/>
      <c r="S297" s="230"/>
      <c r="T297" s="231"/>
      <c r="AT297" s="232" t="s">
        <v>184</v>
      </c>
      <c r="AU297" s="232" t="s">
        <v>94</v>
      </c>
      <c r="AV297" s="12" t="s">
        <v>25</v>
      </c>
      <c r="AW297" s="12" t="s">
        <v>48</v>
      </c>
      <c r="AX297" s="12" t="s">
        <v>86</v>
      </c>
      <c r="AY297" s="232" t="s">
        <v>173</v>
      </c>
    </row>
    <row r="298" spans="2:51" s="13" customFormat="1" ht="13.5">
      <c r="B298" s="233"/>
      <c r="C298" s="234"/>
      <c r="D298" s="219" t="s">
        <v>184</v>
      </c>
      <c r="E298" s="235" t="s">
        <v>84</v>
      </c>
      <c r="F298" s="236" t="s">
        <v>464</v>
      </c>
      <c r="G298" s="234"/>
      <c r="H298" s="237">
        <v>78</v>
      </c>
      <c r="I298" s="238"/>
      <c r="J298" s="234"/>
      <c r="K298" s="234"/>
      <c r="L298" s="239"/>
      <c r="M298" s="240"/>
      <c r="N298" s="241"/>
      <c r="O298" s="241"/>
      <c r="P298" s="241"/>
      <c r="Q298" s="241"/>
      <c r="R298" s="241"/>
      <c r="S298" s="241"/>
      <c r="T298" s="242"/>
      <c r="AT298" s="243" t="s">
        <v>184</v>
      </c>
      <c r="AU298" s="243" t="s">
        <v>94</v>
      </c>
      <c r="AV298" s="13" t="s">
        <v>94</v>
      </c>
      <c r="AW298" s="13" t="s">
        <v>48</v>
      </c>
      <c r="AX298" s="13" t="s">
        <v>86</v>
      </c>
      <c r="AY298" s="243" t="s">
        <v>173</v>
      </c>
    </row>
    <row r="299" spans="2:51" s="13" customFormat="1" ht="13.5">
      <c r="B299" s="233"/>
      <c r="C299" s="234"/>
      <c r="D299" s="219" t="s">
        <v>184</v>
      </c>
      <c r="E299" s="235" t="s">
        <v>84</v>
      </c>
      <c r="F299" s="236" t="s">
        <v>465</v>
      </c>
      <c r="G299" s="234"/>
      <c r="H299" s="237">
        <v>78</v>
      </c>
      <c r="I299" s="238"/>
      <c r="J299" s="234"/>
      <c r="K299" s="234"/>
      <c r="L299" s="239"/>
      <c r="M299" s="240"/>
      <c r="N299" s="241"/>
      <c r="O299" s="241"/>
      <c r="P299" s="241"/>
      <c r="Q299" s="241"/>
      <c r="R299" s="241"/>
      <c r="S299" s="241"/>
      <c r="T299" s="242"/>
      <c r="AT299" s="243" t="s">
        <v>184</v>
      </c>
      <c r="AU299" s="243" t="s">
        <v>94</v>
      </c>
      <c r="AV299" s="13" t="s">
        <v>94</v>
      </c>
      <c r="AW299" s="13" t="s">
        <v>48</v>
      </c>
      <c r="AX299" s="13" t="s">
        <v>86</v>
      </c>
      <c r="AY299" s="243" t="s">
        <v>173</v>
      </c>
    </row>
    <row r="300" spans="2:51" s="13" customFormat="1" ht="13.5">
      <c r="B300" s="233"/>
      <c r="C300" s="234"/>
      <c r="D300" s="219" t="s">
        <v>184</v>
      </c>
      <c r="E300" s="235" t="s">
        <v>84</v>
      </c>
      <c r="F300" s="236" t="s">
        <v>466</v>
      </c>
      <c r="G300" s="234"/>
      <c r="H300" s="237">
        <v>158.912</v>
      </c>
      <c r="I300" s="238"/>
      <c r="J300" s="234"/>
      <c r="K300" s="234"/>
      <c r="L300" s="239"/>
      <c r="M300" s="240"/>
      <c r="N300" s="241"/>
      <c r="O300" s="241"/>
      <c r="P300" s="241"/>
      <c r="Q300" s="241"/>
      <c r="R300" s="241"/>
      <c r="S300" s="241"/>
      <c r="T300" s="242"/>
      <c r="AT300" s="243" t="s">
        <v>184</v>
      </c>
      <c r="AU300" s="243" t="s">
        <v>94</v>
      </c>
      <c r="AV300" s="13" t="s">
        <v>94</v>
      </c>
      <c r="AW300" s="13" t="s">
        <v>48</v>
      </c>
      <c r="AX300" s="13" t="s">
        <v>86</v>
      </c>
      <c r="AY300" s="243" t="s">
        <v>173</v>
      </c>
    </row>
    <row r="301" spans="2:51" s="13" customFormat="1" ht="13.5">
      <c r="B301" s="233"/>
      <c r="C301" s="234"/>
      <c r="D301" s="219" t="s">
        <v>184</v>
      </c>
      <c r="E301" s="235" t="s">
        <v>84</v>
      </c>
      <c r="F301" s="236" t="s">
        <v>467</v>
      </c>
      <c r="G301" s="234"/>
      <c r="H301" s="237">
        <v>65.52</v>
      </c>
      <c r="I301" s="238"/>
      <c r="J301" s="234"/>
      <c r="K301" s="234"/>
      <c r="L301" s="239"/>
      <c r="M301" s="240"/>
      <c r="N301" s="241"/>
      <c r="O301" s="241"/>
      <c r="P301" s="241"/>
      <c r="Q301" s="241"/>
      <c r="R301" s="241"/>
      <c r="S301" s="241"/>
      <c r="T301" s="242"/>
      <c r="AT301" s="243" t="s">
        <v>184</v>
      </c>
      <c r="AU301" s="243" t="s">
        <v>94</v>
      </c>
      <c r="AV301" s="13" t="s">
        <v>94</v>
      </c>
      <c r="AW301" s="13" t="s">
        <v>48</v>
      </c>
      <c r="AX301" s="13" t="s">
        <v>86</v>
      </c>
      <c r="AY301" s="243" t="s">
        <v>173</v>
      </c>
    </row>
    <row r="302" spans="2:51" s="13" customFormat="1" ht="13.5">
      <c r="B302" s="233"/>
      <c r="C302" s="234"/>
      <c r="D302" s="219" t="s">
        <v>184</v>
      </c>
      <c r="E302" s="235" t="s">
        <v>84</v>
      </c>
      <c r="F302" s="236" t="s">
        <v>468</v>
      </c>
      <c r="G302" s="234"/>
      <c r="H302" s="237">
        <v>143.52</v>
      </c>
      <c r="I302" s="238"/>
      <c r="J302" s="234"/>
      <c r="K302" s="234"/>
      <c r="L302" s="239"/>
      <c r="M302" s="240"/>
      <c r="N302" s="241"/>
      <c r="O302" s="241"/>
      <c r="P302" s="241"/>
      <c r="Q302" s="241"/>
      <c r="R302" s="241"/>
      <c r="S302" s="241"/>
      <c r="T302" s="242"/>
      <c r="AT302" s="243" t="s">
        <v>184</v>
      </c>
      <c r="AU302" s="243" t="s">
        <v>94</v>
      </c>
      <c r="AV302" s="13" t="s">
        <v>94</v>
      </c>
      <c r="AW302" s="13" t="s">
        <v>48</v>
      </c>
      <c r="AX302" s="13" t="s">
        <v>86</v>
      </c>
      <c r="AY302" s="243" t="s">
        <v>173</v>
      </c>
    </row>
    <row r="303" spans="2:51" s="13" customFormat="1" ht="13.5">
      <c r="B303" s="233"/>
      <c r="C303" s="234"/>
      <c r="D303" s="219" t="s">
        <v>184</v>
      </c>
      <c r="E303" s="235" t="s">
        <v>84</v>
      </c>
      <c r="F303" s="236" t="s">
        <v>469</v>
      </c>
      <c r="G303" s="234"/>
      <c r="H303" s="237">
        <v>105</v>
      </c>
      <c r="I303" s="238"/>
      <c r="J303" s="234"/>
      <c r="K303" s="234"/>
      <c r="L303" s="239"/>
      <c r="M303" s="240"/>
      <c r="N303" s="241"/>
      <c r="O303" s="241"/>
      <c r="P303" s="241"/>
      <c r="Q303" s="241"/>
      <c r="R303" s="241"/>
      <c r="S303" s="241"/>
      <c r="T303" s="242"/>
      <c r="AT303" s="243" t="s">
        <v>184</v>
      </c>
      <c r="AU303" s="243" t="s">
        <v>94</v>
      </c>
      <c r="AV303" s="13" t="s">
        <v>94</v>
      </c>
      <c r="AW303" s="13" t="s">
        <v>48</v>
      </c>
      <c r="AX303" s="13" t="s">
        <v>86</v>
      </c>
      <c r="AY303" s="243" t="s">
        <v>173</v>
      </c>
    </row>
    <row r="304" spans="2:51" s="13" customFormat="1" ht="13.5">
      <c r="B304" s="233"/>
      <c r="C304" s="234"/>
      <c r="D304" s="219" t="s">
        <v>184</v>
      </c>
      <c r="E304" s="235" t="s">
        <v>84</v>
      </c>
      <c r="F304" s="236" t="s">
        <v>470</v>
      </c>
      <c r="G304" s="234"/>
      <c r="H304" s="237">
        <v>105</v>
      </c>
      <c r="I304" s="238"/>
      <c r="J304" s="234"/>
      <c r="K304" s="234"/>
      <c r="L304" s="239"/>
      <c r="M304" s="240"/>
      <c r="N304" s="241"/>
      <c r="O304" s="241"/>
      <c r="P304" s="241"/>
      <c r="Q304" s="241"/>
      <c r="R304" s="241"/>
      <c r="S304" s="241"/>
      <c r="T304" s="242"/>
      <c r="AT304" s="243" t="s">
        <v>184</v>
      </c>
      <c r="AU304" s="243" t="s">
        <v>94</v>
      </c>
      <c r="AV304" s="13" t="s">
        <v>94</v>
      </c>
      <c r="AW304" s="13" t="s">
        <v>48</v>
      </c>
      <c r="AX304" s="13" t="s">
        <v>86</v>
      </c>
      <c r="AY304" s="243" t="s">
        <v>173</v>
      </c>
    </row>
    <row r="305" spans="2:51" s="13" customFormat="1" ht="13.5">
      <c r="B305" s="233"/>
      <c r="C305" s="234"/>
      <c r="D305" s="219" t="s">
        <v>184</v>
      </c>
      <c r="E305" s="235" t="s">
        <v>84</v>
      </c>
      <c r="F305" s="236" t="s">
        <v>471</v>
      </c>
      <c r="G305" s="234"/>
      <c r="H305" s="237">
        <v>158.912</v>
      </c>
      <c r="I305" s="238"/>
      <c r="J305" s="234"/>
      <c r="K305" s="234"/>
      <c r="L305" s="239"/>
      <c r="M305" s="240"/>
      <c r="N305" s="241"/>
      <c r="O305" s="241"/>
      <c r="P305" s="241"/>
      <c r="Q305" s="241"/>
      <c r="R305" s="241"/>
      <c r="S305" s="241"/>
      <c r="T305" s="242"/>
      <c r="AT305" s="243" t="s">
        <v>184</v>
      </c>
      <c r="AU305" s="243" t="s">
        <v>94</v>
      </c>
      <c r="AV305" s="13" t="s">
        <v>94</v>
      </c>
      <c r="AW305" s="13" t="s">
        <v>48</v>
      </c>
      <c r="AX305" s="13" t="s">
        <v>86</v>
      </c>
      <c r="AY305" s="243" t="s">
        <v>173</v>
      </c>
    </row>
    <row r="306" spans="2:51" s="13" customFormat="1" ht="13.5">
      <c r="B306" s="233"/>
      <c r="C306" s="234"/>
      <c r="D306" s="219" t="s">
        <v>184</v>
      </c>
      <c r="E306" s="235" t="s">
        <v>84</v>
      </c>
      <c r="F306" s="236" t="s">
        <v>472</v>
      </c>
      <c r="G306" s="234"/>
      <c r="H306" s="237">
        <v>67.6</v>
      </c>
      <c r="I306" s="238"/>
      <c r="J306" s="234"/>
      <c r="K306" s="234"/>
      <c r="L306" s="239"/>
      <c r="M306" s="240"/>
      <c r="N306" s="241"/>
      <c r="O306" s="241"/>
      <c r="P306" s="241"/>
      <c r="Q306" s="241"/>
      <c r="R306" s="241"/>
      <c r="S306" s="241"/>
      <c r="T306" s="242"/>
      <c r="AT306" s="243" t="s">
        <v>184</v>
      </c>
      <c r="AU306" s="243" t="s">
        <v>94</v>
      </c>
      <c r="AV306" s="13" t="s">
        <v>94</v>
      </c>
      <c r="AW306" s="13" t="s">
        <v>48</v>
      </c>
      <c r="AX306" s="13" t="s">
        <v>86</v>
      </c>
      <c r="AY306" s="243" t="s">
        <v>173</v>
      </c>
    </row>
    <row r="307" spans="2:51" s="13" customFormat="1" ht="13.5">
      <c r="B307" s="233"/>
      <c r="C307" s="234"/>
      <c r="D307" s="219" t="s">
        <v>184</v>
      </c>
      <c r="E307" s="235" t="s">
        <v>84</v>
      </c>
      <c r="F307" s="236" t="s">
        <v>473</v>
      </c>
      <c r="G307" s="234"/>
      <c r="H307" s="237">
        <v>135.2</v>
      </c>
      <c r="I307" s="238"/>
      <c r="J307" s="234"/>
      <c r="K307" s="234"/>
      <c r="L307" s="239"/>
      <c r="M307" s="240"/>
      <c r="N307" s="241"/>
      <c r="O307" s="241"/>
      <c r="P307" s="241"/>
      <c r="Q307" s="241"/>
      <c r="R307" s="241"/>
      <c r="S307" s="241"/>
      <c r="T307" s="242"/>
      <c r="AT307" s="243" t="s">
        <v>184</v>
      </c>
      <c r="AU307" s="243" t="s">
        <v>94</v>
      </c>
      <c r="AV307" s="13" t="s">
        <v>94</v>
      </c>
      <c r="AW307" s="13" t="s">
        <v>48</v>
      </c>
      <c r="AX307" s="13" t="s">
        <v>86</v>
      </c>
      <c r="AY307" s="243" t="s">
        <v>173</v>
      </c>
    </row>
    <row r="308" spans="2:51" s="13" customFormat="1" ht="13.5">
      <c r="B308" s="233"/>
      <c r="C308" s="234"/>
      <c r="D308" s="219" t="s">
        <v>184</v>
      </c>
      <c r="E308" s="235" t="s">
        <v>84</v>
      </c>
      <c r="F308" s="236" t="s">
        <v>474</v>
      </c>
      <c r="G308" s="234"/>
      <c r="H308" s="237">
        <v>164.32</v>
      </c>
      <c r="I308" s="238"/>
      <c r="J308" s="234"/>
      <c r="K308" s="234"/>
      <c r="L308" s="239"/>
      <c r="M308" s="240"/>
      <c r="N308" s="241"/>
      <c r="O308" s="241"/>
      <c r="P308" s="241"/>
      <c r="Q308" s="241"/>
      <c r="R308" s="241"/>
      <c r="S308" s="241"/>
      <c r="T308" s="242"/>
      <c r="AT308" s="243" t="s">
        <v>184</v>
      </c>
      <c r="AU308" s="243" t="s">
        <v>94</v>
      </c>
      <c r="AV308" s="13" t="s">
        <v>94</v>
      </c>
      <c r="AW308" s="13" t="s">
        <v>48</v>
      </c>
      <c r="AX308" s="13" t="s">
        <v>86</v>
      </c>
      <c r="AY308" s="243" t="s">
        <v>173</v>
      </c>
    </row>
    <row r="309" spans="2:51" s="14" customFormat="1" ht="13.5">
      <c r="B309" s="244"/>
      <c r="C309" s="245"/>
      <c r="D309" s="219" t="s">
        <v>184</v>
      </c>
      <c r="E309" s="246" t="s">
        <v>84</v>
      </c>
      <c r="F309" s="247" t="s">
        <v>188</v>
      </c>
      <c r="G309" s="245"/>
      <c r="H309" s="248">
        <v>1259.984</v>
      </c>
      <c r="I309" s="249"/>
      <c r="J309" s="245"/>
      <c r="K309" s="245"/>
      <c r="L309" s="250"/>
      <c r="M309" s="251"/>
      <c r="N309" s="252"/>
      <c r="O309" s="252"/>
      <c r="P309" s="252"/>
      <c r="Q309" s="252"/>
      <c r="R309" s="252"/>
      <c r="S309" s="252"/>
      <c r="T309" s="253"/>
      <c r="AT309" s="254" t="s">
        <v>184</v>
      </c>
      <c r="AU309" s="254" t="s">
        <v>94</v>
      </c>
      <c r="AV309" s="14" t="s">
        <v>189</v>
      </c>
      <c r="AW309" s="14" t="s">
        <v>48</v>
      </c>
      <c r="AX309" s="14" t="s">
        <v>86</v>
      </c>
      <c r="AY309" s="254" t="s">
        <v>173</v>
      </c>
    </row>
    <row r="310" spans="2:51" s="15" customFormat="1" ht="13.5">
      <c r="B310" s="255"/>
      <c r="C310" s="256"/>
      <c r="D310" s="257" t="s">
        <v>184</v>
      </c>
      <c r="E310" s="258" t="s">
        <v>84</v>
      </c>
      <c r="F310" s="259" t="s">
        <v>190</v>
      </c>
      <c r="G310" s="256"/>
      <c r="H310" s="260">
        <v>1259.984</v>
      </c>
      <c r="I310" s="261"/>
      <c r="J310" s="256"/>
      <c r="K310" s="256"/>
      <c r="L310" s="262"/>
      <c r="M310" s="263"/>
      <c r="N310" s="264"/>
      <c r="O310" s="264"/>
      <c r="P310" s="264"/>
      <c r="Q310" s="264"/>
      <c r="R310" s="264"/>
      <c r="S310" s="264"/>
      <c r="T310" s="265"/>
      <c r="AT310" s="266" t="s">
        <v>184</v>
      </c>
      <c r="AU310" s="266" t="s">
        <v>94</v>
      </c>
      <c r="AV310" s="15" t="s">
        <v>180</v>
      </c>
      <c r="AW310" s="15" t="s">
        <v>48</v>
      </c>
      <c r="AX310" s="15" t="s">
        <v>25</v>
      </c>
      <c r="AY310" s="266" t="s">
        <v>173</v>
      </c>
    </row>
    <row r="311" spans="2:65" s="1" customFormat="1" ht="57" customHeight="1">
      <c r="B311" s="43"/>
      <c r="C311" s="207" t="s">
        <v>475</v>
      </c>
      <c r="D311" s="207" t="s">
        <v>175</v>
      </c>
      <c r="E311" s="208" t="s">
        <v>476</v>
      </c>
      <c r="F311" s="209" t="s">
        <v>477</v>
      </c>
      <c r="G311" s="210" t="s">
        <v>206</v>
      </c>
      <c r="H311" s="211">
        <v>1259.984</v>
      </c>
      <c r="I311" s="212"/>
      <c r="J311" s="213">
        <f>ROUND(I311*H311,2)</f>
        <v>0</v>
      </c>
      <c r="K311" s="209" t="s">
        <v>179</v>
      </c>
      <c r="L311" s="63"/>
      <c r="M311" s="214" t="s">
        <v>84</v>
      </c>
      <c r="N311" s="215" t="s">
        <v>56</v>
      </c>
      <c r="O311" s="44"/>
      <c r="P311" s="216">
        <f>O311*H311</f>
        <v>0</v>
      </c>
      <c r="Q311" s="216">
        <v>0</v>
      </c>
      <c r="R311" s="216">
        <f>Q311*H311</f>
        <v>0</v>
      </c>
      <c r="S311" s="216">
        <v>0</v>
      </c>
      <c r="T311" s="217">
        <f>S311*H311</f>
        <v>0</v>
      </c>
      <c r="AR311" s="25" t="s">
        <v>180</v>
      </c>
      <c r="AT311" s="25" t="s">
        <v>175</v>
      </c>
      <c r="AU311" s="25" t="s">
        <v>94</v>
      </c>
      <c r="AY311" s="25" t="s">
        <v>173</v>
      </c>
      <c r="BE311" s="218">
        <f>IF(N311="základní",J311,0)</f>
        <v>0</v>
      </c>
      <c r="BF311" s="218">
        <f>IF(N311="snížená",J311,0)</f>
        <v>0</v>
      </c>
      <c r="BG311" s="218">
        <f>IF(N311="zákl. přenesená",J311,0)</f>
        <v>0</v>
      </c>
      <c r="BH311" s="218">
        <f>IF(N311="sníž. přenesená",J311,0)</f>
        <v>0</v>
      </c>
      <c r="BI311" s="218">
        <f>IF(N311="nulová",J311,0)</f>
        <v>0</v>
      </c>
      <c r="BJ311" s="25" t="s">
        <v>25</v>
      </c>
      <c r="BK311" s="218">
        <f>ROUND(I311*H311,2)</f>
        <v>0</v>
      </c>
      <c r="BL311" s="25" t="s">
        <v>180</v>
      </c>
      <c r="BM311" s="25" t="s">
        <v>478</v>
      </c>
    </row>
    <row r="312" spans="2:47" s="1" customFormat="1" ht="148.5">
      <c r="B312" s="43"/>
      <c r="C312" s="65"/>
      <c r="D312" s="257" t="s">
        <v>182</v>
      </c>
      <c r="E312" s="65"/>
      <c r="F312" s="270" t="s">
        <v>463</v>
      </c>
      <c r="G312" s="65"/>
      <c r="H312" s="65"/>
      <c r="I312" s="175"/>
      <c r="J312" s="65"/>
      <c r="K312" s="65"/>
      <c r="L312" s="63"/>
      <c r="M312" s="221"/>
      <c r="N312" s="44"/>
      <c r="O312" s="44"/>
      <c r="P312" s="44"/>
      <c r="Q312" s="44"/>
      <c r="R312" s="44"/>
      <c r="S312" s="44"/>
      <c r="T312" s="80"/>
      <c r="AT312" s="25" t="s">
        <v>182</v>
      </c>
      <c r="AU312" s="25" t="s">
        <v>94</v>
      </c>
    </row>
    <row r="313" spans="2:65" s="1" customFormat="1" ht="31.5" customHeight="1">
      <c r="B313" s="43"/>
      <c r="C313" s="207" t="s">
        <v>479</v>
      </c>
      <c r="D313" s="207" t="s">
        <v>175</v>
      </c>
      <c r="E313" s="208" t="s">
        <v>480</v>
      </c>
      <c r="F313" s="209" t="s">
        <v>481</v>
      </c>
      <c r="G313" s="210" t="s">
        <v>198</v>
      </c>
      <c r="H313" s="211">
        <v>46.129</v>
      </c>
      <c r="I313" s="212"/>
      <c r="J313" s="213">
        <f>ROUND(I313*H313,2)</f>
        <v>0</v>
      </c>
      <c r="K313" s="209" t="s">
        <v>179</v>
      </c>
      <c r="L313" s="63"/>
      <c r="M313" s="214" t="s">
        <v>84</v>
      </c>
      <c r="N313" s="215" t="s">
        <v>56</v>
      </c>
      <c r="O313" s="44"/>
      <c r="P313" s="216">
        <f>O313*H313</f>
        <v>0</v>
      </c>
      <c r="Q313" s="216">
        <v>1.04881</v>
      </c>
      <c r="R313" s="216">
        <f>Q313*H313</f>
        <v>48.38055649</v>
      </c>
      <c r="S313" s="216">
        <v>0</v>
      </c>
      <c r="T313" s="217">
        <f>S313*H313</f>
        <v>0</v>
      </c>
      <c r="AR313" s="25" t="s">
        <v>180</v>
      </c>
      <c r="AT313" s="25" t="s">
        <v>175</v>
      </c>
      <c r="AU313" s="25" t="s">
        <v>94</v>
      </c>
      <c r="AY313" s="25" t="s">
        <v>173</v>
      </c>
      <c r="BE313" s="218">
        <f>IF(N313="základní",J313,0)</f>
        <v>0</v>
      </c>
      <c r="BF313" s="218">
        <f>IF(N313="snížená",J313,0)</f>
        <v>0</v>
      </c>
      <c r="BG313" s="218">
        <f>IF(N313="zákl. přenesená",J313,0)</f>
        <v>0</v>
      </c>
      <c r="BH313" s="218">
        <f>IF(N313="sníž. přenesená",J313,0)</f>
        <v>0</v>
      </c>
      <c r="BI313" s="218">
        <f>IF(N313="nulová",J313,0)</f>
        <v>0</v>
      </c>
      <c r="BJ313" s="25" t="s">
        <v>25</v>
      </c>
      <c r="BK313" s="218">
        <f>ROUND(I313*H313,2)</f>
        <v>0</v>
      </c>
      <c r="BL313" s="25" t="s">
        <v>180</v>
      </c>
      <c r="BM313" s="25" t="s">
        <v>482</v>
      </c>
    </row>
    <row r="314" spans="2:51" s="12" customFormat="1" ht="13.5">
      <c r="B314" s="222"/>
      <c r="C314" s="223"/>
      <c r="D314" s="219" t="s">
        <v>184</v>
      </c>
      <c r="E314" s="224" t="s">
        <v>84</v>
      </c>
      <c r="F314" s="225" t="s">
        <v>483</v>
      </c>
      <c r="G314" s="223"/>
      <c r="H314" s="226" t="s">
        <v>84</v>
      </c>
      <c r="I314" s="227"/>
      <c r="J314" s="223"/>
      <c r="K314" s="223"/>
      <c r="L314" s="228"/>
      <c r="M314" s="229"/>
      <c r="N314" s="230"/>
      <c r="O314" s="230"/>
      <c r="P314" s="230"/>
      <c r="Q314" s="230"/>
      <c r="R314" s="230"/>
      <c r="S314" s="230"/>
      <c r="T314" s="231"/>
      <c r="AT314" s="232" t="s">
        <v>184</v>
      </c>
      <c r="AU314" s="232" t="s">
        <v>94</v>
      </c>
      <c r="AV314" s="12" t="s">
        <v>25</v>
      </c>
      <c r="AW314" s="12" t="s">
        <v>48</v>
      </c>
      <c r="AX314" s="12" t="s">
        <v>86</v>
      </c>
      <c r="AY314" s="232" t="s">
        <v>173</v>
      </c>
    </row>
    <row r="315" spans="2:51" s="13" customFormat="1" ht="13.5">
      <c r="B315" s="233"/>
      <c r="C315" s="234"/>
      <c r="D315" s="219" t="s">
        <v>184</v>
      </c>
      <c r="E315" s="235" t="s">
        <v>84</v>
      </c>
      <c r="F315" s="236" t="s">
        <v>484</v>
      </c>
      <c r="G315" s="234"/>
      <c r="H315" s="237">
        <v>46.129</v>
      </c>
      <c r="I315" s="238"/>
      <c r="J315" s="234"/>
      <c r="K315" s="234"/>
      <c r="L315" s="239"/>
      <c r="M315" s="240"/>
      <c r="N315" s="241"/>
      <c r="O315" s="241"/>
      <c r="P315" s="241"/>
      <c r="Q315" s="241"/>
      <c r="R315" s="241"/>
      <c r="S315" s="241"/>
      <c r="T315" s="242"/>
      <c r="AT315" s="243" t="s">
        <v>184</v>
      </c>
      <c r="AU315" s="243" t="s">
        <v>94</v>
      </c>
      <c r="AV315" s="13" t="s">
        <v>94</v>
      </c>
      <c r="AW315" s="13" t="s">
        <v>48</v>
      </c>
      <c r="AX315" s="13" t="s">
        <v>86</v>
      </c>
      <c r="AY315" s="243" t="s">
        <v>173</v>
      </c>
    </row>
    <row r="316" spans="2:51" s="14" customFormat="1" ht="13.5">
      <c r="B316" s="244"/>
      <c r="C316" s="245"/>
      <c r="D316" s="219" t="s">
        <v>184</v>
      </c>
      <c r="E316" s="246" t="s">
        <v>84</v>
      </c>
      <c r="F316" s="247" t="s">
        <v>188</v>
      </c>
      <c r="G316" s="245"/>
      <c r="H316" s="248">
        <v>46.129</v>
      </c>
      <c r="I316" s="249"/>
      <c r="J316" s="245"/>
      <c r="K316" s="245"/>
      <c r="L316" s="250"/>
      <c r="M316" s="251"/>
      <c r="N316" s="252"/>
      <c r="O316" s="252"/>
      <c r="P316" s="252"/>
      <c r="Q316" s="252"/>
      <c r="R316" s="252"/>
      <c r="S316" s="252"/>
      <c r="T316" s="253"/>
      <c r="AT316" s="254" t="s">
        <v>184</v>
      </c>
      <c r="AU316" s="254" t="s">
        <v>94</v>
      </c>
      <c r="AV316" s="14" t="s">
        <v>189</v>
      </c>
      <c r="AW316" s="14" t="s">
        <v>48</v>
      </c>
      <c r="AX316" s="14" t="s">
        <v>86</v>
      </c>
      <c r="AY316" s="254" t="s">
        <v>173</v>
      </c>
    </row>
    <row r="317" spans="2:51" s="15" customFormat="1" ht="13.5">
      <c r="B317" s="255"/>
      <c r="C317" s="256"/>
      <c r="D317" s="257" t="s">
        <v>184</v>
      </c>
      <c r="E317" s="258" t="s">
        <v>84</v>
      </c>
      <c r="F317" s="259" t="s">
        <v>190</v>
      </c>
      <c r="G317" s="256"/>
      <c r="H317" s="260">
        <v>46.129</v>
      </c>
      <c r="I317" s="261"/>
      <c r="J317" s="256"/>
      <c r="K317" s="256"/>
      <c r="L317" s="262"/>
      <c r="M317" s="263"/>
      <c r="N317" s="264"/>
      <c r="O317" s="264"/>
      <c r="P317" s="264"/>
      <c r="Q317" s="264"/>
      <c r="R317" s="264"/>
      <c r="S317" s="264"/>
      <c r="T317" s="265"/>
      <c r="AT317" s="266" t="s">
        <v>184</v>
      </c>
      <c r="AU317" s="266" t="s">
        <v>94</v>
      </c>
      <c r="AV317" s="15" t="s">
        <v>180</v>
      </c>
      <c r="AW317" s="15" t="s">
        <v>48</v>
      </c>
      <c r="AX317" s="15" t="s">
        <v>25</v>
      </c>
      <c r="AY317" s="266" t="s">
        <v>173</v>
      </c>
    </row>
    <row r="318" spans="2:65" s="1" customFormat="1" ht="22.5" customHeight="1">
      <c r="B318" s="43"/>
      <c r="C318" s="207" t="s">
        <v>485</v>
      </c>
      <c r="D318" s="207" t="s">
        <v>175</v>
      </c>
      <c r="E318" s="208" t="s">
        <v>486</v>
      </c>
      <c r="F318" s="209" t="s">
        <v>487</v>
      </c>
      <c r="G318" s="210" t="s">
        <v>178</v>
      </c>
      <c r="H318" s="211">
        <v>0.966</v>
      </c>
      <c r="I318" s="212"/>
      <c r="J318" s="213">
        <f>ROUND(I318*H318,2)</f>
        <v>0</v>
      </c>
      <c r="K318" s="209" t="s">
        <v>179</v>
      </c>
      <c r="L318" s="63"/>
      <c r="M318" s="214" t="s">
        <v>84</v>
      </c>
      <c r="N318" s="215" t="s">
        <v>56</v>
      </c>
      <c r="O318" s="44"/>
      <c r="P318" s="216">
        <f>O318*H318</f>
        <v>0</v>
      </c>
      <c r="Q318" s="216">
        <v>2.4533</v>
      </c>
      <c r="R318" s="216">
        <f>Q318*H318</f>
        <v>2.3698878</v>
      </c>
      <c r="S318" s="216">
        <v>0</v>
      </c>
      <c r="T318" s="217">
        <f>S318*H318</f>
        <v>0</v>
      </c>
      <c r="AR318" s="25" t="s">
        <v>180</v>
      </c>
      <c r="AT318" s="25" t="s">
        <v>175</v>
      </c>
      <c r="AU318" s="25" t="s">
        <v>94</v>
      </c>
      <c r="AY318" s="25" t="s">
        <v>173</v>
      </c>
      <c r="BE318" s="218">
        <f>IF(N318="základní",J318,0)</f>
        <v>0</v>
      </c>
      <c r="BF318" s="218">
        <f>IF(N318="snížená",J318,0)</f>
        <v>0</v>
      </c>
      <c r="BG318" s="218">
        <f>IF(N318="zákl. přenesená",J318,0)</f>
        <v>0</v>
      </c>
      <c r="BH318" s="218">
        <f>IF(N318="sníž. přenesená",J318,0)</f>
        <v>0</v>
      </c>
      <c r="BI318" s="218">
        <f>IF(N318="nulová",J318,0)</f>
        <v>0</v>
      </c>
      <c r="BJ318" s="25" t="s">
        <v>25</v>
      </c>
      <c r="BK318" s="218">
        <f>ROUND(I318*H318,2)</f>
        <v>0</v>
      </c>
      <c r="BL318" s="25" t="s">
        <v>180</v>
      </c>
      <c r="BM318" s="25" t="s">
        <v>488</v>
      </c>
    </row>
    <row r="319" spans="2:51" s="12" customFormat="1" ht="13.5">
      <c r="B319" s="222"/>
      <c r="C319" s="223"/>
      <c r="D319" s="219" t="s">
        <v>184</v>
      </c>
      <c r="E319" s="224" t="s">
        <v>84</v>
      </c>
      <c r="F319" s="225" t="s">
        <v>447</v>
      </c>
      <c r="G319" s="223"/>
      <c r="H319" s="226" t="s">
        <v>84</v>
      </c>
      <c r="I319" s="227"/>
      <c r="J319" s="223"/>
      <c r="K319" s="223"/>
      <c r="L319" s="228"/>
      <c r="M319" s="229"/>
      <c r="N319" s="230"/>
      <c r="O319" s="230"/>
      <c r="P319" s="230"/>
      <c r="Q319" s="230"/>
      <c r="R319" s="230"/>
      <c r="S319" s="230"/>
      <c r="T319" s="231"/>
      <c r="AT319" s="232" t="s">
        <v>184</v>
      </c>
      <c r="AU319" s="232" t="s">
        <v>94</v>
      </c>
      <c r="AV319" s="12" t="s">
        <v>25</v>
      </c>
      <c r="AW319" s="12" t="s">
        <v>48</v>
      </c>
      <c r="AX319" s="12" t="s">
        <v>86</v>
      </c>
      <c r="AY319" s="232" t="s">
        <v>173</v>
      </c>
    </row>
    <row r="320" spans="2:51" s="13" customFormat="1" ht="13.5">
      <c r="B320" s="233"/>
      <c r="C320" s="234"/>
      <c r="D320" s="219" t="s">
        <v>184</v>
      </c>
      <c r="E320" s="235" t="s">
        <v>84</v>
      </c>
      <c r="F320" s="236" t="s">
        <v>489</v>
      </c>
      <c r="G320" s="234"/>
      <c r="H320" s="237">
        <v>0.966</v>
      </c>
      <c r="I320" s="238"/>
      <c r="J320" s="234"/>
      <c r="K320" s="234"/>
      <c r="L320" s="239"/>
      <c r="M320" s="240"/>
      <c r="N320" s="241"/>
      <c r="O320" s="241"/>
      <c r="P320" s="241"/>
      <c r="Q320" s="241"/>
      <c r="R320" s="241"/>
      <c r="S320" s="241"/>
      <c r="T320" s="242"/>
      <c r="AT320" s="243" t="s">
        <v>184</v>
      </c>
      <c r="AU320" s="243" t="s">
        <v>94</v>
      </c>
      <c r="AV320" s="13" t="s">
        <v>94</v>
      </c>
      <c r="AW320" s="13" t="s">
        <v>48</v>
      </c>
      <c r="AX320" s="13" t="s">
        <v>86</v>
      </c>
      <c r="AY320" s="243" t="s">
        <v>173</v>
      </c>
    </row>
    <row r="321" spans="2:51" s="14" customFormat="1" ht="13.5">
      <c r="B321" s="244"/>
      <c r="C321" s="245"/>
      <c r="D321" s="219" t="s">
        <v>184</v>
      </c>
      <c r="E321" s="246" t="s">
        <v>84</v>
      </c>
      <c r="F321" s="247" t="s">
        <v>188</v>
      </c>
      <c r="G321" s="245"/>
      <c r="H321" s="248">
        <v>0.966</v>
      </c>
      <c r="I321" s="249"/>
      <c r="J321" s="245"/>
      <c r="K321" s="245"/>
      <c r="L321" s="250"/>
      <c r="M321" s="251"/>
      <c r="N321" s="252"/>
      <c r="O321" s="252"/>
      <c r="P321" s="252"/>
      <c r="Q321" s="252"/>
      <c r="R321" s="252"/>
      <c r="S321" s="252"/>
      <c r="T321" s="253"/>
      <c r="AT321" s="254" t="s">
        <v>184</v>
      </c>
      <c r="AU321" s="254" t="s">
        <v>94</v>
      </c>
      <c r="AV321" s="14" t="s">
        <v>189</v>
      </c>
      <c r="AW321" s="14" t="s">
        <v>48</v>
      </c>
      <c r="AX321" s="14" t="s">
        <v>86</v>
      </c>
      <c r="AY321" s="254" t="s">
        <v>173</v>
      </c>
    </row>
    <row r="322" spans="2:51" s="15" customFormat="1" ht="13.5">
      <c r="B322" s="255"/>
      <c r="C322" s="256"/>
      <c r="D322" s="257" t="s">
        <v>184</v>
      </c>
      <c r="E322" s="258" t="s">
        <v>84</v>
      </c>
      <c r="F322" s="259" t="s">
        <v>190</v>
      </c>
      <c r="G322" s="256"/>
      <c r="H322" s="260">
        <v>0.966</v>
      </c>
      <c r="I322" s="261"/>
      <c r="J322" s="256"/>
      <c r="K322" s="256"/>
      <c r="L322" s="262"/>
      <c r="M322" s="263"/>
      <c r="N322" s="264"/>
      <c r="O322" s="264"/>
      <c r="P322" s="264"/>
      <c r="Q322" s="264"/>
      <c r="R322" s="264"/>
      <c r="S322" s="264"/>
      <c r="T322" s="265"/>
      <c r="AT322" s="266" t="s">
        <v>184</v>
      </c>
      <c r="AU322" s="266" t="s">
        <v>94</v>
      </c>
      <c r="AV322" s="15" t="s">
        <v>180</v>
      </c>
      <c r="AW322" s="15" t="s">
        <v>48</v>
      </c>
      <c r="AX322" s="15" t="s">
        <v>25</v>
      </c>
      <c r="AY322" s="266" t="s">
        <v>173</v>
      </c>
    </row>
    <row r="323" spans="2:65" s="1" customFormat="1" ht="31.5" customHeight="1">
      <c r="B323" s="43"/>
      <c r="C323" s="207" t="s">
        <v>490</v>
      </c>
      <c r="D323" s="207" t="s">
        <v>175</v>
      </c>
      <c r="E323" s="208" t="s">
        <v>491</v>
      </c>
      <c r="F323" s="209" t="s">
        <v>492</v>
      </c>
      <c r="G323" s="210" t="s">
        <v>206</v>
      </c>
      <c r="H323" s="211">
        <v>8.05</v>
      </c>
      <c r="I323" s="212"/>
      <c r="J323" s="213">
        <f>ROUND(I323*H323,2)</f>
        <v>0</v>
      </c>
      <c r="K323" s="209" t="s">
        <v>179</v>
      </c>
      <c r="L323" s="63"/>
      <c r="M323" s="214" t="s">
        <v>84</v>
      </c>
      <c r="N323" s="215" t="s">
        <v>56</v>
      </c>
      <c r="O323" s="44"/>
      <c r="P323" s="216">
        <f>O323*H323</f>
        <v>0</v>
      </c>
      <c r="Q323" s="216">
        <v>0.00955</v>
      </c>
      <c r="R323" s="216">
        <f>Q323*H323</f>
        <v>0.0768775</v>
      </c>
      <c r="S323" s="216">
        <v>0</v>
      </c>
      <c r="T323" s="217">
        <f>S323*H323</f>
        <v>0</v>
      </c>
      <c r="AR323" s="25" t="s">
        <v>180</v>
      </c>
      <c r="AT323" s="25" t="s">
        <v>175</v>
      </c>
      <c r="AU323" s="25" t="s">
        <v>94</v>
      </c>
      <c r="AY323" s="25" t="s">
        <v>173</v>
      </c>
      <c r="BE323" s="218">
        <f>IF(N323="základní",J323,0)</f>
        <v>0</v>
      </c>
      <c r="BF323" s="218">
        <f>IF(N323="snížená",J323,0)</f>
        <v>0</v>
      </c>
      <c r="BG323" s="218">
        <f>IF(N323="zákl. přenesená",J323,0)</f>
        <v>0</v>
      </c>
      <c r="BH323" s="218">
        <f>IF(N323="sníž. přenesená",J323,0)</f>
        <v>0</v>
      </c>
      <c r="BI323" s="218">
        <f>IF(N323="nulová",J323,0)</f>
        <v>0</v>
      </c>
      <c r="BJ323" s="25" t="s">
        <v>25</v>
      </c>
      <c r="BK323" s="218">
        <f>ROUND(I323*H323,2)</f>
        <v>0</v>
      </c>
      <c r="BL323" s="25" t="s">
        <v>180</v>
      </c>
      <c r="BM323" s="25" t="s">
        <v>493</v>
      </c>
    </row>
    <row r="324" spans="2:51" s="12" customFormat="1" ht="13.5">
      <c r="B324" s="222"/>
      <c r="C324" s="223"/>
      <c r="D324" s="219" t="s">
        <v>184</v>
      </c>
      <c r="E324" s="224" t="s">
        <v>84</v>
      </c>
      <c r="F324" s="225" t="s">
        <v>447</v>
      </c>
      <c r="G324" s="223"/>
      <c r="H324" s="226" t="s">
        <v>84</v>
      </c>
      <c r="I324" s="227"/>
      <c r="J324" s="223"/>
      <c r="K324" s="223"/>
      <c r="L324" s="228"/>
      <c r="M324" s="229"/>
      <c r="N324" s="230"/>
      <c r="O324" s="230"/>
      <c r="P324" s="230"/>
      <c r="Q324" s="230"/>
      <c r="R324" s="230"/>
      <c r="S324" s="230"/>
      <c r="T324" s="231"/>
      <c r="AT324" s="232" t="s">
        <v>184</v>
      </c>
      <c r="AU324" s="232" t="s">
        <v>94</v>
      </c>
      <c r="AV324" s="12" t="s">
        <v>25</v>
      </c>
      <c r="AW324" s="12" t="s">
        <v>48</v>
      </c>
      <c r="AX324" s="12" t="s">
        <v>86</v>
      </c>
      <c r="AY324" s="232" t="s">
        <v>173</v>
      </c>
    </row>
    <row r="325" spans="2:51" s="13" customFormat="1" ht="13.5">
      <c r="B325" s="233"/>
      <c r="C325" s="234"/>
      <c r="D325" s="219" t="s">
        <v>184</v>
      </c>
      <c r="E325" s="235" t="s">
        <v>84</v>
      </c>
      <c r="F325" s="236" t="s">
        <v>494</v>
      </c>
      <c r="G325" s="234"/>
      <c r="H325" s="237">
        <v>8.05</v>
      </c>
      <c r="I325" s="238"/>
      <c r="J325" s="234"/>
      <c r="K325" s="234"/>
      <c r="L325" s="239"/>
      <c r="M325" s="240"/>
      <c r="N325" s="241"/>
      <c r="O325" s="241"/>
      <c r="P325" s="241"/>
      <c r="Q325" s="241"/>
      <c r="R325" s="241"/>
      <c r="S325" s="241"/>
      <c r="T325" s="242"/>
      <c r="AT325" s="243" t="s">
        <v>184</v>
      </c>
      <c r="AU325" s="243" t="s">
        <v>94</v>
      </c>
      <c r="AV325" s="13" t="s">
        <v>94</v>
      </c>
      <c r="AW325" s="13" t="s">
        <v>48</v>
      </c>
      <c r="AX325" s="13" t="s">
        <v>86</v>
      </c>
      <c r="AY325" s="243" t="s">
        <v>173</v>
      </c>
    </row>
    <row r="326" spans="2:51" s="14" customFormat="1" ht="13.5">
      <c r="B326" s="244"/>
      <c r="C326" s="245"/>
      <c r="D326" s="219" t="s">
        <v>184</v>
      </c>
      <c r="E326" s="246" t="s">
        <v>84</v>
      </c>
      <c r="F326" s="247" t="s">
        <v>188</v>
      </c>
      <c r="G326" s="245"/>
      <c r="H326" s="248">
        <v>8.05</v>
      </c>
      <c r="I326" s="249"/>
      <c r="J326" s="245"/>
      <c r="K326" s="245"/>
      <c r="L326" s="250"/>
      <c r="M326" s="251"/>
      <c r="N326" s="252"/>
      <c r="O326" s="252"/>
      <c r="P326" s="252"/>
      <c r="Q326" s="252"/>
      <c r="R326" s="252"/>
      <c r="S326" s="252"/>
      <c r="T326" s="253"/>
      <c r="AT326" s="254" t="s">
        <v>184</v>
      </c>
      <c r="AU326" s="254" t="s">
        <v>94</v>
      </c>
      <c r="AV326" s="14" t="s">
        <v>189</v>
      </c>
      <c r="AW326" s="14" t="s">
        <v>48</v>
      </c>
      <c r="AX326" s="14" t="s">
        <v>86</v>
      </c>
      <c r="AY326" s="254" t="s">
        <v>173</v>
      </c>
    </row>
    <row r="327" spans="2:51" s="15" customFormat="1" ht="13.5">
      <c r="B327" s="255"/>
      <c r="C327" s="256"/>
      <c r="D327" s="257" t="s">
        <v>184</v>
      </c>
      <c r="E327" s="258" t="s">
        <v>84</v>
      </c>
      <c r="F327" s="259" t="s">
        <v>190</v>
      </c>
      <c r="G327" s="256"/>
      <c r="H327" s="260">
        <v>8.05</v>
      </c>
      <c r="I327" s="261"/>
      <c r="J327" s="256"/>
      <c r="K327" s="256"/>
      <c r="L327" s="262"/>
      <c r="M327" s="263"/>
      <c r="N327" s="264"/>
      <c r="O327" s="264"/>
      <c r="P327" s="264"/>
      <c r="Q327" s="264"/>
      <c r="R327" s="264"/>
      <c r="S327" s="264"/>
      <c r="T327" s="265"/>
      <c r="AT327" s="266" t="s">
        <v>184</v>
      </c>
      <c r="AU327" s="266" t="s">
        <v>94</v>
      </c>
      <c r="AV327" s="15" t="s">
        <v>180</v>
      </c>
      <c r="AW327" s="15" t="s">
        <v>48</v>
      </c>
      <c r="AX327" s="15" t="s">
        <v>25</v>
      </c>
      <c r="AY327" s="266" t="s">
        <v>173</v>
      </c>
    </row>
    <row r="328" spans="2:65" s="1" customFormat="1" ht="31.5" customHeight="1">
      <c r="B328" s="43"/>
      <c r="C328" s="207" t="s">
        <v>495</v>
      </c>
      <c r="D328" s="207" t="s">
        <v>175</v>
      </c>
      <c r="E328" s="208" t="s">
        <v>496</v>
      </c>
      <c r="F328" s="209" t="s">
        <v>497</v>
      </c>
      <c r="G328" s="210" t="s">
        <v>206</v>
      </c>
      <c r="H328" s="211">
        <v>8.05</v>
      </c>
      <c r="I328" s="212"/>
      <c r="J328" s="213">
        <f>ROUND(I328*H328,2)</f>
        <v>0</v>
      </c>
      <c r="K328" s="209" t="s">
        <v>179</v>
      </c>
      <c r="L328" s="63"/>
      <c r="M328" s="214" t="s">
        <v>84</v>
      </c>
      <c r="N328" s="215" t="s">
        <v>56</v>
      </c>
      <c r="O328" s="44"/>
      <c r="P328" s="216">
        <f>O328*H328</f>
        <v>0</v>
      </c>
      <c r="Q328" s="216">
        <v>0</v>
      </c>
      <c r="R328" s="216">
        <f>Q328*H328</f>
        <v>0</v>
      </c>
      <c r="S328" s="216">
        <v>0</v>
      </c>
      <c r="T328" s="217">
        <f>S328*H328</f>
        <v>0</v>
      </c>
      <c r="AR328" s="25" t="s">
        <v>180</v>
      </c>
      <c r="AT328" s="25" t="s">
        <v>175</v>
      </c>
      <c r="AU328" s="25" t="s">
        <v>94</v>
      </c>
      <c r="AY328" s="25" t="s">
        <v>173</v>
      </c>
      <c r="BE328" s="218">
        <f>IF(N328="základní",J328,0)</f>
        <v>0</v>
      </c>
      <c r="BF328" s="218">
        <f>IF(N328="snížená",J328,0)</f>
        <v>0</v>
      </c>
      <c r="BG328" s="218">
        <f>IF(N328="zákl. přenesená",J328,0)</f>
        <v>0</v>
      </c>
      <c r="BH328" s="218">
        <f>IF(N328="sníž. přenesená",J328,0)</f>
        <v>0</v>
      </c>
      <c r="BI328" s="218">
        <f>IF(N328="nulová",J328,0)</f>
        <v>0</v>
      </c>
      <c r="BJ328" s="25" t="s">
        <v>25</v>
      </c>
      <c r="BK328" s="218">
        <f>ROUND(I328*H328,2)</f>
        <v>0</v>
      </c>
      <c r="BL328" s="25" t="s">
        <v>180</v>
      </c>
      <c r="BM328" s="25" t="s">
        <v>498</v>
      </c>
    </row>
    <row r="329" spans="2:65" s="1" customFormat="1" ht="44.25" customHeight="1">
      <c r="B329" s="43"/>
      <c r="C329" s="207" t="s">
        <v>499</v>
      </c>
      <c r="D329" s="207" t="s">
        <v>175</v>
      </c>
      <c r="E329" s="208" t="s">
        <v>500</v>
      </c>
      <c r="F329" s="209" t="s">
        <v>501</v>
      </c>
      <c r="G329" s="210" t="s">
        <v>206</v>
      </c>
      <c r="H329" s="211">
        <v>8.05</v>
      </c>
      <c r="I329" s="212"/>
      <c r="J329" s="213">
        <f>ROUND(I329*H329,2)</f>
        <v>0</v>
      </c>
      <c r="K329" s="209" t="s">
        <v>179</v>
      </c>
      <c r="L329" s="63"/>
      <c r="M329" s="214" t="s">
        <v>84</v>
      </c>
      <c r="N329" s="215" t="s">
        <v>56</v>
      </c>
      <c r="O329" s="44"/>
      <c r="P329" s="216">
        <f>O329*H329</f>
        <v>0</v>
      </c>
      <c r="Q329" s="216">
        <v>0.00229</v>
      </c>
      <c r="R329" s="216">
        <f>Q329*H329</f>
        <v>0.0184345</v>
      </c>
      <c r="S329" s="216">
        <v>0</v>
      </c>
      <c r="T329" s="217">
        <f>S329*H329</f>
        <v>0</v>
      </c>
      <c r="AR329" s="25" t="s">
        <v>180</v>
      </c>
      <c r="AT329" s="25" t="s">
        <v>175</v>
      </c>
      <c r="AU329" s="25" t="s">
        <v>94</v>
      </c>
      <c r="AY329" s="25" t="s">
        <v>173</v>
      </c>
      <c r="BE329" s="218">
        <f>IF(N329="základní",J329,0)</f>
        <v>0</v>
      </c>
      <c r="BF329" s="218">
        <f>IF(N329="snížená",J329,0)</f>
        <v>0</v>
      </c>
      <c r="BG329" s="218">
        <f>IF(N329="zákl. přenesená",J329,0)</f>
        <v>0</v>
      </c>
      <c r="BH329" s="218">
        <f>IF(N329="sníž. přenesená",J329,0)</f>
        <v>0</v>
      </c>
      <c r="BI329" s="218">
        <f>IF(N329="nulová",J329,0)</f>
        <v>0</v>
      </c>
      <c r="BJ329" s="25" t="s">
        <v>25</v>
      </c>
      <c r="BK329" s="218">
        <f>ROUND(I329*H329,2)</f>
        <v>0</v>
      </c>
      <c r="BL329" s="25" t="s">
        <v>180</v>
      </c>
      <c r="BM329" s="25" t="s">
        <v>502</v>
      </c>
    </row>
    <row r="330" spans="2:65" s="1" customFormat="1" ht="31.5" customHeight="1">
      <c r="B330" s="43"/>
      <c r="C330" s="207" t="s">
        <v>503</v>
      </c>
      <c r="D330" s="207" t="s">
        <v>175</v>
      </c>
      <c r="E330" s="208" t="s">
        <v>504</v>
      </c>
      <c r="F330" s="209" t="s">
        <v>505</v>
      </c>
      <c r="G330" s="210" t="s">
        <v>178</v>
      </c>
      <c r="H330" s="211">
        <v>17.976</v>
      </c>
      <c r="I330" s="212"/>
      <c r="J330" s="213">
        <f>ROUND(I330*H330,2)</f>
        <v>0</v>
      </c>
      <c r="K330" s="209" t="s">
        <v>179</v>
      </c>
      <c r="L330" s="63"/>
      <c r="M330" s="214" t="s">
        <v>84</v>
      </c>
      <c r="N330" s="215" t="s">
        <v>56</v>
      </c>
      <c r="O330" s="44"/>
      <c r="P330" s="216">
        <f>O330*H330</f>
        <v>0</v>
      </c>
      <c r="Q330" s="216">
        <v>2.45329</v>
      </c>
      <c r="R330" s="216">
        <f>Q330*H330</f>
        <v>44.100341039999996</v>
      </c>
      <c r="S330" s="216">
        <v>0</v>
      </c>
      <c r="T330" s="217">
        <f>S330*H330</f>
        <v>0</v>
      </c>
      <c r="AR330" s="25" t="s">
        <v>180</v>
      </c>
      <c r="AT330" s="25" t="s">
        <v>175</v>
      </c>
      <c r="AU330" s="25" t="s">
        <v>94</v>
      </c>
      <c r="AY330" s="25" t="s">
        <v>173</v>
      </c>
      <c r="BE330" s="218">
        <f>IF(N330="základní",J330,0)</f>
        <v>0</v>
      </c>
      <c r="BF330" s="218">
        <f>IF(N330="snížená",J330,0)</f>
        <v>0</v>
      </c>
      <c r="BG330" s="218">
        <f>IF(N330="zákl. přenesená",J330,0)</f>
        <v>0</v>
      </c>
      <c r="BH330" s="218">
        <f>IF(N330="sníž. přenesená",J330,0)</f>
        <v>0</v>
      </c>
      <c r="BI330" s="218">
        <f>IF(N330="nulová",J330,0)</f>
        <v>0</v>
      </c>
      <c r="BJ330" s="25" t="s">
        <v>25</v>
      </c>
      <c r="BK330" s="218">
        <f>ROUND(I330*H330,2)</f>
        <v>0</v>
      </c>
      <c r="BL330" s="25" t="s">
        <v>180</v>
      </c>
      <c r="BM330" s="25" t="s">
        <v>506</v>
      </c>
    </row>
    <row r="331" spans="2:51" s="12" customFormat="1" ht="13.5">
      <c r="B331" s="222"/>
      <c r="C331" s="223"/>
      <c r="D331" s="219" t="s">
        <v>184</v>
      </c>
      <c r="E331" s="224" t="s">
        <v>84</v>
      </c>
      <c r="F331" s="225" t="s">
        <v>447</v>
      </c>
      <c r="G331" s="223"/>
      <c r="H331" s="226" t="s">
        <v>84</v>
      </c>
      <c r="I331" s="227"/>
      <c r="J331" s="223"/>
      <c r="K331" s="223"/>
      <c r="L331" s="228"/>
      <c r="M331" s="229"/>
      <c r="N331" s="230"/>
      <c r="O331" s="230"/>
      <c r="P331" s="230"/>
      <c r="Q331" s="230"/>
      <c r="R331" s="230"/>
      <c r="S331" s="230"/>
      <c r="T331" s="231"/>
      <c r="AT331" s="232" t="s">
        <v>184</v>
      </c>
      <c r="AU331" s="232" t="s">
        <v>94</v>
      </c>
      <c r="AV331" s="12" t="s">
        <v>25</v>
      </c>
      <c r="AW331" s="12" t="s">
        <v>48</v>
      </c>
      <c r="AX331" s="12" t="s">
        <v>86</v>
      </c>
      <c r="AY331" s="232" t="s">
        <v>173</v>
      </c>
    </row>
    <row r="332" spans="2:51" s="13" customFormat="1" ht="13.5">
      <c r="B332" s="233"/>
      <c r="C332" s="234"/>
      <c r="D332" s="219" t="s">
        <v>184</v>
      </c>
      <c r="E332" s="235" t="s">
        <v>84</v>
      </c>
      <c r="F332" s="236" t="s">
        <v>507</v>
      </c>
      <c r="G332" s="234"/>
      <c r="H332" s="237">
        <v>17.976</v>
      </c>
      <c r="I332" s="238"/>
      <c r="J332" s="234"/>
      <c r="K332" s="234"/>
      <c r="L332" s="239"/>
      <c r="M332" s="240"/>
      <c r="N332" s="241"/>
      <c r="O332" s="241"/>
      <c r="P332" s="241"/>
      <c r="Q332" s="241"/>
      <c r="R332" s="241"/>
      <c r="S332" s="241"/>
      <c r="T332" s="242"/>
      <c r="AT332" s="243" t="s">
        <v>184</v>
      </c>
      <c r="AU332" s="243" t="s">
        <v>94</v>
      </c>
      <c r="AV332" s="13" t="s">
        <v>94</v>
      </c>
      <c r="AW332" s="13" t="s">
        <v>48</v>
      </c>
      <c r="AX332" s="13" t="s">
        <v>86</v>
      </c>
      <c r="AY332" s="243" t="s">
        <v>173</v>
      </c>
    </row>
    <row r="333" spans="2:51" s="14" customFormat="1" ht="13.5">
      <c r="B333" s="244"/>
      <c r="C333" s="245"/>
      <c r="D333" s="219" t="s">
        <v>184</v>
      </c>
      <c r="E333" s="246" t="s">
        <v>84</v>
      </c>
      <c r="F333" s="247" t="s">
        <v>188</v>
      </c>
      <c r="G333" s="245"/>
      <c r="H333" s="248">
        <v>17.976</v>
      </c>
      <c r="I333" s="249"/>
      <c r="J333" s="245"/>
      <c r="K333" s="245"/>
      <c r="L333" s="250"/>
      <c r="M333" s="251"/>
      <c r="N333" s="252"/>
      <c r="O333" s="252"/>
      <c r="P333" s="252"/>
      <c r="Q333" s="252"/>
      <c r="R333" s="252"/>
      <c r="S333" s="252"/>
      <c r="T333" s="253"/>
      <c r="AT333" s="254" t="s">
        <v>184</v>
      </c>
      <c r="AU333" s="254" t="s">
        <v>94</v>
      </c>
      <c r="AV333" s="14" t="s">
        <v>189</v>
      </c>
      <c r="AW333" s="14" t="s">
        <v>48</v>
      </c>
      <c r="AX333" s="14" t="s">
        <v>86</v>
      </c>
      <c r="AY333" s="254" t="s">
        <v>173</v>
      </c>
    </row>
    <row r="334" spans="2:51" s="15" customFormat="1" ht="13.5">
      <c r="B334" s="255"/>
      <c r="C334" s="256"/>
      <c r="D334" s="257" t="s">
        <v>184</v>
      </c>
      <c r="E334" s="258" t="s">
        <v>84</v>
      </c>
      <c r="F334" s="259" t="s">
        <v>190</v>
      </c>
      <c r="G334" s="256"/>
      <c r="H334" s="260">
        <v>17.976</v>
      </c>
      <c r="I334" s="261"/>
      <c r="J334" s="256"/>
      <c r="K334" s="256"/>
      <c r="L334" s="262"/>
      <c r="M334" s="263"/>
      <c r="N334" s="264"/>
      <c r="O334" s="264"/>
      <c r="P334" s="264"/>
      <c r="Q334" s="264"/>
      <c r="R334" s="264"/>
      <c r="S334" s="264"/>
      <c r="T334" s="265"/>
      <c r="AT334" s="266" t="s">
        <v>184</v>
      </c>
      <c r="AU334" s="266" t="s">
        <v>94</v>
      </c>
      <c r="AV334" s="15" t="s">
        <v>180</v>
      </c>
      <c r="AW334" s="15" t="s">
        <v>48</v>
      </c>
      <c r="AX334" s="15" t="s">
        <v>25</v>
      </c>
      <c r="AY334" s="266" t="s">
        <v>173</v>
      </c>
    </row>
    <row r="335" spans="2:65" s="1" customFormat="1" ht="31.5" customHeight="1">
      <c r="B335" s="43"/>
      <c r="C335" s="207" t="s">
        <v>508</v>
      </c>
      <c r="D335" s="207" t="s">
        <v>175</v>
      </c>
      <c r="E335" s="208" t="s">
        <v>509</v>
      </c>
      <c r="F335" s="209" t="s">
        <v>510</v>
      </c>
      <c r="G335" s="210" t="s">
        <v>206</v>
      </c>
      <c r="H335" s="211">
        <v>149.8</v>
      </c>
      <c r="I335" s="212"/>
      <c r="J335" s="213">
        <f>ROUND(I335*H335,2)</f>
        <v>0</v>
      </c>
      <c r="K335" s="209" t="s">
        <v>179</v>
      </c>
      <c r="L335" s="63"/>
      <c r="M335" s="214" t="s">
        <v>84</v>
      </c>
      <c r="N335" s="215" t="s">
        <v>56</v>
      </c>
      <c r="O335" s="44"/>
      <c r="P335" s="216">
        <f>O335*H335</f>
        <v>0</v>
      </c>
      <c r="Q335" s="216">
        <v>0.00126</v>
      </c>
      <c r="R335" s="216">
        <f>Q335*H335</f>
        <v>0.18874800000000003</v>
      </c>
      <c r="S335" s="216">
        <v>0</v>
      </c>
      <c r="T335" s="217">
        <f>S335*H335</f>
        <v>0</v>
      </c>
      <c r="AR335" s="25" t="s">
        <v>180</v>
      </c>
      <c r="AT335" s="25" t="s">
        <v>175</v>
      </c>
      <c r="AU335" s="25" t="s">
        <v>94</v>
      </c>
      <c r="AY335" s="25" t="s">
        <v>173</v>
      </c>
      <c r="BE335" s="218">
        <f>IF(N335="základní",J335,0)</f>
        <v>0</v>
      </c>
      <c r="BF335" s="218">
        <f>IF(N335="snížená",J335,0)</f>
        <v>0</v>
      </c>
      <c r="BG335" s="218">
        <f>IF(N335="zákl. přenesená",J335,0)</f>
        <v>0</v>
      </c>
      <c r="BH335" s="218">
        <f>IF(N335="sníž. přenesená",J335,0)</f>
        <v>0</v>
      </c>
      <c r="BI335" s="218">
        <f>IF(N335="nulová",J335,0)</f>
        <v>0</v>
      </c>
      <c r="BJ335" s="25" t="s">
        <v>25</v>
      </c>
      <c r="BK335" s="218">
        <f>ROUND(I335*H335,2)</f>
        <v>0</v>
      </c>
      <c r="BL335" s="25" t="s">
        <v>180</v>
      </c>
      <c r="BM335" s="25" t="s">
        <v>511</v>
      </c>
    </row>
    <row r="336" spans="2:51" s="12" customFormat="1" ht="13.5">
      <c r="B336" s="222"/>
      <c r="C336" s="223"/>
      <c r="D336" s="219" t="s">
        <v>184</v>
      </c>
      <c r="E336" s="224" t="s">
        <v>84</v>
      </c>
      <c r="F336" s="225" t="s">
        <v>447</v>
      </c>
      <c r="G336" s="223"/>
      <c r="H336" s="226" t="s">
        <v>84</v>
      </c>
      <c r="I336" s="227"/>
      <c r="J336" s="223"/>
      <c r="K336" s="223"/>
      <c r="L336" s="228"/>
      <c r="M336" s="229"/>
      <c r="N336" s="230"/>
      <c r="O336" s="230"/>
      <c r="P336" s="230"/>
      <c r="Q336" s="230"/>
      <c r="R336" s="230"/>
      <c r="S336" s="230"/>
      <c r="T336" s="231"/>
      <c r="AT336" s="232" t="s">
        <v>184</v>
      </c>
      <c r="AU336" s="232" t="s">
        <v>94</v>
      </c>
      <c r="AV336" s="12" t="s">
        <v>25</v>
      </c>
      <c r="AW336" s="12" t="s">
        <v>48</v>
      </c>
      <c r="AX336" s="12" t="s">
        <v>86</v>
      </c>
      <c r="AY336" s="232" t="s">
        <v>173</v>
      </c>
    </row>
    <row r="337" spans="2:51" s="13" customFormat="1" ht="13.5">
      <c r="B337" s="233"/>
      <c r="C337" s="234"/>
      <c r="D337" s="219" t="s">
        <v>184</v>
      </c>
      <c r="E337" s="235" t="s">
        <v>84</v>
      </c>
      <c r="F337" s="236" t="s">
        <v>512</v>
      </c>
      <c r="G337" s="234"/>
      <c r="H337" s="237">
        <v>149.8</v>
      </c>
      <c r="I337" s="238"/>
      <c r="J337" s="234"/>
      <c r="K337" s="234"/>
      <c r="L337" s="239"/>
      <c r="M337" s="240"/>
      <c r="N337" s="241"/>
      <c r="O337" s="241"/>
      <c r="P337" s="241"/>
      <c r="Q337" s="241"/>
      <c r="R337" s="241"/>
      <c r="S337" s="241"/>
      <c r="T337" s="242"/>
      <c r="AT337" s="243" t="s">
        <v>184</v>
      </c>
      <c r="AU337" s="243" t="s">
        <v>94</v>
      </c>
      <c r="AV337" s="13" t="s">
        <v>94</v>
      </c>
      <c r="AW337" s="13" t="s">
        <v>48</v>
      </c>
      <c r="AX337" s="13" t="s">
        <v>86</v>
      </c>
      <c r="AY337" s="243" t="s">
        <v>173</v>
      </c>
    </row>
    <row r="338" spans="2:51" s="14" customFormat="1" ht="13.5">
      <c r="B338" s="244"/>
      <c r="C338" s="245"/>
      <c r="D338" s="219" t="s">
        <v>184</v>
      </c>
      <c r="E338" s="246" t="s">
        <v>84</v>
      </c>
      <c r="F338" s="247" t="s">
        <v>188</v>
      </c>
      <c r="G338" s="245"/>
      <c r="H338" s="248">
        <v>149.8</v>
      </c>
      <c r="I338" s="249"/>
      <c r="J338" s="245"/>
      <c r="K338" s="245"/>
      <c r="L338" s="250"/>
      <c r="M338" s="251"/>
      <c r="N338" s="252"/>
      <c r="O338" s="252"/>
      <c r="P338" s="252"/>
      <c r="Q338" s="252"/>
      <c r="R338" s="252"/>
      <c r="S338" s="252"/>
      <c r="T338" s="253"/>
      <c r="AT338" s="254" t="s">
        <v>184</v>
      </c>
      <c r="AU338" s="254" t="s">
        <v>94</v>
      </c>
      <c r="AV338" s="14" t="s">
        <v>189</v>
      </c>
      <c r="AW338" s="14" t="s">
        <v>48</v>
      </c>
      <c r="AX338" s="14" t="s">
        <v>86</v>
      </c>
      <c r="AY338" s="254" t="s">
        <v>173</v>
      </c>
    </row>
    <row r="339" spans="2:51" s="15" customFormat="1" ht="13.5">
      <c r="B339" s="255"/>
      <c r="C339" s="256"/>
      <c r="D339" s="257" t="s">
        <v>184</v>
      </c>
      <c r="E339" s="258" t="s">
        <v>84</v>
      </c>
      <c r="F339" s="259" t="s">
        <v>190</v>
      </c>
      <c r="G339" s="256"/>
      <c r="H339" s="260">
        <v>149.8</v>
      </c>
      <c r="I339" s="261"/>
      <c r="J339" s="256"/>
      <c r="K339" s="256"/>
      <c r="L339" s="262"/>
      <c r="M339" s="263"/>
      <c r="N339" s="264"/>
      <c r="O339" s="264"/>
      <c r="P339" s="264"/>
      <c r="Q339" s="264"/>
      <c r="R339" s="264"/>
      <c r="S339" s="264"/>
      <c r="T339" s="265"/>
      <c r="AT339" s="266" t="s">
        <v>184</v>
      </c>
      <c r="AU339" s="266" t="s">
        <v>94</v>
      </c>
      <c r="AV339" s="15" t="s">
        <v>180</v>
      </c>
      <c r="AW339" s="15" t="s">
        <v>48</v>
      </c>
      <c r="AX339" s="15" t="s">
        <v>25</v>
      </c>
      <c r="AY339" s="266" t="s">
        <v>173</v>
      </c>
    </row>
    <row r="340" spans="2:65" s="1" customFormat="1" ht="44.25" customHeight="1">
      <c r="B340" s="43"/>
      <c r="C340" s="207" t="s">
        <v>513</v>
      </c>
      <c r="D340" s="207" t="s">
        <v>175</v>
      </c>
      <c r="E340" s="208" t="s">
        <v>514</v>
      </c>
      <c r="F340" s="209" t="s">
        <v>515</v>
      </c>
      <c r="G340" s="210" t="s">
        <v>206</v>
      </c>
      <c r="H340" s="211">
        <v>149.8</v>
      </c>
      <c r="I340" s="212"/>
      <c r="J340" s="213">
        <f>ROUND(I340*H340,2)</f>
        <v>0</v>
      </c>
      <c r="K340" s="209" t="s">
        <v>179</v>
      </c>
      <c r="L340" s="63"/>
      <c r="M340" s="214" t="s">
        <v>84</v>
      </c>
      <c r="N340" s="215" t="s">
        <v>56</v>
      </c>
      <c r="O340" s="44"/>
      <c r="P340" s="216">
        <f>O340*H340</f>
        <v>0</v>
      </c>
      <c r="Q340" s="216">
        <v>0</v>
      </c>
      <c r="R340" s="216">
        <f>Q340*H340</f>
        <v>0</v>
      </c>
      <c r="S340" s="216">
        <v>0</v>
      </c>
      <c r="T340" s="217">
        <f>S340*H340</f>
        <v>0</v>
      </c>
      <c r="AR340" s="25" t="s">
        <v>180</v>
      </c>
      <c r="AT340" s="25" t="s">
        <v>175</v>
      </c>
      <c r="AU340" s="25" t="s">
        <v>94</v>
      </c>
      <c r="AY340" s="25" t="s">
        <v>173</v>
      </c>
      <c r="BE340" s="218">
        <f>IF(N340="základní",J340,0)</f>
        <v>0</v>
      </c>
      <c r="BF340" s="218">
        <f>IF(N340="snížená",J340,0)</f>
        <v>0</v>
      </c>
      <c r="BG340" s="218">
        <f>IF(N340="zákl. přenesená",J340,0)</f>
        <v>0</v>
      </c>
      <c r="BH340" s="218">
        <f>IF(N340="sníž. přenesená",J340,0)</f>
        <v>0</v>
      </c>
      <c r="BI340" s="218">
        <f>IF(N340="nulová",J340,0)</f>
        <v>0</v>
      </c>
      <c r="BJ340" s="25" t="s">
        <v>25</v>
      </c>
      <c r="BK340" s="218">
        <f>ROUND(I340*H340,2)</f>
        <v>0</v>
      </c>
      <c r="BL340" s="25" t="s">
        <v>180</v>
      </c>
      <c r="BM340" s="25" t="s">
        <v>516</v>
      </c>
    </row>
    <row r="341" spans="2:65" s="1" customFormat="1" ht="44.25" customHeight="1">
      <c r="B341" s="43"/>
      <c r="C341" s="207" t="s">
        <v>517</v>
      </c>
      <c r="D341" s="207" t="s">
        <v>175</v>
      </c>
      <c r="E341" s="208" t="s">
        <v>518</v>
      </c>
      <c r="F341" s="209" t="s">
        <v>519</v>
      </c>
      <c r="G341" s="210" t="s">
        <v>206</v>
      </c>
      <c r="H341" s="211">
        <v>149.8</v>
      </c>
      <c r="I341" s="212"/>
      <c r="J341" s="213">
        <f>ROUND(I341*H341,2)</f>
        <v>0</v>
      </c>
      <c r="K341" s="209" t="s">
        <v>179</v>
      </c>
      <c r="L341" s="63"/>
      <c r="M341" s="214" t="s">
        <v>84</v>
      </c>
      <c r="N341" s="215" t="s">
        <v>56</v>
      </c>
      <c r="O341" s="44"/>
      <c r="P341" s="216">
        <f>O341*H341</f>
        <v>0</v>
      </c>
      <c r="Q341" s="216">
        <v>0.00059</v>
      </c>
      <c r="R341" s="216">
        <f>Q341*H341</f>
        <v>0.08838200000000002</v>
      </c>
      <c r="S341" s="216">
        <v>0</v>
      </c>
      <c r="T341" s="217">
        <f>S341*H341</f>
        <v>0</v>
      </c>
      <c r="AR341" s="25" t="s">
        <v>180</v>
      </c>
      <c r="AT341" s="25" t="s">
        <v>175</v>
      </c>
      <c r="AU341" s="25" t="s">
        <v>94</v>
      </c>
      <c r="AY341" s="25" t="s">
        <v>173</v>
      </c>
      <c r="BE341" s="218">
        <f>IF(N341="základní",J341,0)</f>
        <v>0</v>
      </c>
      <c r="BF341" s="218">
        <f>IF(N341="snížená",J341,0)</f>
        <v>0</v>
      </c>
      <c r="BG341" s="218">
        <f>IF(N341="zákl. přenesená",J341,0)</f>
        <v>0</v>
      </c>
      <c r="BH341" s="218">
        <f>IF(N341="sníž. přenesená",J341,0)</f>
        <v>0</v>
      </c>
      <c r="BI341" s="218">
        <f>IF(N341="nulová",J341,0)</f>
        <v>0</v>
      </c>
      <c r="BJ341" s="25" t="s">
        <v>25</v>
      </c>
      <c r="BK341" s="218">
        <f>ROUND(I341*H341,2)</f>
        <v>0</v>
      </c>
      <c r="BL341" s="25" t="s">
        <v>180</v>
      </c>
      <c r="BM341" s="25" t="s">
        <v>520</v>
      </c>
    </row>
    <row r="342" spans="2:65" s="1" customFormat="1" ht="44.25" customHeight="1">
      <c r="B342" s="43"/>
      <c r="C342" s="207" t="s">
        <v>521</v>
      </c>
      <c r="D342" s="207" t="s">
        <v>175</v>
      </c>
      <c r="E342" s="208" t="s">
        <v>522</v>
      </c>
      <c r="F342" s="209" t="s">
        <v>523</v>
      </c>
      <c r="G342" s="210" t="s">
        <v>206</v>
      </c>
      <c r="H342" s="211">
        <v>229.67</v>
      </c>
      <c r="I342" s="212"/>
      <c r="J342" s="213">
        <f>ROUND(I342*H342,2)</f>
        <v>0</v>
      </c>
      <c r="K342" s="209" t="s">
        <v>179</v>
      </c>
      <c r="L342" s="63"/>
      <c r="M342" s="214" t="s">
        <v>84</v>
      </c>
      <c r="N342" s="215" t="s">
        <v>56</v>
      </c>
      <c r="O342" s="44"/>
      <c r="P342" s="216">
        <f>O342*H342</f>
        <v>0</v>
      </c>
      <c r="Q342" s="216">
        <v>0.17402</v>
      </c>
      <c r="R342" s="216">
        <f>Q342*H342</f>
        <v>39.9671734</v>
      </c>
      <c r="S342" s="216">
        <v>0</v>
      </c>
      <c r="T342" s="217">
        <f>S342*H342</f>
        <v>0</v>
      </c>
      <c r="AR342" s="25" t="s">
        <v>180</v>
      </c>
      <c r="AT342" s="25" t="s">
        <v>175</v>
      </c>
      <c r="AU342" s="25" t="s">
        <v>94</v>
      </c>
      <c r="AY342" s="25" t="s">
        <v>173</v>
      </c>
      <c r="BE342" s="218">
        <f>IF(N342="základní",J342,0)</f>
        <v>0</v>
      </c>
      <c r="BF342" s="218">
        <f>IF(N342="snížená",J342,0)</f>
        <v>0</v>
      </c>
      <c r="BG342" s="218">
        <f>IF(N342="zákl. přenesená",J342,0)</f>
        <v>0</v>
      </c>
      <c r="BH342" s="218">
        <f>IF(N342="sníž. přenesená",J342,0)</f>
        <v>0</v>
      </c>
      <c r="BI342" s="218">
        <f>IF(N342="nulová",J342,0)</f>
        <v>0</v>
      </c>
      <c r="BJ342" s="25" t="s">
        <v>25</v>
      </c>
      <c r="BK342" s="218">
        <f>ROUND(I342*H342,2)</f>
        <v>0</v>
      </c>
      <c r="BL342" s="25" t="s">
        <v>180</v>
      </c>
      <c r="BM342" s="25" t="s">
        <v>524</v>
      </c>
    </row>
    <row r="343" spans="2:51" s="12" customFormat="1" ht="13.5">
      <c r="B343" s="222"/>
      <c r="C343" s="223"/>
      <c r="D343" s="219" t="s">
        <v>184</v>
      </c>
      <c r="E343" s="224" t="s">
        <v>84</v>
      </c>
      <c r="F343" s="225" t="s">
        <v>525</v>
      </c>
      <c r="G343" s="223"/>
      <c r="H343" s="226" t="s">
        <v>84</v>
      </c>
      <c r="I343" s="227"/>
      <c r="J343" s="223"/>
      <c r="K343" s="223"/>
      <c r="L343" s="228"/>
      <c r="M343" s="229"/>
      <c r="N343" s="230"/>
      <c r="O343" s="230"/>
      <c r="P343" s="230"/>
      <c r="Q343" s="230"/>
      <c r="R343" s="230"/>
      <c r="S343" s="230"/>
      <c r="T343" s="231"/>
      <c r="AT343" s="232" t="s">
        <v>184</v>
      </c>
      <c r="AU343" s="232" t="s">
        <v>94</v>
      </c>
      <c r="AV343" s="12" t="s">
        <v>25</v>
      </c>
      <c r="AW343" s="12" t="s">
        <v>48</v>
      </c>
      <c r="AX343" s="12" t="s">
        <v>86</v>
      </c>
      <c r="AY343" s="232" t="s">
        <v>173</v>
      </c>
    </row>
    <row r="344" spans="2:51" s="13" customFormat="1" ht="13.5">
      <c r="B344" s="233"/>
      <c r="C344" s="234"/>
      <c r="D344" s="219" t="s">
        <v>184</v>
      </c>
      <c r="E344" s="235" t="s">
        <v>84</v>
      </c>
      <c r="F344" s="236" t="s">
        <v>526</v>
      </c>
      <c r="G344" s="234"/>
      <c r="H344" s="237">
        <v>33</v>
      </c>
      <c r="I344" s="238"/>
      <c r="J344" s="234"/>
      <c r="K344" s="234"/>
      <c r="L344" s="239"/>
      <c r="M344" s="240"/>
      <c r="N344" s="241"/>
      <c r="O344" s="241"/>
      <c r="P344" s="241"/>
      <c r="Q344" s="241"/>
      <c r="R344" s="241"/>
      <c r="S344" s="241"/>
      <c r="T344" s="242"/>
      <c r="AT344" s="243" t="s">
        <v>184</v>
      </c>
      <c r="AU344" s="243" t="s">
        <v>94</v>
      </c>
      <c r="AV344" s="13" t="s">
        <v>94</v>
      </c>
      <c r="AW344" s="13" t="s">
        <v>48</v>
      </c>
      <c r="AX344" s="13" t="s">
        <v>86</v>
      </c>
      <c r="AY344" s="243" t="s">
        <v>173</v>
      </c>
    </row>
    <row r="345" spans="2:51" s="13" customFormat="1" ht="13.5">
      <c r="B345" s="233"/>
      <c r="C345" s="234"/>
      <c r="D345" s="219" t="s">
        <v>184</v>
      </c>
      <c r="E345" s="235" t="s">
        <v>84</v>
      </c>
      <c r="F345" s="236" t="s">
        <v>527</v>
      </c>
      <c r="G345" s="234"/>
      <c r="H345" s="237">
        <v>64.19</v>
      </c>
      <c r="I345" s="238"/>
      <c r="J345" s="234"/>
      <c r="K345" s="234"/>
      <c r="L345" s="239"/>
      <c r="M345" s="240"/>
      <c r="N345" s="241"/>
      <c r="O345" s="241"/>
      <c r="P345" s="241"/>
      <c r="Q345" s="241"/>
      <c r="R345" s="241"/>
      <c r="S345" s="241"/>
      <c r="T345" s="242"/>
      <c r="AT345" s="243" t="s">
        <v>184</v>
      </c>
      <c r="AU345" s="243" t="s">
        <v>94</v>
      </c>
      <c r="AV345" s="13" t="s">
        <v>94</v>
      </c>
      <c r="AW345" s="13" t="s">
        <v>48</v>
      </c>
      <c r="AX345" s="13" t="s">
        <v>86</v>
      </c>
      <c r="AY345" s="243" t="s">
        <v>173</v>
      </c>
    </row>
    <row r="346" spans="2:51" s="13" customFormat="1" ht="13.5">
      <c r="B346" s="233"/>
      <c r="C346" s="234"/>
      <c r="D346" s="219" t="s">
        <v>184</v>
      </c>
      <c r="E346" s="235" t="s">
        <v>84</v>
      </c>
      <c r="F346" s="236" t="s">
        <v>528</v>
      </c>
      <c r="G346" s="234"/>
      <c r="H346" s="237">
        <v>39.6</v>
      </c>
      <c r="I346" s="238"/>
      <c r="J346" s="234"/>
      <c r="K346" s="234"/>
      <c r="L346" s="239"/>
      <c r="M346" s="240"/>
      <c r="N346" s="241"/>
      <c r="O346" s="241"/>
      <c r="P346" s="241"/>
      <c r="Q346" s="241"/>
      <c r="R346" s="241"/>
      <c r="S346" s="241"/>
      <c r="T346" s="242"/>
      <c r="AT346" s="243" t="s">
        <v>184</v>
      </c>
      <c r="AU346" s="243" t="s">
        <v>94</v>
      </c>
      <c r="AV346" s="13" t="s">
        <v>94</v>
      </c>
      <c r="AW346" s="13" t="s">
        <v>48</v>
      </c>
      <c r="AX346" s="13" t="s">
        <v>86</v>
      </c>
      <c r="AY346" s="243" t="s">
        <v>173</v>
      </c>
    </row>
    <row r="347" spans="2:51" s="13" customFormat="1" ht="13.5">
      <c r="B347" s="233"/>
      <c r="C347" s="234"/>
      <c r="D347" s="219" t="s">
        <v>184</v>
      </c>
      <c r="E347" s="235" t="s">
        <v>84</v>
      </c>
      <c r="F347" s="236" t="s">
        <v>529</v>
      </c>
      <c r="G347" s="234"/>
      <c r="H347" s="237">
        <v>39.6</v>
      </c>
      <c r="I347" s="238"/>
      <c r="J347" s="234"/>
      <c r="K347" s="234"/>
      <c r="L347" s="239"/>
      <c r="M347" s="240"/>
      <c r="N347" s="241"/>
      <c r="O347" s="241"/>
      <c r="P347" s="241"/>
      <c r="Q347" s="241"/>
      <c r="R347" s="241"/>
      <c r="S347" s="241"/>
      <c r="T347" s="242"/>
      <c r="AT347" s="243" t="s">
        <v>184</v>
      </c>
      <c r="AU347" s="243" t="s">
        <v>94</v>
      </c>
      <c r="AV347" s="13" t="s">
        <v>94</v>
      </c>
      <c r="AW347" s="13" t="s">
        <v>48</v>
      </c>
      <c r="AX347" s="13" t="s">
        <v>86</v>
      </c>
      <c r="AY347" s="243" t="s">
        <v>173</v>
      </c>
    </row>
    <row r="348" spans="2:51" s="13" customFormat="1" ht="13.5">
      <c r="B348" s="233"/>
      <c r="C348" s="234"/>
      <c r="D348" s="219" t="s">
        <v>184</v>
      </c>
      <c r="E348" s="235" t="s">
        <v>84</v>
      </c>
      <c r="F348" s="236" t="s">
        <v>530</v>
      </c>
      <c r="G348" s="234"/>
      <c r="H348" s="237">
        <v>26.64</v>
      </c>
      <c r="I348" s="238"/>
      <c r="J348" s="234"/>
      <c r="K348" s="234"/>
      <c r="L348" s="239"/>
      <c r="M348" s="240"/>
      <c r="N348" s="241"/>
      <c r="O348" s="241"/>
      <c r="P348" s="241"/>
      <c r="Q348" s="241"/>
      <c r="R348" s="241"/>
      <c r="S348" s="241"/>
      <c r="T348" s="242"/>
      <c r="AT348" s="243" t="s">
        <v>184</v>
      </c>
      <c r="AU348" s="243" t="s">
        <v>94</v>
      </c>
      <c r="AV348" s="13" t="s">
        <v>94</v>
      </c>
      <c r="AW348" s="13" t="s">
        <v>48</v>
      </c>
      <c r="AX348" s="13" t="s">
        <v>86</v>
      </c>
      <c r="AY348" s="243" t="s">
        <v>173</v>
      </c>
    </row>
    <row r="349" spans="2:51" s="13" customFormat="1" ht="13.5">
      <c r="B349" s="233"/>
      <c r="C349" s="234"/>
      <c r="D349" s="219" t="s">
        <v>184</v>
      </c>
      <c r="E349" s="235" t="s">
        <v>84</v>
      </c>
      <c r="F349" s="236" t="s">
        <v>531</v>
      </c>
      <c r="G349" s="234"/>
      <c r="H349" s="237">
        <v>26.64</v>
      </c>
      <c r="I349" s="238"/>
      <c r="J349" s="234"/>
      <c r="K349" s="234"/>
      <c r="L349" s="239"/>
      <c r="M349" s="240"/>
      <c r="N349" s="241"/>
      <c r="O349" s="241"/>
      <c r="P349" s="241"/>
      <c r="Q349" s="241"/>
      <c r="R349" s="241"/>
      <c r="S349" s="241"/>
      <c r="T349" s="242"/>
      <c r="AT349" s="243" t="s">
        <v>184</v>
      </c>
      <c r="AU349" s="243" t="s">
        <v>94</v>
      </c>
      <c r="AV349" s="13" t="s">
        <v>94</v>
      </c>
      <c r="AW349" s="13" t="s">
        <v>48</v>
      </c>
      <c r="AX349" s="13" t="s">
        <v>86</v>
      </c>
      <c r="AY349" s="243" t="s">
        <v>173</v>
      </c>
    </row>
    <row r="350" spans="2:51" s="14" customFormat="1" ht="13.5">
      <c r="B350" s="244"/>
      <c r="C350" s="245"/>
      <c r="D350" s="219" t="s">
        <v>184</v>
      </c>
      <c r="E350" s="246" t="s">
        <v>84</v>
      </c>
      <c r="F350" s="247" t="s">
        <v>188</v>
      </c>
      <c r="G350" s="245"/>
      <c r="H350" s="248">
        <v>229.67</v>
      </c>
      <c r="I350" s="249"/>
      <c r="J350" s="245"/>
      <c r="K350" s="245"/>
      <c r="L350" s="250"/>
      <c r="M350" s="251"/>
      <c r="N350" s="252"/>
      <c r="O350" s="252"/>
      <c r="P350" s="252"/>
      <c r="Q350" s="252"/>
      <c r="R350" s="252"/>
      <c r="S350" s="252"/>
      <c r="T350" s="253"/>
      <c r="AT350" s="254" t="s">
        <v>184</v>
      </c>
      <c r="AU350" s="254" t="s">
        <v>94</v>
      </c>
      <c r="AV350" s="14" t="s">
        <v>189</v>
      </c>
      <c r="AW350" s="14" t="s">
        <v>48</v>
      </c>
      <c r="AX350" s="14" t="s">
        <v>86</v>
      </c>
      <c r="AY350" s="254" t="s">
        <v>173</v>
      </c>
    </row>
    <row r="351" spans="2:51" s="15" customFormat="1" ht="13.5">
      <c r="B351" s="255"/>
      <c r="C351" s="256"/>
      <c r="D351" s="219" t="s">
        <v>184</v>
      </c>
      <c r="E351" s="267" t="s">
        <v>84</v>
      </c>
      <c r="F351" s="268" t="s">
        <v>190</v>
      </c>
      <c r="G351" s="256"/>
      <c r="H351" s="269">
        <v>229.67</v>
      </c>
      <c r="I351" s="261"/>
      <c r="J351" s="256"/>
      <c r="K351" s="256"/>
      <c r="L351" s="262"/>
      <c r="M351" s="263"/>
      <c r="N351" s="264"/>
      <c r="O351" s="264"/>
      <c r="P351" s="264"/>
      <c r="Q351" s="264"/>
      <c r="R351" s="264"/>
      <c r="S351" s="264"/>
      <c r="T351" s="265"/>
      <c r="AT351" s="266" t="s">
        <v>184</v>
      </c>
      <c r="AU351" s="266" t="s">
        <v>94</v>
      </c>
      <c r="AV351" s="15" t="s">
        <v>180</v>
      </c>
      <c r="AW351" s="15" t="s">
        <v>48</v>
      </c>
      <c r="AX351" s="15" t="s">
        <v>25</v>
      </c>
      <c r="AY351" s="266" t="s">
        <v>173</v>
      </c>
    </row>
    <row r="352" spans="2:63" s="11" customFormat="1" ht="29.85" customHeight="1">
      <c r="B352" s="190"/>
      <c r="C352" s="191"/>
      <c r="D352" s="204" t="s">
        <v>85</v>
      </c>
      <c r="E352" s="205" t="s">
        <v>180</v>
      </c>
      <c r="F352" s="205" t="s">
        <v>532</v>
      </c>
      <c r="G352" s="191"/>
      <c r="H352" s="191"/>
      <c r="I352" s="194"/>
      <c r="J352" s="206">
        <f>BK352</f>
        <v>0</v>
      </c>
      <c r="K352" s="191"/>
      <c r="L352" s="196"/>
      <c r="M352" s="197"/>
      <c r="N352" s="198"/>
      <c r="O352" s="198"/>
      <c r="P352" s="199">
        <f>SUM(P353:P373)</f>
        <v>0</v>
      </c>
      <c r="Q352" s="198"/>
      <c r="R352" s="199">
        <f>SUM(R353:R373)</f>
        <v>54.37094543999999</v>
      </c>
      <c r="S352" s="198"/>
      <c r="T352" s="200">
        <f>SUM(T353:T373)</f>
        <v>0</v>
      </c>
      <c r="AR352" s="201" t="s">
        <v>25</v>
      </c>
      <c r="AT352" s="202" t="s">
        <v>85</v>
      </c>
      <c r="AU352" s="202" t="s">
        <v>25</v>
      </c>
      <c r="AY352" s="201" t="s">
        <v>173</v>
      </c>
      <c r="BK352" s="203">
        <f>SUM(BK353:BK373)</f>
        <v>0</v>
      </c>
    </row>
    <row r="353" spans="2:65" s="1" customFormat="1" ht="44.25" customHeight="1">
      <c r="B353" s="43"/>
      <c r="C353" s="207" t="s">
        <v>533</v>
      </c>
      <c r="D353" s="207" t="s">
        <v>175</v>
      </c>
      <c r="E353" s="208" t="s">
        <v>534</v>
      </c>
      <c r="F353" s="209" t="s">
        <v>535</v>
      </c>
      <c r="G353" s="210" t="s">
        <v>178</v>
      </c>
      <c r="H353" s="211">
        <v>21.924</v>
      </c>
      <c r="I353" s="212"/>
      <c r="J353" s="213">
        <f>ROUND(I353*H353,2)</f>
        <v>0</v>
      </c>
      <c r="K353" s="209" t="s">
        <v>179</v>
      </c>
      <c r="L353" s="63"/>
      <c r="M353" s="214" t="s">
        <v>84</v>
      </c>
      <c r="N353" s="215" t="s">
        <v>56</v>
      </c>
      <c r="O353" s="44"/>
      <c r="P353" s="216">
        <f>O353*H353</f>
        <v>0</v>
      </c>
      <c r="Q353" s="216">
        <v>2.45336</v>
      </c>
      <c r="R353" s="216">
        <f>Q353*H353</f>
        <v>53.787464639999996</v>
      </c>
      <c r="S353" s="216">
        <v>0</v>
      </c>
      <c r="T353" s="217">
        <f>S353*H353</f>
        <v>0</v>
      </c>
      <c r="AR353" s="25" t="s">
        <v>180</v>
      </c>
      <c r="AT353" s="25" t="s">
        <v>175</v>
      </c>
      <c r="AU353" s="25" t="s">
        <v>94</v>
      </c>
      <c r="AY353" s="25" t="s">
        <v>173</v>
      </c>
      <c r="BE353" s="218">
        <f>IF(N353="základní",J353,0)</f>
        <v>0</v>
      </c>
      <c r="BF353" s="218">
        <f>IF(N353="snížená",J353,0)</f>
        <v>0</v>
      </c>
      <c r="BG353" s="218">
        <f>IF(N353="zákl. přenesená",J353,0)</f>
        <v>0</v>
      </c>
      <c r="BH353" s="218">
        <f>IF(N353="sníž. přenesená",J353,0)</f>
        <v>0</v>
      </c>
      <c r="BI353" s="218">
        <f>IF(N353="nulová",J353,0)</f>
        <v>0</v>
      </c>
      <c r="BJ353" s="25" t="s">
        <v>25</v>
      </c>
      <c r="BK353" s="218">
        <f>ROUND(I353*H353,2)</f>
        <v>0</v>
      </c>
      <c r="BL353" s="25" t="s">
        <v>180</v>
      </c>
      <c r="BM353" s="25" t="s">
        <v>536</v>
      </c>
    </row>
    <row r="354" spans="2:51" s="12" customFormat="1" ht="13.5">
      <c r="B354" s="222"/>
      <c r="C354" s="223"/>
      <c r="D354" s="219" t="s">
        <v>184</v>
      </c>
      <c r="E354" s="224" t="s">
        <v>84</v>
      </c>
      <c r="F354" s="225" t="s">
        <v>447</v>
      </c>
      <c r="G354" s="223"/>
      <c r="H354" s="226" t="s">
        <v>84</v>
      </c>
      <c r="I354" s="227"/>
      <c r="J354" s="223"/>
      <c r="K354" s="223"/>
      <c r="L354" s="228"/>
      <c r="M354" s="229"/>
      <c r="N354" s="230"/>
      <c r="O354" s="230"/>
      <c r="P354" s="230"/>
      <c r="Q354" s="230"/>
      <c r="R354" s="230"/>
      <c r="S354" s="230"/>
      <c r="T354" s="231"/>
      <c r="AT354" s="232" t="s">
        <v>184</v>
      </c>
      <c r="AU354" s="232" t="s">
        <v>94</v>
      </c>
      <c r="AV354" s="12" t="s">
        <v>25</v>
      </c>
      <c r="AW354" s="12" t="s">
        <v>48</v>
      </c>
      <c r="AX354" s="12" t="s">
        <v>86</v>
      </c>
      <c r="AY354" s="232" t="s">
        <v>173</v>
      </c>
    </row>
    <row r="355" spans="2:51" s="13" customFormat="1" ht="13.5">
      <c r="B355" s="233"/>
      <c r="C355" s="234"/>
      <c r="D355" s="219" t="s">
        <v>184</v>
      </c>
      <c r="E355" s="235" t="s">
        <v>84</v>
      </c>
      <c r="F355" s="236" t="s">
        <v>537</v>
      </c>
      <c r="G355" s="234"/>
      <c r="H355" s="237">
        <v>4.716</v>
      </c>
      <c r="I355" s="238"/>
      <c r="J355" s="234"/>
      <c r="K355" s="234"/>
      <c r="L355" s="239"/>
      <c r="M355" s="240"/>
      <c r="N355" s="241"/>
      <c r="O355" s="241"/>
      <c r="P355" s="241"/>
      <c r="Q355" s="241"/>
      <c r="R355" s="241"/>
      <c r="S355" s="241"/>
      <c r="T355" s="242"/>
      <c r="AT355" s="243" t="s">
        <v>184</v>
      </c>
      <c r="AU355" s="243" t="s">
        <v>94</v>
      </c>
      <c r="AV355" s="13" t="s">
        <v>94</v>
      </c>
      <c r="AW355" s="13" t="s">
        <v>48</v>
      </c>
      <c r="AX355" s="13" t="s">
        <v>86</v>
      </c>
      <c r="AY355" s="243" t="s">
        <v>173</v>
      </c>
    </row>
    <row r="356" spans="2:51" s="13" customFormat="1" ht="13.5">
      <c r="B356" s="233"/>
      <c r="C356" s="234"/>
      <c r="D356" s="219" t="s">
        <v>184</v>
      </c>
      <c r="E356" s="235" t="s">
        <v>84</v>
      </c>
      <c r="F356" s="236" t="s">
        <v>538</v>
      </c>
      <c r="G356" s="234"/>
      <c r="H356" s="237">
        <v>4.716</v>
      </c>
      <c r="I356" s="238"/>
      <c r="J356" s="234"/>
      <c r="K356" s="234"/>
      <c r="L356" s="239"/>
      <c r="M356" s="240"/>
      <c r="N356" s="241"/>
      <c r="O356" s="241"/>
      <c r="P356" s="241"/>
      <c r="Q356" s="241"/>
      <c r="R356" s="241"/>
      <c r="S356" s="241"/>
      <c r="T356" s="242"/>
      <c r="AT356" s="243" t="s">
        <v>184</v>
      </c>
      <c r="AU356" s="243" t="s">
        <v>94</v>
      </c>
      <c r="AV356" s="13" t="s">
        <v>94</v>
      </c>
      <c r="AW356" s="13" t="s">
        <v>48</v>
      </c>
      <c r="AX356" s="13" t="s">
        <v>86</v>
      </c>
      <c r="AY356" s="243" t="s">
        <v>173</v>
      </c>
    </row>
    <row r="357" spans="2:51" s="13" customFormat="1" ht="13.5">
      <c r="B357" s="233"/>
      <c r="C357" s="234"/>
      <c r="D357" s="219" t="s">
        <v>184</v>
      </c>
      <c r="E357" s="235" t="s">
        <v>84</v>
      </c>
      <c r="F357" s="236" t="s">
        <v>539</v>
      </c>
      <c r="G357" s="234"/>
      <c r="H357" s="237">
        <v>4.716</v>
      </c>
      <c r="I357" s="238"/>
      <c r="J357" s="234"/>
      <c r="K357" s="234"/>
      <c r="L357" s="239"/>
      <c r="M357" s="240"/>
      <c r="N357" s="241"/>
      <c r="O357" s="241"/>
      <c r="P357" s="241"/>
      <c r="Q357" s="241"/>
      <c r="R357" s="241"/>
      <c r="S357" s="241"/>
      <c r="T357" s="242"/>
      <c r="AT357" s="243" t="s">
        <v>184</v>
      </c>
      <c r="AU357" s="243" t="s">
        <v>94</v>
      </c>
      <c r="AV357" s="13" t="s">
        <v>94</v>
      </c>
      <c r="AW357" s="13" t="s">
        <v>48</v>
      </c>
      <c r="AX357" s="13" t="s">
        <v>86</v>
      </c>
      <c r="AY357" s="243" t="s">
        <v>173</v>
      </c>
    </row>
    <row r="358" spans="2:51" s="13" customFormat="1" ht="13.5">
      <c r="B358" s="233"/>
      <c r="C358" s="234"/>
      <c r="D358" s="219" t="s">
        <v>184</v>
      </c>
      <c r="E358" s="235" t="s">
        <v>84</v>
      </c>
      <c r="F358" s="236" t="s">
        <v>540</v>
      </c>
      <c r="G358" s="234"/>
      <c r="H358" s="237">
        <v>3.888</v>
      </c>
      <c r="I358" s="238"/>
      <c r="J358" s="234"/>
      <c r="K358" s="234"/>
      <c r="L358" s="239"/>
      <c r="M358" s="240"/>
      <c r="N358" s="241"/>
      <c r="O358" s="241"/>
      <c r="P358" s="241"/>
      <c r="Q358" s="241"/>
      <c r="R358" s="241"/>
      <c r="S358" s="241"/>
      <c r="T358" s="242"/>
      <c r="AT358" s="243" t="s">
        <v>184</v>
      </c>
      <c r="AU358" s="243" t="s">
        <v>94</v>
      </c>
      <c r="AV358" s="13" t="s">
        <v>94</v>
      </c>
      <c r="AW358" s="13" t="s">
        <v>48</v>
      </c>
      <c r="AX358" s="13" t="s">
        <v>86</v>
      </c>
      <c r="AY358" s="243" t="s">
        <v>173</v>
      </c>
    </row>
    <row r="359" spans="2:51" s="13" customFormat="1" ht="13.5">
      <c r="B359" s="233"/>
      <c r="C359" s="234"/>
      <c r="D359" s="219" t="s">
        <v>184</v>
      </c>
      <c r="E359" s="235" t="s">
        <v>84</v>
      </c>
      <c r="F359" s="236" t="s">
        <v>541</v>
      </c>
      <c r="G359" s="234"/>
      <c r="H359" s="237">
        <v>3.888</v>
      </c>
      <c r="I359" s="238"/>
      <c r="J359" s="234"/>
      <c r="K359" s="234"/>
      <c r="L359" s="239"/>
      <c r="M359" s="240"/>
      <c r="N359" s="241"/>
      <c r="O359" s="241"/>
      <c r="P359" s="241"/>
      <c r="Q359" s="241"/>
      <c r="R359" s="241"/>
      <c r="S359" s="241"/>
      <c r="T359" s="242"/>
      <c r="AT359" s="243" t="s">
        <v>184</v>
      </c>
      <c r="AU359" s="243" t="s">
        <v>94</v>
      </c>
      <c r="AV359" s="13" t="s">
        <v>94</v>
      </c>
      <c r="AW359" s="13" t="s">
        <v>48</v>
      </c>
      <c r="AX359" s="13" t="s">
        <v>86</v>
      </c>
      <c r="AY359" s="243" t="s">
        <v>173</v>
      </c>
    </row>
    <row r="360" spans="2:51" s="14" customFormat="1" ht="13.5">
      <c r="B360" s="244"/>
      <c r="C360" s="245"/>
      <c r="D360" s="219" t="s">
        <v>184</v>
      </c>
      <c r="E360" s="246" t="s">
        <v>84</v>
      </c>
      <c r="F360" s="247" t="s">
        <v>188</v>
      </c>
      <c r="G360" s="245"/>
      <c r="H360" s="248">
        <v>21.924</v>
      </c>
      <c r="I360" s="249"/>
      <c r="J360" s="245"/>
      <c r="K360" s="245"/>
      <c r="L360" s="250"/>
      <c r="M360" s="251"/>
      <c r="N360" s="252"/>
      <c r="O360" s="252"/>
      <c r="P360" s="252"/>
      <c r="Q360" s="252"/>
      <c r="R360" s="252"/>
      <c r="S360" s="252"/>
      <c r="T360" s="253"/>
      <c r="AT360" s="254" t="s">
        <v>184</v>
      </c>
      <c r="AU360" s="254" t="s">
        <v>94</v>
      </c>
      <c r="AV360" s="14" t="s">
        <v>189</v>
      </c>
      <c r="AW360" s="14" t="s">
        <v>48</v>
      </c>
      <c r="AX360" s="14" t="s">
        <v>86</v>
      </c>
      <c r="AY360" s="254" t="s">
        <v>173</v>
      </c>
    </row>
    <row r="361" spans="2:51" s="15" customFormat="1" ht="13.5">
      <c r="B361" s="255"/>
      <c r="C361" s="256"/>
      <c r="D361" s="257" t="s">
        <v>184</v>
      </c>
      <c r="E361" s="258" t="s">
        <v>84</v>
      </c>
      <c r="F361" s="259" t="s">
        <v>190</v>
      </c>
      <c r="G361" s="256"/>
      <c r="H361" s="260">
        <v>21.924</v>
      </c>
      <c r="I361" s="261"/>
      <c r="J361" s="256"/>
      <c r="K361" s="256"/>
      <c r="L361" s="262"/>
      <c r="M361" s="263"/>
      <c r="N361" s="264"/>
      <c r="O361" s="264"/>
      <c r="P361" s="264"/>
      <c r="Q361" s="264"/>
      <c r="R361" s="264"/>
      <c r="S361" s="264"/>
      <c r="T361" s="265"/>
      <c r="AT361" s="266" t="s">
        <v>184</v>
      </c>
      <c r="AU361" s="266" t="s">
        <v>94</v>
      </c>
      <c r="AV361" s="15" t="s">
        <v>180</v>
      </c>
      <c r="AW361" s="15" t="s">
        <v>48</v>
      </c>
      <c r="AX361" s="15" t="s">
        <v>25</v>
      </c>
      <c r="AY361" s="266" t="s">
        <v>173</v>
      </c>
    </row>
    <row r="362" spans="2:65" s="1" customFormat="1" ht="57" customHeight="1">
      <c r="B362" s="43"/>
      <c r="C362" s="207" t="s">
        <v>542</v>
      </c>
      <c r="D362" s="207" t="s">
        <v>175</v>
      </c>
      <c r="E362" s="208" t="s">
        <v>543</v>
      </c>
      <c r="F362" s="209" t="s">
        <v>544</v>
      </c>
      <c r="G362" s="210" t="s">
        <v>206</v>
      </c>
      <c r="H362" s="211">
        <v>122.58</v>
      </c>
      <c r="I362" s="212"/>
      <c r="J362" s="213">
        <f>ROUND(I362*H362,2)</f>
        <v>0</v>
      </c>
      <c r="K362" s="209" t="s">
        <v>179</v>
      </c>
      <c r="L362" s="63"/>
      <c r="M362" s="214" t="s">
        <v>84</v>
      </c>
      <c r="N362" s="215" t="s">
        <v>56</v>
      </c>
      <c r="O362" s="44"/>
      <c r="P362" s="216">
        <f>O362*H362</f>
        <v>0</v>
      </c>
      <c r="Q362" s="216">
        <v>0.00077</v>
      </c>
      <c r="R362" s="216">
        <f>Q362*H362</f>
        <v>0.09438659999999999</v>
      </c>
      <c r="S362" s="216">
        <v>0</v>
      </c>
      <c r="T362" s="217">
        <f>S362*H362</f>
        <v>0</v>
      </c>
      <c r="AR362" s="25" t="s">
        <v>180</v>
      </c>
      <c r="AT362" s="25" t="s">
        <v>175</v>
      </c>
      <c r="AU362" s="25" t="s">
        <v>94</v>
      </c>
      <c r="AY362" s="25" t="s">
        <v>173</v>
      </c>
      <c r="BE362" s="218">
        <f>IF(N362="základní",J362,0)</f>
        <v>0</v>
      </c>
      <c r="BF362" s="218">
        <f>IF(N362="snížená",J362,0)</f>
        <v>0</v>
      </c>
      <c r="BG362" s="218">
        <f>IF(N362="zákl. přenesená",J362,0)</f>
        <v>0</v>
      </c>
      <c r="BH362" s="218">
        <f>IF(N362="sníž. přenesená",J362,0)</f>
        <v>0</v>
      </c>
      <c r="BI362" s="218">
        <f>IF(N362="nulová",J362,0)</f>
        <v>0</v>
      </c>
      <c r="BJ362" s="25" t="s">
        <v>25</v>
      </c>
      <c r="BK362" s="218">
        <f>ROUND(I362*H362,2)</f>
        <v>0</v>
      </c>
      <c r="BL362" s="25" t="s">
        <v>180</v>
      </c>
      <c r="BM362" s="25" t="s">
        <v>545</v>
      </c>
    </row>
    <row r="363" spans="2:51" s="12" customFormat="1" ht="13.5">
      <c r="B363" s="222"/>
      <c r="C363" s="223"/>
      <c r="D363" s="219" t="s">
        <v>184</v>
      </c>
      <c r="E363" s="224" t="s">
        <v>84</v>
      </c>
      <c r="F363" s="225" t="s">
        <v>447</v>
      </c>
      <c r="G363" s="223"/>
      <c r="H363" s="226" t="s">
        <v>84</v>
      </c>
      <c r="I363" s="227"/>
      <c r="J363" s="223"/>
      <c r="K363" s="223"/>
      <c r="L363" s="228"/>
      <c r="M363" s="229"/>
      <c r="N363" s="230"/>
      <c r="O363" s="230"/>
      <c r="P363" s="230"/>
      <c r="Q363" s="230"/>
      <c r="R363" s="230"/>
      <c r="S363" s="230"/>
      <c r="T363" s="231"/>
      <c r="AT363" s="232" t="s">
        <v>184</v>
      </c>
      <c r="AU363" s="232" t="s">
        <v>94</v>
      </c>
      <c r="AV363" s="12" t="s">
        <v>25</v>
      </c>
      <c r="AW363" s="12" t="s">
        <v>48</v>
      </c>
      <c r="AX363" s="12" t="s">
        <v>86</v>
      </c>
      <c r="AY363" s="232" t="s">
        <v>173</v>
      </c>
    </row>
    <row r="364" spans="2:51" s="13" customFormat="1" ht="13.5">
      <c r="B364" s="233"/>
      <c r="C364" s="234"/>
      <c r="D364" s="219" t="s">
        <v>184</v>
      </c>
      <c r="E364" s="235" t="s">
        <v>84</v>
      </c>
      <c r="F364" s="236" t="s">
        <v>546</v>
      </c>
      <c r="G364" s="234"/>
      <c r="H364" s="237">
        <v>23.58</v>
      </c>
      <c r="I364" s="238"/>
      <c r="J364" s="234"/>
      <c r="K364" s="234"/>
      <c r="L364" s="239"/>
      <c r="M364" s="240"/>
      <c r="N364" s="241"/>
      <c r="O364" s="241"/>
      <c r="P364" s="241"/>
      <c r="Q364" s="241"/>
      <c r="R364" s="241"/>
      <c r="S364" s="241"/>
      <c r="T364" s="242"/>
      <c r="AT364" s="243" t="s">
        <v>184</v>
      </c>
      <c r="AU364" s="243" t="s">
        <v>94</v>
      </c>
      <c r="AV364" s="13" t="s">
        <v>94</v>
      </c>
      <c r="AW364" s="13" t="s">
        <v>48</v>
      </c>
      <c r="AX364" s="13" t="s">
        <v>86</v>
      </c>
      <c r="AY364" s="243" t="s">
        <v>173</v>
      </c>
    </row>
    <row r="365" spans="2:51" s="13" customFormat="1" ht="13.5">
      <c r="B365" s="233"/>
      <c r="C365" s="234"/>
      <c r="D365" s="219" t="s">
        <v>184</v>
      </c>
      <c r="E365" s="235" t="s">
        <v>84</v>
      </c>
      <c r="F365" s="236" t="s">
        <v>547</v>
      </c>
      <c r="G365" s="234"/>
      <c r="H365" s="237">
        <v>23.58</v>
      </c>
      <c r="I365" s="238"/>
      <c r="J365" s="234"/>
      <c r="K365" s="234"/>
      <c r="L365" s="239"/>
      <c r="M365" s="240"/>
      <c r="N365" s="241"/>
      <c r="O365" s="241"/>
      <c r="P365" s="241"/>
      <c r="Q365" s="241"/>
      <c r="R365" s="241"/>
      <c r="S365" s="241"/>
      <c r="T365" s="242"/>
      <c r="AT365" s="243" t="s">
        <v>184</v>
      </c>
      <c r="AU365" s="243" t="s">
        <v>94</v>
      </c>
      <c r="AV365" s="13" t="s">
        <v>94</v>
      </c>
      <c r="AW365" s="13" t="s">
        <v>48</v>
      </c>
      <c r="AX365" s="13" t="s">
        <v>86</v>
      </c>
      <c r="AY365" s="243" t="s">
        <v>173</v>
      </c>
    </row>
    <row r="366" spans="2:51" s="13" customFormat="1" ht="13.5">
      <c r="B366" s="233"/>
      <c r="C366" s="234"/>
      <c r="D366" s="219" t="s">
        <v>184</v>
      </c>
      <c r="E366" s="235" t="s">
        <v>84</v>
      </c>
      <c r="F366" s="236" t="s">
        <v>548</v>
      </c>
      <c r="G366" s="234"/>
      <c r="H366" s="237">
        <v>23.58</v>
      </c>
      <c r="I366" s="238"/>
      <c r="J366" s="234"/>
      <c r="K366" s="234"/>
      <c r="L366" s="239"/>
      <c r="M366" s="240"/>
      <c r="N366" s="241"/>
      <c r="O366" s="241"/>
      <c r="P366" s="241"/>
      <c r="Q366" s="241"/>
      <c r="R366" s="241"/>
      <c r="S366" s="241"/>
      <c r="T366" s="242"/>
      <c r="AT366" s="243" t="s">
        <v>184</v>
      </c>
      <c r="AU366" s="243" t="s">
        <v>94</v>
      </c>
      <c r="AV366" s="13" t="s">
        <v>94</v>
      </c>
      <c r="AW366" s="13" t="s">
        <v>48</v>
      </c>
      <c r="AX366" s="13" t="s">
        <v>86</v>
      </c>
      <c r="AY366" s="243" t="s">
        <v>173</v>
      </c>
    </row>
    <row r="367" spans="2:51" s="13" customFormat="1" ht="13.5">
      <c r="B367" s="233"/>
      <c r="C367" s="234"/>
      <c r="D367" s="219" t="s">
        <v>184</v>
      </c>
      <c r="E367" s="235" t="s">
        <v>84</v>
      </c>
      <c r="F367" s="236" t="s">
        <v>549</v>
      </c>
      <c r="G367" s="234"/>
      <c r="H367" s="237">
        <v>25.92</v>
      </c>
      <c r="I367" s="238"/>
      <c r="J367" s="234"/>
      <c r="K367" s="234"/>
      <c r="L367" s="239"/>
      <c r="M367" s="240"/>
      <c r="N367" s="241"/>
      <c r="O367" s="241"/>
      <c r="P367" s="241"/>
      <c r="Q367" s="241"/>
      <c r="R367" s="241"/>
      <c r="S367" s="241"/>
      <c r="T367" s="242"/>
      <c r="AT367" s="243" t="s">
        <v>184</v>
      </c>
      <c r="AU367" s="243" t="s">
        <v>94</v>
      </c>
      <c r="AV367" s="13" t="s">
        <v>94</v>
      </c>
      <c r="AW367" s="13" t="s">
        <v>48</v>
      </c>
      <c r="AX367" s="13" t="s">
        <v>86</v>
      </c>
      <c r="AY367" s="243" t="s">
        <v>173</v>
      </c>
    </row>
    <row r="368" spans="2:51" s="13" customFormat="1" ht="13.5">
      <c r="B368" s="233"/>
      <c r="C368" s="234"/>
      <c r="D368" s="219" t="s">
        <v>184</v>
      </c>
      <c r="E368" s="235" t="s">
        <v>84</v>
      </c>
      <c r="F368" s="236" t="s">
        <v>550</v>
      </c>
      <c r="G368" s="234"/>
      <c r="H368" s="237">
        <v>25.92</v>
      </c>
      <c r="I368" s="238"/>
      <c r="J368" s="234"/>
      <c r="K368" s="234"/>
      <c r="L368" s="239"/>
      <c r="M368" s="240"/>
      <c r="N368" s="241"/>
      <c r="O368" s="241"/>
      <c r="P368" s="241"/>
      <c r="Q368" s="241"/>
      <c r="R368" s="241"/>
      <c r="S368" s="241"/>
      <c r="T368" s="242"/>
      <c r="AT368" s="243" t="s">
        <v>184</v>
      </c>
      <c r="AU368" s="243" t="s">
        <v>94</v>
      </c>
      <c r="AV368" s="13" t="s">
        <v>94</v>
      </c>
      <c r="AW368" s="13" t="s">
        <v>48</v>
      </c>
      <c r="AX368" s="13" t="s">
        <v>86</v>
      </c>
      <c r="AY368" s="243" t="s">
        <v>173</v>
      </c>
    </row>
    <row r="369" spans="2:51" s="14" customFormat="1" ht="13.5">
      <c r="B369" s="244"/>
      <c r="C369" s="245"/>
      <c r="D369" s="219" t="s">
        <v>184</v>
      </c>
      <c r="E369" s="246" t="s">
        <v>84</v>
      </c>
      <c r="F369" s="247" t="s">
        <v>188</v>
      </c>
      <c r="G369" s="245"/>
      <c r="H369" s="248">
        <v>122.58</v>
      </c>
      <c r="I369" s="249"/>
      <c r="J369" s="245"/>
      <c r="K369" s="245"/>
      <c r="L369" s="250"/>
      <c r="M369" s="251"/>
      <c r="N369" s="252"/>
      <c r="O369" s="252"/>
      <c r="P369" s="252"/>
      <c r="Q369" s="252"/>
      <c r="R369" s="252"/>
      <c r="S369" s="252"/>
      <c r="T369" s="253"/>
      <c r="AT369" s="254" t="s">
        <v>184</v>
      </c>
      <c r="AU369" s="254" t="s">
        <v>94</v>
      </c>
      <c r="AV369" s="14" t="s">
        <v>189</v>
      </c>
      <c r="AW369" s="14" t="s">
        <v>48</v>
      </c>
      <c r="AX369" s="14" t="s">
        <v>86</v>
      </c>
      <c r="AY369" s="254" t="s">
        <v>173</v>
      </c>
    </row>
    <row r="370" spans="2:51" s="15" customFormat="1" ht="13.5">
      <c r="B370" s="255"/>
      <c r="C370" s="256"/>
      <c r="D370" s="257" t="s">
        <v>184</v>
      </c>
      <c r="E370" s="258" t="s">
        <v>84</v>
      </c>
      <c r="F370" s="259" t="s">
        <v>190</v>
      </c>
      <c r="G370" s="256"/>
      <c r="H370" s="260">
        <v>122.58</v>
      </c>
      <c r="I370" s="261"/>
      <c r="J370" s="256"/>
      <c r="K370" s="256"/>
      <c r="L370" s="262"/>
      <c r="M370" s="263"/>
      <c r="N370" s="264"/>
      <c r="O370" s="264"/>
      <c r="P370" s="264"/>
      <c r="Q370" s="264"/>
      <c r="R370" s="264"/>
      <c r="S370" s="264"/>
      <c r="T370" s="265"/>
      <c r="AT370" s="266" t="s">
        <v>184</v>
      </c>
      <c r="AU370" s="266" t="s">
        <v>94</v>
      </c>
      <c r="AV370" s="15" t="s">
        <v>180</v>
      </c>
      <c r="AW370" s="15" t="s">
        <v>48</v>
      </c>
      <c r="AX370" s="15" t="s">
        <v>25</v>
      </c>
      <c r="AY370" s="266" t="s">
        <v>173</v>
      </c>
    </row>
    <row r="371" spans="2:65" s="1" customFormat="1" ht="57" customHeight="1">
      <c r="B371" s="43"/>
      <c r="C371" s="207" t="s">
        <v>551</v>
      </c>
      <c r="D371" s="207" t="s">
        <v>175</v>
      </c>
      <c r="E371" s="208" t="s">
        <v>552</v>
      </c>
      <c r="F371" s="209" t="s">
        <v>553</v>
      </c>
      <c r="G371" s="210" t="s">
        <v>206</v>
      </c>
      <c r="H371" s="211">
        <v>122.58</v>
      </c>
      <c r="I371" s="212"/>
      <c r="J371" s="213">
        <f>ROUND(I371*H371,2)</f>
        <v>0</v>
      </c>
      <c r="K371" s="209" t="s">
        <v>179</v>
      </c>
      <c r="L371" s="63"/>
      <c r="M371" s="214" t="s">
        <v>84</v>
      </c>
      <c r="N371" s="215" t="s">
        <v>56</v>
      </c>
      <c r="O371" s="44"/>
      <c r="P371" s="216">
        <f>O371*H371</f>
        <v>0</v>
      </c>
      <c r="Q371" s="216">
        <v>0</v>
      </c>
      <c r="R371" s="216">
        <f>Q371*H371</f>
        <v>0</v>
      </c>
      <c r="S371" s="216">
        <v>0</v>
      </c>
      <c r="T371" s="217">
        <f>S371*H371</f>
        <v>0</v>
      </c>
      <c r="AR371" s="25" t="s">
        <v>180</v>
      </c>
      <c r="AT371" s="25" t="s">
        <v>175</v>
      </c>
      <c r="AU371" s="25" t="s">
        <v>94</v>
      </c>
      <c r="AY371" s="25" t="s">
        <v>173</v>
      </c>
      <c r="BE371" s="218">
        <f>IF(N371="základní",J371,0)</f>
        <v>0</v>
      </c>
      <c r="BF371" s="218">
        <f>IF(N371="snížená",J371,0)</f>
        <v>0</v>
      </c>
      <c r="BG371" s="218">
        <f>IF(N371="zákl. přenesená",J371,0)</f>
        <v>0</v>
      </c>
      <c r="BH371" s="218">
        <f>IF(N371="sníž. přenesená",J371,0)</f>
        <v>0</v>
      </c>
      <c r="BI371" s="218">
        <f>IF(N371="nulová",J371,0)</f>
        <v>0</v>
      </c>
      <c r="BJ371" s="25" t="s">
        <v>25</v>
      </c>
      <c r="BK371" s="218">
        <f>ROUND(I371*H371,2)</f>
        <v>0</v>
      </c>
      <c r="BL371" s="25" t="s">
        <v>180</v>
      </c>
      <c r="BM371" s="25" t="s">
        <v>554</v>
      </c>
    </row>
    <row r="372" spans="2:65" s="1" customFormat="1" ht="57" customHeight="1">
      <c r="B372" s="43"/>
      <c r="C372" s="207" t="s">
        <v>555</v>
      </c>
      <c r="D372" s="207" t="s">
        <v>175</v>
      </c>
      <c r="E372" s="208" t="s">
        <v>556</v>
      </c>
      <c r="F372" s="209" t="s">
        <v>557</v>
      </c>
      <c r="G372" s="210" t="s">
        <v>206</v>
      </c>
      <c r="H372" s="211">
        <v>122.58</v>
      </c>
      <c r="I372" s="212"/>
      <c r="J372" s="213">
        <f>ROUND(I372*H372,2)</f>
        <v>0</v>
      </c>
      <c r="K372" s="209" t="s">
        <v>179</v>
      </c>
      <c r="L372" s="63"/>
      <c r="M372" s="214" t="s">
        <v>84</v>
      </c>
      <c r="N372" s="215" t="s">
        <v>56</v>
      </c>
      <c r="O372" s="44"/>
      <c r="P372" s="216">
        <f>O372*H372</f>
        <v>0</v>
      </c>
      <c r="Q372" s="216">
        <v>0.00399</v>
      </c>
      <c r="R372" s="216">
        <f>Q372*H372</f>
        <v>0.4890941999999999</v>
      </c>
      <c r="S372" s="216">
        <v>0</v>
      </c>
      <c r="T372" s="217">
        <f>S372*H372</f>
        <v>0</v>
      </c>
      <c r="AR372" s="25" t="s">
        <v>180</v>
      </c>
      <c r="AT372" s="25" t="s">
        <v>175</v>
      </c>
      <c r="AU372" s="25" t="s">
        <v>94</v>
      </c>
      <c r="AY372" s="25" t="s">
        <v>173</v>
      </c>
      <c r="BE372" s="218">
        <f>IF(N372="základní",J372,0)</f>
        <v>0</v>
      </c>
      <c r="BF372" s="218">
        <f>IF(N372="snížená",J372,0)</f>
        <v>0</v>
      </c>
      <c r="BG372" s="218">
        <f>IF(N372="zákl. přenesená",J372,0)</f>
        <v>0</v>
      </c>
      <c r="BH372" s="218">
        <f>IF(N372="sníž. přenesená",J372,0)</f>
        <v>0</v>
      </c>
      <c r="BI372" s="218">
        <f>IF(N372="nulová",J372,0)</f>
        <v>0</v>
      </c>
      <c r="BJ372" s="25" t="s">
        <v>25</v>
      </c>
      <c r="BK372" s="218">
        <f>ROUND(I372*H372,2)</f>
        <v>0</v>
      </c>
      <c r="BL372" s="25" t="s">
        <v>180</v>
      </c>
      <c r="BM372" s="25" t="s">
        <v>558</v>
      </c>
    </row>
    <row r="373" spans="2:65" s="1" customFormat="1" ht="57" customHeight="1">
      <c r="B373" s="43"/>
      <c r="C373" s="207" t="s">
        <v>559</v>
      </c>
      <c r="D373" s="207" t="s">
        <v>175</v>
      </c>
      <c r="E373" s="208" t="s">
        <v>560</v>
      </c>
      <c r="F373" s="209" t="s">
        <v>561</v>
      </c>
      <c r="G373" s="210" t="s">
        <v>206</v>
      </c>
      <c r="H373" s="211">
        <v>122.58</v>
      </c>
      <c r="I373" s="212"/>
      <c r="J373" s="213">
        <f>ROUND(I373*H373,2)</f>
        <v>0</v>
      </c>
      <c r="K373" s="209" t="s">
        <v>179</v>
      </c>
      <c r="L373" s="63"/>
      <c r="M373" s="214" t="s">
        <v>84</v>
      </c>
      <c r="N373" s="215" t="s">
        <v>56</v>
      </c>
      <c r="O373" s="44"/>
      <c r="P373" s="216">
        <f>O373*H373</f>
        <v>0</v>
      </c>
      <c r="Q373" s="216">
        <v>0</v>
      </c>
      <c r="R373" s="216">
        <f>Q373*H373</f>
        <v>0</v>
      </c>
      <c r="S373" s="216">
        <v>0</v>
      </c>
      <c r="T373" s="217">
        <f>S373*H373</f>
        <v>0</v>
      </c>
      <c r="AR373" s="25" t="s">
        <v>180</v>
      </c>
      <c r="AT373" s="25" t="s">
        <v>175</v>
      </c>
      <c r="AU373" s="25" t="s">
        <v>94</v>
      </c>
      <c r="AY373" s="25" t="s">
        <v>173</v>
      </c>
      <c r="BE373" s="218">
        <f>IF(N373="základní",J373,0)</f>
        <v>0</v>
      </c>
      <c r="BF373" s="218">
        <f>IF(N373="snížená",J373,0)</f>
        <v>0</v>
      </c>
      <c r="BG373" s="218">
        <f>IF(N373="zákl. přenesená",J373,0)</f>
        <v>0</v>
      </c>
      <c r="BH373" s="218">
        <f>IF(N373="sníž. přenesená",J373,0)</f>
        <v>0</v>
      </c>
      <c r="BI373" s="218">
        <f>IF(N373="nulová",J373,0)</f>
        <v>0</v>
      </c>
      <c r="BJ373" s="25" t="s">
        <v>25</v>
      </c>
      <c r="BK373" s="218">
        <f>ROUND(I373*H373,2)</f>
        <v>0</v>
      </c>
      <c r="BL373" s="25" t="s">
        <v>180</v>
      </c>
      <c r="BM373" s="25" t="s">
        <v>562</v>
      </c>
    </row>
    <row r="374" spans="2:63" s="11" customFormat="1" ht="29.85" customHeight="1">
      <c r="B374" s="190"/>
      <c r="C374" s="191"/>
      <c r="D374" s="204" t="s">
        <v>85</v>
      </c>
      <c r="E374" s="205" t="s">
        <v>219</v>
      </c>
      <c r="F374" s="205" t="s">
        <v>563</v>
      </c>
      <c r="G374" s="191"/>
      <c r="H374" s="191"/>
      <c r="I374" s="194"/>
      <c r="J374" s="206">
        <f>BK374</f>
        <v>0</v>
      </c>
      <c r="K374" s="191"/>
      <c r="L374" s="196"/>
      <c r="M374" s="197"/>
      <c r="N374" s="198"/>
      <c r="O374" s="198"/>
      <c r="P374" s="199">
        <f>SUM(P375:P465)</f>
        <v>0</v>
      </c>
      <c r="Q374" s="198"/>
      <c r="R374" s="199">
        <f>SUM(R375:R465)</f>
        <v>1226.1022513100002</v>
      </c>
      <c r="S374" s="198"/>
      <c r="T374" s="200">
        <f>SUM(T375:T465)</f>
        <v>0</v>
      </c>
      <c r="AR374" s="201" t="s">
        <v>25</v>
      </c>
      <c r="AT374" s="202" t="s">
        <v>85</v>
      </c>
      <c r="AU374" s="202" t="s">
        <v>25</v>
      </c>
      <c r="AY374" s="201" t="s">
        <v>173</v>
      </c>
      <c r="BK374" s="203">
        <f>SUM(BK375:BK465)</f>
        <v>0</v>
      </c>
    </row>
    <row r="375" spans="2:65" s="1" customFormat="1" ht="31.5" customHeight="1">
      <c r="B375" s="43"/>
      <c r="C375" s="207" t="s">
        <v>564</v>
      </c>
      <c r="D375" s="207" t="s">
        <v>175</v>
      </c>
      <c r="E375" s="208" t="s">
        <v>565</v>
      </c>
      <c r="F375" s="209" t="s">
        <v>566</v>
      </c>
      <c r="G375" s="210" t="s">
        <v>206</v>
      </c>
      <c r="H375" s="211">
        <v>459.34</v>
      </c>
      <c r="I375" s="212"/>
      <c r="J375" s="213">
        <f>ROUND(I375*H375,2)</f>
        <v>0</v>
      </c>
      <c r="K375" s="209" t="s">
        <v>179</v>
      </c>
      <c r="L375" s="63"/>
      <c r="M375" s="214" t="s">
        <v>84</v>
      </c>
      <c r="N375" s="215" t="s">
        <v>56</v>
      </c>
      <c r="O375" s="44"/>
      <c r="P375" s="216">
        <f>O375*H375</f>
        <v>0</v>
      </c>
      <c r="Q375" s="216">
        <v>0.00735</v>
      </c>
      <c r="R375" s="216">
        <f>Q375*H375</f>
        <v>3.376149</v>
      </c>
      <c r="S375" s="216">
        <v>0</v>
      </c>
      <c r="T375" s="217">
        <f>S375*H375</f>
        <v>0</v>
      </c>
      <c r="AR375" s="25" t="s">
        <v>180</v>
      </c>
      <c r="AT375" s="25" t="s">
        <v>175</v>
      </c>
      <c r="AU375" s="25" t="s">
        <v>94</v>
      </c>
      <c r="AY375" s="25" t="s">
        <v>173</v>
      </c>
      <c r="BE375" s="218">
        <f>IF(N375="základní",J375,0)</f>
        <v>0</v>
      </c>
      <c r="BF375" s="218">
        <f>IF(N375="snížená",J375,0)</f>
        <v>0</v>
      </c>
      <c r="BG375" s="218">
        <f>IF(N375="zákl. přenesená",J375,0)</f>
        <v>0</v>
      </c>
      <c r="BH375" s="218">
        <f>IF(N375="sníž. přenesená",J375,0)</f>
        <v>0</v>
      </c>
      <c r="BI375" s="218">
        <f>IF(N375="nulová",J375,0)</f>
        <v>0</v>
      </c>
      <c r="BJ375" s="25" t="s">
        <v>25</v>
      </c>
      <c r="BK375" s="218">
        <f>ROUND(I375*H375,2)</f>
        <v>0</v>
      </c>
      <c r="BL375" s="25" t="s">
        <v>180</v>
      </c>
      <c r="BM375" s="25" t="s">
        <v>567</v>
      </c>
    </row>
    <row r="376" spans="2:51" s="12" customFormat="1" ht="13.5">
      <c r="B376" s="222"/>
      <c r="C376" s="223"/>
      <c r="D376" s="219" t="s">
        <v>184</v>
      </c>
      <c r="E376" s="224" t="s">
        <v>84</v>
      </c>
      <c r="F376" s="225" t="s">
        <v>525</v>
      </c>
      <c r="G376" s="223"/>
      <c r="H376" s="226" t="s">
        <v>84</v>
      </c>
      <c r="I376" s="227"/>
      <c r="J376" s="223"/>
      <c r="K376" s="223"/>
      <c r="L376" s="228"/>
      <c r="M376" s="229"/>
      <c r="N376" s="230"/>
      <c r="O376" s="230"/>
      <c r="P376" s="230"/>
      <c r="Q376" s="230"/>
      <c r="R376" s="230"/>
      <c r="S376" s="230"/>
      <c r="T376" s="231"/>
      <c r="AT376" s="232" t="s">
        <v>184</v>
      </c>
      <c r="AU376" s="232" t="s">
        <v>94</v>
      </c>
      <c r="AV376" s="12" t="s">
        <v>25</v>
      </c>
      <c r="AW376" s="12" t="s">
        <v>48</v>
      </c>
      <c r="AX376" s="12" t="s">
        <v>86</v>
      </c>
      <c r="AY376" s="232" t="s">
        <v>173</v>
      </c>
    </row>
    <row r="377" spans="2:51" s="13" customFormat="1" ht="13.5">
      <c r="B377" s="233"/>
      <c r="C377" s="234"/>
      <c r="D377" s="219" t="s">
        <v>184</v>
      </c>
      <c r="E377" s="235" t="s">
        <v>84</v>
      </c>
      <c r="F377" s="236" t="s">
        <v>568</v>
      </c>
      <c r="G377" s="234"/>
      <c r="H377" s="237">
        <v>66</v>
      </c>
      <c r="I377" s="238"/>
      <c r="J377" s="234"/>
      <c r="K377" s="234"/>
      <c r="L377" s="239"/>
      <c r="M377" s="240"/>
      <c r="N377" s="241"/>
      <c r="O377" s="241"/>
      <c r="P377" s="241"/>
      <c r="Q377" s="241"/>
      <c r="R377" s="241"/>
      <c r="S377" s="241"/>
      <c r="T377" s="242"/>
      <c r="AT377" s="243" t="s">
        <v>184</v>
      </c>
      <c r="AU377" s="243" t="s">
        <v>94</v>
      </c>
      <c r="AV377" s="13" t="s">
        <v>94</v>
      </c>
      <c r="AW377" s="13" t="s">
        <v>48</v>
      </c>
      <c r="AX377" s="13" t="s">
        <v>86</v>
      </c>
      <c r="AY377" s="243" t="s">
        <v>173</v>
      </c>
    </row>
    <row r="378" spans="2:51" s="13" customFormat="1" ht="13.5">
      <c r="B378" s="233"/>
      <c r="C378" s="234"/>
      <c r="D378" s="219" t="s">
        <v>184</v>
      </c>
      <c r="E378" s="235" t="s">
        <v>84</v>
      </c>
      <c r="F378" s="236" t="s">
        <v>569</v>
      </c>
      <c r="G378" s="234"/>
      <c r="H378" s="237">
        <v>128.38</v>
      </c>
      <c r="I378" s="238"/>
      <c r="J378" s="234"/>
      <c r="K378" s="234"/>
      <c r="L378" s="239"/>
      <c r="M378" s="240"/>
      <c r="N378" s="241"/>
      <c r="O378" s="241"/>
      <c r="P378" s="241"/>
      <c r="Q378" s="241"/>
      <c r="R378" s="241"/>
      <c r="S378" s="241"/>
      <c r="T378" s="242"/>
      <c r="AT378" s="243" t="s">
        <v>184</v>
      </c>
      <c r="AU378" s="243" t="s">
        <v>94</v>
      </c>
      <c r="AV378" s="13" t="s">
        <v>94</v>
      </c>
      <c r="AW378" s="13" t="s">
        <v>48</v>
      </c>
      <c r="AX378" s="13" t="s">
        <v>86</v>
      </c>
      <c r="AY378" s="243" t="s">
        <v>173</v>
      </c>
    </row>
    <row r="379" spans="2:51" s="13" customFormat="1" ht="13.5">
      <c r="B379" s="233"/>
      <c r="C379" s="234"/>
      <c r="D379" s="219" t="s">
        <v>184</v>
      </c>
      <c r="E379" s="235" t="s">
        <v>84</v>
      </c>
      <c r="F379" s="236" t="s">
        <v>570</v>
      </c>
      <c r="G379" s="234"/>
      <c r="H379" s="237">
        <v>79.2</v>
      </c>
      <c r="I379" s="238"/>
      <c r="J379" s="234"/>
      <c r="K379" s="234"/>
      <c r="L379" s="239"/>
      <c r="M379" s="240"/>
      <c r="N379" s="241"/>
      <c r="O379" s="241"/>
      <c r="P379" s="241"/>
      <c r="Q379" s="241"/>
      <c r="R379" s="241"/>
      <c r="S379" s="241"/>
      <c r="T379" s="242"/>
      <c r="AT379" s="243" t="s">
        <v>184</v>
      </c>
      <c r="AU379" s="243" t="s">
        <v>94</v>
      </c>
      <c r="AV379" s="13" t="s">
        <v>94</v>
      </c>
      <c r="AW379" s="13" t="s">
        <v>48</v>
      </c>
      <c r="AX379" s="13" t="s">
        <v>86</v>
      </c>
      <c r="AY379" s="243" t="s">
        <v>173</v>
      </c>
    </row>
    <row r="380" spans="2:51" s="13" customFormat="1" ht="13.5">
      <c r="B380" s="233"/>
      <c r="C380" s="234"/>
      <c r="D380" s="219" t="s">
        <v>184</v>
      </c>
      <c r="E380" s="235" t="s">
        <v>84</v>
      </c>
      <c r="F380" s="236" t="s">
        <v>571</v>
      </c>
      <c r="G380" s="234"/>
      <c r="H380" s="237">
        <v>79.2</v>
      </c>
      <c r="I380" s="238"/>
      <c r="J380" s="234"/>
      <c r="K380" s="234"/>
      <c r="L380" s="239"/>
      <c r="M380" s="240"/>
      <c r="N380" s="241"/>
      <c r="O380" s="241"/>
      <c r="P380" s="241"/>
      <c r="Q380" s="241"/>
      <c r="R380" s="241"/>
      <c r="S380" s="241"/>
      <c r="T380" s="242"/>
      <c r="AT380" s="243" t="s">
        <v>184</v>
      </c>
      <c r="AU380" s="243" t="s">
        <v>94</v>
      </c>
      <c r="AV380" s="13" t="s">
        <v>94</v>
      </c>
      <c r="AW380" s="13" t="s">
        <v>48</v>
      </c>
      <c r="AX380" s="13" t="s">
        <v>86</v>
      </c>
      <c r="AY380" s="243" t="s">
        <v>173</v>
      </c>
    </row>
    <row r="381" spans="2:51" s="13" customFormat="1" ht="13.5">
      <c r="B381" s="233"/>
      <c r="C381" s="234"/>
      <c r="D381" s="219" t="s">
        <v>184</v>
      </c>
      <c r="E381" s="235" t="s">
        <v>84</v>
      </c>
      <c r="F381" s="236" t="s">
        <v>572</v>
      </c>
      <c r="G381" s="234"/>
      <c r="H381" s="237">
        <v>53.28</v>
      </c>
      <c r="I381" s="238"/>
      <c r="J381" s="234"/>
      <c r="K381" s="234"/>
      <c r="L381" s="239"/>
      <c r="M381" s="240"/>
      <c r="N381" s="241"/>
      <c r="O381" s="241"/>
      <c r="P381" s="241"/>
      <c r="Q381" s="241"/>
      <c r="R381" s="241"/>
      <c r="S381" s="241"/>
      <c r="T381" s="242"/>
      <c r="AT381" s="243" t="s">
        <v>184</v>
      </c>
      <c r="AU381" s="243" t="s">
        <v>94</v>
      </c>
      <c r="AV381" s="13" t="s">
        <v>94</v>
      </c>
      <c r="AW381" s="13" t="s">
        <v>48</v>
      </c>
      <c r="AX381" s="13" t="s">
        <v>86</v>
      </c>
      <c r="AY381" s="243" t="s">
        <v>173</v>
      </c>
    </row>
    <row r="382" spans="2:51" s="13" customFormat="1" ht="13.5">
      <c r="B382" s="233"/>
      <c r="C382" s="234"/>
      <c r="D382" s="219" t="s">
        <v>184</v>
      </c>
      <c r="E382" s="235" t="s">
        <v>84</v>
      </c>
      <c r="F382" s="236" t="s">
        <v>573</v>
      </c>
      <c r="G382" s="234"/>
      <c r="H382" s="237">
        <v>53.28</v>
      </c>
      <c r="I382" s="238"/>
      <c r="J382" s="234"/>
      <c r="K382" s="234"/>
      <c r="L382" s="239"/>
      <c r="M382" s="240"/>
      <c r="N382" s="241"/>
      <c r="O382" s="241"/>
      <c r="P382" s="241"/>
      <c r="Q382" s="241"/>
      <c r="R382" s="241"/>
      <c r="S382" s="241"/>
      <c r="T382" s="242"/>
      <c r="AT382" s="243" t="s">
        <v>184</v>
      </c>
      <c r="AU382" s="243" t="s">
        <v>94</v>
      </c>
      <c r="AV382" s="13" t="s">
        <v>94</v>
      </c>
      <c r="AW382" s="13" t="s">
        <v>48</v>
      </c>
      <c r="AX382" s="13" t="s">
        <v>86</v>
      </c>
      <c r="AY382" s="243" t="s">
        <v>173</v>
      </c>
    </row>
    <row r="383" spans="2:51" s="14" customFormat="1" ht="13.5">
      <c r="B383" s="244"/>
      <c r="C383" s="245"/>
      <c r="D383" s="219" t="s">
        <v>184</v>
      </c>
      <c r="E383" s="246" t="s">
        <v>84</v>
      </c>
      <c r="F383" s="247" t="s">
        <v>188</v>
      </c>
      <c r="G383" s="245"/>
      <c r="H383" s="248">
        <v>459.34</v>
      </c>
      <c r="I383" s="249"/>
      <c r="J383" s="245"/>
      <c r="K383" s="245"/>
      <c r="L383" s="250"/>
      <c r="M383" s="251"/>
      <c r="N383" s="252"/>
      <c r="O383" s="252"/>
      <c r="P383" s="252"/>
      <c r="Q383" s="252"/>
      <c r="R383" s="252"/>
      <c r="S383" s="252"/>
      <c r="T383" s="253"/>
      <c r="AT383" s="254" t="s">
        <v>184</v>
      </c>
      <c r="AU383" s="254" t="s">
        <v>94</v>
      </c>
      <c r="AV383" s="14" t="s">
        <v>189</v>
      </c>
      <c r="AW383" s="14" t="s">
        <v>48</v>
      </c>
      <c r="AX383" s="14" t="s">
        <v>86</v>
      </c>
      <c r="AY383" s="254" t="s">
        <v>173</v>
      </c>
    </row>
    <row r="384" spans="2:51" s="15" customFormat="1" ht="13.5">
      <c r="B384" s="255"/>
      <c r="C384" s="256"/>
      <c r="D384" s="257" t="s">
        <v>184</v>
      </c>
      <c r="E384" s="258" t="s">
        <v>84</v>
      </c>
      <c r="F384" s="259" t="s">
        <v>190</v>
      </c>
      <c r="G384" s="256"/>
      <c r="H384" s="260">
        <v>459.34</v>
      </c>
      <c r="I384" s="261"/>
      <c r="J384" s="256"/>
      <c r="K384" s="256"/>
      <c r="L384" s="262"/>
      <c r="M384" s="263"/>
      <c r="N384" s="264"/>
      <c r="O384" s="264"/>
      <c r="P384" s="264"/>
      <c r="Q384" s="264"/>
      <c r="R384" s="264"/>
      <c r="S384" s="264"/>
      <c r="T384" s="265"/>
      <c r="AT384" s="266" t="s">
        <v>184</v>
      </c>
      <c r="AU384" s="266" t="s">
        <v>94</v>
      </c>
      <c r="AV384" s="15" t="s">
        <v>180</v>
      </c>
      <c r="AW384" s="15" t="s">
        <v>48</v>
      </c>
      <c r="AX384" s="15" t="s">
        <v>25</v>
      </c>
      <c r="AY384" s="266" t="s">
        <v>173</v>
      </c>
    </row>
    <row r="385" spans="2:65" s="1" customFormat="1" ht="31.5" customHeight="1">
      <c r="B385" s="43"/>
      <c r="C385" s="207" t="s">
        <v>574</v>
      </c>
      <c r="D385" s="207" t="s">
        <v>175</v>
      </c>
      <c r="E385" s="208" t="s">
        <v>575</v>
      </c>
      <c r="F385" s="209" t="s">
        <v>576</v>
      </c>
      <c r="G385" s="210" t="s">
        <v>206</v>
      </c>
      <c r="H385" s="211">
        <v>459.34</v>
      </c>
      <c r="I385" s="212"/>
      <c r="J385" s="213">
        <f>ROUND(I385*H385,2)</f>
        <v>0</v>
      </c>
      <c r="K385" s="209" t="s">
        <v>84</v>
      </c>
      <c r="L385" s="63"/>
      <c r="M385" s="214" t="s">
        <v>84</v>
      </c>
      <c r="N385" s="215" t="s">
        <v>56</v>
      </c>
      <c r="O385" s="44"/>
      <c r="P385" s="216">
        <f>O385*H385</f>
        <v>0</v>
      </c>
      <c r="Q385" s="216">
        <v>0.0308</v>
      </c>
      <c r="R385" s="216">
        <f>Q385*H385</f>
        <v>14.147672</v>
      </c>
      <c r="S385" s="216">
        <v>0</v>
      </c>
      <c r="T385" s="217">
        <f>S385*H385</f>
        <v>0</v>
      </c>
      <c r="AR385" s="25" t="s">
        <v>180</v>
      </c>
      <c r="AT385" s="25" t="s">
        <v>175</v>
      </c>
      <c r="AU385" s="25" t="s">
        <v>94</v>
      </c>
      <c r="AY385" s="25" t="s">
        <v>173</v>
      </c>
      <c r="BE385" s="218">
        <f>IF(N385="základní",J385,0)</f>
        <v>0</v>
      </c>
      <c r="BF385" s="218">
        <f>IF(N385="snížená",J385,0)</f>
        <v>0</v>
      </c>
      <c r="BG385" s="218">
        <f>IF(N385="zákl. přenesená",J385,0)</f>
        <v>0</v>
      </c>
      <c r="BH385" s="218">
        <f>IF(N385="sníž. přenesená",J385,0)</f>
        <v>0</v>
      </c>
      <c r="BI385" s="218">
        <f>IF(N385="nulová",J385,0)</f>
        <v>0</v>
      </c>
      <c r="BJ385" s="25" t="s">
        <v>25</v>
      </c>
      <c r="BK385" s="218">
        <f>ROUND(I385*H385,2)</f>
        <v>0</v>
      </c>
      <c r="BL385" s="25" t="s">
        <v>180</v>
      </c>
      <c r="BM385" s="25" t="s">
        <v>577</v>
      </c>
    </row>
    <row r="386" spans="2:47" s="1" customFormat="1" ht="54">
      <c r="B386" s="43"/>
      <c r="C386" s="65"/>
      <c r="D386" s="219" t="s">
        <v>182</v>
      </c>
      <c r="E386" s="65"/>
      <c r="F386" s="220" t="s">
        <v>578</v>
      </c>
      <c r="G386" s="65"/>
      <c r="H386" s="65"/>
      <c r="I386" s="175"/>
      <c r="J386" s="65"/>
      <c r="K386" s="65"/>
      <c r="L386" s="63"/>
      <c r="M386" s="221"/>
      <c r="N386" s="44"/>
      <c r="O386" s="44"/>
      <c r="P386" s="44"/>
      <c r="Q386" s="44"/>
      <c r="R386" s="44"/>
      <c r="S386" s="44"/>
      <c r="T386" s="80"/>
      <c r="AT386" s="25" t="s">
        <v>182</v>
      </c>
      <c r="AU386" s="25" t="s">
        <v>94</v>
      </c>
    </row>
    <row r="387" spans="2:51" s="12" customFormat="1" ht="13.5">
      <c r="B387" s="222"/>
      <c r="C387" s="223"/>
      <c r="D387" s="219" t="s">
        <v>184</v>
      </c>
      <c r="E387" s="224" t="s">
        <v>84</v>
      </c>
      <c r="F387" s="225" t="s">
        <v>525</v>
      </c>
      <c r="G387" s="223"/>
      <c r="H387" s="226" t="s">
        <v>84</v>
      </c>
      <c r="I387" s="227"/>
      <c r="J387" s="223"/>
      <c r="K387" s="223"/>
      <c r="L387" s="228"/>
      <c r="M387" s="229"/>
      <c r="N387" s="230"/>
      <c r="O387" s="230"/>
      <c r="P387" s="230"/>
      <c r="Q387" s="230"/>
      <c r="R387" s="230"/>
      <c r="S387" s="230"/>
      <c r="T387" s="231"/>
      <c r="AT387" s="232" t="s">
        <v>184</v>
      </c>
      <c r="AU387" s="232" t="s">
        <v>94</v>
      </c>
      <c r="AV387" s="12" t="s">
        <v>25</v>
      </c>
      <c r="AW387" s="12" t="s">
        <v>48</v>
      </c>
      <c r="AX387" s="12" t="s">
        <v>86</v>
      </c>
      <c r="AY387" s="232" t="s">
        <v>173</v>
      </c>
    </row>
    <row r="388" spans="2:51" s="13" customFormat="1" ht="13.5">
      <c r="B388" s="233"/>
      <c r="C388" s="234"/>
      <c r="D388" s="219" t="s">
        <v>184</v>
      </c>
      <c r="E388" s="235" t="s">
        <v>84</v>
      </c>
      <c r="F388" s="236" t="s">
        <v>568</v>
      </c>
      <c r="G388" s="234"/>
      <c r="H388" s="237">
        <v>66</v>
      </c>
      <c r="I388" s="238"/>
      <c r="J388" s="234"/>
      <c r="K388" s="234"/>
      <c r="L388" s="239"/>
      <c r="M388" s="240"/>
      <c r="N388" s="241"/>
      <c r="O388" s="241"/>
      <c r="P388" s="241"/>
      <c r="Q388" s="241"/>
      <c r="R388" s="241"/>
      <c r="S388" s="241"/>
      <c r="T388" s="242"/>
      <c r="AT388" s="243" t="s">
        <v>184</v>
      </c>
      <c r="AU388" s="243" t="s">
        <v>94</v>
      </c>
      <c r="AV388" s="13" t="s">
        <v>94</v>
      </c>
      <c r="AW388" s="13" t="s">
        <v>48</v>
      </c>
      <c r="AX388" s="13" t="s">
        <v>86</v>
      </c>
      <c r="AY388" s="243" t="s">
        <v>173</v>
      </c>
    </row>
    <row r="389" spans="2:51" s="13" customFormat="1" ht="13.5">
      <c r="B389" s="233"/>
      <c r="C389" s="234"/>
      <c r="D389" s="219" t="s">
        <v>184</v>
      </c>
      <c r="E389" s="235" t="s">
        <v>84</v>
      </c>
      <c r="F389" s="236" t="s">
        <v>569</v>
      </c>
      <c r="G389" s="234"/>
      <c r="H389" s="237">
        <v>128.38</v>
      </c>
      <c r="I389" s="238"/>
      <c r="J389" s="234"/>
      <c r="K389" s="234"/>
      <c r="L389" s="239"/>
      <c r="M389" s="240"/>
      <c r="N389" s="241"/>
      <c r="O389" s="241"/>
      <c r="P389" s="241"/>
      <c r="Q389" s="241"/>
      <c r="R389" s="241"/>
      <c r="S389" s="241"/>
      <c r="T389" s="242"/>
      <c r="AT389" s="243" t="s">
        <v>184</v>
      </c>
      <c r="AU389" s="243" t="s">
        <v>94</v>
      </c>
      <c r="AV389" s="13" t="s">
        <v>94</v>
      </c>
      <c r="AW389" s="13" t="s">
        <v>48</v>
      </c>
      <c r="AX389" s="13" t="s">
        <v>86</v>
      </c>
      <c r="AY389" s="243" t="s">
        <v>173</v>
      </c>
    </row>
    <row r="390" spans="2:51" s="13" customFormat="1" ht="13.5">
      <c r="B390" s="233"/>
      <c r="C390" s="234"/>
      <c r="D390" s="219" t="s">
        <v>184</v>
      </c>
      <c r="E390" s="235" t="s">
        <v>84</v>
      </c>
      <c r="F390" s="236" t="s">
        <v>570</v>
      </c>
      <c r="G390" s="234"/>
      <c r="H390" s="237">
        <v>79.2</v>
      </c>
      <c r="I390" s="238"/>
      <c r="J390" s="234"/>
      <c r="K390" s="234"/>
      <c r="L390" s="239"/>
      <c r="M390" s="240"/>
      <c r="N390" s="241"/>
      <c r="O390" s="241"/>
      <c r="P390" s="241"/>
      <c r="Q390" s="241"/>
      <c r="R390" s="241"/>
      <c r="S390" s="241"/>
      <c r="T390" s="242"/>
      <c r="AT390" s="243" t="s">
        <v>184</v>
      </c>
      <c r="AU390" s="243" t="s">
        <v>94</v>
      </c>
      <c r="AV390" s="13" t="s">
        <v>94</v>
      </c>
      <c r="AW390" s="13" t="s">
        <v>48</v>
      </c>
      <c r="AX390" s="13" t="s">
        <v>86</v>
      </c>
      <c r="AY390" s="243" t="s">
        <v>173</v>
      </c>
    </row>
    <row r="391" spans="2:51" s="13" customFormat="1" ht="13.5">
      <c r="B391" s="233"/>
      <c r="C391" s="234"/>
      <c r="D391" s="219" t="s">
        <v>184</v>
      </c>
      <c r="E391" s="235" t="s">
        <v>84</v>
      </c>
      <c r="F391" s="236" t="s">
        <v>571</v>
      </c>
      <c r="G391" s="234"/>
      <c r="H391" s="237">
        <v>79.2</v>
      </c>
      <c r="I391" s="238"/>
      <c r="J391" s="234"/>
      <c r="K391" s="234"/>
      <c r="L391" s="239"/>
      <c r="M391" s="240"/>
      <c r="N391" s="241"/>
      <c r="O391" s="241"/>
      <c r="P391" s="241"/>
      <c r="Q391" s="241"/>
      <c r="R391" s="241"/>
      <c r="S391" s="241"/>
      <c r="T391" s="242"/>
      <c r="AT391" s="243" t="s">
        <v>184</v>
      </c>
      <c r="AU391" s="243" t="s">
        <v>94</v>
      </c>
      <c r="AV391" s="13" t="s">
        <v>94</v>
      </c>
      <c r="AW391" s="13" t="s">
        <v>48</v>
      </c>
      <c r="AX391" s="13" t="s">
        <v>86</v>
      </c>
      <c r="AY391" s="243" t="s">
        <v>173</v>
      </c>
    </row>
    <row r="392" spans="2:51" s="13" customFormat="1" ht="13.5">
      <c r="B392" s="233"/>
      <c r="C392" s="234"/>
      <c r="D392" s="219" t="s">
        <v>184</v>
      </c>
      <c r="E392" s="235" t="s">
        <v>84</v>
      </c>
      <c r="F392" s="236" t="s">
        <v>572</v>
      </c>
      <c r="G392" s="234"/>
      <c r="H392" s="237">
        <v>53.28</v>
      </c>
      <c r="I392" s="238"/>
      <c r="J392" s="234"/>
      <c r="K392" s="234"/>
      <c r="L392" s="239"/>
      <c r="M392" s="240"/>
      <c r="N392" s="241"/>
      <c r="O392" s="241"/>
      <c r="P392" s="241"/>
      <c r="Q392" s="241"/>
      <c r="R392" s="241"/>
      <c r="S392" s="241"/>
      <c r="T392" s="242"/>
      <c r="AT392" s="243" t="s">
        <v>184</v>
      </c>
      <c r="AU392" s="243" t="s">
        <v>94</v>
      </c>
      <c r="AV392" s="13" t="s">
        <v>94</v>
      </c>
      <c r="AW392" s="13" t="s">
        <v>48</v>
      </c>
      <c r="AX392" s="13" t="s">
        <v>86</v>
      </c>
      <c r="AY392" s="243" t="s">
        <v>173</v>
      </c>
    </row>
    <row r="393" spans="2:51" s="13" customFormat="1" ht="13.5">
      <c r="B393" s="233"/>
      <c r="C393" s="234"/>
      <c r="D393" s="219" t="s">
        <v>184</v>
      </c>
      <c r="E393" s="235" t="s">
        <v>84</v>
      </c>
      <c r="F393" s="236" t="s">
        <v>573</v>
      </c>
      <c r="G393" s="234"/>
      <c r="H393" s="237">
        <v>53.28</v>
      </c>
      <c r="I393" s="238"/>
      <c r="J393" s="234"/>
      <c r="K393" s="234"/>
      <c r="L393" s="239"/>
      <c r="M393" s="240"/>
      <c r="N393" s="241"/>
      <c r="O393" s="241"/>
      <c r="P393" s="241"/>
      <c r="Q393" s="241"/>
      <c r="R393" s="241"/>
      <c r="S393" s="241"/>
      <c r="T393" s="242"/>
      <c r="AT393" s="243" t="s">
        <v>184</v>
      </c>
      <c r="AU393" s="243" t="s">
        <v>94</v>
      </c>
      <c r="AV393" s="13" t="s">
        <v>94</v>
      </c>
      <c r="AW393" s="13" t="s">
        <v>48</v>
      </c>
      <c r="AX393" s="13" t="s">
        <v>86</v>
      </c>
      <c r="AY393" s="243" t="s">
        <v>173</v>
      </c>
    </row>
    <row r="394" spans="2:51" s="14" customFormat="1" ht="13.5">
      <c r="B394" s="244"/>
      <c r="C394" s="245"/>
      <c r="D394" s="219" t="s">
        <v>184</v>
      </c>
      <c r="E394" s="246" t="s">
        <v>84</v>
      </c>
      <c r="F394" s="247" t="s">
        <v>188</v>
      </c>
      <c r="G394" s="245"/>
      <c r="H394" s="248">
        <v>459.34</v>
      </c>
      <c r="I394" s="249"/>
      <c r="J394" s="245"/>
      <c r="K394" s="245"/>
      <c r="L394" s="250"/>
      <c r="M394" s="251"/>
      <c r="N394" s="252"/>
      <c r="O394" s="252"/>
      <c r="P394" s="252"/>
      <c r="Q394" s="252"/>
      <c r="R394" s="252"/>
      <c r="S394" s="252"/>
      <c r="T394" s="253"/>
      <c r="AT394" s="254" t="s">
        <v>184</v>
      </c>
      <c r="AU394" s="254" t="s">
        <v>94</v>
      </c>
      <c r="AV394" s="14" t="s">
        <v>189</v>
      </c>
      <c r="AW394" s="14" t="s">
        <v>48</v>
      </c>
      <c r="AX394" s="14" t="s">
        <v>86</v>
      </c>
      <c r="AY394" s="254" t="s">
        <v>173</v>
      </c>
    </row>
    <row r="395" spans="2:51" s="15" customFormat="1" ht="13.5">
      <c r="B395" s="255"/>
      <c r="C395" s="256"/>
      <c r="D395" s="257" t="s">
        <v>184</v>
      </c>
      <c r="E395" s="258" t="s">
        <v>84</v>
      </c>
      <c r="F395" s="259" t="s">
        <v>190</v>
      </c>
      <c r="G395" s="256"/>
      <c r="H395" s="260">
        <v>459.34</v>
      </c>
      <c r="I395" s="261"/>
      <c r="J395" s="256"/>
      <c r="K395" s="256"/>
      <c r="L395" s="262"/>
      <c r="M395" s="263"/>
      <c r="N395" s="264"/>
      <c r="O395" s="264"/>
      <c r="P395" s="264"/>
      <c r="Q395" s="264"/>
      <c r="R395" s="264"/>
      <c r="S395" s="264"/>
      <c r="T395" s="265"/>
      <c r="AT395" s="266" t="s">
        <v>184</v>
      </c>
      <c r="AU395" s="266" t="s">
        <v>94</v>
      </c>
      <c r="AV395" s="15" t="s">
        <v>180</v>
      </c>
      <c r="AW395" s="15" t="s">
        <v>48</v>
      </c>
      <c r="AX395" s="15" t="s">
        <v>25</v>
      </c>
      <c r="AY395" s="266" t="s">
        <v>173</v>
      </c>
    </row>
    <row r="396" spans="2:65" s="1" customFormat="1" ht="31.5" customHeight="1">
      <c r="B396" s="43"/>
      <c r="C396" s="207" t="s">
        <v>579</v>
      </c>
      <c r="D396" s="207" t="s">
        <v>175</v>
      </c>
      <c r="E396" s="208" t="s">
        <v>580</v>
      </c>
      <c r="F396" s="209" t="s">
        <v>581</v>
      </c>
      <c r="G396" s="210" t="s">
        <v>178</v>
      </c>
      <c r="H396" s="211">
        <v>127.081</v>
      </c>
      <c r="I396" s="212"/>
      <c r="J396" s="213">
        <f>ROUND(I396*H396,2)</f>
        <v>0</v>
      </c>
      <c r="K396" s="209" t="s">
        <v>179</v>
      </c>
      <c r="L396" s="63"/>
      <c r="M396" s="214" t="s">
        <v>84</v>
      </c>
      <c r="N396" s="215" t="s">
        <v>56</v>
      </c>
      <c r="O396" s="44"/>
      <c r="P396" s="216">
        <f>O396*H396</f>
        <v>0</v>
      </c>
      <c r="Q396" s="216">
        <v>2.45329</v>
      </c>
      <c r="R396" s="216">
        <f>Q396*H396</f>
        <v>311.76654649</v>
      </c>
      <c r="S396" s="216">
        <v>0</v>
      </c>
      <c r="T396" s="217">
        <f>S396*H396</f>
        <v>0</v>
      </c>
      <c r="AR396" s="25" t="s">
        <v>180</v>
      </c>
      <c r="AT396" s="25" t="s">
        <v>175</v>
      </c>
      <c r="AU396" s="25" t="s">
        <v>94</v>
      </c>
      <c r="AY396" s="25" t="s">
        <v>173</v>
      </c>
      <c r="BE396" s="218">
        <f>IF(N396="základní",J396,0)</f>
        <v>0</v>
      </c>
      <c r="BF396" s="218">
        <f>IF(N396="snížená",J396,0)</f>
        <v>0</v>
      </c>
      <c r="BG396" s="218">
        <f>IF(N396="zákl. přenesená",J396,0)</f>
        <v>0</v>
      </c>
      <c r="BH396" s="218">
        <f>IF(N396="sníž. přenesená",J396,0)</f>
        <v>0</v>
      </c>
      <c r="BI396" s="218">
        <f>IF(N396="nulová",J396,0)</f>
        <v>0</v>
      </c>
      <c r="BJ396" s="25" t="s">
        <v>25</v>
      </c>
      <c r="BK396" s="218">
        <f>ROUND(I396*H396,2)</f>
        <v>0</v>
      </c>
      <c r="BL396" s="25" t="s">
        <v>180</v>
      </c>
      <c r="BM396" s="25" t="s">
        <v>582</v>
      </c>
    </row>
    <row r="397" spans="2:47" s="1" customFormat="1" ht="175.5">
      <c r="B397" s="43"/>
      <c r="C397" s="65"/>
      <c r="D397" s="219" t="s">
        <v>182</v>
      </c>
      <c r="E397" s="65"/>
      <c r="F397" s="220" t="s">
        <v>583</v>
      </c>
      <c r="G397" s="65"/>
      <c r="H397" s="65"/>
      <c r="I397" s="175"/>
      <c r="J397" s="65"/>
      <c r="K397" s="65"/>
      <c r="L397" s="63"/>
      <c r="M397" s="221"/>
      <c r="N397" s="44"/>
      <c r="O397" s="44"/>
      <c r="P397" s="44"/>
      <c r="Q397" s="44"/>
      <c r="R397" s="44"/>
      <c r="S397" s="44"/>
      <c r="T397" s="80"/>
      <c r="AT397" s="25" t="s">
        <v>182</v>
      </c>
      <c r="AU397" s="25" t="s">
        <v>94</v>
      </c>
    </row>
    <row r="398" spans="2:51" s="12" customFormat="1" ht="13.5">
      <c r="B398" s="222"/>
      <c r="C398" s="223"/>
      <c r="D398" s="219" t="s">
        <v>184</v>
      </c>
      <c r="E398" s="224" t="s">
        <v>84</v>
      </c>
      <c r="F398" s="225" t="s">
        <v>584</v>
      </c>
      <c r="G398" s="223"/>
      <c r="H398" s="226" t="s">
        <v>84</v>
      </c>
      <c r="I398" s="227"/>
      <c r="J398" s="223"/>
      <c r="K398" s="223"/>
      <c r="L398" s="228"/>
      <c r="M398" s="229"/>
      <c r="N398" s="230"/>
      <c r="O398" s="230"/>
      <c r="P398" s="230"/>
      <c r="Q398" s="230"/>
      <c r="R398" s="230"/>
      <c r="S398" s="230"/>
      <c r="T398" s="231"/>
      <c r="AT398" s="232" t="s">
        <v>184</v>
      </c>
      <c r="AU398" s="232" t="s">
        <v>94</v>
      </c>
      <c r="AV398" s="12" t="s">
        <v>25</v>
      </c>
      <c r="AW398" s="12" t="s">
        <v>48</v>
      </c>
      <c r="AX398" s="12" t="s">
        <v>86</v>
      </c>
      <c r="AY398" s="232" t="s">
        <v>173</v>
      </c>
    </row>
    <row r="399" spans="2:51" s="12" customFormat="1" ht="13.5">
      <c r="B399" s="222"/>
      <c r="C399" s="223"/>
      <c r="D399" s="219" t="s">
        <v>184</v>
      </c>
      <c r="E399" s="224" t="s">
        <v>84</v>
      </c>
      <c r="F399" s="225" t="s">
        <v>585</v>
      </c>
      <c r="G399" s="223"/>
      <c r="H399" s="226" t="s">
        <v>84</v>
      </c>
      <c r="I399" s="227"/>
      <c r="J399" s="223"/>
      <c r="K399" s="223"/>
      <c r="L399" s="228"/>
      <c r="M399" s="229"/>
      <c r="N399" s="230"/>
      <c r="O399" s="230"/>
      <c r="P399" s="230"/>
      <c r="Q399" s="230"/>
      <c r="R399" s="230"/>
      <c r="S399" s="230"/>
      <c r="T399" s="231"/>
      <c r="AT399" s="232" t="s">
        <v>184</v>
      </c>
      <c r="AU399" s="232" t="s">
        <v>94</v>
      </c>
      <c r="AV399" s="12" t="s">
        <v>25</v>
      </c>
      <c r="AW399" s="12" t="s">
        <v>48</v>
      </c>
      <c r="AX399" s="12" t="s">
        <v>86</v>
      </c>
      <c r="AY399" s="232" t="s">
        <v>173</v>
      </c>
    </row>
    <row r="400" spans="2:51" s="13" customFormat="1" ht="13.5">
      <c r="B400" s="233"/>
      <c r="C400" s="234"/>
      <c r="D400" s="219" t="s">
        <v>184</v>
      </c>
      <c r="E400" s="235" t="s">
        <v>84</v>
      </c>
      <c r="F400" s="236" t="s">
        <v>586</v>
      </c>
      <c r="G400" s="234"/>
      <c r="H400" s="237">
        <v>37.548</v>
      </c>
      <c r="I400" s="238"/>
      <c r="J400" s="234"/>
      <c r="K400" s="234"/>
      <c r="L400" s="239"/>
      <c r="M400" s="240"/>
      <c r="N400" s="241"/>
      <c r="O400" s="241"/>
      <c r="P400" s="241"/>
      <c r="Q400" s="241"/>
      <c r="R400" s="241"/>
      <c r="S400" s="241"/>
      <c r="T400" s="242"/>
      <c r="AT400" s="243" t="s">
        <v>184</v>
      </c>
      <c r="AU400" s="243" t="s">
        <v>94</v>
      </c>
      <c r="AV400" s="13" t="s">
        <v>94</v>
      </c>
      <c r="AW400" s="13" t="s">
        <v>48</v>
      </c>
      <c r="AX400" s="13" t="s">
        <v>86</v>
      </c>
      <c r="AY400" s="243" t="s">
        <v>173</v>
      </c>
    </row>
    <row r="401" spans="2:51" s="13" customFormat="1" ht="13.5">
      <c r="B401" s="233"/>
      <c r="C401" s="234"/>
      <c r="D401" s="219" t="s">
        <v>184</v>
      </c>
      <c r="E401" s="235" t="s">
        <v>84</v>
      </c>
      <c r="F401" s="236" t="s">
        <v>587</v>
      </c>
      <c r="G401" s="234"/>
      <c r="H401" s="237">
        <v>17.199</v>
      </c>
      <c r="I401" s="238"/>
      <c r="J401" s="234"/>
      <c r="K401" s="234"/>
      <c r="L401" s="239"/>
      <c r="M401" s="240"/>
      <c r="N401" s="241"/>
      <c r="O401" s="241"/>
      <c r="P401" s="241"/>
      <c r="Q401" s="241"/>
      <c r="R401" s="241"/>
      <c r="S401" s="241"/>
      <c r="T401" s="242"/>
      <c r="AT401" s="243" t="s">
        <v>184</v>
      </c>
      <c r="AU401" s="243" t="s">
        <v>94</v>
      </c>
      <c r="AV401" s="13" t="s">
        <v>94</v>
      </c>
      <c r="AW401" s="13" t="s">
        <v>48</v>
      </c>
      <c r="AX401" s="13" t="s">
        <v>86</v>
      </c>
      <c r="AY401" s="243" t="s">
        <v>173</v>
      </c>
    </row>
    <row r="402" spans="2:51" s="14" customFormat="1" ht="13.5">
      <c r="B402" s="244"/>
      <c r="C402" s="245"/>
      <c r="D402" s="219" t="s">
        <v>184</v>
      </c>
      <c r="E402" s="246" t="s">
        <v>84</v>
      </c>
      <c r="F402" s="247" t="s">
        <v>188</v>
      </c>
      <c r="G402" s="245"/>
      <c r="H402" s="248">
        <v>54.747</v>
      </c>
      <c r="I402" s="249"/>
      <c r="J402" s="245"/>
      <c r="K402" s="245"/>
      <c r="L402" s="250"/>
      <c r="M402" s="251"/>
      <c r="N402" s="252"/>
      <c r="O402" s="252"/>
      <c r="P402" s="252"/>
      <c r="Q402" s="252"/>
      <c r="R402" s="252"/>
      <c r="S402" s="252"/>
      <c r="T402" s="253"/>
      <c r="AT402" s="254" t="s">
        <v>184</v>
      </c>
      <c r="AU402" s="254" t="s">
        <v>94</v>
      </c>
      <c r="AV402" s="14" t="s">
        <v>189</v>
      </c>
      <c r="AW402" s="14" t="s">
        <v>48</v>
      </c>
      <c r="AX402" s="14" t="s">
        <v>86</v>
      </c>
      <c r="AY402" s="254" t="s">
        <v>173</v>
      </c>
    </row>
    <row r="403" spans="2:51" s="12" customFormat="1" ht="13.5">
      <c r="B403" s="222"/>
      <c r="C403" s="223"/>
      <c r="D403" s="219" t="s">
        <v>184</v>
      </c>
      <c r="E403" s="224" t="s">
        <v>84</v>
      </c>
      <c r="F403" s="225" t="s">
        <v>588</v>
      </c>
      <c r="G403" s="223"/>
      <c r="H403" s="226" t="s">
        <v>84</v>
      </c>
      <c r="I403" s="227"/>
      <c r="J403" s="223"/>
      <c r="K403" s="223"/>
      <c r="L403" s="228"/>
      <c r="M403" s="229"/>
      <c r="N403" s="230"/>
      <c r="O403" s="230"/>
      <c r="P403" s="230"/>
      <c r="Q403" s="230"/>
      <c r="R403" s="230"/>
      <c r="S403" s="230"/>
      <c r="T403" s="231"/>
      <c r="AT403" s="232" t="s">
        <v>184</v>
      </c>
      <c r="AU403" s="232" t="s">
        <v>94</v>
      </c>
      <c r="AV403" s="12" t="s">
        <v>25</v>
      </c>
      <c r="AW403" s="12" t="s">
        <v>48</v>
      </c>
      <c r="AX403" s="12" t="s">
        <v>86</v>
      </c>
      <c r="AY403" s="232" t="s">
        <v>173</v>
      </c>
    </row>
    <row r="404" spans="2:51" s="13" customFormat="1" ht="13.5">
      <c r="B404" s="233"/>
      <c r="C404" s="234"/>
      <c r="D404" s="219" t="s">
        <v>184</v>
      </c>
      <c r="E404" s="235" t="s">
        <v>84</v>
      </c>
      <c r="F404" s="236" t="s">
        <v>589</v>
      </c>
      <c r="G404" s="234"/>
      <c r="H404" s="237">
        <v>49.036</v>
      </c>
      <c r="I404" s="238"/>
      <c r="J404" s="234"/>
      <c r="K404" s="234"/>
      <c r="L404" s="239"/>
      <c r="M404" s="240"/>
      <c r="N404" s="241"/>
      <c r="O404" s="241"/>
      <c r="P404" s="241"/>
      <c r="Q404" s="241"/>
      <c r="R404" s="241"/>
      <c r="S404" s="241"/>
      <c r="T404" s="242"/>
      <c r="AT404" s="243" t="s">
        <v>184</v>
      </c>
      <c r="AU404" s="243" t="s">
        <v>94</v>
      </c>
      <c r="AV404" s="13" t="s">
        <v>94</v>
      </c>
      <c r="AW404" s="13" t="s">
        <v>48</v>
      </c>
      <c r="AX404" s="13" t="s">
        <v>86</v>
      </c>
      <c r="AY404" s="243" t="s">
        <v>173</v>
      </c>
    </row>
    <row r="405" spans="2:51" s="13" customFormat="1" ht="13.5">
      <c r="B405" s="233"/>
      <c r="C405" s="234"/>
      <c r="D405" s="219" t="s">
        <v>184</v>
      </c>
      <c r="E405" s="235" t="s">
        <v>84</v>
      </c>
      <c r="F405" s="236" t="s">
        <v>590</v>
      </c>
      <c r="G405" s="234"/>
      <c r="H405" s="237">
        <v>23.298</v>
      </c>
      <c r="I405" s="238"/>
      <c r="J405" s="234"/>
      <c r="K405" s="234"/>
      <c r="L405" s="239"/>
      <c r="M405" s="240"/>
      <c r="N405" s="241"/>
      <c r="O405" s="241"/>
      <c r="P405" s="241"/>
      <c r="Q405" s="241"/>
      <c r="R405" s="241"/>
      <c r="S405" s="241"/>
      <c r="T405" s="242"/>
      <c r="AT405" s="243" t="s">
        <v>184</v>
      </c>
      <c r="AU405" s="243" t="s">
        <v>94</v>
      </c>
      <c r="AV405" s="13" t="s">
        <v>94</v>
      </c>
      <c r="AW405" s="13" t="s">
        <v>48</v>
      </c>
      <c r="AX405" s="13" t="s">
        <v>86</v>
      </c>
      <c r="AY405" s="243" t="s">
        <v>173</v>
      </c>
    </row>
    <row r="406" spans="2:51" s="14" customFormat="1" ht="13.5">
      <c r="B406" s="244"/>
      <c r="C406" s="245"/>
      <c r="D406" s="219" t="s">
        <v>184</v>
      </c>
      <c r="E406" s="246" t="s">
        <v>84</v>
      </c>
      <c r="F406" s="247" t="s">
        <v>188</v>
      </c>
      <c r="G406" s="245"/>
      <c r="H406" s="248">
        <v>72.334</v>
      </c>
      <c r="I406" s="249"/>
      <c r="J406" s="245"/>
      <c r="K406" s="245"/>
      <c r="L406" s="250"/>
      <c r="M406" s="251"/>
      <c r="N406" s="252"/>
      <c r="O406" s="252"/>
      <c r="P406" s="252"/>
      <c r="Q406" s="252"/>
      <c r="R406" s="252"/>
      <c r="S406" s="252"/>
      <c r="T406" s="253"/>
      <c r="AT406" s="254" t="s">
        <v>184</v>
      </c>
      <c r="AU406" s="254" t="s">
        <v>94</v>
      </c>
      <c r="AV406" s="14" t="s">
        <v>189</v>
      </c>
      <c r="AW406" s="14" t="s">
        <v>48</v>
      </c>
      <c r="AX406" s="14" t="s">
        <v>86</v>
      </c>
      <c r="AY406" s="254" t="s">
        <v>173</v>
      </c>
    </row>
    <row r="407" spans="2:51" s="15" customFormat="1" ht="13.5">
      <c r="B407" s="255"/>
      <c r="C407" s="256"/>
      <c r="D407" s="257" t="s">
        <v>184</v>
      </c>
      <c r="E407" s="258" t="s">
        <v>84</v>
      </c>
      <c r="F407" s="259" t="s">
        <v>190</v>
      </c>
      <c r="G407" s="256"/>
      <c r="H407" s="260">
        <v>127.081</v>
      </c>
      <c r="I407" s="261"/>
      <c r="J407" s="256"/>
      <c r="K407" s="256"/>
      <c r="L407" s="262"/>
      <c r="M407" s="263"/>
      <c r="N407" s="264"/>
      <c r="O407" s="264"/>
      <c r="P407" s="264"/>
      <c r="Q407" s="264"/>
      <c r="R407" s="264"/>
      <c r="S407" s="264"/>
      <c r="T407" s="265"/>
      <c r="AT407" s="266" t="s">
        <v>184</v>
      </c>
      <c r="AU407" s="266" t="s">
        <v>94</v>
      </c>
      <c r="AV407" s="15" t="s">
        <v>180</v>
      </c>
      <c r="AW407" s="15" t="s">
        <v>48</v>
      </c>
      <c r="AX407" s="15" t="s">
        <v>25</v>
      </c>
      <c r="AY407" s="266" t="s">
        <v>173</v>
      </c>
    </row>
    <row r="408" spans="2:65" s="1" customFormat="1" ht="31.5" customHeight="1">
      <c r="B408" s="43"/>
      <c r="C408" s="207" t="s">
        <v>591</v>
      </c>
      <c r="D408" s="207" t="s">
        <v>175</v>
      </c>
      <c r="E408" s="208" t="s">
        <v>592</v>
      </c>
      <c r="F408" s="209" t="s">
        <v>593</v>
      </c>
      <c r="G408" s="210" t="s">
        <v>178</v>
      </c>
      <c r="H408" s="211">
        <v>72.334</v>
      </c>
      <c r="I408" s="212"/>
      <c r="J408" s="213">
        <f>ROUND(I408*H408,2)</f>
        <v>0</v>
      </c>
      <c r="K408" s="209" t="s">
        <v>179</v>
      </c>
      <c r="L408" s="63"/>
      <c r="M408" s="214" t="s">
        <v>84</v>
      </c>
      <c r="N408" s="215" t="s">
        <v>56</v>
      </c>
      <c r="O408" s="44"/>
      <c r="P408" s="216">
        <f>O408*H408</f>
        <v>0</v>
      </c>
      <c r="Q408" s="216">
        <v>0</v>
      </c>
      <c r="R408" s="216">
        <f>Q408*H408</f>
        <v>0</v>
      </c>
      <c r="S408" s="216">
        <v>0</v>
      </c>
      <c r="T408" s="217">
        <f>S408*H408</f>
        <v>0</v>
      </c>
      <c r="AR408" s="25" t="s">
        <v>180</v>
      </c>
      <c r="AT408" s="25" t="s">
        <v>175</v>
      </c>
      <c r="AU408" s="25" t="s">
        <v>94</v>
      </c>
      <c r="AY408" s="25" t="s">
        <v>173</v>
      </c>
      <c r="BE408" s="218">
        <f>IF(N408="základní",J408,0)</f>
        <v>0</v>
      </c>
      <c r="BF408" s="218">
        <f>IF(N408="snížená",J408,0)</f>
        <v>0</v>
      </c>
      <c r="BG408" s="218">
        <f>IF(N408="zákl. přenesená",J408,0)</f>
        <v>0</v>
      </c>
      <c r="BH408" s="218">
        <f>IF(N408="sníž. přenesená",J408,0)</f>
        <v>0</v>
      </c>
      <c r="BI408" s="218">
        <f>IF(N408="nulová",J408,0)</f>
        <v>0</v>
      </c>
      <c r="BJ408" s="25" t="s">
        <v>25</v>
      </c>
      <c r="BK408" s="218">
        <f>ROUND(I408*H408,2)</f>
        <v>0</v>
      </c>
      <c r="BL408" s="25" t="s">
        <v>180</v>
      </c>
      <c r="BM408" s="25" t="s">
        <v>594</v>
      </c>
    </row>
    <row r="409" spans="2:47" s="1" customFormat="1" ht="81">
      <c r="B409" s="43"/>
      <c r="C409" s="65"/>
      <c r="D409" s="219" t="s">
        <v>182</v>
      </c>
      <c r="E409" s="65"/>
      <c r="F409" s="220" t="s">
        <v>595</v>
      </c>
      <c r="G409" s="65"/>
      <c r="H409" s="65"/>
      <c r="I409" s="175"/>
      <c r="J409" s="65"/>
      <c r="K409" s="65"/>
      <c r="L409" s="63"/>
      <c r="M409" s="221"/>
      <c r="N409" s="44"/>
      <c r="O409" s="44"/>
      <c r="P409" s="44"/>
      <c r="Q409" s="44"/>
      <c r="R409" s="44"/>
      <c r="S409" s="44"/>
      <c r="T409" s="80"/>
      <c r="AT409" s="25" t="s">
        <v>182</v>
      </c>
      <c r="AU409" s="25" t="s">
        <v>94</v>
      </c>
    </row>
    <row r="410" spans="2:51" s="12" customFormat="1" ht="13.5">
      <c r="B410" s="222"/>
      <c r="C410" s="223"/>
      <c r="D410" s="219" t="s">
        <v>184</v>
      </c>
      <c r="E410" s="224" t="s">
        <v>84</v>
      </c>
      <c r="F410" s="225" t="s">
        <v>584</v>
      </c>
      <c r="G410" s="223"/>
      <c r="H410" s="226" t="s">
        <v>84</v>
      </c>
      <c r="I410" s="227"/>
      <c r="J410" s="223"/>
      <c r="K410" s="223"/>
      <c r="L410" s="228"/>
      <c r="M410" s="229"/>
      <c r="N410" s="230"/>
      <c r="O410" s="230"/>
      <c r="P410" s="230"/>
      <c r="Q410" s="230"/>
      <c r="R410" s="230"/>
      <c r="S410" s="230"/>
      <c r="T410" s="231"/>
      <c r="AT410" s="232" t="s">
        <v>184</v>
      </c>
      <c r="AU410" s="232" t="s">
        <v>94</v>
      </c>
      <c r="AV410" s="12" t="s">
        <v>25</v>
      </c>
      <c r="AW410" s="12" t="s">
        <v>48</v>
      </c>
      <c r="AX410" s="12" t="s">
        <v>86</v>
      </c>
      <c r="AY410" s="232" t="s">
        <v>173</v>
      </c>
    </row>
    <row r="411" spans="2:51" s="12" customFormat="1" ht="13.5">
      <c r="B411" s="222"/>
      <c r="C411" s="223"/>
      <c r="D411" s="219" t="s">
        <v>184</v>
      </c>
      <c r="E411" s="224" t="s">
        <v>84</v>
      </c>
      <c r="F411" s="225" t="s">
        <v>588</v>
      </c>
      <c r="G411" s="223"/>
      <c r="H411" s="226" t="s">
        <v>84</v>
      </c>
      <c r="I411" s="227"/>
      <c r="J411" s="223"/>
      <c r="K411" s="223"/>
      <c r="L411" s="228"/>
      <c r="M411" s="229"/>
      <c r="N411" s="230"/>
      <c r="O411" s="230"/>
      <c r="P411" s="230"/>
      <c r="Q411" s="230"/>
      <c r="R411" s="230"/>
      <c r="S411" s="230"/>
      <c r="T411" s="231"/>
      <c r="AT411" s="232" t="s">
        <v>184</v>
      </c>
      <c r="AU411" s="232" t="s">
        <v>94</v>
      </c>
      <c r="AV411" s="12" t="s">
        <v>25</v>
      </c>
      <c r="AW411" s="12" t="s">
        <v>48</v>
      </c>
      <c r="AX411" s="12" t="s">
        <v>86</v>
      </c>
      <c r="AY411" s="232" t="s">
        <v>173</v>
      </c>
    </row>
    <row r="412" spans="2:51" s="13" customFormat="1" ht="13.5">
      <c r="B412" s="233"/>
      <c r="C412" s="234"/>
      <c r="D412" s="219" t="s">
        <v>184</v>
      </c>
      <c r="E412" s="235" t="s">
        <v>84</v>
      </c>
      <c r="F412" s="236" t="s">
        <v>589</v>
      </c>
      <c r="G412" s="234"/>
      <c r="H412" s="237">
        <v>49.036</v>
      </c>
      <c r="I412" s="238"/>
      <c r="J412" s="234"/>
      <c r="K412" s="234"/>
      <c r="L412" s="239"/>
      <c r="M412" s="240"/>
      <c r="N412" s="241"/>
      <c r="O412" s="241"/>
      <c r="P412" s="241"/>
      <c r="Q412" s="241"/>
      <c r="R412" s="241"/>
      <c r="S412" s="241"/>
      <c r="T412" s="242"/>
      <c r="AT412" s="243" t="s">
        <v>184</v>
      </c>
      <c r="AU412" s="243" t="s">
        <v>94</v>
      </c>
      <c r="AV412" s="13" t="s">
        <v>94</v>
      </c>
      <c r="AW412" s="13" t="s">
        <v>48</v>
      </c>
      <c r="AX412" s="13" t="s">
        <v>86</v>
      </c>
      <c r="AY412" s="243" t="s">
        <v>173</v>
      </c>
    </row>
    <row r="413" spans="2:51" s="13" customFormat="1" ht="13.5">
      <c r="B413" s="233"/>
      <c r="C413" s="234"/>
      <c r="D413" s="219" t="s">
        <v>184</v>
      </c>
      <c r="E413" s="235" t="s">
        <v>84</v>
      </c>
      <c r="F413" s="236" t="s">
        <v>590</v>
      </c>
      <c r="G413" s="234"/>
      <c r="H413" s="237">
        <v>23.298</v>
      </c>
      <c r="I413" s="238"/>
      <c r="J413" s="234"/>
      <c r="K413" s="234"/>
      <c r="L413" s="239"/>
      <c r="M413" s="240"/>
      <c r="N413" s="241"/>
      <c r="O413" s="241"/>
      <c r="P413" s="241"/>
      <c r="Q413" s="241"/>
      <c r="R413" s="241"/>
      <c r="S413" s="241"/>
      <c r="T413" s="242"/>
      <c r="AT413" s="243" t="s">
        <v>184</v>
      </c>
      <c r="AU413" s="243" t="s">
        <v>94</v>
      </c>
      <c r="AV413" s="13" t="s">
        <v>94</v>
      </c>
      <c r="AW413" s="13" t="s">
        <v>48</v>
      </c>
      <c r="AX413" s="13" t="s">
        <v>86</v>
      </c>
      <c r="AY413" s="243" t="s">
        <v>173</v>
      </c>
    </row>
    <row r="414" spans="2:51" s="14" customFormat="1" ht="13.5">
      <c r="B414" s="244"/>
      <c r="C414" s="245"/>
      <c r="D414" s="219" t="s">
        <v>184</v>
      </c>
      <c r="E414" s="246" t="s">
        <v>84</v>
      </c>
      <c r="F414" s="247" t="s">
        <v>188</v>
      </c>
      <c r="G414" s="245"/>
      <c r="H414" s="248">
        <v>72.334</v>
      </c>
      <c r="I414" s="249"/>
      <c r="J414" s="245"/>
      <c r="K414" s="245"/>
      <c r="L414" s="250"/>
      <c r="M414" s="251"/>
      <c r="N414" s="252"/>
      <c r="O414" s="252"/>
      <c r="P414" s="252"/>
      <c r="Q414" s="252"/>
      <c r="R414" s="252"/>
      <c r="S414" s="252"/>
      <c r="T414" s="253"/>
      <c r="AT414" s="254" t="s">
        <v>184</v>
      </c>
      <c r="AU414" s="254" t="s">
        <v>94</v>
      </c>
      <c r="AV414" s="14" t="s">
        <v>189</v>
      </c>
      <c r="AW414" s="14" t="s">
        <v>48</v>
      </c>
      <c r="AX414" s="14" t="s">
        <v>86</v>
      </c>
      <c r="AY414" s="254" t="s">
        <v>173</v>
      </c>
    </row>
    <row r="415" spans="2:51" s="15" customFormat="1" ht="13.5">
      <c r="B415" s="255"/>
      <c r="C415" s="256"/>
      <c r="D415" s="257" t="s">
        <v>184</v>
      </c>
      <c r="E415" s="258" t="s">
        <v>84</v>
      </c>
      <c r="F415" s="259" t="s">
        <v>190</v>
      </c>
      <c r="G415" s="256"/>
      <c r="H415" s="260">
        <v>72.334</v>
      </c>
      <c r="I415" s="261"/>
      <c r="J415" s="256"/>
      <c r="K415" s="256"/>
      <c r="L415" s="262"/>
      <c r="M415" s="263"/>
      <c r="N415" s="264"/>
      <c r="O415" s="264"/>
      <c r="P415" s="264"/>
      <c r="Q415" s="264"/>
      <c r="R415" s="264"/>
      <c r="S415" s="264"/>
      <c r="T415" s="265"/>
      <c r="AT415" s="266" t="s">
        <v>184</v>
      </c>
      <c r="AU415" s="266" t="s">
        <v>94</v>
      </c>
      <c r="AV415" s="15" t="s">
        <v>180</v>
      </c>
      <c r="AW415" s="15" t="s">
        <v>48</v>
      </c>
      <c r="AX415" s="15" t="s">
        <v>25</v>
      </c>
      <c r="AY415" s="266" t="s">
        <v>173</v>
      </c>
    </row>
    <row r="416" spans="2:65" s="1" customFormat="1" ht="31.5" customHeight="1">
      <c r="B416" s="43"/>
      <c r="C416" s="207" t="s">
        <v>596</v>
      </c>
      <c r="D416" s="207" t="s">
        <v>175</v>
      </c>
      <c r="E416" s="208" t="s">
        <v>597</v>
      </c>
      <c r="F416" s="209" t="s">
        <v>598</v>
      </c>
      <c r="G416" s="210" t="s">
        <v>178</v>
      </c>
      <c r="H416" s="211">
        <v>54.747</v>
      </c>
      <c r="I416" s="212"/>
      <c r="J416" s="213">
        <f>ROUND(I416*H416,2)</f>
        <v>0</v>
      </c>
      <c r="K416" s="209" t="s">
        <v>179</v>
      </c>
      <c r="L416" s="63"/>
      <c r="M416" s="214" t="s">
        <v>84</v>
      </c>
      <c r="N416" s="215" t="s">
        <v>56</v>
      </c>
      <c r="O416" s="44"/>
      <c r="P416" s="216">
        <f>O416*H416</f>
        <v>0</v>
      </c>
      <c r="Q416" s="216">
        <v>0</v>
      </c>
      <c r="R416" s="216">
        <f>Q416*H416</f>
        <v>0</v>
      </c>
      <c r="S416" s="216">
        <v>0</v>
      </c>
      <c r="T416" s="217">
        <f>S416*H416</f>
        <v>0</v>
      </c>
      <c r="AR416" s="25" t="s">
        <v>180</v>
      </c>
      <c r="AT416" s="25" t="s">
        <v>175</v>
      </c>
      <c r="AU416" s="25" t="s">
        <v>94</v>
      </c>
      <c r="AY416" s="25" t="s">
        <v>173</v>
      </c>
      <c r="BE416" s="218">
        <f>IF(N416="základní",J416,0)</f>
        <v>0</v>
      </c>
      <c r="BF416" s="218">
        <f>IF(N416="snížená",J416,0)</f>
        <v>0</v>
      </c>
      <c r="BG416" s="218">
        <f>IF(N416="zákl. přenesená",J416,0)</f>
        <v>0</v>
      </c>
      <c r="BH416" s="218">
        <f>IF(N416="sníž. přenesená",J416,0)</f>
        <v>0</v>
      </c>
      <c r="BI416" s="218">
        <f>IF(N416="nulová",J416,0)</f>
        <v>0</v>
      </c>
      <c r="BJ416" s="25" t="s">
        <v>25</v>
      </c>
      <c r="BK416" s="218">
        <f>ROUND(I416*H416,2)</f>
        <v>0</v>
      </c>
      <c r="BL416" s="25" t="s">
        <v>180</v>
      </c>
      <c r="BM416" s="25" t="s">
        <v>599</v>
      </c>
    </row>
    <row r="417" spans="2:47" s="1" customFormat="1" ht="81">
      <c r="B417" s="43"/>
      <c r="C417" s="65"/>
      <c r="D417" s="219" t="s">
        <v>182</v>
      </c>
      <c r="E417" s="65"/>
      <c r="F417" s="220" t="s">
        <v>595</v>
      </c>
      <c r="G417" s="65"/>
      <c r="H417" s="65"/>
      <c r="I417" s="175"/>
      <c r="J417" s="65"/>
      <c r="K417" s="65"/>
      <c r="L417" s="63"/>
      <c r="M417" s="221"/>
      <c r="N417" s="44"/>
      <c r="O417" s="44"/>
      <c r="P417" s="44"/>
      <c r="Q417" s="44"/>
      <c r="R417" s="44"/>
      <c r="S417" s="44"/>
      <c r="T417" s="80"/>
      <c r="AT417" s="25" t="s">
        <v>182</v>
      </c>
      <c r="AU417" s="25" t="s">
        <v>94</v>
      </c>
    </row>
    <row r="418" spans="2:51" s="12" customFormat="1" ht="13.5">
      <c r="B418" s="222"/>
      <c r="C418" s="223"/>
      <c r="D418" s="219" t="s">
        <v>184</v>
      </c>
      <c r="E418" s="224" t="s">
        <v>84</v>
      </c>
      <c r="F418" s="225" t="s">
        <v>584</v>
      </c>
      <c r="G418" s="223"/>
      <c r="H418" s="226" t="s">
        <v>84</v>
      </c>
      <c r="I418" s="227"/>
      <c r="J418" s="223"/>
      <c r="K418" s="223"/>
      <c r="L418" s="228"/>
      <c r="M418" s="229"/>
      <c r="N418" s="230"/>
      <c r="O418" s="230"/>
      <c r="P418" s="230"/>
      <c r="Q418" s="230"/>
      <c r="R418" s="230"/>
      <c r="S418" s="230"/>
      <c r="T418" s="231"/>
      <c r="AT418" s="232" t="s">
        <v>184</v>
      </c>
      <c r="AU418" s="232" t="s">
        <v>94</v>
      </c>
      <c r="AV418" s="12" t="s">
        <v>25</v>
      </c>
      <c r="AW418" s="12" t="s">
        <v>48</v>
      </c>
      <c r="AX418" s="12" t="s">
        <v>86</v>
      </c>
      <c r="AY418" s="232" t="s">
        <v>173</v>
      </c>
    </row>
    <row r="419" spans="2:51" s="12" customFormat="1" ht="13.5">
      <c r="B419" s="222"/>
      <c r="C419" s="223"/>
      <c r="D419" s="219" t="s">
        <v>184</v>
      </c>
      <c r="E419" s="224" t="s">
        <v>84</v>
      </c>
      <c r="F419" s="225" t="s">
        <v>585</v>
      </c>
      <c r="G419" s="223"/>
      <c r="H419" s="226" t="s">
        <v>84</v>
      </c>
      <c r="I419" s="227"/>
      <c r="J419" s="223"/>
      <c r="K419" s="223"/>
      <c r="L419" s="228"/>
      <c r="M419" s="229"/>
      <c r="N419" s="230"/>
      <c r="O419" s="230"/>
      <c r="P419" s="230"/>
      <c r="Q419" s="230"/>
      <c r="R419" s="230"/>
      <c r="S419" s="230"/>
      <c r="T419" s="231"/>
      <c r="AT419" s="232" t="s">
        <v>184</v>
      </c>
      <c r="AU419" s="232" t="s">
        <v>94</v>
      </c>
      <c r="AV419" s="12" t="s">
        <v>25</v>
      </c>
      <c r="AW419" s="12" t="s">
        <v>48</v>
      </c>
      <c r="AX419" s="12" t="s">
        <v>86</v>
      </c>
      <c r="AY419" s="232" t="s">
        <v>173</v>
      </c>
    </row>
    <row r="420" spans="2:51" s="13" customFormat="1" ht="13.5">
      <c r="B420" s="233"/>
      <c r="C420" s="234"/>
      <c r="D420" s="219" t="s">
        <v>184</v>
      </c>
      <c r="E420" s="235" t="s">
        <v>84</v>
      </c>
      <c r="F420" s="236" t="s">
        <v>586</v>
      </c>
      <c r="G420" s="234"/>
      <c r="H420" s="237">
        <v>37.548</v>
      </c>
      <c r="I420" s="238"/>
      <c r="J420" s="234"/>
      <c r="K420" s="234"/>
      <c r="L420" s="239"/>
      <c r="M420" s="240"/>
      <c r="N420" s="241"/>
      <c r="O420" s="241"/>
      <c r="P420" s="241"/>
      <c r="Q420" s="241"/>
      <c r="R420" s="241"/>
      <c r="S420" s="241"/>
      <c r="T420" s="242"/>
      <c r="AT420" s="243" t="s">
        <v>184</v>
      </c>
      <c r="AU420" s="243" t="s">
        <v>94</v>
      </c>
      <c r="AV420" s="13" t="s">
        <v>94</v>
      </c>
      <c r="AW420" s="13" t="s">
        <v>48</v>
      </c>
      <c r="AX420" s="13" t="s">
        <v>86</v>
      </c>
      <c r="AY420" s="243" t="s">
        <v>173</v>
      </c>
    </row>
    <row r="421" spans="2:51" s="13" customFormat="1" ht="13.5">
      <c r="B421" s="233"/>
      <c r="C421" s="234"/>
      <c r="D421" s="219" t="s">
        <v>184</v>
      </c>
      <c r="E421" s="235" t="s">
        <v>84</v>
      </c>
      <c r="F421" s="236" t="s">
        <v>587</v>
      </c>
      <c r="G421" s="234"/>
      <c r="H421" s="237">
        <v>17.199</v>
      </c>
      <c r="I421" s="238"/>
      <c r="J421" s="234"/>
      <c r="K421" s="234"/>
      <c r="L421" s="239"/>
      <c r="M421" s="240"/>
      <c r="N421" s="241"/>
      <c r="O421" s="241"/>
      <c r="P421" s="241"/>
      <c r="Q421" s="241"/>
      <c r="R421" s="241"/>
      <c r="S421" s="241"/>
      <c r="T421" s="242"/>
      <c r="AT421" s="243" t="s">
        <v>184</v>
      </c>
      <c r="AU421" s="243" t="s">
        <v>94</v>
      </c>
      <c r="AV421" s="13" t="s">
        <v>94</v>
      </c>
      <c r="AW421" s="13" t="s">
        <v>48</v>
      </c>
      <c r="AX421" s="13" t="s">
        <v>86</v>
      </c>
      <c r="AY421" s="243" t="s">
        <v>173</v>
      </c>
    </row>
    <row r="422" spans="2:51" s="14" customFormat="1" ht="13.5">
      <c r="B422" s="244"/>
      <c r="C422" s="245"/>
      <c r="D422" s="219" t="s">
        <v>184</v>
      </c>
      <c r="E422" s="246" t="s">
        <v>84</v>
      </c>
      <c r="F422" s="247" t="s">
        <v>188</v>
      </c>
      <c r="G422" s="245"/>
      <c r="H422" s="248">
        <v>54.747</v>
      </c>
      <c r="I422" s="249"/>
      <c r="J422" s="245"/>
      <c r="K422" s="245"/>
      <c r="L422" s="250"/>
      <c r="M422" s="251"/>
      <c r="N422" s="252"/>
      <c r="O422" s="252"/>
      <c r="P422" s="252"/>
      <c r="Q422" s="252"/>
      <c r="R422" s="252"/>
      <c r="S422" s="252"/>
      <c r="T422" s="253"/>
      <c r="AT422" s="254" t="s">
        <v>184</v>
      </c>
      <c r="AU422" s="254" t="s">
        <v>94</v>
      </c>
      <c r="AV422" s="14" t="s">
        <v>189</v>
      </c>
      <c r="AW422" s="14" t="s">
        <v>48</v>
      </c>
      <c r="AX422" s="14" t="s">
        <v>86</v>
      </c>
      <c r="AY422" s="254" t="s">
        <v>173</v>
      </c>
    </row>
    <row r="423" spans="2:51" s="15" customFormat="1" ht="13.5">
      <c r="B423" s="255"/>
      <c r="C423" s="256"/>
      <c r="D423" s="257" t="s">
        <v>184</v>
      </c>
      <c r="E423" s="258" t="s">
        <v>84</v>
      </c>
      <c r="F423" s="259" t="s">
        <v>190</v>
      </c>
      <c r="G423" s="256"/>
      <c r="H423" s="260">
        <v>54.747</v>
      </c>
      <c r="I423" s="261"/>
      <c r="J423" s="256"/>
      <c r="K423" s="256"/>
      <c r="L423" s="262"/>
      <c r="M423" s="263"/>
      <c r="N423" s="264"/>
      <c r="O423" s="264"/>
      <c r="P423" s="264"/>
      <c r="Q423" s="264"/>
      <c r="R423" s="264"/>
      <c r="S423" s="264"/>
      <c r="T423" s="265"/>
      <c r="AT423" s="266" t="s">
        <v>184</v>
      </c>
      <c r="AU423" s="266" t="s">
        <v>94</v>
      </c>
      <c r="AV423" s="15" t="s">
        <v>180</v>
      </c>
      <c r="AW423" s="15" t="s">
        <v>48</v>
      </c>
      <c r="AX423" s="15" t="s">
        <v>25</v>
      </c>
      <c r="AY423" s="266" t="s">
        <v>173</v>
      </c>
    </row>
    <row r="424" spans="2:65" s="1" customFormat="1" ht="31.5" customHeight="1">
      <c r="B424" s="43"/>
      <c r="C424" s="207" t="s">
        <v>600</v>
      </c>
      <c r="D424" s="207" t="s">
        <v>175</v>
      </c>
      <c r="E424" s="208" t="s">
        <v>601</v>
      </c>
      <c r="F424" s="209" t="s">
        <v>602</v>
      </c>
      <c r="G424" s="210" t="s">
        <v>178</v>
      </c>
      <c r="H424" s="211">
        <v>72.334</v>
      </c>
      <c r="I424" s="212"/>
      <c r="J424" s="213">
        <f>ROUND(I424*H424,2)</f>
        <v>0</v>
      </c>
      <c r="K424" s="209" t="s">
        <v>84</v>
      </c>
      <c r="L424" s="63"/>
      <c r="M424" s="214" t="s">
        <v>84</v>
      </c>
      <c r="N424" s="215" t="s">
        <v>56</v>
      </c>
      <c r="O424" s="44"/>
      <c r="P424" s="216">
        <f>O424*H424</f>
        <v>0</v>
      </c>
      <c r="Q424" s="216">
        <v>0.00091</v>
      </c>
      <c r="R424" s="216">
        <f>Q424*H424</f>
        <v>0.06582394</v>
      </c>
      <c r="S424" s="216">
        <v>0</v>
      </c>
      <c r="T424" s="217">
        <f>S424*H424</f>
        <v>0</v>
      </c>
      <c r="AR424" s="25" t="s">
        <v>180</v>
      </c>
      <c r="AT424" s="25" t="s">
        <v>175</v>
      </c>
      <c r="AU424" s="25" t="s">
        <v>94</v>
      </c>
      <c r="AY424" s="25" t="s">
        <v>173</v>
      </c>
      <c r="BE424" s="218">
        <f>IF(N424="základní",J424,0)</f>
        <v>0</v>
      </c>
      <c r="BF424" s="218">
        <f>IF(N424="snížená",J424,0)</f>
        <v>0</v>
      </c>
      <c r="BG424" s="218">
        <f>IF(N424="zákl. přenesená",J424,0)</f>
        <v>0</v>
      </c>
      <c r="BH424" s="218">
        <f>IF(N424="sníž. přenesená",J424,0)</f>
        <v>0</v>
      </c>
      <c r="BI424" s="218">
        <f>IF(N424="nulová",J424,0)</f>
        <v>0</v>
      </c>
      <c r="BJ424" s="25" t="s">
        <v>25</v>
      </c>
      <c r="BK424" s="218">
        <f>ROUND(I424*H424,2)</f>
        <v>0</v>
      </c>
      <c r="BL424" s="25" t="s">
        <v>180</v>
      </c>
      <c r="BM424" s="25" t="s">
        <v>603</v>
      </c>
    </row>
    <row r="425" spans="2:65" s="1" customFormat="1" ht="22.5" customHeight="1">
      <c r="B425" s="43"/>
      <c r="C425" s="207" t="s">
        <v>604</v>
      </c>
      <c r="D425" s="207" t="s">
        <v>175</v>
      </c>
      <c r="E425" s="208" t="s">
        <v>605</v>
      </c>
      <c r="F425" s="209" t="s">
        <v>606</v>
      </c>
      <c r="G425" s="210" t="s">
        <v>198</v>
      </c>
      <c r="H425" s="211">
        <v>1.944</v>
      </c>
      <c r="I425" s="212"/>
      <c r="J425" s="213">
        <f>ROUND(I425*H425,2)</f>
        <v>0</v>
      </c>
      <c r="K425" s="209" t="s">
        <v>179</v>
      </c>
      <c r="L425" s="63"/>
      <c r="M425" s="214" t="s">
        <v>84</v>
      </c>
      <c r="N425" s="215" t="s">
        <v>56</v>
      </c>
      <c r="O425" s="44"/>
      <c r="P425" s="216">
        <f>O425*H425</f>
        <v>0</v>
      </c>
      <c r="Q425" s="216">
        <v>1.05306</v>
      </c>
      <c r="R425" s="216">
        <f>Q425*H425</f>
        <v>2.04714864</v>
      </c>
      <c r="S425" s="216">
        <v>0</v>
      </c>
      <c r="T425" s="217">
        <f>S425*H425</f>
        <v>0</v>
      </c>
      <c r="AR425" s="25" t="s">
        <v>180</v>
      </c>
      <c r="AT425" s="25" t="s">
        <v>175</v>
      </c>
      <c r="AU425" s="25" t="s">
        <v>94</v>
      </c>
      <c r="AY425" s="25" t="s">
        <v>173</v>
      </c>
      <c r="BE425" s="218">
        <f>IF(N425="základní",J425,0)</f>
        <v>0</v>
      </c>
      <c r="BF425" s="218">
        <f>IF(N425="snížená",J425,0)</f>
        <v>0</v>
      </c>
      <c r="BG425" s="218">
        <f>IF(N425="zákl. přenesená",J425,0)</f>
        <v>0</v>
      </c>
      <c r="BH425" s="218">
        <f>IF(N425="sníž. přenesená",J425,0)</f>
        <v>0</v>
      </c>
      <c r="BI425" s="218">
        <f>IF(N425="nulová",J425,0)</f>
        <v>0</v>
      </c>
      <c r="BJ425" s="25" t="s">
        <v>25</v>
      </c>
      <c r="BK425" s="218">
        <f>ROUND(I425*H425,2)</f>
        <v>0</v>
      </c>
      <c r="BL425" s="25" t="s">
        <v>180</v>
      </c>
      <c r="BM425" s="25" t="s">
        <v>607</v>
      </c>
    </row>
    <row r="426" spans="2:51" s="12" customFormat="1" ht="13.5">
      <c r="B426" s="222"/>
      <c r="C426" s="223"/>
      <c r="D426" s="219" t="s">
        <v>184</v>
      </c>
      <c r="E426" s="224" t="s">
        <v>84</v>
      </c>
      <c r="F426" s="225" t="s">
        <v>584</v>
      </c>
      <c r="G426" s="223"/>
      <c r="H426" s="226" t="s">
        <v>84</v>
      </c>
      <c r="I426" s="227"/>
      <c r="J426" s="223"/>
      <c r="K426" s="223"/>
      <c r="L426" s="228"/>
      <c r="M426" s="229"/>
      <c r="N426" s="230"/>
      <c r="O426" s="230"/>
      <c r="P426" s="230"/>
      <c r="Q426" s="230"/>
      <c r="R426" s="230"/>
      <c r="S426" s="230"/>
      <c r="T426" s="231"/>
      <c r="AT426" s="232" t="s">
        <v>184</v>
      </c>
      <c r="AU426" s="232" t="s">
        <v>94</v>
      </c>
      <c r="AV426" s="12" t="s">
        <v>25</v>
      </c>
      <c r="AW426" s="12" t="s">
        <v>48</v>
      </c>
      <c r="AX426" s="12" t="s">
        <v>86</v>
      </c>
      <c r="AY426" s="232" t="s">
        <v>173</v>
      </c>
    </row>
    <row r="427" spans="2:51" s="12" customFormat="1" ht="13.5">
      <c r="B427" s="222"/>
      <c r="C427" s="223"/>
      <c r="D427" s="219" t="s">
        <v>184</v>
      </c>
      <c r="E427" s="224" t="s">
        <v>84</v>
      </c>
      <c r="F427" s="225" t="s">
        <v>585</v>
      </c>
      <c r="G427" s="223"/>
      <c r="H427" s="226" t="s">
        <v>84</v>
      </c>
      <c r="I427" s="227"/>
      <c r="J427" s="223"/>
      <c r="K427" s="223"/>
      <c r="L427" s="228"/>
      <c r="M427" s="229"/>
      <c r="N427" s="230"/>
      <c r="O427" s="230"/>
      <c r="P427" s="230"/>
      <c r="Q427" s="230"/>
      <c r="R427" s="230"/>
      <c r="S427" s="230"/>
      <c r="T427" s="231"/>
      <c r="AT427" s="232" t="s">
        <v>184</v>
      </c>
      <c r="AU427" s="232" t="s">
        <v>94</v>
      </c>
      <c r="AV427" s="12" t="s">
        <v>25</v>
      </c>
      <c r="AW427" s="12" t="s">
        <v>48</v>
      </c>
      <c r="AX427" s="12" t="s">
        <v>86</v>
      </c>
      <c r="AY427" s="232" t="s">
        <v>173</v>
      </c>
    </row>
    <row r="428" spans="2:51" s="13" customFormat="1" ht="13.5">
      <c r="B428" s="233"/>
      <c r="C428" s="234"/>
      <c r="D428" s="219" t="s">
        <v>184</v>
      </c>
      <c r="E428" s="235" t="s">
        <v>84</v>
      </c>
      <c r="F428" s="236" t="s">
        <v>608</v>
      </c>
      <c r="G428" s="234"/>
      <c r="H428" s="237">
        <v>1.333</v>
      </c>
      <c r="I428" s="238"/>
      <c r="J428" s="234"/>
      <c r="K428" s="234"/>
      <c r="L428" s="239"/>
      <c r="M428" s="240"/>
      <c r="N428" s="241"/>
      <c r="O428" s="241"/>
      <c r="P428" s="241"/>
      <c r="Q428" s="241"/>
      <c r="R428" s="241"/>
      <c r="S428" s="241"/>
      <c r="T428" s="242"/>
      <c r="AT428" s="243" t="s">
        <v>184</v>
      </c>
      <c r="AU428" s="243" t="s">
        <v>94</v>
      </c>
      <c r="AV428" s="13" t="s">
        <v>94</v>
      </c>
      <c r="AW428" s="13" t="s">
        <v>48</v>
      </c>
      <c r="AX428" s="13" t="s">
        <v>86</v>
      </c>
      <c r="AY428" s="243" t="s">
        <v>173</v>
      </c>
    </row>
    <row r="429" spans="2:51" s="13" customFormat="1" ht="13.5">
      <c r="B429" s="233"/>
      <c r="C429" s="234"/>
      <c r="D429" s="219" t="s">
        <v>184</v>
      </c>
      <c r="E429" s="235" t="s">
        <v>84</v>
      </c>
      <c r="F429" s="236" t="s">
        <v>609</v>
      </c>
      <c r="G429" s="234"/>
      <c r="H429" s="237">
        <v>0.611</v>
      </c>
      <c r="I429" s="238"/>
      <c r="J429" s="234"/>
      <c r="K429" s="234"/>
      <c r="L429" s="239"/>
      <c r="M429" s="240"/>
      <c r="N429" s="241"/>
      <c r="O429" s="241"/>
      <c r="P429" s="241"/>
      <c r="Q429" s="241"/>
      <c r="R429" s="241"/>
      <c r="S429" s="241"/>
      <c r="T429" s="242"/>
      <c r="AT429" s="243" t="s">
        <v>184</v>
      </c>
      <c r="AU429" s="243" t="s">
        <v>94</v>
      </c>
      <c r="AV429" s="13" t="s">
        <v>94</v>
      </c>
      <c r="AW429" s="13" t="s">
        <v>48</v>
      </c>
      <c r="AX429" s="13" t="s">
        <v>86</v>
      </c>
      <c r="AY429" s="243" t="s">
        <v>173</v>
      </c>
    </row>
    <row r="430" spans="2:51" s="14" customFormat="1" ht="13.5">
      <c r="B430" s="244"/>
      <c r="C430" s="245"/>
      <c r="D430" s="219" t="s">
        <v>184</v>
      </c>
      <c r="E430" s="246" t="s">
        <v>84</v>
      </c>
      <c r="F430" s="247" t="s">
        <v>188</v>
      </c>
      <c r="G430" s="245"/>
      <c r="H430" s="248">
        <v>1.944</v>
      </c>
      <c r="I430" s="249"/>
      <c r="J430" s="245"/>
      <c r="K430" s="245"/>
      <c r="L430" s="250"/>
      <c r="M430" s="251"/>
      <c r="N430" s="252"/>
      <c r="O430" s="252"/>
      <c r="P430" s="252"/>
      <c r="Q430" s="252"/>
      <c r="R430" s="252"/>
      <c r="S430" s="252"/>
      <c r="T430" s="253"/>
      <c r="AT430" s="254" t="s">
        <v>184</v>
      </c>
      <c r="AU430" s="254" t="s">
        <v>94</v>
      </c>
      <c r="AV430" s="14" t="s">
        <v>189</v>
      </c>
      <c r="AW430" s="14" t="s">
        <v>48</v>
      </c>
      <c r="AX430" s="14" t="s">
        <v>86</v>
      </c>
      <c r="AY430" s="254" t="s">
        <v>173</v>
      </c>
    </row>
    <row r="431" spans="2:51" s="15" customFormat="1" ht="13.5">
      <c r="B431" s="255"/>
      <c r="C431" s="256"/>
      <c r="D431" s="257" t="s">
        <v>184</v>
      </c>
      <c r="E431" s="258" t="s">
        <v>84</v>
      </c>
      <c r="F431" s="259" t="s">
        <v>190</v>
      </c>
      <c r="G431" s="256"/>
      <c r="H431" s="260">
        <v>1.944</v>
      </c>
      <c r="I431" s="261"/>
      <c r="J431" s="256"/>
      <c r="K431" s="256"/>
      <c r="L431" s="262"/>
      <c r="M431" s="263"/>
      <c r="N431" s="264"/>
      <c r="O431" s="264"/>
      <c r="P431" s="264"/>
      <c r="Q431" s="264"/>
      <c r="R431" s="264"/>
      <c r="S431" s="264"/>
      <c r="T431" s="265"/>
      <c r="AT431" s="266" t="s">
        <v>184</v>
      </c>
      <c r="AU431" s="266" t="s">
        <v>94</v>
      </c>
      <c r="AV431" s="15" t="s">
        <v>180</v>
      </c>
      <c r="AW431" s="15" t="s">
        <v>48</v>
      </c>
      <c r="AX431" s="15" t="s">
        <v>25</v>
      </c>
      <c r="AY431" s="266" t="s">
        <v>173</v>
      </c>
    </row>
    <row r="432" spans="2:65" s="1" customFormat="1" ht="22.5" customHeight="1">
      <c r="B432" s="43"/>
      <c r="C432" s="207" t="s">
        <v>610</v>
      </c>
      <c r="D432" s="207" t="s">
        <v>175</v>
      </c>
      <c r="E432" s="208" t="s">
        <v>611</v>
      </c>
      <c r="F432" s="209" t="s">
        <v>612</v>
      </c>
      <c r="G432" s="210" t="s">
        <v>206</v>
      </c>
      <c r="H432" s="211">
        <v>1260.307</v>
      </c>
      <c r="I432" s="212"/>
      <c r="J432" s="213">
        <f>ROUND(I432*H432,2)</f>
        <v>0</v>
      </c>
      <c r="K432" s="209" t="s">
        <v>179</v>
      </c>
      <c r="L432" s="63"/>
      <c r="M432" s="214" t="s">
        <v>84</v>
      </c>
      <c r="N432" s="215" t="s">
        <v>56</v>
      </c>
      <c r="O432" s="44"/>
      <c r="P432" s="216">
        <f>O432*H432</f>
        <v>0</v>
      </c>
      <c r="Q432" s="216">
        <v>0.00012</v>
      </c>
      <c r="R432" s="216">
        <f>Q432*H432</f>
        <v>0.15123684</v>
      </c>
      <c r="S432" s="216">
        <v>0</v>
      </c>
      <c r="T432" s="217">
        <f>S432*H432</f>
        <v>0</v>
      </c>
      <c r="AR432" s="25" t="s">
        <v>180</v>
      </c>
      <c r="AT432" s="25" t="s">
        <v>175</v>
      </c>
      <c r="AU432" s="25" t="s">
        <v>94</v>
      </c>
      <c r="AY432" s="25" t="s">
        <v>173</v>
      </c>
      <c r="BE432" s="218">
        <f>IF(N432="základní",J432,0)</f>
        <v>0</v>
      </c>
      <c r="BF432" s="218">
        <f>IF(N432="snížená",J432,0)</f>
        <v>0</v>
      </c>
      <c r="BG432" s="218">
        <f>IF(N432="zákl. přenesená",J432,0)</f>
        <v>0</v>
      </c>
      <c r="BH432" s="218">
        <f>IF(N432="sníž. přenesená",J432,0)</f>
        <v>0</v>
      </c>
      <c r="BI432" s="218">
        <f>IF(N432="nulová",J432,0)</f>
        <v>0</v>
      </c>
      <c r="BJ432" s="25" t="s">
        <v>25</v>
      </c>
      <c r="BK432" s="218">
        <f>ROUND(I432*H432,2)</f>
        <v>0</v>
      </c>
      <c r="BL432" s="25" t="s">
        <v>180</v>
      </c>
      <c r="BM432" s="25" t="s">
        <v>613</v>
      </c>
    </row>
    <row r="433" spans="2:51" s="12" customFormat="1" ht="13.5">
      <c r="B433" s="222"/>
      <c r="C433" s="223"/>
      <c r="D433" s="219" t="s">
        <v>184</v>
      </c>
      <c r="E433" s="224" t="s">
        <v>84</v>
      </c>
      <c r="F433" s="225" t="s">
        <v>584</v>
      </c>
      <c r="G433" s="223"/>
      <c r="H433" s="226" t="s">
        <v>84</v>
      </c>
      <c r="I433" s="227"/>
      <c r="J433" s="223"/>
      <c r="K433" s="223"/>
      <c r="L433" s="228"/>
      <c r="M433" s="229"/>
      <c r="N433" s="230"/>
      <c r="O433" s="230"/>
      <c r="P433" s="230"/>
      <c r="Q433" s="230"/>
      <c r="R433" s="230"/>
      <c r="S433" s="230"/>
      <c r="T433" s="231"/>
      <c r="AT433" s="232" t="s">
        <v>184</v>
      </c>
      <c r="AU433" s="232" t="s">
        <v>94</v>
      </c>
      <c r="AV433" s="12" t="s">
        <v>25</v>
      </c>
      <c r="AW433" s="12" t="s">
        <v>48</v>
      </c>
      <c r="AX433" s="12" t="s">
        <v>86</v>
      </c>
      <c r="AY433" s="232" t="s">
        <v>173</v>
      </c>
    </row>
    <row r="434" spans="2:51" s="12" customFormat="1" ht="13.5">
      <c r="B434" s="222"/>
      <c r="C434" s="223"/>
      <c r="D434" s="219" t="s">
        <v>184</v>
      </c>
      <c r="E434" s="224" t="s">
        <v>84</v>
      </c>
      <c r="F434" s="225" t="s">
        <v>585</v>
      </c>
      <c r="G434" s="223"/>
      <c r="H434" s="226" t="s">
        <v>84</v>
      </c>
      <c r="I434" s="227"/>
      <c r="J434" s="223"/>
      <c r="K434" s="223"/>
      <c r="L434" s="228"/>
      <c r="M434" s="229"/>
      <c r="N434" s="230"/>
      <c r="O434" s="230"/>
      <c r="P434" s="230"/>
      <c r="Q434" s="230"/>
      <c r="R434" s="230"/>
      <c r="S434" s="230"/>
      <c r="T434" s="231"/>
      <c r="AT434" s="232" t="s">
        <v>184</v>
      </c>
      <c r="AU434" s="232" t="s">
        <v>94</v>
      </c>
      <c r="AV434" s="12" t="s">
        <v>25</v>
      </c>
      <c r="AW434" s="12" t="s">
        <v>48</v>
      </c>
      <c r="AX434" s="12" t="s">
        <v>86</v>
      </c>
      <c r="AY434" s="232" t="s">
        <v>173</v>
      </c>
    </row>
    <row r="435" spans="2:51" s="13" customFormat="1" ht="13.5">
      <c r="B435" s="233"/>
      <c r="C435" s="234"/>
      <c r="D435" s="219" t="s">
        <v>184</v>
      </c>
      <c r="E435" s="235" t="s">
        <v>84</v>
      </c>
      <c r="F435" s="236" t="s">
        <v>586</v>
      </c>
      <c r="G435" s="234"/>
      <c r="H435" s="237">
        <v>37.548</v>
      </c>
      <c r="I435" s="238"/>
      <c r="J435" s="234"/>
      <c r="K435" s="234"/>
      <c r="L435" s="239"/>
      <c r="M435" s="240"/>
      <c r="N435" s="241"/>
      <c r="O435" s="241"/>
      <c r="P435" s="241"/>
      <c r="Q435" s="241"/>
      <c r="R435" s="241"/>
      <c r="S435" s="241"/>
      <c r="T435" s="242"/>
      <c r="AT435" s="243" t="s">
        <v>184</v>
      </c>
      <c r="AU435" s="243" t="s">
        <v>94</v>
      </c>
      <c r="AV435" s="13" t="s">
        <v>94</v>
      </c>
      <c r="AW435" s="13" t="s">
        <v>48</v>
      </c>
      <c r="AX435" s="13" t="s">
        <v>86</v>
      </c>
      <c r="AY435" s="243" t="s">
        <v>173</v>
      </c>
    </row>
    <row r="436" spans="2:51" s="13" customFormat="1" ht="13.5">
      <c r="B436" s="233"/>
      <c r="C436" s="234"/>
      <c r="D436" s="219" t="s">
        <v>184</v>
      </c>
      <c r="E436" s="235" t="s">
        <v>84</v>
      </c>
      <c r="F436" s="236" t="s">
        <v>587</v>
      </c>
      <c r="G436" s="234"/>
      <c r="H436" s="237">
        <v>17.199</v>
      </c>
      <c r="I436" s="238"/>
      <c r="J436" s="234"/>
      <c r="K436" s="234"/>
      <c r="L436" s="239"/>
      <c r="M436" s="240"/>
      <c r="N436" s="241"/>
      <c r="O436" s="241"/>
      <c r="P436" s="241"/>
      <c r="Q436" s="241"/>
      <c r="R436" s="241"/>
      <c r="S436" s="241"/>
      <c r="T436" s="242"/>
      <c r="AT436" s="243" t="s">
        <v>184</v>
      </c>
      <c r="AU436" s="243" t="s">
        <v>94</v>
      </c>
      <c r="AV436" s="13" t="s">
        <v>94</v>
      </c>
      <c r="AW436" s="13" t="s">
        <v>48</v>
      </c>
      <c r="AX436" s="13" t="s">
        <v>86</v>
      </c>
      <c r="AY436" s="243" t="s">
        <v>173</v>
      </c>
    </row>
    <row r="437" spans="2:51" s="14" customFormat="1" ht="13.5">
      <c r="B437" s="244"/>
      <c r="C437" s="245"/>
      <c r="D437" s="219" t="s">
        <v>184</v>
      </c>
      <c r="E437" s="246" t="s">
        <v>84</v>
      </c>
      <c r="F437" s="247" t="s">
        <v>188</v>
      </c>
      <c r="G437" s="245"/>
      <c r="H437" s="248">
        <v>54.747</v>
      </c>
      <c r="I437" s="249"/>
      <c r="J437" s="245"/>
      <c r="K437" s="245"/>
      <c r="L437" s="250"/>
      <c r="M437" s="251"/>
      <c r="N437" s="252"/>
      <c r="O437" s="252"/>
      <c r="P437" s="252"/>
      <c r="Q437" s="252"/>
      <c r="R437" s="252"/>
      <c r="S437" s="252"/>
      <c r="T437" s="253"/>
      <c r="AT437" s="254" t="s">
        <v>184</v>
      </c>
      <c r="AU437" s="254" t="s">
        <v>94</v>
      </c>
      <c r="AV437" s="14" t="s">
        <v>189</v>
      </c>
      <c r="AW437" s="14" t="s">
        <v>48</v>
      </c>
      <c r="AX437" s="14" t="s">
        <v>86</v>
      </c>
      <c r="AY437" s="254" t="s">
        <v>173</v>
      </c>
    </row>
    <row r="438" spans="2:51" s="12" customFormat="1" ht="13.5">
      <c r="B438" s="222"/>
      <c r="C438" s="223"/>
      <c r="D438" s="219" t="s">
        <v>184</v>
      </c>
      <c r="E438" s="224" t="s">
        <v>84</v>
      </c>
      <c r="F438" s="225" t="s">
        <v>588</v>
      </c>
      <c r="G438" s="223"/>
      <c r="H438" s="226" t="s">
        <v>84</v>
      </c>
      <c r="I438" s="227"/>
      <c r="J438" s="223"/>
      <c r="K438" s="223"/>
      <c r="L438" s="228"/>
      <c r="M438" s="229"/>
      <c r="N438" s="230"/>
      <c r="O438" s="230"/>
      <c r="P438" s="230"/>
      <c r="Q438" s="230"/>
      <c r="R438" s="230"/>
      <c r="S438" s="230"/>
      <c r="T438" s="231"/>
      <c r="AT438" s="232" t="s">
        <v>184</v>
      </c>
      <c r="AU438" s="232" t="s">
        <v>94</v>
      </c>
      <c r="AV438" s="12" t="s">
        <v>25</v>
      </c>
      <c r="AW438" s="12" t="s">
        <v>48</v>
      </c>
      <c r="AX438" s="12" t="s">
        <v>86</v>
      </c>
      <c r="AY438" s="232" t="s">
        <v>173</v>
      </c>
    </row>
    <row r="439" spans="2:51" s="13" customFormat="1" ht="13.5">
      <c r="B439" s="233"/>
      <c r="C439" s="234"/>
      <c r="D439" s="219" t="s">
        <v>184</v>
      </c>
      <c r="E439" s="235" t="s">
        <v>84</v>
      </c>
      <c r="F439" s="236" t="s">
        <v>614</v>
      </c>
      <c r="G439" s="234"/>
      <c r="H439" s="237">
        <v>817.26</v>
      </c>
      <c r="I439" s="238"/>
      <c r="J439" s="234"/>
      <c r="K439" s="234"/>
      <c r="L439" s="239"/>
      <c r="M439" s="240"/>
      <c r="N439" s="241"/>
      <c r="O439" s="241"/>
      <c r="P439" s="241"/>
      <c r="Q439" s="241"/>
      <c r="R439" s="241"/>
      <c r="S439" s="241"/>
      <c r="T439" s="242"/>
      <c r="AT439" s="243" t="s">
        <v>184</v>
      </c>
      <c r="AU439" s="243" t="s">
        <v>94</v>
      </c>
      <c r="AV439" s="13" t="s">
        <v>94</v>
      </c>
      <c r="AW439" s="13" t="s">
        <v>48</v>
      </c>
      <c r="AX439" s="13" t="s">
        <v>86</v>
      </c>
      <c r="AY439" s="243" t="s">
        <v>173</v>
      </c>
    </row>
    <row r="440" spans="2:51" s="13" customFormat="1" ht="13.5">
      <c r="B440" s="233"/>
      <c r="C440" s="234"/>
      <c r="D440" s="219" t="s">
        <v>184</v>
      </c>
      <c r="E440" s="235" t="s">
        <v>84</v>
      </c>
      <c r="F440" s="236" t="s">
        <v>615</v>
      </c>
      <c r="G440" s="234"/>
      <c r="H440" s="237">
        <v>388.3</v>
      </c>
      <c r="I440" s="238"/>
      <c r="J440" s="234"/>
      <c r="K440" s="234"/>
      <c r="L440" s="239"/>
      <c r="M440" s="240"/>
      <c r="N440" s="241"/>
      <c r="O440" s="241"/>
      <c r="P440" s="241"/>
      <c r="Q440" s="241"/>
      <c r="R440" s="241"/>
      <c r="S440" s="241"/>
      <c r="T440" s="242"/>
      <c r="AT440" s="243" t="s">
        <v>184</v>
      </c>
      <c r="AU440" s="243" t="s">
        <v>94</v>
      </c>
      <c r="AV440" s="13" t="s">
        <v>94</v>
      </c>
      <c r="AW440" s="13" t="s">
        <v>48</v>
      </c>
      <c r="AX440" s="13" t="s">
        <v>86</v>
      </c>
      <c r="AY440" s="243" t="s">
        <v>173</v>
      </c>
    </row>
    <row r="441" spans="2:51" s="14" customFormat="1" ht="13.5">
      <c r="B441" s="244"/>
      <c r="C441" s="245"/>
      <c r="D441" s="219" t="s">
        <v>184</v>
      </c>
      <c r="E441" s="246" t="s">
        <v>84</v>
      </c>
      <c r="F441" s="247" t="s">
        <v>188</v>
      </c>
      <c r="G441" s="245"/>
      <c r="H441" s="248">
        <v>1205.56</v>
      </c>
      <c r="I441" s="249"/>
      <c r="J441" s="245"/>
      <c r="K441" s="245"/>
      <c r="L441" s="250"/>
      <c r="M441" s="251"/>
      <c r="N441" s="252"/>
      <c r="O441" s="252"/>
      <c r="P441" s="252"/>
      <c r="Q441" s="252"/>
      <c r="R441" s="252"/>
      <c r="S441" s="252"/>
      <c r="T441" s="253"/>
      <c r="AT441" s="254" t="s">
        <v>184</v>
      </c>
      <c r="AU441" s="254" t="s">
        <v>94</v>
      </c>
      <c r="AV441" s="14" t="s">
        <v>189</v>
      </c>
      <c r="AW441" s="14" t="s">
        <v>48</v>
      </c>
      <c r="AX441" s="14" t="s">
        <v>86</v>
      </c>
      <c r="AY441" s="254" t="s">
        <v>173</v>
      </c>
    </row>
    <row r="442" spans="2:51" s="15" customFormat="1" ht="13.5">
      <c r="B442" s="255"/>
      <c r="C442" s="256"/>
      <c r="D442" s="257" t="s">
        <v>184</v>
      </c>
      <c r="E442" s="258" t="s">
        <v>84</v>
      </c>
      <c r="F442" s="259" t="s">
        <v>190</v>
      </c>
      <c r="G442" s="256"/>
      <c r="H442" s="260">
        <v>1260.307</v>
      </c>
      <c r="I442" s="261"/>
      <c r="J442" s="256"/>
      <c r="K442" s="256"/>
      <c r="L442" s="262"/>
      <c r="M442" s="263"/>
      <c r="N442" s="264"/>
      <c r="O442" s="264"/>
      <c r="P442" s="264"/>
      <c r="Q442" s="264"/>
      <c r="R442" s="264"/>
      <c r="S442" s="264"/>
      <c r="T442" s="265"/>
      <c r="AT442" s="266" t="s">
        <v>184</v>
      </c>
      <c r="AU442" s="266" t="s">
        <v>94</v>
      </c>
      <c r="AV442" s="15" t="s">
        <v>180</v>
      </c>
      <c r="AW442" s="15" t="s">
        <v>48</v>
      </c>
      <c r="AX442" s="15" t="s">
        <v>25</v>
      </c>
      <c r="AY442" s="266" t="s">
        <v>173</v>
      </c>
    </row>
    <row r="443" spans="2:65" s="1" customFormat="1" ht="31.5" customHeight="1">
      <c r="B443" s="43"/>
      <c r="C443" s="207" t="s">
        <v>616</v>
      </c>
      <c r="D443" s="207" t="s">
        <v>175</v>
      </c>
      <c r="E443" s="208" t="s">
        <v>617</v>
      </c>
      <c r="F443" s="209" t="s">
        <v>618</v>
      </c>
      <c r="G443" s="210" t="s">
        <v>206</v>
      </c>
      <c r="H443" s="211">
        <v>1205.56</v>
      </c>
      <c r="I443" s="212"/>
      <c r="J443" s="213">
        <f>ROUND(I443*H443,2)</f>
        <v>0</v>
      </c>
      <c r="K443" s="209" t="s">
        <v>179</v>
      </c>
      <c r="L443" s="63"/>
      <c r="M443" s="214" t="s">
        <v>84</v>
      </c>
      <c r="N443" s="215" t="s">
        <v>56</v>
      </c>
      <c r="O443" s="44"/>
      <c r="P443" s="216">
        <f>O443*H443</f>
        <v>0</v>
      </c>
      <c r="Q443" s="216">
        <v>0.00524</v>
      </c>
      <c r="R443" s="216">
        <f>Q443*H443</f>
        <v>6.3171344</v>
      </c>
      <c r="S443" s="216">
        <v>0</v>
      </c>
      <c r="T443" s="217">
        <f>S443*H443</f>
        <v>0</v>
      </c>
      <c r="AR443" s="25" t="s">
        <v>180</v>
      </c>
      <c r="AT443" s="25" t="s">
        <v>175</v>
      </c>
      <c r="AU443" s="25" t="s">
        <v>94</v>
      </c>
      <c r="AY443" s="25" t="s">
        <v>173</v>
      </c>
      <c r="BE443" s="218">
        <f>IF(N443="základní",J443,0)</f>
        <v>0</v>
      </c>
      <c r="BF443" s="218">
        <f>IF(N443="snížená",J443,0)</f>
        <v>0</v>
      </c>
      <c r="BG443" s="218">
        <f>IF(N443="zákl. přenesená",J443,0)</f>
        <v>0</v>
      </c>
      <c r="BH443" s="218">
        <f>IF(N443="sníž. přenesená",J443,0)</f>
        <v>0</v>
      </c>
      <c r="BI443" s="218">
        <f>IF(N443="nulová",J443,0)</f>
        <v>0</v>
      </c>
      <c r="BJ443" s="25" t="s">
        <v>25</v>
      </c>
      <c r="BK443" s="218">
        <f>ROUND(I443*H443,2)</f>
        <v>0</v>
      </c>
      <c r="BL443" s="25" t="s">
        <v>180</v>
      </c>
      <c r="BM443" s="25" t="s">
        <v>619</v>
      </c>
    </row>
    <row r="444" spans="2:47" s="1" customFormat="1" ht="54">
      <c r="B444" s="43"/>
      <c r="C444" s="65"/>
      <c r="D444" s="219" t="s">
        <v>182</v>
      </c>
      <c r="E444" s="65"/>
      <c r="F444" s="220" t="s">
        <v>620</v>
      </c>
      <c r="G444" s="65"/>
      <c r="H444" s="65"/>
      <c r="I444" s="175"/>
      <c r="J444" s="65"/>
      <c r="K444" s="65"/>
      <c r="L444" s="63"/>
      <c r="M444" s="221"/>
      <c r="N444" s="44"/>
      <c r="O444" s="44"/>
      <c r="P444" s="44"/>
      <c r="Q444" s="44"/>
      <c r="R444" s="44"/>
      <c r="S444" s="44"/>
      <c r="T444" s="80"/>
      <c r="AT444" s="25" t="s">
        <v>182</v>
      </c>
      <c r="AU444" s="25" t="s">
        <v>94</v>
      </c>
    </row>
    <row r="445" spans="2:51" s="12" customFormat="1" ht="13.5">
      <c r="B445" s="222"/>
      <c r="C445" s="223"/>
      <c r="D445" s="219" t="s">
        <v>184</v>
      </c>
      <c r="E445" s="224" t="s">
        <v>84</v>
      </c>
      <c r="F445" s="225" t="s">
        <v>584</v>
      </c>
      <c r="G445" s="223"/>
      <c r="H445" s="226" t="s">
        <v>84</v>
      </c>
      <c r="I445" s="227"/>
      <c r="J445" s="223"/>
      <c r="K445" s="223"/>
      <c r="L445" s="228"/>
      <c r="M445" s="229"/>
      <c r="N445" s="230"/>
      <c r="O445" s="230"/>
      <c r="P445" s="230"/>
      <c r="Q445" s="230"/>
      <c r="R445" s="230"/>
      <c r="S445" s="230"/>
      <c r="T445" s="231"/>
      <c r="AT445" s="232" t="s">
        <v>184</v>
      </c>
      <c r="AU445" s="232" t="s">
        <v>94</v>
      </c>
      <c r="AV445" s="12" t="s">
        <v>25</v>
      </c>
      <c r="AW445" s="12" t="s">
        <v>48</v>
      </c>
      <c r="AX445" s="12" t="s">
        <v>86</v>
      </c>
      <c r="AY445" s="232" t="s">
        <v>173</v>
      </c>
    </row>
    <row r="446" spans="2:51" s="13" customFormat="1" ht="13.5">
      <c r="B446" s="233"/>
      <c r="C446" s="234"/>
      <c r="D446" s="219" t="s">
        <v>184</v>
      </c>
      <c r="E446" s="235" t="s">
        <v>84</v>
      </c>
      <c r="F446" s="236" t="s">
        <v>614</v>
      </c>
      <c r="G446" s="234"/>
      <c r="H446" s="237">
        <v>817.26</v>
      </c>
      <c r="I446" s="238"/>
      <c r="J446" s="234"/>
      <c r="K446" s="234"/>
      <c r="L446" s="239"/>
      <c r="M446" s="240"/>
      <c r="N446" s="241"/>
      <c r="O446" s="241"/>
      <c r="P446" s="241"/>
      <c r="Q446" s="241"/>
      <c r="R446" s="241"/>
      <c r="S446" s="241"/>
      <c r="T446" s="242"/>
      <c r="AT446" s="243" t="s">
        <v>184</v>
      </c>
      <c r="AU446" s="243" t="s">
        <v>94</v>
      </c>
      <c r="AV446" s="13" t="s">
        <v>94</v>
      </c>
      <c r="AW446" s="13" t="s">
        <v>48</v>
      </c>
      <c r="AX446" s="13" t="s">
        <v>86</v>
      </c>
      <c r="AY446" s="243" t="s">
        <v>173</v>
      </c>
    </row>
    <row r="447" spans="2:51" s="13" customFormat="1" ht="13.5">
      <c r="B447" s="233"/>
      <c r="C447" s="234"/>
      <c r="D447" s="219" t="s">
        <v>184</v>
      </c>
      <c r="E447" s="235" t="s">
        <v>84</v>
      </c>
      <c r="F447" s="236" t="s">
        <v>615</v>
      </c>
      <c r="G447" s="234"/>
      <c r="H447" s="237">
        <v>388.3</v>
      </c>
      <c r="I447" s="238"/>
      <c r="J447" s="234"/>
      <c r="K447" s="234"/>
      <c r="L447" s="239"/>
      <c r="M447" s="240"/>
      <c r="N447" s="241"/>
      <c r="O447" s="241"/>
      <c r="P447" s="241"/>
      <c r="Q447" s="241"/>
      <c r="R447" s="241"/>
      <c r="S447" s="241"/>
      <c r="T447" s="242"/>
      <c r="AT447" s="243" t="s">
        <v>184</v>
      </c>
      <c r="AU447" s="243" t="s">
        <v>94</v>
      </c>
      <c r="AV447" s="13" t="s">
        <v>94</v>
      </c>
      <c r="AW447" s="13" t="s">
        <v>48</v>
      </c>
      <c r="AX447" s="13" t="s">
        <v>86</v>
      </c>
      <c r="AY447" s="243" t="s">
        <v>173</v>
      </c>
    </row>
    <row r="448" spans="2:51" s="14" customFormat="1" ht="13.5">
      <c r="B448" s="244"/>
      <c r="C448" s="245"/>
      <c r="D448" s="219" t="s">
        <v>184</v>
      </c>
      <c r="E448" s="246" t="s">
        <v>84</v>
      </c>
      <c r="F448" s="247" t="s">
        <v>188</v>
      </c>
      <c r="G448" s="245"/>
      <c r="H448" s="248">
        <v>1205.56</v>
      </c>
      <c r="I448" s="249"/>
      <c r="J448" s="245"/>
      <c r="K448" s="245"/>
      <c r="L448" s="250"/>
      <c r="M448" s="251"/>
      <c r="N448" s="252"/>
      <c r="O448" s="252"/>
      <c r="P448" s="252"/>
      <c r="Q448" s="252"/>
      <c r="R448" s="252"/>
      <c r="S448" s="252"/>
      <c r="T448" s="253"/>
      <c r="AT448" s="254" t="s">
        <v>184</v>
      </c>
      <c r="AU448" s="254" t="s">
        <v>94</v>
      </c>
      <c r="AV448" s="14" t="s">
        <v>189</v>
      </c>
      <c r="AW448" s="14" t="s">
        <v>48</v>
      </c>
      <c r="AX448" s="14" t="s">
        <v>86</v>
      </c>
      <c r="AY448" s="254" t="s">
        <v>173</v>
      </c>
    </row>
    <row r="449" spans="2:51" s="15" customFormat="1" ht="13.5">
      <c r="B449" s="255"/>
      <c r="C449" s="256"/>
      <c r="D449" s="257" t="s">
        <v>184</v>
      </c>
      <c r="E449" s="258" t="s">
        <v>84</v>
      </c>
      <c r="F449" s="259" t="s">
        <v>190</v>
      </c>
      <c r="G449" s="256"/>
      <c r="H449" s="260">
        <v>1205.56</v>
      </c>
      <c r="I449" s="261"/>
      <c r="J449" s="256"/>
      <c r="K449" s="256"/>
      <c r="L449" s="262"/>
      <c r="M449" s="263"/>
      <c r="N449" s="264"/>
      <c r="O449" s="264"/>
      <c r="P449" s="264"/>
      <c r="Q449" s="264"/>
      <c r="R449" s="264"/>
      <c r="S449" s="264"/>
      <c r="T449" s="265"/>
      <c r="AT449" s="266" t="s">
        <v>184</v>
      </c>
      <c r="AU449" s="266" t="s">
        <v>94</v>
      </c>
      <c r="AV449" s="15" t="s">
        <v>180</v>
      </c>
      <c r="AW449" s="15" t="s">
        <v>48</v>
      </c>
      <c r="AX449" s="15" t="s">
        <v>25</v>
      </c>
      <c r="AY449" s="266" t="s">
        <v>173</v>
      </c>
    </row>
    <row r="450" spans="2:65" s="1" customFormat="1" ht="22.5" customHeight="1">
      <c r="B450" s="43"/>
      <c r="C450" s="207" t="s">
        <v>621</v>
      </c>
      <c r="D450" s="207" t="s">
        <v>175</v>
      </c>
      <c r="E450" s="208" t="s">
        <v>622</v>
      </c>
      <c r="F450" s="209" t="s">
        <v>623</v>
      </c>
      <c r="G450" s="210" t="s">
        <v>374</v>
      </c>
      <c r="H450" s="211">
        <v>146</v>
      </c>
      <c r="I450" s="212"/>
      <c r="J450" s="213">
        <f>ROUND(I450*H450,2)</f>
        <v>0</v>
      </c>
      <c r="K450" s="209" t="s">
        <v>179</v>
      </c>
      <c r="L450" s="63"/>
      <c r="M450" s="214" t="s">
        <v>84</v>
      </c>
      <c r="N450" s="215" t="s">
        <v>56</v>
      </c>
      <c r="O450" s="44"/>
      <c r="P450" s="216">
        <f>O450*H450</f>
        <v>0</v>
      </c>
      <c r="Q450" s="216">
        <v>9E-05</v>
      </c>
      <c r="R450" s="216">
        <f>Q450*H450</f>
        <v>0.01314</v>
      </c>
      <c r="S450" s="216">
        <v>0</v>
      </c>
      <c r="T450" s="217">
        <f>S450*H450</f>
        <v>0</v>
      </c>
      <c r="AR450" s="25" t="s">
        <v>180</v>
      </c>
      <c r="AT450" s="25" t="s">
        <v>175</v>
      </c>
      <c r="AU450" s="25" t="s">
        <v>94</v>
      </c>
      <c r="AY450" s="25" t="s">
        <v>173</v>
      </c>
      <c r="BE450" s="218">
        <f>IF(N450="základní",J450,0)</f>
        <v>0</v>
      </c>
      <c r="BF450" s="218">
        <f>IF(N450="snížená",J450,0)</f>
        <v>0</v>
      </c>
      <c r="BG450" s="218">
        <f>IF(N450="zákl. přenesená",J450,0)</f>
        <v>0</v>
      </c>
      <c r="BH450" s="218">
        <f>IF(N450="sníž. přenesená",J450,0)</f>
        <v>0</v>
      </c>
      <c r="BI450" s="218">
        <f>IF(N450="nulová",J450,0)</f>
        <v>0</v>
      </c>
      <c r="BJ450" s="25" t="s">
        <v>25</v>
      </c>
      <c r="BK450" s="218">
        <f>ROUND(I450*H450,2)</f>
        <v>0</v>
      </c>
      <c r="BL450" s="25" t="s">
        <v>180</v>
      </c>
      <c r="BM450" s="25" t="s">
        <v>624</v>
      </c>
    </row>
    <row r="451" spans="2:51" s="12" customFormat="1" ht="13.5">
      <c r="B451" s="222"/>
      <c r="C451" s="223"/>
      <c r="D451" s="219" t="s">
        <v>184</v>
      </c>
      <c r="E451" s="224" t="s">
        <v>84</v>
      </c>
      <c r="F451" s="225" t="s">
        <v>584</v>
      </c>
      <c r="G451" s="223"/>
      <c r="H451" s="226" t="s">
        <v>84</v>
      </c>
      <c r="I451" s="227"/>
      <c r="J451" s="223"/>
      <c r="K451" s="223"/>
      <c r="L451" s="228"/>
      <c r="M451" s="229"/>
      <c r="N451" s="230"/>
      <c r="O451" s="230"/>
      <c r="P451" s="230"/>
      <c r="Q451" s="230"/>
      <c r="R451" s="230"/>
      <c r="S451" s="230"/>
      <c r="T451" s="231"/>
      <c r="AT451" s="232" t="s">
        <v>184</v>
      </c>
      <c r="AU451" s="232" t="s">
        <v>94</v>
      </c>
      <c r="AV451" s="12" t="s">
        <v>25</v>
      </c>
      <c r="AW451" s="12" t="s">
        <v>48</v>
      </c>
      <c r="AX451" s="12" t="s">
        <v>86</v>
      </c>
      <c r="AY451" s="232" t="s">
        <v>173</v>
      </c>
    </row>
    <row r="452" spans="2:51" s="13" customFormat="1" ht="13.5">
      <c r="B452" s="233"/>
      <c r="C452" s="234"/>
      <c r="D452" s="219" t="s">
        <v>184</v>
      </c>
      <c r="E452" s="235" t="s">
        <v>84</v>
      </c>
      <c r="F452" s="236" t="s">
        <v>625</v>
      </c>
      <c r="G452" s="234"/>
      <c r="H452" s="237">
        <v>89.6</v>
      </c>
      <c r="I452" s="238"/>
      <c r="J452" s="234"/>
      <c r="K452" s="234"/>
      <c r="L452" s="239"/>
      <c r="M452" s="240"/>
      <c r="N452" s="241"/>
      <c r="O452" s="241"/>
      <c r="P452" s="241"/>
      <c r="Q452" s="241"/>
      <c r="R452" s="241"/>
      <c r="S452" s="241"/>
      <c r="T452" s="242"/>
      <c r="AT452" s="243" t="s">
        <v>184</v>
      </c>
      <c r="AU452" s="243" t="s">
        <v>94</v>
      </c>
      <c r="AV452" s="13" t="s">
        <v>94</v>
      </c>
      <c r="AW452" s="13" t="s">
        <v>48</v>
      </c>
      <c r="AX452" s="13" t="s">
        <v>86</v>
      </c>
      <c r="AY452" s="243" t="s">
        <v>173</v>
      </c>
    </row>
    <row r="453" spans="2:51" s="13" customFormat="1" ht="13.5">
      <c r="B453" s="233"/>
      <c r="C453" s="234"/>
      <c r="D453" s="219" t="s">
        <v>184</v>
      </c>
      <c r="E453" s="235" t="s">
        <v>84</v>
      </c>
      <c r="F453" s="236" t="s">
        <v>626</v>
      </c>
      <c r="G453" s="234"/>
      <c r="H453" s="237">
        <v>56.4</v>
      </c>
      <c r="I453" s="238"/>
      <c r="J453" s="234"/>
      <c r="K453" s="234"/>
      <c r="L453" s="239"/>
      <c r="M453" s="240"/>
      <c r="N453" s="241"/>
      <c r="O453" s="241"/>
      <c r="P453" s="241"/>
      <c r="Q453" s="241"/>
      <c r="R453" s="241"/>
      <c r="S453" s="241"/>
      <c r="T453" s="242"/>
      <c r="AT453" s="243" t="s">
        <v>184</v>
      </c>
      <c r="AU453" s="243" t="s">
        <v>94</v>
      </c>
      <c r="AV453" s="13" t="s">
        <v>94</v>
      </c>
      <c r="AW453" s="13" t="s">
        <v>48</v>
      </c>
      <c r="AX453" s="13" t="s">
        <v>86</v>
      </c>
      <c r="AY453" s="243" t="s">
        <v>173</v>
      </c>
    </row>
    <row r="454" spans="2:51" s="14" customFormat="1" ht="13.5">
      <c r="B454" s="244"/>
      <c r="C454" s="245"/>
      <c r="D454" s="219" t="s">
        <v>184</v>
      </c>
      <c r="E454" s="246" t="s">
        <v>84</v>
      </c>
      <c r="F454" s="247" t="s">
        <v>188</v>
      </c>
      <c r="G454" s="245"/>
      <c r="H454" s="248">
        <v>146</v>
      </c>
      <c r="I454" s="249"/>
      <c r="J454" s="245"/>
      <c r="K454" s="245"/>
      <c r="L454" s="250"/>
      <c r="M454" s="251"/>
      <c r="N454" s="252"/>
      <c r="O454" s="252"/>
      <c r="P454" s="252"/>
      <c r="Q454" s="252"/>
      <c r="R454" s="252"/>
      <c r="S454" s="252"/>
      <c r="T454" s="253"/>
      <c r="AT454" s="254" t="s">
        <v>184</v>
      </c>
      <c r="AU454" s="254" t="s">
        <v>94</v>
      </c>
      <c r="AV454" s="14" t="s">
        <v>189</v>
      </c>
      <c r="AW454" s="14" t="s">
        <v>48</v>
      </c>
      <c r="AX454" s="14" t="s">
        <v>86</v>
      </c>
      <c r="AY454" s="254" t="s">
        <v>173</v>
      </c>
    </row>
    <row r="455" spans="2:51" s="15" customFormat="1" ht="13.5">
      <c r="B455" s="255"/>
      <c r="C455" s="256"/>
      <c r="D455" s="257" t="s">
        <v>184</v>
      </c>
      <c r="E455" s="258" t="s">
        <v>84</v>
      </c>
      <c r="F455" s="259" t="s">
        <v>190</v>
      </c>
      <c r="G455" s="256"/>
      <c r="H455" s="260">
        <v>146</v>
      </c>
      <c r="I455" s="261"/>
      <c r="J455" s="256"/>
      <c r="K455" s="256"/>
      <c r="L455" s="262"/>
      <c r="M455" s="263"/>
      <c r="N455" s="264"/>
      <c r="O455" s="264"/>
      <c r="P455" s="264"/>
      <c r="Q455" s="264"/>
      <c r="R455" s="264"/>
      <c r="S455" s="264"/>
      <c r="T455" s="265"/>
      <c r="AT455" s="266" t="s">
        <v>184</v>
      </c>
      <c r="AU455" s="266" t="s">
        <v>94</v>
      </c>
      <c r="AV455" s="15" t="s">
        <v>180</v>
      </c>
      <c r="AW455" s="15" t="s">
        <v>48</v>
      </c>
      <c r="AX455" s="15" t="s">
        <v>25</v>
      </c>
      <c r="AY455" s="266" t="s">
        <v>173</v>
      </c>
    </row>
    <row r="456" spans="2:65" s="1" customFormat="1" ht="22.5" customHeight="1">
      <c r="B456" s="43"/>
      <c r="C456" s="207" t="s">
        <v>627</v>
      </c>
      <c r="D456" s="207" t="s">
        <v>175</v>
      </c>
      <c r="E456" s="208" t="s">
        <v>628</v>
      </c>
      <c r="F456" s="209" t="s">
        <v>629</v>
      </c>
      <c r="G456" s="210" t="s">
        <v>178</v>
      </c>
      <c r="H456" s="211">
        <v>410.603</v>
      </c>
      <c r="I456" s="212"/>
      <c r="J456" s="213">
        <f>ROUND(I456*H456,2)</f>
        <v>0</v>
      </c>
      <c r="K456" s="209" t="s">
        <v>179</v>
      </c>
      <c r="L456" s="63"/>
      <c r="M456" s="214" t="s">
        <v>84</v>
      </c>
      <c r="N456" s="215" t="s">
        <v>56</v>
      </c>
      <c r="O456" s="44"/>
      <c r="P456" s="216">
        <f>O456*H456</f>
        <v>0</v>
      </c>
      <c r="Q456" s="216">
        <v>2.16</v>
      </c>
      <c r="R456" s="216">
        <f>Q456*H456</f>
        <v>886.9024800000001</v>
      </c>
      <c r="S456" s="216">
        <v>0</v>
      </c>
      <c r="T456" s="217">
        <f>S456*H456</f>
        <v>0</v>
      </c>
      <c r="AR456" s="25" t="s">
        <v>180</v>
      </c>
      <c r="AT456" s="25" t="s">
        <v>175</v>
      </c>
      <c r="AU456" s="25" t="s">
        <v>94</v>
      </c>
      <c r="AY456" s="25" t="s">
        <v>173</v>
      </c>
      <c r="BE456" s="218">
        <f>IF(N456="základní",J456,0)</f>
        <v>0</v>
      </c>
      <c r="BF456" s="218">
        <f>IF(N456="snížená",J456,0)</f>
        <v>0</v>
      </c>
      <c r="BG456" s="218">
        <f>IF(N456="zákl. přenesená",J456,0)</f>
        <v>0</v>
      </c>
      <c r="BH456" s="218">
        <f>IF(N456="sníž. přenesená",J456,0)</f>
        <v>0</v>
      </c>
      <c r="BI456" s="218">
        <f>IF(N456="nulová",J456,0)</f>
        <v>0</v>
      </c>
      <c r="BJ456" s="25" t="s">
        <v>25</v>
      </c>
      <c r="BK456" s="218">
        <f>ROUND(I456*H456,2)</f>
        <v>0</v>
      </c>
      <c r="BL456" s="25" t="s">
        <v>180</v>
      </c>
      <c r="BM456" s="25" t="s">
        <v>630</v>
      </c>
    </row>
    <row r="457" spans="2:47" s="1" customFormat="1" ht="40.5">
      <c r="B457" s="43"/>
      <c r="C457" s="65"/>
      <c r="D457" s="219" t="s">
        <v>182</v>
      </c>
      <c r="E457" s="65"/>
      <c r="F457" s="220" t="s">
        <v>631</v>
      </c>
      <c r="G457" s="65"/>
      <c r="H457" s="65"/>
      <c r="I457" s="175"/>
      <c r="J457" s="65"/>
      <c r="K457" s="65"/>
      <c r="L457" s="63"/>
      <c r="M457" s="221"/>
      <c r="N457" s="44"/>
      <c r="O457" s="44"/>
      <c r="P457" s="44"/>
      <c r="Q457" s="44"/>
      <c r="R457" s="44"/>
      <c r="S457" s="44"/>
      <c r="T457" s="80"/>
      <c r="AT457" s="25" t="s">
        <v>182</v>
      </c>
      <c r="AU457" s="25" t="s">
        <v>94</v>
      </c>
    </row>
    <row r="458" spans="2:51" s="12" customFormat="1" ht="13.5">
      <c r="B458" s="222"/>
      <c r="C458" s="223"/>
      <c r="D458" s="219" t="s">
        <v>184</v>
      </c>
      <c r="E458" s="224" t="s">
        <v>84</v>
      </c>
      <c r="F458" s="225" t="s">
        <v>584</v>
      </c>
      <c r="G458" s="223"/>
      <c r="H458" s="226" t="s">
        <v>84</v>
      </c>
      <c r="I458" s="227"/>
      <c r="J458" s="223"/>
      <c r="K458" s="223"/>
      <c r="L458" s="228"/>
      <c r="M458" s="229"/>
      <c r="N458" s="230"/>
      <c r="O458" s="230"/>
      <c r="P458" s="230"/>
      <c r="Q458" s="230"/>
      <c r="R458" s="230"/>
      <c r="S458" s="230"/>
      <c r="T458" s="231"/>
      <c r="AT458" s="232" t="s">
        <v>184</v>
      </c>
      <c r="AU458" s="232" t="s">
        <v>94</v>
      </c>
      <c r="AV458" s="12" t="s">
        <v>25</v>
      </c>
      <c r="AW458" s="12" t="s">
        <v>48</v>
      </c>
      <c r="AX458" s="12" t="s">
        <v>86</v>
      </c>
      <c r="AY458" s="232" t="s">
        <v>173</v>
      </c>
    </row>
    <row r="459" spans="2:51" s="13" customFormat="1" ht="13.5">
      <c r="B459" s="233"/>
      <c r="C459" s="234"/>
      <c r="D459" s="219" t="s">
        <v>184</v>
      </c>
      <c r="E459" s="235" t="s">
        <v>84</v>
      </c>
      <c r="F459" s="236" t="s">
        <v>632</v>
      </c>
      <c r="G459" s="234"/>
      <c r="H459" s="237">
        <v>281.61</v>
      </c>
      <c r="I459" s="238"/>
      <c r="J459" s="234"/>
      <c r="K459" s="234"/>
      <c r="L459" s="239"/>
      <c r="M459" s="240"/>
      <c r="N459" s="241"/>
      <c r="O459" s="241"/>
      <c r="P459" s="241"/>
      <c r="Q459" s="241"/>
      <c r="R459" s="241"/>
      <c r="S459" s="241"/>
      <c r="T459" s="242"/>
      <c r="AT459" s="243" t="s">
        <v>184</v>
      </c>
      <c r="AU459" s="243" t="s">
        <v>94</v>
      </c>
      <c r="AV459" s="13" t="s">
        <v>94</v>
      </c>
      <c r="AW459" s="13" t="s">
        <v>48</v>
      </c>
      <c r="AX459" s="13" t="s">
        <v>86</v>
      </c>
      <c r="AY459" s="243" t="s">
        <v>173</v>
      </c>
    </row>
    <row r="460" spans="2:51" s="13" customFormat="1" ht="13.5">
      <c r="B460" s="233"/>
      <c r="C460" s="234"/>
      <c r="D460" s="219" t="s">
        <v>184</v>
      </c>
      <c r="E460" s="235" t="s">
        <v>84</v>
      </c>
      <c r="F460" s="236" t="s">
        <v>633</v>
      </c>
      <c r="G460" s="234"/>
      <c r="H460" s="237">
        <v>128.993</v>
      </c>
      <c r="I460" s="238"/>
      <c r="J460" s="234"/>
      <c r="K460" s="234"/>
      <c r="L460" s="239"/>
      <c r="M460" s="240"/>
      <c r="N460" s="241"/>
      <c r="O460" s="241"/>
      <c r="P460" s="241"/>
      <c r="Q460" s="241"/>
      <c r="R460" s="241"/>
      <c r="S460" s="241"/>
      <c r="T460" s="242"/>
      <c r="AT460" s="243" t="s">
        <v>184</v>
      </c>
      <c r="AU460" s="243" t="s">
        <v>94</v>
      </c>
      <c r="AV460" s="13" t="s">
        <v>94</v>
      </c>
      <c r="AW460" s="13" t="s">
        <v>48</v>
      </c>
      <c r="AX460" s="13" t="s">
        <v>86</v>
      </c>
      <c r="AY460" s="243" t="s">
        <v>173</v>
      </c>
    </row>
    <row r="461" spans="2:51" s="14" customFormat="1" ht="13.5">
      <c r="B461" s="244"/>
      <c r="C461" s="245"/>
      <c r="D461" s="219" t="s">
        <v>184</v>
      </c>
      <c r="E461" s="246" t="s">
        <v>84</v>
      </c>
      <c r="F461" s="247" t="s">
        <v>188</v>
      </c>
      <c r="G461" s="245"/>
      <c r="H461" s="248">
        <v>410.603</v>
      </c>
      <c r="I461" s="249"/>
      <c r="J461" s="245"/>
      <c r="K461" s="245"/>
      <c r="L461" s="250"/>
      <c r="M461" s="251"/>
      <c r="N461" s="252"/>
      <c r="O461" s="252"/>
      <c r="P461" s="252"/>
      <c r="Q461" s="252"/>
      <c r="R461" s="252"/>
      <c r="S461" s="252"/>
      <c r="T461" s="253"/>
      <c r="AT461" s="254" t="s">
        <v>184</v>
      </c>
      <c r="AU461" s="254" t="s">
        <v>94</v>
      </c>
      <c r="AV461" s="14" t="s">
        <v>189</v>
      </c>
      <c r="AW461" s="14" t="s">
        <v>48</v>
      </c>
      <c r="AX461" s="14" t="s">
        <v>86</v>
      </c>
      <c r="AY461" s="254" t="s">
        <v>173</v>
      </c>
    </row>
    <row r="462" spans="2:51" s="15" customFormat="1" ht="13.5">
      <c r="B462" s="255"/>
      <c r="C462" s="256"/>
      <c r="D462" s="257" t="s">
        <v>184</v>
      </c>
      <c r="E462" s="258" t="s">
        <v>84</v>
      </c>
      <c r="F462" s="259" t="s">
        <v>190</v>
      </c>
      <c r="G462" s="256"/>
      <c r="H462" s="260">
        <v>410.603</v>
      </c>
      <c r="I462" s="261"/>
      <c r="J462" s="256"/>
      <c r="K462" s="256"/>
      <c r="L462" s="262"/>
      <c r="M462" s="263"/>
      <c r="N462" s="264"/>
      <c r="O462" s="264"/>
      <c r="P462" s="264"/>
      <c r="Q462" s="264"/>
      <c r="R462" s="264"/>
      <c r="S462" s="264"/>
      <c r="T462" s="265"/>
      <c r="AT462" s="266" t="s">
        <v>184</v>
      </c>
      <c r="AU462" s="266" t="s">
        <v>94</v>
      </c>
      <c r="AV462" s="15" t="s">
        <v>180</v>
      </c>
      <c r="AW462" s="15" t="s">
        <v>48</v>
      </c>
      <c r="AX462" s="15" t="s">
        <v>25</v>
      </c>
      <c r="AY462" s="266" t="s">
        <v>173</v>
      </c>
    </row>
    <row r="463" spans="2:65" s="1" customFormat="1" ht="31.5" customHeight="1">
      <c r="B463" s="43"/>
      <c r="C463" s="207" t="s">
        <v>634</v>
      </c>
      <c r="D463" s="207" t="s">
        <v>175</v>
      </c>
      <c r="E463" s="208" t="s">
        <v>635</v>
      </c>
      <c r="F463" s="209" t="s">
        <v>636</v>
      </c>
      <c r="G463" s="210" t="s">
        <v>265</v>
      </c>
      <c r="H463" s="211">
        <v>1</v>
      </c>
      <c r="I463" s="212"/>
      <c r="J463" s="213">
        <f>ROUND(I463*H463,2)</f>
        <v>0</v>
      </c>
      <c r="K463" s="209" t="s">
        <v>179</v>
      </c>
      <c r="L463" s="63"/>
      <c r="M463" s="214" t="s">
        <v>84</v>
      </c>
      <c r="N463" s="215" t="s">
        <v>56</v>
      </c>
      <c r="O463" s="44"/>
      <c r="P463" s="216">
        <f>O463*H463</f>
        <v>0</v>
      </c>
      <c r="Q463" s="216">
        <v>0.11192</v>
      </c>
      <c r="R463" s="216">
        <f>Q463*H463</f>
        <v>0.11192</v>
      </c>
      <c r="S463" s="216">
        <v>0</v>
      </c>
      <c r="T463" s="217">
        <f>S463*H463</f>
        <v>0</v>
      </c>
      <c r="AR463" s="25" t="s">
        <v>180</v>
      </c>
      <c r="AT463" s="25" t="s">
        <v>175</v>
      </c>
      <c r="AU463" s="25" t="s">
        <v>94</v>
      </c>
      <c r="AY463" s="25" t="s">
        <v>173</v>
      </c>
      <c r="BE463" s="218">
        <f>IF(N463="základní",J463,0)</f>
        <v>0</v>
      </c>
      <c r="BF463" s="218">
        <f>IF(N463="snížená",J463,0)</f>
        <v>0</v>
      </c>
      <c r="BG463" s="218">
        <f>IF(N463="zákl. přenesená",J463,0)</f>
        <v>0</v>
      </c>
      <c r="BH463" s="218">
        <f>IF(N463="sníž. přenesená",J463,0)</f>
        <v>0</v>
      </c>
      <c r="BI463" s="218">
        <f>IF(N463="nulová",J463,0)</f>
        <v>0</v>
      </c>
      <c r="BJ463" s="25" t="s">
        <v>25</v>
      </c>
      <c r="BK463" s="218">
        <f>ROUND(I463*H463,2)</f>
        <v>0</v>
      </c>
      <c r="BL463" s="25" t="s">
        <v>180</v>
      </c>
      <c r="BM463" s="25" t="s">
        <v>637</v>
      </c>
    </row>
    <row r="464" spans="2:47" s="1" customFormat="1" ht="121.5">
      <c r="B464" s="43"/>
      <c r="C464" s="65"/>
      <c r="D464" s="257" t="s">
        <v>182</v>
      </c>
      <c r="E464" s="65"/>
      <c r="F464" s="270" t="s">
        <v>638</v>
      </c>
      <c r="G464" s="65"/>
      <c r="H464" s="65"/>
      <c r="I464" s="175"/>
      <c r="J464" s="65"/>
      <c r="K464" s="65"/>
      <c r="L464" s="63"/>
      <c r="M464" s="221"/>
      <c r="N464" s="44"/>
      <c r="O464" s="44"/>
      <c r="P464" s="44"/>
      <c r="Q464" s="44"/>
      <c r="R464" s="44"/>
      <c r="S464" s="44"/>
      <c r="T464" s="80"/>
      <c r="AT464" s="25" t="s">
        <v>182</v>
      </c>
      <c r="AU464" s="25" t="s">
        <v>94</v>
      </c>
    </row>
    <row r="465" spans="2:65" s="1" customFormat="1" ht="44.25" customHeight="1">
      <c r="B465" s="43"/>
      <c r="C465" s="274" t="s">
        <v>639</v>
      </c>
      <c r="D465" s="274" t="s">
        <v>297</v>
      </c>
      <c r="E465" s="275" t="s">
        <v>640</v>
      </c>
      <c r="F465" s="276" t="s">
        <v>641</v>
      </c>
      <c r="G465" s="277" t="s">
        <v>265</v>
      </c>
      <c r="H465" s="278">
        <v>1</v>
      </c>
      <c r="I465" s="279"/>
      <c r="J465" s="280">
        <f>ROUND(I465*H465,2)</f>
        <v>0</v>
      </c>
      <c r="K465" s="276" t="s">
        <v>84</v>
      </c>
      <c r="L465" s="281"/>
      <c r="M465" s="282" t="s">
        <v>84</v>
      </c>
      <c r="N465" s="283" t="s">
        <v>56</v>
      </c>
      <c r="O465" s="44"/>
      <c r="P465" s="216">
        <f>O465*H465</f>
        <v>0</v>
      </c>
      <c r="Q465" s="216">
        <v>1.203</v>
      </c>
      <c r="R465" s="216">
        <f>Q465*H465</f>
        <v>1.203</v>
      </c>
      <c r="S465" s="216">
        <v>0</v>
      </c>
      <c r="T465" s="217">
        <f>S465*H465</f>
        <v>0</v>
      </c>
      <c r="AR465" s="25" t="s">
        <v>244</v>
      </c>
      <c r="AT465" s="25" t="s">
        <v>297</v>
      </c>
      <c r="AU465" s="25" t="s">
        <v>94</v>
      </c>
      <c r="AY465" s="25" t="s">
        <v>173</v>
      </c>
      <c r="BE465" s="218">
        <f>IF(N465="základní",J465,0)</f>
        <v>0</v>
      </c>
      <c r="BF465" s="218">
        <f>IF(N465="snížená",J465,0)</f>
        <v>0</v>
      </c>
      <c r="BG465" s="218">
        <f>IF(N465="zákl. přenesená",J465,0)</f>
        <v>0</v>
      </c>
      <c r="BH465" s="218">
        <f>IF(N465="sníž. přenesená",J465,0)</f>
        <v>0</v>
      </c>
      <c r="BI465" s="218">
        <f>IF(N465="nulová",J465,0)</f>
        <v>0</v>
      </c>
      <c r="BJ465" s="25" t="s">
        <v>25</v>
      </c>
      <c r="BK465" s="218">
        <f>ROUND(I465*H465,2)</f>
        <v>0</v>
      </c>
      <c r="BL465" s="25" t="s">
        <v>180</v>
      </c>
      <c r="BM465" s="25" t="s">
        <v>642</v>
      </c>
    </row>
    <row r="466" spans="2:63" s="11" customFormat="1" ht="29.85" customHeight="1">
      <c r="B466" s="190"/>
      <c r="C466" s="191"/>
      <c r="D466" s="204" t="s">
        <v>85</v>
      </c>
      <c r="E466" s="205" t="s">
        <v>202</v>
      </c>
      <c r="F466" s="205" t="s">
        <v>203</v>
      </c>
      <c r="G466" s="191"/>
      <c r="H466" s="191"/>
      <c r="I466" s="194"/>
      <c r="J466" s="206">
        <f>BK466</f>
        <v>0</v>
      </c>
      <c r="K466" s="191"/>
      <c r="L466" s="196"/>
      <c r="M466" s="197"/>
      <c r="N466" s="198"/>
      <c r="O466" s="198"/>
      <c r="P466" s="199">
        <f>SUM(P467:P553)</f>
        <v>0</v>
      </c>
      <c r="Q466" s="198"/>
      <c r="R466" s="199">
        <f>SUM(R467:R553)</f>
        <v>0.33229496000000003</v>
      </c>
      <c r="S466" s="198"/>
      <c r="T466" s="200">
        <f>SUM(T467:T553)</f>
        <v>0</v>
      </c>
      <c r="AR466" s="201" t="s">
        <v>25</v>
      </c>
      <c r="AT466" s="202" t="s">
        <v>85</v>
      </c>
      <c r="AU466" s="202" t="s">
        <v>25</v>
      </c>
      <c r="AY466" s="201" t="s">
        <v>173</v>
      </c>
      <c r="BK466" s="203">
        <f>SUM(BK467:BK553)</f>
        <v>0</v>
      </c>
    </row>
    <row r="467" spans="2:65" s="1" customFormat="1" ht="22.5" customHeight="1">
      <c r="B467" s="43"/>
      <c r="C467" s="207" t="s">
        <v>643</v>
      </c>
      <c r="D467" s="207" t="s">
        <v>175</v>
      </c>
      <c r="E467" s="208" t="s">
        <v>644</v>
      </c>
      <c r="F467" s="209" t="s">
        <v>645</v>
      </c>
      <c r="G467" s="210" t="s">
        <v>206</v>
      </c>
      <c r="H467" s="211">
        <v>3.12</v>
      </c>
      <c r="I467" s="212"/>
      <c r="J467" s="213">
        <f>ROUND(I467*H467,2)</f>
        <v>0</v>
      </c>
      <c r="K467" s="209" t="s">
        <v>179</v>
      </c>
      <c r="L467" s="63"/>
      <c r="M467" s="214" t="s">
        <v>84</v>
      </c>
      <c r="N467" s="215" t="s">
        <v>56</v>
      </c>
      <c r="O467" s="44"/>
      <c r="P467" s="216">
        <f>O467*H467</f>
        <v>0</v>
      </c>
      <c r="Q467" s="216">
        <v>0.00063</v>
      </c>
      <c r="R467" s="216">
        <f>Q467*H467</f>
        <v>0.0019656</v>
      </c>
      <c r="S467" s="216">
        <v>0</v>
      </c>
      <c r="T467" s="217">
        <f>S467*H467</f>
        <v>0</v>
      </c>
      <c r="AR467" s="25" t="s">
        <v>180</v>
      </c>
      <c r="AT467" s="25" t="s">
        <v>175</v>
      </c>
      <c r="AU467" s="25" t="s">
        <v>94</v>
      </c>
      <c r="AY467" s="25" t="s">
        <v>173</v>
      </c>
      <c r="BE467" s="218">
        <f>IF(N467="základní",J467,0)</f>
        <v>0</v>
      </c>
      <c r="BF467" s="218">
        <f>IF(N467="snížená",J467,0)</f>
        <v>0</v>
      </c>
      <c r="BG467" s="218">
        <f>IF(N467="zákl. přenesená",J467,0)</f>
        <v>0</v>
      </c>
      <c r="BH467" s="218">
        <f>IF(N467="sníž. přenesená",J467,0)</f>
        <v>0</v>
      </c>
      <c r="BI467" s="218">
        <f>IF(N467="nulová",J467,0)</f>
        <v>0</v>
      </c>
      <c r="BJ467" s="25" t="s">
        <v>25</v>
      </c>
      <c r="BK467" s="218">
        <f>ROUND(I467*H467,2)</f>
        <v>0</v>
      </c>
      <c r="BL467" s="25" t="s">
        <v>180</v>
      </c>
      <c r="BM467" s="25" t="s">
        <v>646</v>
      </c>
    </row>
    <row r="468" spans="2:47" s="1" customFormat="1" ht="81">
      <c r="B468" s="43"/>
      <c r="C468" s="65"/>
      <c r="D468" s="219" t="s">
        <v>182</v>
      </c>
      <c r="E468" s="65"/>
      <c r="F468" s="220" t="s">
        <v>647</v>
      </c>
      <c r="G468" s="65"/>
      <c r="H468" s="65"/>
      <c r="I468" s="175"/>
      <c r="J468" s="65"/>
      <c r="K468" s="65"/>
      <c r="L468" s="63"/>
      <c r="M468" s="221"/>
      <c r="N468" s="44"/>
      <c r="O468" s="44"/>
      <c r="P468" s="44"/>
      <c r="Q468" s="44"/>
      <c r="R468" s="44"/>
      <c r="S468" s="44"/>
      <c r="T468" s="80"/>
      <c r="AT468" s="25" t="s">
        <v>182</v>
      </c>
      <c r="AU468" s="25" t="s">
        <v>94</v>
      </c>
    </row>
    <row r="469" spans="2:51" s="12" customFormat="1" ht="13.5">
      <c r="B469" s="222"/>
      <c r="C469" s="223"/>
      <c r="D469" s="219" t="s">
        <v>184</v>
      </c>
      <c r="E469" s="224" t="s">
        <v>84</v>
      </c>
      <c r="F469" s="225" t="s">
        <v>525</v>
      </c>
      <c r="G469" s="223"/>
      <c r="H469" s="226" t="s">
        <v>84</v>
      </c>
      <c r="I469" s="227"/>
      <c r="J469" s="223"/>
      <c r="K469" s="223"/>
      <c r="L469" s="228"/>
      <c r="M469" s="229"/>
      <c r="N469" s="230"/>
      <c r="O469" s="230"/>
      <c r="P469" s="230"/>
      <c r="Q469" s="230"/>
      <c r="R469" s="230"/>
      <c r="S469" s="230"/>
      <c r="T469" s="231"/>
      <c r="AT469" s="232" t="s">
        <v>184</v>
      </c>
      <c r="AU469" s="232" t="s">
        <v>94</v>
      </c>
      <c r="AV469" s="12" t="s">
        <v>25</v>
      </c>
      <c r="AW469" s="12" t="s">
        <v>48</v>
      </c>
      <c r="AX469" s="12" t="s">
        <v>86</v>
      </c>
      <c r="AY469" s="232" t="s">
        <v>173</v>
      </c>
    </row>
    <row r="470" spans="2:51" s="13" customFormat="1" ht="13.5">
      <c r="B470" s="233"/>
      <c r="C470" s="234"/>
      <c r="D470" s="219" t="s">
        <v>184</v>
      </c>
      <c r="E470" s="235" t="s">
        <v>84</v>
      </c>
      <c r="F470" s="236" t="s">
        <v>648</v>
      </c>
      <c r="G470" s="234"/>
      <c r="H470" s="237">
        <v>1.56</v>
      </c>
      <c r="I470" s="238"/>
      <c r="J470" s="234"/>
      <c r="K470" s="234"/>
      <c r="L470" s="239"/>
      <c r="M470" s="240"/>
      <c r="N470" s="241"/>
      <c r="O470" s="241"/>
      <c r="P470" s="241"/>
      <c r="Q470" s="241"/>
      <c r="R470" s="241"/>
      <c r="S470" s="241"/>
      <c r="T470" s="242"/>
      <c r="AT470" s="243" t="s">
        <v>184</v>
      </c>
      <c r="AU470" s="243" t="s">
        <v>94</v>
      </c>
      <c r="AV470" s="13" t="s">
        <v>94</v>
      </c>
      <c r="AW470" s="13" t="s">
        <v>48</v>
      </c>
      <c r="AX470" s="13" t="s">
        <v>86</v>
      </c>
      <c r="AY470" s="243" t="s">
        <v>173</v>
      </c>
    </row>
    <row r="471" spans="2:51" s="13" customFormat="1" ht="13.5">
      <c r="B471" s="233"/>
      <c r="C471" s="234"/>
      <c r="D471" s="219" t="s">
        <v>184</v>
      </c>
      <c r="E471" s="235" t="s">
        <v>84</v>
      </c>
      <c r="F471" s="236" t="s">
        <v>649</v>
      </c>
      <c r="G471" s="234"/>
      <c r="H471" s="237">
        <v>1.56</v>
      </c>
      <c r="I471" s="238"/>
      <c r="J471" s="234"/>
      <c r="K471" s="234"/>
      <c r="L471" s="239"/>
      <c r="M471" s="240"/>
      <c r="N471" s="241"/>
      <c r="O471" s="241"/>
      <c r="P471" s="241"/>
      <c r="Q471" s="241"/>
      <c r="R471" s="241"/>
      <c r="S471" s="241"/>
      <c r="T471" s="242"/>
      <c r="AT471" s="243" t="s">
        <v>184</v>
      </c>
      <c r="AU471" s="243" t="s">
        <v>94</v>
      </c>
      <c r="AV471" s="13" t="s">
        <v>94</v>
      </c>
      <c r="AW471" s="13" t="s">
        <v>48</v>
      </c>
      <c r="AX471" s="13" t="s">
        <v>86</v>
      </c>
      <c r="AY471" s="243" t="s">
        <v>173</v>
      </c>
    </row>
    <row r="472" spans="2:51" s="14" customFormat="1" ht="13.5">
      <c r="B472" s="244"/>
      <c r="C472" s="245"/>
      <c r="D472" s="219" t="s">
        <v>184</v>
      </c>
      <c r="E472" s="246" t="s">
        <v>84</v>
      </c>
      <c r="F472" s="247" t="s">
        <v>188</v>
      </c>
      <c r="G472" s="245"/>
      <c r="H472" s="248">
        <v>3.12</v>
      </c>
      <c r="I472" s="249"/>
      <c r="J472" s="245"/>
      <c r="K472" s="245"/>
      <c r="L472" s="250"/>
      <c r="M472" s="251"/>
      <c r="N472" s="252"/>
      <c r="O472" s="252"/>
      <c r="P472" s="252"/>
      <c r="Q472" s="252"/>
      <c r="R472" s="252"/>
      <c r="S472" s="252"/>
      <c r="T472" s="253"/>
      <c r="AT472" s="254" t="s">
        <v>184</v>
      </c>
      <c r="AU472" s="254" t="s">
        <v>94</v>
      </c>
      <c r="AV472" s="14" t="s">
        <v>189</v>
      </c>
      <c r="AW472" s="14" t="s">
        <v>48</v>
      </c>
      <c r="AX472" s="14" t="s">
        <v>86</v>
      </c>
      <c r="AY472" s="254" t="s">
        <v>173</v>
      </c>
    </row>
    <row r="473" spans="2:51" s="15" customFormat="1" ht="13.5">
      <c r="B473" s="255"/>
      <c r="C473" s="256"/>
      <c r="D473" s="257" t="s">
        <v>184</v>
      </c>
      <c r="E473" s="258" t="s">
        <v>84</v>
      </c>
      <c r="F473" s="259" t="s">
        <v>190</v>
      </c>
      <c r="G473" s="256"/>
      <c r="H473" s="260">
        <v>3.12</v>
      </c>
      <c r="I473" s="261"/>
      <c r="J473" s="256"/>
      <c r="K473" s="256"/>
      <c r="L473" s="262"/>
      <c r="M473" s="263"/>
      <c r="N473" s="264"/>
      <c r="O473" s="264"/>
      <c r="P473" s="264"/>
      <c r="Q473" s="264"/>
      <c r="R473" s="264"/>
      <c r="S473" s="264"/>
      <c r="T473" s="265"/>
      <c r="AT473" s="266" t="s">
        <v>184</v>
      </c>
      <c r="AU473" s="266" t="s">
        <v>94</v>
      </c>
      <c r="AV473" s="15" t="s">
        <v>180</v>
      </c>
      <c r="AW473" s="15" t="s">
        <v>48</v>
      </c>
      <c r="AX473" s="15" t="s">
        <v>25</v>
      </c>
      <c r="AY473" s="266" t="s">
        <v>173</v>
      </c>
    </row>
    <row r="474" spans="2:65" s="1" customFormat="1" ht="31.5" customHeight="1">
      <c r="B474" s="43"/>
      <c r="C474" s="207" t="s">
        <v>650</v>
      </c>
      <c r="D474" s="207" t="s">
        <v>175</v>
      </c>
      <c r="E474" s="208" t="s">
        <v>651</v>
      </c>
      <c r="F474" s="209" t="s">
        <v>652</v>
      </c>
      <c r="G474" s="210" t="s">
        <v>374</v>
      </c>
      <c r="H474" s="211">
        <v>10.4</v>
      </c>
      <c r="I474" s="212"/>
      <c r="J474" s="213">
        <f>ROUND(I474*H474,2)</f>
        <v>0</v>
      </c>
      <c r="K474" s="209" t="s">
        <v>179</v>
      </c>
      <c r="L474" s="63"/>
      <c r="M474" s="214" t="s">
        <v>84</v>
      </c>
      <c r="N474" s="215" t="s">
        <v>56</v>
      </c>
      <c r="O474" s="44"/>
      <c r="P474" s="216">
        <f>O474*H474</f>
        <v>0</v>
      </c>
      <c r="Q474" s="216">
        <v>0.00208</v>
      </c>
      <c r="R474" s="216">
        <f>Q474*H474</f>
        <v>0.021632</v>
      </c>
      <c r="S474" s="216">
        <v>0</v>
      </c>
      <c r="T474" s="217">
        <f>S474*H474</f>
        <v>0</v>
      </c>
      <c r="AR474" s="25" t="s">
        <v>180</v>
      </c>
      <c r="AT474" s="25" t="s">
        <v>175</v>
      </c>
      <c r="AU474" s="25" t="s">
        <v>94</v>
      </c>
      <c r="AY474" s="25" t="s">
        <v>173</v>
      </c>
      <c r="BE474" s="218">
        <f>IF(N474="základní",J474,0)</f>
        <v>0</v>
      </c>
      <c r="BF474" s="218">
        <f>IF(N474="snížená",J474,0)</f>
        <v>0</v>
      </c>
      <c r="BG474" s="218">
        <f>IF(N474="zákl. přenesená",J474,0)</f>
        <v>0</v>
      </c>
      <c r="BH474" s="218">
        <f>IF(N474="sníž. přenesená",J474,0)</f>
        <v>0</v>
      </c>
      <c r="BI474" s="218">
        <f>IF(N474="nulová",J474,0)</f>
        <v>0</v>
      </c>
      <c r="BJ474" s="25" t="s">
        <v>25</v>
      </c>
      <c r="BK474" s="218">
        <f>ROUND(I474*H474,2)</f>
        <v>0</v>
      </c>
      <c r="BL474" s="25" t="s">
        <v>180</v>
      </c>
      <c r="BM474" s="25" t="s">
        <v>653</v>
      </c>
    </row>
    <row r="475" spans="2:47" s="1" customFormat="1" ht="310.5">
      <c r="B475" s="43"/>
      <c r="C475" s="65"/>
      <c r="D475" s="219" t="s">
        <v>182</v>
      </c>
      <c r="E475" s="65"/>
      <c r="F475" s="220" t="s">
        <v>654</v>
      </c>
      <c r="G475" s="65"/>
      <c r="H475" s="65"/>
      <c r="I475" s="175"/>
      <c r="J475" s="65"/>
      <c r="K475" s="65"/>
      <c r="L475" s="63"/>
      <c r="M475" s="221"/>
      <c r="N475" s="44"/>
      <c r="O475" s="44"/>
      <c r="P475" s="44"/>
      <c r="Q475" s="44"/>
      <c r="R475" s="44"/>
      <c r="S475" s="44"/>
      <c r="T475" s="80"/>
      <c r="AT475" s="25" t="s">
        <v>182</v>
      </c>
      <c r="AU475" s="25" t="s">
        <v>94</v>
      </c>
    </row>
    <row r="476" spans="2:51" s="12" customFormat="1" ht="13.5">
      <c r="B476" s="222"/>
      <c r="C476" s="223"/>
      <c r="D476" s="219" t="s">
        <v>184</v>
      </c>
      <c r="E476" s="224" t="s">
        <v>84</v>
      </c>
      <c r="F476" s="225" t="s">
        <v>525</v>
      </c>
      <c r="G476" s="223"/>
      <c r="H476" s="226" t="s">
        <v>84</v>
      </c>
      <c r="I476" s="227"/>
      <c r="J476" s="223"/>
      <c r="K476" s="223"/>
      <c r="L476" s="228"/>
      <c r="M476" s="229"/>
      <c r="N476" s="230"/>
      <c r="O476" s="230"/>
      <c r="P476" s="230"/>
      <c r="Q476" s="230"/>
      <c r="R476" s="230"/>
      <c r="S476" s="230"/>
      <c r="T476" s="231"/>
      <c r="AT476" s="232" t="s">
        <v>184</v>
      </c>
      <c r="AU476" s="232" t="s">
        <v>94</v>
      </c>
      <c r="AV476" s="12" t="s">
        <v>25</v>
      </c>
      <c r="AW476" s="12" t="s">
        <v>48</v>
      </c>
      <c r="AX476" s="12" t="s">
        <v>86</v>
      </c>
      <c r="AY476" s="232" t="s">
        <v>173</v>
      </c>
    </row>
    <row r="477" spans="2:51" s="13" customFormat="1" ht="13.5">
      <c r="B477" s="233"/>
      <c r="C477" s="234"/>
      <c r="D477" s="219" t="s">
        <v>184</v>
      </c>
      <c r="E477" s="235" t="s">
        <v>84</v>
      </c>
      <c r="F477" s="236" t="s">
        <v>655</v>
      </c>
      <c r="G477" s="234"/>
      <c r="H477" s="237">
        <v>5.2</v>
      </c>
      <c r="I477" s="238"/>
      <c r="J477" s="234"/>
      <c r="K477" s="234"/>
      <c r="L477" s="239"/>
      <c r="M477" s="240"/>
      <c r="N477" s="241"/>
      <c r="O477" s="241"/>
      <c r="P477" s="241"/>
      <c r="Q477" s="241"/>
      <c r="R477" s="241"/>
      <c r="S477" s="241"/>
      <c r="T477" s="242"/>
      <c r="AT477" s="243" t="s">
        <v>184</v>
      </c>
      <c r="AU477" s="243" t="s">
        <v>94</v>
      </c>
      <c r="AV477" s="13" t="s">
        <v>94</v>
      </c>
      <c r="AW477" s="13" t="s">
        <v>48</v>
      </c>
      <c r="AX477" s="13" t="s">
        <v>86</v>
      </c>
      <c r="AY477" s="243" t="s">
        <v>173</v>
      </c>
    </row>
    <row r="478" spans="2:51" s="13" customFormat="1" ht="13.5">
      <c r="B478" s="233"/>
      <c r="C478" s="234"/>
      <c r="D478" s="219" t="s">
        <v>184</v>
      </c>
      <c r="E478" s="235" t="s">
        <v>84</v>
      </c>
      <c r="F478" s="236" t="s">
        <v>656</v>
      </c>
      <c r="G478" s="234"/>
      <c r="H478" s="237">
        <v>5.2</v>
      </c>
      <c r="I478" s="238"/>
      <c r="J478" s="234"/>
      <c r="K478" s="234"/>
      <c r="L478" s="239"/>
      <c r="M478" s="240"/>
      <c r="N478" s="241"/>
      <c r="O478" s="241"/>
      <c r="P478" s="241"/>
      <c r="Q478" s="241"/>
      <c r="R478" s="241"/>
      <c r="S478" s="241"/>
      <c r="T478" s="242"/>
      <c r="AT478" s="243" t="s">
        <v>184</v>
      </c>
      <c r="AU478" s="243" t="s">
        <v>94</v>
      </c>
      <c r="AV478" s="13" t="s">
        <v>94</v>
      </c>
      <c r="AW478" s="13" t="s">
        <v>48</v>
      </c>
      <c r="AX478" s="13" t="s">
        <v>86</v>
      </c>
      <c r="AY478" s="243" t="s">
        <v>173</v>
      </c>
    </row>
    <row r="479" spans="2:51" s="14" customFormat="1" ht="13.5">
      <c r="B479" s="244"/>
      <c r="C479" s="245"/>
      <c r="D479" s="219" t="s">
        <v>184</v>
      </c>
      <c r="E479" s="246" t="s">
        <v>84</v>
      </c>
      <c r="F479" s="247" t="s">
        <v>188</v>
      </c>
      <c r="G479" s="245"/>
      <c r="H479" s="248">
        <v>10.4</v>
      </c>
      <c r="I479" s="249"/>
      <c r="J479" s="245"/>
      <c r="K479" s="245"/>
      <c r="L479" s="250"/>
      <c r="M479" s="251"/>
      <c r="N479" s="252"/>
      <c r="O479" s="252"/>
      <c r="P479" s="252"/>
      <c r="Q479" s="252"/>
      <c r="R479" s="252"/>
      <c r="S479" s="252"/>
      <c r="T479" s="253"/>
      <c r="AT479" s="254" t="s">
        <v>184</v>
      </c>
      <c r="AU479" s="254" t="s">
        <v>94</v>
      </c>
      <c r="AV479" s="14" t="s">
        <v>189</v>
      </c>
      <c r="AW479" s="14" t="s">
        <v>48</v>
      </c>
      <c r="AX479" s="14" t="s">
        <v>86</v>
      </c>
      <c r="AY479" s="254" t="s">
        <v>173</v>
      </c>
    </row>
    <row r="480" spans="2:51" s="15" customFormat="1" ht="13.5">
      <c r="B480" s="255"/>
      <c r="C480" s="256"/>
      <c r="D480" s="257" t="s">
        <v>184</v>
      </c>
      <c r="E480" s="258" t="s">
        <v>84</v>
      </c>
      <c r="F480" s="259" t="s">
        <v>190</v>
      </c>
      <c r="G480" s="256"/>
      <c r="H480" s="260">
        <v>10.4</v>
      </c>
      <c r="I480" s="261"/>
      <c r="J480" s="256"/>
      <c r="K480" s="256"/>
      <c r="L480" s="262"/>
      <c r="M480" s="263"/>
      <c r="N480" s="264"/>
      <c r="O480" s="264"/>
      <c r="P480" s="264"/>
      <c r="Q480" s="264"/>
      <c r="R480" s="264"/>
      <c r="S480" s="264"/>
      <c r="T480" s="265"/>
      <c r="AT480" s="266" t="s">
        <v>184</v>
      </c>
      <c r="AU480" s="266" t="s">
        <v>94</v>
      </c>
      <c r="AV480" s="15" t="s">
        <v>180</v>
      </c>
      <c r="AW480" s="15" t="s">
        <v>48</v>
      </c>
      <c r="AX480" s="15" t="s">
        <v>25</v>
      </c>
      <c r="AY480" s="266" t="s">
        <v>173</v>
      </c>
    </row>
    <row r="481" spans="2:65" s="1" customFormat="1" ht="31.5" customHeight="1">
      <c r="B481" s="43"/>
      <c r="C481" s="207" t="s">
        <v>657</v>
      </c>
      <c r="D481" s="207" t="s">
        <v>175</v>
      </c>
      <c r="E481" s="208" t="s">
        <v>658</v>
      </c>
      <c r="F481" s="209" t="s">
        <v>659</v>
      </c>
      <c r="G481" s="210" t="s">
        <v>374</v>
      </c>
      <c r="H481" s="211">
        <v>10.4</v>
      </c>
      <c r="I481" s="212"/>
      <c r="J481" s="213">
        <f>ROUND(I481*H481,2)</f>
        <v>0</v>
      </c>
      <c r="K481" s="209" t="s">
        <v>179</v>
      </c>
      <c r="L481" s="63"/>
      <c r="M481" s="214" t="s">
        <v>84</v>
      </c>
      <c r="N481" s="215" t="s">
        <v>56</v>
      </c>
      <c r="O481" s="44"/>
      <c r="P481" s="216">
        <f>O481*H481</f>
        <v>0</v>
      </c>
      <c r="Q481" s="216">
        <v>0.00018</v>
      </c>
      <c r="R481" s="216">
        <f>Q481*H481</f>
        <v>0.0018720000000000002</v>
      </c>
      <c r="S481" s="216">
        <v>0</v>
      </c>
      <c r="T481" s="217">
        <f>S481*H481</f>
        <v>0</v>
      </c>
      <c r="AR481" s="25" t="s">
        <v>180</v>
      </c>
      <c r="AT481" s="25" t="s">
        <v>175</v>
      </c>
      <c r="AU481" s="25" t="s">
        <v>94</v>
      </c>
      <c r="AY481" s="25" t="s">
        <v>173</v>
      </c>
      <c r="BE481" s="218">
        <f>IF(N481="základní",J481,0)</f>
        <v>0</v>
      </c>
      <c r="BF481" s="218">
        <f>IF(N481="snížená",J481,0)</f>
        <v>0</v>
      </c>
      <c r="BG481" s="218">
        <f>IF(N481="zákl. přenesená",J481,0)</f>
        <v>0</v>
      </c>
      <c r="BH481" s="218">
        <f>IF(N481="sníž. přenesená",J481,0)</f>
        <v>0</v>
      </c>
      <c r="BI481" s="218">
        <f>IF(N481="nulová",J481,0)</f>
        <v>0</v>
      </c>
      <c r="BJ481" s="25" t="s">
        <v>25</v>
      </c>
      <c r="BK481" s="218">
        <f>ROUND(I481*H481,2)</f>
        <v>0</v>
      </c>
      <c r="BL481" s="25" t="s">
        <v>180</v>
      </c>
      <c r="BM481" s="25" t="s">
        <v>660</v>
      </c>
    </row>
    <row r="482" spans="2:47" s="1" customFormat="1" ht="310.5">
      <c r="B482" s="43"/>
      <c r="C482" s="65"/>
      <c r="D482" s="257" t="s">
        <v>182</v>
      </c>
      <c r="E482" s="65"/>
      <c r="F482" s="270" t="s">
        <v>654</v>
      </c>
      <c r="G482" s="65"/>
      <c r="H482" s="65"/>
      <c r="I482" s="175"/>
      <c r="J482" s="65"/>
      <c r="K482" s="65"/>
      <c r="L482" s="63"/>
      <c r="M482" s="221"/>
      <c r="N482" s="44"/>
      <c r="O482" s="44"/>
      <c r="P482" s="44"/>
      <c r="Q482" s="44"/>
      <c r="R482" s="44"/>
      <c r="S482" s="44"/>
      <c r="T482" s="80"/>
      <c r="AT482" s="25" t="s">
        <v>182</v>
      </c>
      <c r="AU482" s="25" t="s">
        <v>94</v>
      </c>
    </row>
    <row r="483" spans="2:65" s="1" customFormat="1" ht="31.5" customHeight="1">
      <c r="B483" s="43"/>
      <c r="C483" s="207" t="s">
        <v>661</v>
      </c>
      <c r="D483" s="207" t="s">
        <v>175</v>
      </c>
      <c r="E483" s="208" t="s">
        <v>662</v>
      </c>
      <c r="F483" s="209" t="s">
        <v>663</v>
      </c>
      <c r="G483" s="210" t="s">
        <v>206</v>
      </c>
      <c r="H483" s="211">
        <v>1503</v>
      </c>
      <c r="I483" s="212"/>
      <c r="J483" s="213">
        <f>ROUND(I483*H483,2)</f>
        <v>0</v>
      </c>
      <c r="K483" s="209" t="s">
        <v>179</v>
      </c>
      <c r="L483" s="63"/>
      <c r="M483" s="214" t="s">
        <v>84</v>
      </c>
      <c r="N483" s="215" t="s">
        <v>56</v>
      </c>
      <c r="O483" s="44"/>
      <c r="P483" s="216">
        <f>O483*H483</f>
        <v>0</v>
      </c>
      <c r="Q483" s="216">
        <v>0</v>
      </c>
      <c r="R483" s="216">
        <f>Q483*H483</f>
        <v>0</v>
      </c>
      <c r="S483" s="216">
        <v>0</v>
      </c>
      <c r="T483" s="217">
        <f>S483*H483</f>
        <v>0</v>
      </c>
      <c r="AR483" s="25" t="s">
        <v>180</v>
      </c>
      <c r="AT483" s="25" t="s">
        <v>175</v>
      </c>
      <c r="AU483" s="25" t="s">
        <v>94</v>
      </c>
      <c r="AY483" s="25" t="s">
        <v>173</v>
      </c>
      <c r="BE483" s="218">
        <f>IF(N483="základní",J483,0)</f>
        <v>0</v>
      </c>
      <c r="BF483" s="218">
        <f>IF(N483="snížená",J483,0)</f>
        <v>0</v>
      </c>
      <c r="BG483" s="218">
        <f>IF(N483="zákl. přenesená",J483,0)</f>
        <v>0</v>
      </c>
      <c r="BH483" s="218">
        <f>IF(N483="sníž. přenesená",J483,0)</f>
        <v>0</v>
      </c>
      <c r="BI483" s="218">
        <f>IF(N483="nulová",J483,0)</f>
        <v>0</v>
      </c>
      <c r="BJ483" s="25" t="s">
        <v>25</v>
      </c>
      <c r="BK483" s="218">
        <f>ROUND(I483*H483,2)</f>
        <v>0</v>
      </c>
      <c r="BL483" s="25" t="s">
        <v>180</v>
      </c>
      <c r="BM483" s="25" t="s">
        <v>664</v>
      </c>
    </row>
    <row r="484" spans="2:47" s="1" customFormat="1" ht="67.5">
      <c r="B484" s="43"/>
      <c r="C484" s="65"/>
      <c r="D484" s="219" t="s">
        <v>182</v>
      </c>
      <c r="E484" s="65"/>
      <c r="F484" s="220" t="s">
        <v>665</v>
      </c>
      <c r="G484" s="65"/>
      <c r="H484" s="65"/>
      <c r="I484" s="175"/>
      <c r="J484" s="65"/>
      <c r="K484" s="65"/>
      <c r="L484" s="63"/>
      <c r="M484" s="221"/>
      <c r="N484" s="44"/>
      <c r="O484" s="44"/>
      <c r="P484" s="44"/>
      <c r="Q484" s="44"/>
      <c r="R484" s="44"/>
      <c r="S484" s="44"/>
      <c r="T484" s="80"/>
      <c r="AT484" s="25" t="s">
        <v>182</v>
      </c>
      <c r="AU484" s="25" t="s">
        <v>94</v>
      </c>
    </row>
    <row r="485" spans="2:51" s="13" customFormat="1" ht="13.5">
      <c r="B485" s="233"/>
      <c r="C485" s="234"/>
      <c r="D485" s="219" t="s">
        <v>184</v>
      </c>
      <c r="E485" s="235" t="s">
        <v>84</v>
      </c>
      <c r="F485" s="236" t="s">
        <v>666</v>
      </c>
      <c r="G485" s="234"/>
      <c r="H485" s="237">
        <v>354</v>
      </c>
      <c r="I485" s="238"/>
      <c r="J485" s="234"/>
      <c r="K485" s="234"/>
      <c r="L485" s="239"/>
      <c r="M485" s="240"/>
      <c r="N485" s="241"/>
      <c r="O485" s="241"/>
      <c r="P485" s="241"/>
      <c r="Q485" s="241"/>
      <c r="R485" s="241"/>
      <c r="S485" s="241"/>
      <c r="T485" s="242"/>
      <c r="AT485" s="243" t="s">
        <v>184</v>
      </c>
      <c r="AU485" s="243" t="s">
        <v>94</v>
      </c>
      <c r="AV485" s="13" t="s">
        <v>94</v>
      </c>
      <c r="AW485" s="13" t="s">
        <v>48</v>
      </c>
      <c r="AX485" s="13" t="s">
        <v>86</v>
      </c>
      <c r="AY485" s="243" t="s">
        <v>173</v>
      </c>
    </row>
    <row r="486" spans="2:51" s="13" customFormat="1" ht="13.5">
      <c r="B486" s="233"/>
      <c r="C486" s="234"/>
      <c r="D486" s="219" t="s">
        <v>184</v>
      </c>
      <c r="E486" s="235" t="s">
        <v>84</v>
      </c>
      <c r="F486" s="236" t="s">
        <v>667</v>
      </c>
      <c r="G486" s="234"/>
      <c r="H486" s="237">
        <v>132</v>
      </c>
      <c r="I486" s="238"/>
      <c r="J486" s="234"/>
      <c r="K486" s="234"/>
      <c r="L486" s="239"/>
      <c r="M486" s="240"/>
      <c r="N486" s="241"/>
      <c r="O486" s="241"/>
      <c r="P486" s="241"/>
      <c r="Q486" s="241"/>
      <c r="R486" s="241"/>
      <c r="S486" s="241"/>
      <c r="T486" s="242"/>
      <c r="AT486" s="243" t="s">
        <v>184</v>
      </c>
      <c r="AU486" s="243" t="s">
        <v>94</v>
      </c>
      <c r="AV486" s="13" t="s">
        <v>94</v>
      </c>
      <c r="AW486" s="13" t="s">
        <v>48</v>
      </c>
      <c r="AX486" s="13" t="s">
        <v>86</v>
      </c>
      <c r="AY486" s="243" t="s">
        <v>173</v>
      </c>
    </row>
    <row r="487" spans="2:51" s="13" customFormat="1" ht="13.5">
      <c r="B487" s="233"/>
      <c r="C487" s="234"/>
      <c r="D487" s="219" t="s">
        <v>184</v>
      </c>
      <c r="E487" s="235" t="s">
        <v>84</v>
      </c>
      <c r="F487" s="236" t="s">
        <v>668</v>
      </c>
      <c r="G487" s="234"/>
      <c r="H487" s="237">
        <v>101.4</v>
      </c>
      <c r="I487" s="238"/>
      <c r="J487" s="234"/>
      <c r="K487" s="234"/>
      <c r="L487" s="239"/>
      <c r="M487" s="240"/>
      <c r="N487" s="241"/>
      <c r="O487" s="241"/>
      <c r="P487" s="241"/>
      <c r="Q487" s="241"/>
      <c r="R487" s="241"/>
      <c r="S487" s="241"/>
      <c r="T487" s="242"/>
      <c r="AT487" s="243" t="s">
        <v>184</v>
      </c>
      <c r="AU487" s="243" t="s">
        <v>94</v>
      </c>
      <c r="AV487" s="13" t="s">
        <v>94</v>
      </c>
      <c r="AW487" s="13" t="s">
        <v>48</v>
      </c>
      <c r="AX487" s="13" t="s">
        <v>86</v>
      </c>
      <c r="AY487" s="243" t="s">
        <v>173</v>
      </c>
    </row>
    <row r="488" spans="2:51" s="13" customFormat="1" ht="13.5">
      <c r="B488" s="233"/>
      <c r="C488" s="234"/>
      <c r="D488" s="219" t="s">
        <v>184</v>
      </c>
      <c r="E488" s="235" t="s">
        <v>84</v>
      </c>
      <c r="F488" s="236" t="s">
        <v>669</v>
      </c>
      <c r="G488" s="234"/>
      <c r="H488" s="237">
        <v>227.2</v>
      </c>
      <c r="I488" s="238"/>
      <c r="J488" s="234"/>
      <c r="K488" s="234"/>
      <c r="L488" s="239"/>
      <c r="M488" s="240"/>
      <c r="N488" s="241"/>
      <c r="O488" s="241"/>
      <c r="P488" s="241"/>
      <c r="Q488" s="241"/>
      <c r="R488" s="241"/>
      <c r="S488" s="241"/>
      <c r="T488" s="242"/>
      <c r="AT488" s="243" t="s">
        <v>184</v>
      </c>
      <c r="AU488" s="243" t="s">
        <v>94</v>
      </c>
      <c r="AV488" s="13" t="s">
        <v>94</v>
      </c>
      <c r="AW488" s="13" t="s">
        <v>48</v>
      </c>
      <c r="AX488" s="13" t="s">
        <v>86</v>
      </c>
      <c r="AY488" s="243" t="s">
        <v>173</v>
      </c>
    </row>
    <row r="489" spans="2:51" s="13" customFormat="1" ht="13.5">
      <c r="B489" s="233"/>
      <c r="C489" s="234"/>
      <c r="D489" s="219" t="s">
        <v>184</v>
      </c>
      <c r="E489" s="235" t="s">
        <v>84</v>
      </c>
      <c r="F489" s="236" t="s">
        <v>670</v>
      </c>
      <c r="G489" s="234"/>
      <c r="H489" s="237">
        <v>76.4</v>
      </c>
      <c r="I489" s="238"/>
      <c r="J489" s="234"/>
      <c r="K489" s="234"/>
      <c r="L489" s="239"/>
      <c r="M489" s="240"/>
      <c r="N489" s="241"/>
      <c r="O489" s="241"/>
      <c r="P489" s="241"/>
      <c r="Q489" s="241"/>
      <c r="R489" s="241"/>
      <c r="S489" s="241"/>
      <c r="T489" s="242"/>
      <c r="AT489" s="243" t="s">
        <v>184</v>
      </c>
      <c r="AU489" s="243" t="s">
        <v>94</v>
      </c>
      <c r="AV489" s="13" t="s">
        <v>94</v>
      </c>
      <c r="AW489" s="13" t="s">
        <v>48</v>
      </c>
      <c r="AX489" s="13" t="s">
        <v>86</v>
      </c>
      <c r="AY489" s="243" t="s">
        <v>173</v>
      </c>
    </row>
    <row r="490" spans="2:51" s="13" customFormat="1" ht="13.5">
      <c r="B490" s="233"/>
      <c r="C490" s="234"/>
      <c r="D490" s="219" t="s">
        <v>184</v>
      </c>
      <c r="E490" s="235" t="s">
        <v>84</v>
      </c>
      <c r="F490" s="236" t="s">
        <v>671</v>
      </c>
      <c r="G490" s="234"/>
      <c r="H490" s="237">
        <v>612</v>
      </c>
      <c r="I490" s="238"/>
      <c r="J490" s="234"/>
      <c r="K490" s="234"/>
      <c r="L490" s="239"/>
      <c r="M490" s="240"/>
      <c r="N490" s="241"/>
      <c r="O490" s="241"/>
      <c r="P490" s="241"/>
      <c r="Q490" s="241"/>
      <c r="R490" s="241"/>
      <c r="S490" s="241"/>
      <c r="T490" s="242"/>
      <c r="AT490" s="243" t="s">
        <v>184</v>
      </c>
      <c r="AU490" s="243" t="s">
        <v>94</v>
      </c>
      <c r="AV490" s="13" t="s">
        <v>94</v>
      </c>
      <c r="AW490" s="13" t="s">
        <v>48</v>
      </c>
      <c r="AX490" s="13" t="s">
        <v>86</v>
      </c>
      <c r="AY490" s="243" t="s">
        <v>173</v>
      </c>
    </row>
    <row r="491" spans="2:51" s="14" customFormat="1" ht="13.5">
      <c r="B491" s="244"/>
      <c r="C491" s="245"/>
      <c r="D491" s="219" t="s">
        <v>184</v>
      </c>
      <c r="E491" s="246" t="s">
        <v>84</v>
      </c>
      <c r="F491" s="247" t="s">
        <v>188</v>
      </c>
      <c r="G491" s="245"/>
      <c r="H491" s="248">
        <v>1503</v>
      </c>
      <c r="I491" s="249"/>
      <c r="J491" s="245"/>
      <c r="K491" s="245"/>
      <c r="L491" s="250"/>
      <c r="M491" s="251"/>
      <c r="N491" s="252"/>
      <c r="O491" s="252"/>
      <c r="P491" s="252"/>
      <c r="Q491" s="252"/>
      <c r="R491" s="252"/>
      <c r="S491" s="252"/>
      <c r="T491" s="253"/>
      <c r="AT491" s="254" t="s">
        <v>184</v>
      </c>
      <c r="AU491" s="254" t="s">
        <v>94</v>
      </c>
      <c r="AV491" s="14" t="s">
        <v>189</v>
      </c>
      <c r="AW491" s="14" t="s">
        <v>48</v>
      </c>
      <c r="AX491" s="14" t="s">
        <v>86</v>
      </c>
      <c r="AY491" s="254" t="s">
        <v>173</v>
      </c>
    </row>
    <row r="492" spans="2:51" s="15" customFormat="1" ht="13.5">
      <c r="B492" s="255"/>
      <c r="C492" s="256"/>
      <c r="D492" s="257" t="s">
        <v>184</v>
      </c>
      <c r="E492" s="258" t="s">
        <v>84</v>
      </c>
      <c r="F492" s="259" t="s">
        <v>190</v>
      </c>
      <c r="G492" s="256"/>
      <c r="H492" s="260">
        <v>1503</v>
      </c>
      <c r="I492" s="261"/>
      <c r="J492" s="256"/>
      <c r="K492" s="256"/>
      <c r="L492" s="262"/>
      <c r="M492" s="263"/>
      <c r="N492" s="264"/>
      <c r="O492" s="264"/>
      <c r="P492" s="264"/>
      <c r="Q492" s="264"/>
      <c r="R492" s="264"/>
      <c r="S492" s="264"/>
      <c r="T492" s="265"/>
      <c r="AT492" s="266" t="s">
        <v>184</v>
      </c>
      <c r="AU492" s="266" t="s">
        <v>94</v>
      </c>
      <c r="AV492" s="15" t="s">
        <v>180</v>
      </c>
      <c r="AW492" s="15" t="s">
        <v>48</v>
      </c>
      <c r="AX492" s="15" t="s">
        <v>25</v>
      </c>
      <c r="AY492" s="266" t="s">
        <v>173</v>
      </c>
    </row>
    <row r="493" spans="2:65" s="1" customFormat="1" ht="31.5" customHeight="1">
      <c r="B493" s="43"/>
      <c r="C493" s="207" t="s">
        <v>672</v>
      </c>
      <c r="D493" s="207" t="s">
        <v>175</v>
      </c>
      <c r="E493" s="208" t="s">
        <v>673</v>
      </c>
      <c r="F493" s="209" t="s">
        <v>674</v>
      </c>
      <c r="G493" s="210" t="s">
        <v>206</v>
      </c>
      <c r="H493" s="211">
        <v>727.2</v>
      </c>
      <c r="I493" s="212"/>
      <c r="J493" s="213">
        <f>ROUND(I493*H493,2)</f>
        <v>0</v>
      </c>
      <c r="K493" s="209" t="s">
        <v>179</v>
      </c>
      <c r="L493" s="63"/>
      <c r="M493" s="214" t="s">
        <v>84</v>
      </c>
      <c r="N493" s="215" t="s">
        <v>56</v>
      </c>
      <c r="O493" s="44"/>
      <c r="P493" s="216">
        <f>O493*H493</f>
        <v>0</v>
      </c>
      <c r="Q493" s="216">
        <v>0</v>
      </c>
      <c r="R493" s="216">
        <f>Q493*H493</f>
        <v>0</v>
      </c>
      <c r="S493" s="216">
        <v>0</v>
      </c>
      <c r="T493" s="217">
        <f>S493*H493</f>
        <v>0</v>
      </c>
      <c r="AR493" s="25" t="s">
        <v>180</v>
      </c>
      <c r="AT493" s="25" t="s">
        <v>175</v>
      </c>
      <c r="AU493" s="25" t="s">
        <v>94</v>
      </c>
      <c r="AY493" s="25" t="s">
        <v>173</v>
      </c>
      <c r="BE493" s="218">
        <f>IF(N493="základní",J493,0)</f>
        <v>0</v>
      </c>
      <c r="BF493" s="218">
        <f>IF(N493="snížená",J493,0)</f>
        <v>0</v>
      </c>
      <c r="BG493" s="218">
        <f>IF(N493="zákl. přenesená",J493,0)</f>
        <v>0</v>
      </c>
      <c r="BH493" s="218">
        <f>IF(N493="sníž. přenesená",J493,0)</f>
        <v>0</v>
      </c>
      <c r="BI493" s="218">
        <f>IF(N493="nulová",J493,0)</f>
        <v>0</v>
      </c>
      <c r="BJ493" s="25" t="s">
        <v>25</v>
      </c>
      <c r="BK493" s="218">
        <f>ROUND(I493*H493,2)</f>
        <v>0</v>
      </c>
      <c r="BL493" s="25" t="s">
        <v>180</v>
      </c>
      <c r="BM493" s="25" t="s">
        <v>675</v>
      </c>
    </row>
    <row r="494" spans="2:47" s="1" customFormat="1" ht="67.5">
      <c r="B494" s="43"/>
      <c r="C494" s="65"/>
      <c r="D494" s="219" t="s">
        <v>182</v>
      </c>
      <c r="E494" s="65"/>
      <c r="F494" s="220" t="s">
        <v>665</v>
      </c>
      <c r="G494" s="65"/>
      <c r="H494" s="65"/>
      <c r="I494" s="175"/>
      <c r="J494" s="65"/>
      <c r="K494" s="65"/>
      <c r="L494" s="63"/>
      <c r="M494" s="221"/>
      <c r="N494" s="44"/>
      <c r="O494" s="44"/>
      <c r="P494" s="44"/>
      <c r="Q494" s="44"/>
      <c r="R494" s="44"/>
      <c r="S494" s="44"/>
      <c r="T494" s="80"/>
      <c r="AT494" s="25" t="s">
        <v>182</v>
      </c>
      <c r="AU494" s="25" t="s">
        <v>94</v>
      </c>
    </row>
    <row r="495" spans="2:51" s="13" customFormat="1" ht="13.5">
      <c r="B495" s="233"/>
      <c r="C495" s="234"/>
      <c r="D495" s="219" t="s">
        <v>184</v>
      </c>
      <c r="E495" s="235" t="s">
        <v>84</v>
      </c>
      <c r="F495" s="236" t="s">
        <v>676</v>
      </c>
      <c r="G495" s="234"/>
      <c r="H495" s="237">
        <v>408</v>
      </c>
      <c r="I495" s="238"/>
      <c r="J495" s="234"/>
      <c r="K495" s="234"/>
      <c r="L495" s="239"/>
      <c r="M495" s="240"/>
      <c r="N495" s="241"/>
      <c r="O495" s="241"/>
      <c r="P495" s="241"/>
      <c r="Q495" s="241"/>
      <c r="R495" s="241"/>
      <c r="S495" s="241"/>
      <c r="T495" s="242"/>
      <c r="AT495" s="243" t="s">
        <v>184</v>
      </c>
      <c r="AU495" s="243" t="s">
        <v>94</v>
      </c>
      <c r="AV495" s="13" t="s">
        <v>94</v>
      </c>
      <c r="AW495" s="13" t="s">
        <v>48</v>
      </c>
      <c r="AX495" s="13" t="s">
        <v>86</v>
      </c>
      <c r="AY495" s="243" t="s">
        <v>173</v>
      </c>
    </row>
    <row r="496" spans="2:51" s="13" customFormat="1" ht="13.5">
      <c r="B496" s="233"/>
      <c r="C496" s="234"/>
      <c r="D496" s="219" t="s">
        <v>184</v>
      </c>
      <c r="E496" s="235" t="s">
        <v>84</v>
      </c>
      <c r="F496" s="236" t="s">
        <v>677</v>
      </c>
      <c r="G496" s="234"/>
      <c r="H496" s="237">
        <v>319.2</v>
      </c>
      <c r="I496" s="238"/>
      <c r="J496" s="234"/>
      <c r="K496" s="234"/>
      <c r="L496" s="239"/>
      <c r="M496" s="240"/>
      <c r="N496" s="241"/>
      <c r="O496" s="241"/>
      <c r="P496" s="241"/>
      <c r="Q496" s="241"/>
      <c r="R496" s="241"/>
      <c r="S496" s="241"/>
      <c r="T496" s="242"/>
      <c r="AT496" s="243" t="s">
        <v>184</v>
      </c>
      <c r="AU496" s="243" t="s">
        <v>94</v>
      </c>
      <c r="AV496" s="13" t="s">
        <v>94</v>
      </c>
      <c r="AW496" s="13" t="s">
        <v>48</v>
      </c>
      <c r="AX496" s="13" t="s">
        <v>86</v>
      </c>
      <c r="AY496" s="243" t="s">
        <v>173</v>
      </c>
    </row>
    <row r="497" spans="2:51" s="14" customFormat="1" ht="13.5">
      <c r="B497" s="244"/>
      <c r="C497" s="245"/>
      <c r="D497" s="219" t="s">
        <v>184</v>
      </c>
      <c r="E497" s="246" t="s">
        <v>84</v>
      </c>
      <c r="F497" s="247" t="s">
        <v>188</v>
      </c>
      <c r="G497" s="245"/>
      <c r="H497" s="248">
        <v>727.2</v>
      </c>
      <c r="I497" s="249"/>
      <c r="J497" s="245"/>
      <c r="K497" s="245"/>
      <c r="L497" s="250"/>
      <c r="M497" s="251"/>
      <c r="N497" s="252"/>
      <c r="O497" s="252"/>
      <c r="P497" s="252"/>
      <c r="Q497" s="252"/>
      <c r="R497" s="252"/>
      <c r="S497" s="252"/>
      <c r="T497" s="253"/>
      <c r="AT497" s="254" t="s">
        <v>184</v>
      </c>
      <c r="AU497" s="254" t="s">
        <v>94</v>
      </c>
      <c r="AV497" s="14" t="s">
        <v>189</v>
      </c>
      <c r="AW497" s="14" t="s">
        <v>48</v>
      </c>
      <c r="AX497" s="14" t="s">
        <v>86</v>
      </c>
      <c r="AY497" s="254" t="s">
        <v>173</v>
      </c>
    </row>
    <row r="498" spans="2:51" s="15" customFormat="1" ht="13.5">
      <c r="B498" s="255"/>
      <c r="C498" s="256"/>
      <c r="D498" s="257" t="s">
        <v>184</v>
      </c>
      <c r="E498" s="258" t="s">
        <v>84</v>
      </c>
      <c r="F498" s="259" t="s">
        <v>190</v>
      </c>
      <c r="G498" s="256"/>
      <c r="H498" s="260">
        <v>727.2</v>
      </c>
      <c r="I498" s="261"/>
      <c r="J498" s="256"/>
      <c r="K498" s="256"/>
      <c r="L498" s="262"/>
      <c r="M498" s="263"/>
      <c r="N498" s="264"/>
      <c r="O498" s="264"/>
      <c r="P498" s="264"/>
      <c r="Q498" s="264"/>
      <c r="R498" s="264"/>
      <c r="S498" s="264"/>
      <c r="T498" s="265"/>
      <c r="AT498" s="266" t="s">
        <v>184</v>
      </c>
      <c r="AU498" s="266" t="s">
        <v>94</v>
      </c>
      <c r="AV498" s="15" t="s">
        <v>180</v>
      </c>
      <c r="AW498" s="15" t="s">
        <v>48</v>
      </c>
      <c r="AX498" s="15" t="s">
        <v>25</v>
      </c>
      <c r="AY498" s="266" t="s">
        <v>173</v>
      </c>
    </row>
    <row r="499" spans="2:65" s="1" customFormat="1" ht="44.25" customHeight="1">
      <c r="B499" s="43"/>
      <c r="C499" s="207" t="s">
        <v>678</v>
      </c>
      <c r="D499" s="207" t="s">
        <v>175</v>
      </c>
      <c r="E499" s="208" t="s">
        <v>679</v>
      </c>
      <c r="F499" s="209" t="s">
        <v>680</v>
      </c>
      <c r="G499" s="210" t="s">
        <v>206</v>
      </c>
      <c r="H499" s="211">
        <v>90180</v>
      </c>
      <c r="I499" s="212"/>
      <c r="J499" s="213">
        <f>ROUND(I499*H499,2)</f>
        <v>0</v>
      </c>
      <c r="K499" s="209" t="s">
        <v>179</v>
      </c>
      <c r="L499" s="63"/>
      <c r="M499" s="214" t="s">
        <v>84</v>
      </c>
      <c r="N499" s="215" t="s">
        <v>56</v>
      </c>
      <c r="O499" s="44"/>
      <c r="P499" s="216">
        <f>O499*H499</f>
        <v>0</v>
      </c>
      <c r="Q499" s="216">
        <v>0</v>
      </c>
      <c r="R499" s="216">
        <f>Q499*H499</f>
        <v>0</v>
      </c>
      <c r="S499" s="216">
        <v>0</v>
      </c>
      <c r="T499" s="217">
        <f>S499*H499</f>
        <v>0</v>
      </c>
      <c r="AR499" s="25" t="s">
        <v>180</v>
      </c>
      <c r="AT499" s="25" t="s">
        <v>175</v>
      </c>
      <c r="AU499" s="25" t="s">
        <v>94</v>
      </c>
      <c r="AY499" s="25" t="s">
        <v>173</v>
      </c>
      <c r="BE499" s="218">
        <f>IF(N499="základní",J499,0)</f>
        <v>0</v>
      </c>
      <c r="BF499" s="218">
        <f>IF(N499="snížená",J499,0)</f>
        <v>0</v>
      </c>
      <c r="BG499" s="218">
        <f>IF(N499="zákl. přenesená",J499,0)</f>
        <v>0</v>
      </c>
      <c r="BH499" s="218">
        <f>IF(N499="sníž. přenesená",J499,0)</f>
        <v>0</v>
      </c>
      <c r="BI499" s="218">
        <f>IF(N499="nulová",J499,0)</f>
        <v>0</v>
      </c>
      <c r="BJ499" s="25" t="s">
        <v>25</v>
      </c>
      <c r="BK499" s="218">
        <f>ROUND(I499*H499,2)</f>
        <v>0</v>
      </c>
      <c r="BL499" s="25" t="s">
        <v>180</v>
      </c>
      <c r="BM499" s="25" t="s">
        <v>681</v>
      </c>
    </row>
    <row r="500" spans="2:47" s="1" customFormat="1" ht="67.5">
      <c r="B500" s="43"/>
      <c r="C500" s="65"/>
      <c r="D500" s="219" t="s">
        <v>182</v>
      </c>
      <c r="E500" s="65"/>
      <c r="F500" s="220" t="s">
        <v>665</v>
      </c>
      <c r="G500" s="65"/>
      <c r="H500" s="65"/>
      <c r="I500" s="175"/>
      <c r="J500" s="65"/>
      <c r="K500" s="65"/>
      <c r="L500" s="63"/>
      <c r="M500" s="221"/>
      <c r="N500" s="44"/>
      <c r="O500" s="44"/>
      <c r="P500" s="44"/>
      <c r="Q500" s="44"/>
      <c r="R500" s="44"/>
      <c r="S500" s="44"/>
      <c r="T500" s="80"/>
      <c r="AT500" s="25" t="s">
        <v>182</v>
      </c>
      <c r="AU500" s="25" t="s">
        <v>94</v>
      </c>
    </row>
    <row r="501" spans="2:51" s="13" customFormat="1" ht="13.5">
      <c r="B501" s="233"/>
      <c r="C501" s="234"/>
      <c r="D501" s="257" t="s">
        <v>184</v>
      </c>
      <c r="E501" s="234"/>
      <c r="F501" s="284" t="s">
        <v>682</v>
      </c>
      <c r="G501" s="234"/>
      <c r="H501" s="285">
        <v>90180</v>
      </c>
      <c r="I501" s="238"/>
      <c r="J501" s="234"/>
      <c r="K501" s="234"/>
      <c r="L501" s="239"/>
      <c r="M501" s="240"/>
      <c r="N501" s="241"/>
      <c r="O501" s="241"/>
      <c r="P501" s="241"/>
      <c r="Q501" s="241"/>
      <c r="R501" s="241"/>
      <c r="S501" s="241"/>
      <c r="T501" s="242"/>
      <c r="AT501" s="243" t="s">
        <v>184</v>
      </c>
      <c r="AU501" s="243" t="s">
        <v>94</v>
      </c>
      <c r="AV501" s="13" t="s">
        <v>94</v>
      </c>
      <c r="AW501" s="13" t="s">
        <v>6</v>
      </c>
      <c r="AX501" s="13" t="s">
        <v>25</v>
      </c>
      <c r="AY501" s="243" t="s">
        <v>173</v>
      </c>
    </row>
    <row r="502" spans="2:65" s="1" customFormat="1" ht="44.25" customHeight="1">
      <c r="B502" s="43"/>
      <c r="C502" s="207" t="s">
        <v>683</v>
      </c>
      <c r="D502" s="207" t="s">
        <v>175</v>
      </c>
      <c r="E502" s="208" t="s">
        <v>684</v>
      </c>
      <c r="F502" s="209" t="s">
        <v>685</v>
      </c>
      <c r="G502" s="210" t="s">
        <v>206</v>
      </c>
      <c r="H502" s="211">
        <v>43632</v>
      </c>
      <c r="I502" s="212"/>
      <c r="J502" s="213">
        <f>ROUND(I502*H502,2)</f>
        <v>0</v>
      </c>
      <c r="K502" s="209" t="s">
        <v>179</v>
      </c>
      <c r="L502" s="63"/>
      <c r="M502" s="214" t="s">
        <v>84</v>
      </c>
      <c r="N502" s="215" t="s">
        <v>56</v>
      </c>
      <c r="O502" s="44"/>
      <c r="P502" s="216">
        <f>O502*H502</f>
        <v>0</v>
      </c>
      <c r="Q502" s="216">
        <v>0</v>
      </c>
      <c r="R502" s="216">
        <f>Q502*H502</f>
        <v>0</v>
      </c>
      <c r="S502" s="216">
        <v>0</v>
      </c>
      <c r="T502" s="217">
        <f>S502*H502</f>
        <v>0</v>
      </c>
      <c r="AR502" s="25" t="s">
        <v>180</v>
      </c>
      <c r="AT502" s="25" t="s">
        <v>175</v>
      </c>
      <c r="AU502" s="25" t="s">
        <v>94</v>
      </c>
      <c r="AY502" s="25" t="s">
        <v>173</v>
      </c>
      <c r="BE502" s="218">
        <f>IF(N502="základní",J502,0)</f>
        <v>0</v>
      </c>
      <c r="BF502" s="218">
        <f>IF(N502="snížená",J502,0)</f>
        <v>0</v>
      </c>
      <c r="BG502" s="218">
        <f>IF(N502="zákl. přenesená",J502,0)</f>
        <v>0</v>
      </c>
      <c r="BH502" s="218">
        <f>IF(N502="sníž. přenesená",J502,0)</f>
        <v>0</v>
      </c>
      <c r="BI502" s="218">
        <f>IF(N502="nulová",J502,0)</f>
        <v>0</v>
      </c>
      <c r="BJ502" s="25" t="s">
        <v>25</v>
      </c>
      <c r="BK502" s="218">
        <f>ROUND(I502*H502,2)</f>
        <v>0</v>
      </c>
      <c r="BL502" s="25" t="s">
        <v>180</v>
      </c>
      <c r="BM502" s="25" t="s">
        <v>686</v>
      </c>
    </row>
    <row r="503" spans="2:47" s="1" customFormat="1" ht="67.5">
      <c r="B503" s="43"/>
      <c r="C503" s="65"/>
      <c r="D503" s="219" t="s">
        <v>182</v>
      </c>
      <c r="E503" s="65"/>
      <c r="F503" s="220" t="s">
        <v>665</v>
      </c>
      <c r="G503" s="65"/>
      <c r="H503" s="65"/>
      <c r="I503" s="175"/>
      <c r="J503" s="65"/>
      <c r="K503" s="65"/>
      <c r="L503" s="63"/>
      <c r="M503" s="221"/>
      <c r="N503" s="44"/>
      <c r="O503" s="44"/>
      <c r="P503" s="44"/>
      <c r="Q503" s="44"/>
      <c r="R503" s="44"/>
      <c r="S503" s="44"/>
      <c r="T503" s="80"/>
      <c r="AT503" s="25" t="s">
        <v>182</v>
      </c>
      <c r="AU503" s="25" t="s">
        <v>94</v>
      </c>
    </row>
    <row r="504" spans="2:51" s="13" customFormat="1" ht="13.5">
      <c r="B504" s="233"/>
      <c r="C504" s="234"/>
      <c r="D504" s="257" t="s">
        <v>184</v>
      </c>
      <c r="E504" s="234"/>
      <c r="F504" s="284" t="s">
        <v>687</v>
      </c>
      <c r="G504" s="234"/>
      <c r="H504" s="285">
        <v>43632</v>
      </c>
      <c r="I504" s="238"/>
      <c r="J504" s="234"/>
      <c r="K504" s="234"/>
      <c r="L504" s="239"/>
      <c r="M504" s="240"/>
      <c r="N504" s="241"/>
      <c r="O504" s="241"/>
      <c r="P504" s="241"/>
      <c r="Q504" s="241"/>
      <c r="R504" s="241"/>
      <c r="S504" s="241"/>
      <c r="T504" s="242"/>
      <c r="AT504" s="243" t="s">
        <v>184</v>
      </c>
      <c r="AU504" s="243" t="s">
        <v>94</v>
      </c>
      <c r="AV504" s="13" t="s">
        <v>94</v>
      </c>
      <c r="AW504" s="13" t="s">
        <v>6</v>
      </c>
      <c r="AX504" s="13" t="s">
        <v>25</v>
      </c>
      <c r="AY504" s="243" t="s">
        <v>173</v>
      </c>
    </row>
    <row r="505" spans="2:65" s="1" customFormat="1" ht="31.5" customHeight="1">
      <c r="B505" s="43"/>
      <c r="C505" s="207" t="s">
        <v>688</v>
      </c>
      <c r="D505" s="207" t="s">
        <v>175</v>
      </c>
      <c r="E505" s="208" t="s">
        <v>689</v>
      </c>
      <c r="F505" s="209" t="s">
        <v>690</v>
      </c>
      <c r="G505" s="210" t="s">
        <v>206</v>
      </c>
      <c r="H505" s="211">
        <v>1503</v>
      </c>
      <c r="I505" s="212"/>
      <c r="J505" s="213">
        <f>ROUND(I505*H505,2)</f>
        <v>0</v>
      </c>
      <c r="K505" s="209" t="s">
        <v>179</v>
      </c>
      <c r="L505" s="63"/>
      <c r="M505" s="214" t="s">
        <v>84</v>
      </c>
      <c r="N505" s="215" t="s">
        <v>56</v>
      </c>
      <c r="O505" s="44"/>
      <c r="P505" s="216">
        <f>O505*H505</f>
        <v>0</v>
      </c>
      <c r="Q505" s="216">
        <v>0</v>
      </c>
      <c r="R505" s="216">
        <f>Q505*H505</f>
        <v>0</v>
      </c>
      <c r="S505" s="216">
        <v>0</v>
      </c>
      <c r="T505" s="217">
        <f>S505*H505</f>
        <v>0</v>
      </c>
      <c r="AR505" s="25" t="s">
        <v>180</v>
      </c>
      <c r="AT505" s="25" t="s">
        <v>175</v>
      </c>
      <c r="AU505" s="25" t="s">
        <v>94</v>
      </c>
      <c r="AY505" s="25" t="s">
        <v>173</v>
      </c>
      <c r="BE505" s="218">
        <f>IF(N505="základní",J505,0)</f>
        <v>0</v>
      </c>
      <c r="BF505" s="218">
        <f>IF(N505="snížená",J505,0)</f>
        <v>0</v>
      </c>
      <c r="BG505" s="218">
        <f>IF(N505="zákl. přenesená",J505,0)</f>
        <v>0</v>
      </c>
      <c r="BH505" s="218">
        <f>IF(N505="sníž. přenesená",J505,0)</f>
        <v>0</v>
      </c>
      <c r="BI505" s="218">
        <f>IF(N505="nulová",J505,0)</f>
        <v>0</v>
      </c>
      <c r="BJ505" s="25" t="s">
        <v>25</v>
      </c>
      <c r="BK505" s="218">
        <f>ROUND(I505*H505,2)</f>
        <v>0</v>
      </c>
      <c r="BL505" s="25" t="s">
        <v>180</v>
      </c>
      <c r="BM505" s="25" t="s">
        <v>691</v>
      </c>
    </row>
    <row r="506" spans="2:47" s="1" customFormat="1" ht="27">
      <c r="B506" s="43"/>
      <c r="C506" s="65"/>
      <c r="D506" s="257" t="s">
        <v>182</v>
      </c>
      <c r="E506" s="65"/>
      <c r="F506" s="270" t="s">
        <v>692</v>
      </c>
      <c r="G506" s="65"/>
      <c r="H506" s="65"/>
      <c r="I506" s="175"/>
      <c r="J506" s="65"/>
      <c r="K506" s="65"/>
      <c r="L506" s="63"/>
      <c r="M506" s="221"/>
      <c r="N506" s="44"/>
      <c r="O506" s="44"/>
      <c r="P506" s="44"/>
      <c r="Q506" s="44"/>
      <c r="R506" s="44"/>
      <c r="S506" s="44"/>
      <c r="T506" s="80"/>
      <c r="AT506" s="25" t="s">
        <v>182</v>
      </c>
      <c r="AU506" s="25" t="s">
        <v>94</v>
      </c>
    </row>
    <row r="507" spans="2:65" s="1" customFormat="1" ht="31.5" customHeight="1">
      <c r="B507" s="43"/>
      <c r="C507" s="207" t="s">
        <v>693</v>
      </c>
      <c r="D507" s="207" t="s">
        <v>175</v>
      </c>
      <c r="E507" s="208" t="s">
        <v>694</v>
      </c>
      <c r="F507" s="209" t="s">
        <v>695</v>
      </c>
      <c r="G507" s="210" t="s">
        <v>206</v>
      </c>
      <c r="H507" s="211">
        <v>727.2</v>
      </c>
      <c r="I507" s="212"/>
      <c r="J507" s="213">
        <f>ROUND(I507*H507,2)</f>
        <v>0</v>
      </c>
      <c r="K507" s="209" t="s">
        <v>179</v>
      </c>
      <c r="L507" s="63"/>
      <c r="M507" s="214" t="s">
        <v>84</v>
      </c>
      <c r="N507" s="215" t="s">
        <v>56</v>
      </c>
      <c r="O507" s="44"/>
      <c r="P507" s="216">
        <f>O507*H507</f>
        <v>0</v>
      </c>
      <c r="Q507" s="216">
        <v>0</v>
      </c>
      <c r="R507" s="216">
        <f>Q507*H507</f>
        <v>0</v>
      </c>
      <c r="S507" s="216">
        <v>0</v>
      </c>
      <c r="T507" s="217">
        <f>S507*H507</f>
        <v>0</v>
      </c>
      <c r="AR507" s="25" t="s">
        <v>180</v>
      </c>
      <c r="AT507" s="25" t="s">
        <v>175</v>
      </c>
      <c r="AU507" s="25" t="s">
        <v>94</v>
      </c>
      <c r="AY507" s="25" t="s">
        <v>173</v>
      </c>
      <c r="BE507" s="218">
        <f>IF(N507="základní",J507,0)</f>
        <v>0</v>
      </c>
      <c r="BF507" s="218">
        <f>IF(N507="snížená",J507,0)</f>
        <v>0</v>
      </c>
      <c r="BG507" s="218">
        <f>IF(N507="zákl. přenesená",J507,0)</f>
        <v>0</v>
      </c>
      <c r="BH507" s="218">
        <f>IF(N507="sníž. přenesená",J507,0)</f>
        <v>0</v>
      </c>
      <c r="BI507" s="218">
        <f>IF(N507="nulová",J507,0)</f>
        <v>0</v>
      </c>
      <c r="BJ507" s="25" t="s">
        <v>25</v>
      </c>
      <c r="BK507" s="218">
        <f>ROUND(I507*H507,2)</f>
        <v>0</v>
      </c>
      <c r="BL507" s="25" t="s">
        <v>180</v>
      </c>
      <c r="BM507" s="25" t="s">
        <v>696</v>
      </c>
    </row>
    <row r="508" spans="2:47" s="1" customFormat="1" ht="27">
      <c r="B508" s="43"/>
      <c r="C508" s="65"/>
      <c r="D508" s="257" t="s">
        <v>182</v>
      </c>
      <c r="E508" s="65"/>
      <c r="F508" s="270" t="s">
        <v>692</v>
      </c>
      <c r="G508" s="65"/>
      <c r="H508" s="65"/>
      <c r="I508" s="175"/>
      <c r="J508" s="65"/>
      <c r="K508" s="65"/>
      <c r="L508" s="63"/>
      <c r="M508" s="221"/>
      <c r="N508" s="44"/>
      <c r="O508" s="44"/>
      <c r="P508" s="44"/>
      <c r="Q508" s="44"/>
      <c r="R508" s="44"/>
      <c r="S508" s="44"/>
      <c r="T508" s="80"/>
      <c r="AT508" s="25" t="s">
        <v>182</v>
      </c>
      <c r="AU508" s="25" t="s">
        <v>94</v>
      </c>
    </row>
    <row r="509" spans="2:65" s="1" customFormat="1" ht="82.5" customHeight="1">
      <c r="B509" s="43"/>
      <c r="C509" s="207" t="s">
        <v>697</v>
      </c>
      <c r="D509" s="207" t="s">
        <v>175</v>
      </c>
      <c r="E509" s="208" t="s">
        <v>698</v>
      </c>
      <c r="F509" s="209" t="s">
        <v>699</v>
      </c>
      <c r="G509" s="210" t="s">
        <v>206</v>
      </c>
      <c r="H509" s="211">
        <v>72.334</v>
      </c>
      <c r="I509" s="212"/>
      <c r="J509" s="213">
        <f>ROUND(I509*H509,2)</f>
        <v>0</v>
      </c>
      <c r="K509" s="209" t="s">
        <v>179</v>
      </c>
      <c r="L509" s="63"/>
      <c r="M509" s="214" t="s">
        <v>84</v>
      </c>
      <c r="N509" s="215" t="s">
        <v>56</v>
      </c>
      <c r="O509" s="44"/>
      <c r="P509" s="216">
        <f>O509*H509</f>
        <v>0</v>
      </c>
      <c r="Q509" s="216">
        <v>4E-05</v>
      </c>
      <c r="R509" s="216">
        <f>Q509*H509</f>
        <v>0.00289336</v>
      </c>
      <c r="S509" s="216">
        <v>0</v>
      </c>
      <c r="T509" s="217">
        <f>S509*H509</f>
        <v>0</v>
      </c>
      <c r="AR509" s="25" t="s">
        <v>180</v>
      </c>
      <c r="AT509" s="25" t="s">
        <v>175</v>
      </c>
      <c r="AU509" s="25" t="s">
        <v>94</v>
      </c>
      <c r="AY509" s="25" t="s">
        <v>173</v>
      </c>
      <c r="BE509" s="218">
        <f>IF(N509="základní",J509,0)</f>
        <v>0</v>
      </c>
      <c r="BF509" s="218">
        <f>IF(N509="snížená",J509,0)</f>
        <v>0</v>
      </c>
      <c r="BG509" s="218">
        <f>IF(N509="zákl. přenesená",J509,0)</f>
        <v>0</v>
      </c>
      <c r="BH509" s="218">
        <f>IF(N509="sníž. přenesená",J509,0)</f>
        <v>0</v>
      </c>
      <c r="BI509" s="218">
        <f>IF(N509="nulová",J509,0)</f>
        <v>0</v>
      </c>
      <c r="BJ509" s="25" t="s">
        <v>25</v>
      </c>
      <c r="BK509" s="218">
        <f>ROUND(I509*H509,2)</f>
        <v>0</v>
      </c>
      <c r="BL509" s="25" t="s">
        <v>180</v>
      </c>
      <c r="BM509" s="25" t="s">
        <v>700</v>
      </c>
    </row>
    <row r="510" spans="2:47" s="1" customFormat="1" ht="94.5">
      <c r="B510" s="43"/>
      <c r="C510" s="65"/>
      <c r="D510" s="219" t="s">
        <v>182</v>
      </c>
      <c r="E510" s="65"/>
      <c r="F510" s="220" t="s">
        <v>701</v>
      </c>
      <c r="G510" s="65"/>
      <c r="H510" s="65"/>
      <c r="I510" s="175"/>
      <c r="J510" s="65"/>
      <c r="K510" s="65"/>
      <c r="L510" s="63"/>
      <c r="M510" s="221"/>
      <c r="N510" s="44"/>
      <c r="O510" s="44"/>
      <c r="P510" s="44"/>
      <c r="Q510" s="44"/>
      <c r="R510" s="44"/>
      <c r="S510" s="44"/>
      <c r="T510" s="80"/>
      <c r="AT510" s="25" t="s">
        <v>182</v>
      </c>
      <c r="AU510" s="25" t="s">
        <v>94</v>
      </c>
    </row>
    <row r="511" spans="2:51" s="12" customFormat="1" ht="13.5">
      <c r="B511" s="222"/>
      <c r="C511" s="223"/>
      <c r="D511" s="219" t="s">
        <v>184</v>
      </c>
      <c r="E511" s="224" t="s">
        <v>84</v>
      </c>
      <c r="F511" s="225" t="s">
        <v>584</v>
      </c>
      <c r="G511" s="223"/>
      <c r="H511" s="226" t="s">
        <v>84</v>
      </c>
      <c r="I511" s="227"/>
      <c r="J511" s="223"/>
      <c r="K511" s="223"/>
      <c r="L511" s="228"/>
      <c r="M511" s="229"/>
      <c r="N511" s="230"/>
      <c r="O511" s="230"/>
      <c r="P511" s="230"/>
      <c r="Q511" s="230"/>
      <c r="R511" s="230"/>
      <c r="S511" s="230"/>
      <c r="T511" s="231"/>
      <c r="AT511" s="232" t="s">
        <v>184</v>
      </c>
      <c r="AU511" s="232" t="s">
        <v>94</v>
      </c>
      <c r="AV511" s="12" t="s">
        <v>25</v>
      </c>
      <c r="AW511" s="12" t="s">
        <v>48</v>
      </c>
      <c r="AX511" s="12" t="s">
        <v>86</v>
      </c>
      <c r="AY511" s="232" t="s">
        <v>173</v>
      </c>
    </row>
    <row r="512" spans="2:51" s="13" customFormat="1" ht="13.5">
      <c r="B512" s="233"/>
      <c r="C512" s="234"/>
      <c r="D512" s="219" t="s">
        <v>184</v>
      </c>
      <c r="E512" s="235" t="s">
        <v>84</v>
      </c>
      <c r="F512" s="236" t="s">
        <v>589</v>
      </c>
      <c r="G512" s="234"/>
      <c r="H512" s="237">
        <v>49.036</v>
      </c>
      <c r="I512" s="238"/>
      <c r="J512" s="234"/>
      <c r="K512" s="234"/>
      <c r="L512" s="239"/>
      <c r="M512" s="240"/>
      <c r="N512" s="241"/>
      <c r="O512" s="241"/>
      <c r="P512" s="241"/>
      <c r="Q512" s="241"/>
      <c r="R512" s="241"/>
      <c r="S512" s="241"/>
      <c r="T512" s="242"/>
      <c r="AT512" s="243" t="s">
        <v>184</v>
      </c>
      <c r="AU512" s="243" t="s">
        <v>94</v>
      </c>
      <c r="AV512" s="13" t="s">
        <v>94</v>
      </c>
      <c r="AW512" s="13" t="s">
        <v>48</v>
      </c>
      <c r="AX512" s="13" t="s">
        <v>86</v>
      </c>
      <c r="AY512" s="243" t="s">
        <v>173</v>
      </c>
    </row>
    <row r="513" spans="2:51" s="13" customFormat="1" ht="13.5">
      <c r="B513" s="233"/>
      <c r="C513" s="234"/>
      <c r="D513" s="219" t="s">
        <v>184</v>
      </c>
      <c r="E513" s="235" t="s">
        <v>84</v>
      </c>
      <c r="F513" s="236" t="s">
        <v>590</v>
      </c>
      <c r="G513" s="234"/>
      <c r="H513" s="237">
        <v>23.298</v>
      </c>
      <c r="I513" s="238"/>
      <c r="J513" s="234"/>
      <c r="K513" s="234"/>
      <c r="L513" s="239"/>
      <c r="M513" s="240"/>
      <c r="N513" s="241"/>
      <c r="O513" s="241"/>
      <c r="P513" s="241"/>
      <c r="Q513" s="241"/>
      <c r="R513" s="241"/>
      <c r="S513" s="241"/>
      <c r="T513" s="242"/>
      <c r="AT513" s="243" t="s">
        <v>184</v>
      </c>
      <c r="AU513" s="243" t="s">
        <v>94</v>
      </c>
      <c r="AV513" s="13" t="s">
        <v>94</v>
      </c>
      <c r="AW513" s="13" t="s">
        <v>48</v>
      </c>
      <c r="AX513" s="13" t="s">
        <v>86</v>
      </c>
      <c r="AY513" s="243" t="s">
        <v>173</v>
      </c>
    </row>
    <row r="514" spans="2:51" s="14" customFormat="1" ht="13.5">
      <c r="B514" s="244"/>
      <c r="C514" s="245"/>
      <c r="D514" s="219" t="s">
        <v>184</v>
      </c>
      <c r="E514" s="246" t="s">
        <v>84</v>
      </c>
      <c r="F514" s="247" t="s">
        <v>188</v>
      </c>
      <c r="G514" s="245"/>
      <c r="H514" s="248">
        <v>72.334</v>
      </c>
      <c r="I514" s="249"/>
      <c r="J514" s="245"/>
      <c r="K514" s="245"/>
      <c r="L514" s="250"/>
      <c r="M514" s="251"/>
      <c r="N514" s="252"/>
      <c r="O514" s="252"/>
      <c r="P514" s="252"/>
      <c r="Q514" s="252"/>
      <c r="R514" s="252"/>
      <c r="S514" s="252"/>
      <c r="T514" s="253"/>
      <c r="AT514" s="254" t="s">
        <v>184</v>
      </c>
      <c r="AU514" s="254" t="s">
        <v>94</v>
      </c>
      <c r="AV514" s="14" t="s">
        <v>189</v>
      </c>
      <c r="AW514" s="14" t="s">
        <v>48</v>
      </c>
      <c r="AX514" s="14" t="s">
        <v>86</v>
      </c>
      <c r="AY514" s="254" t="s">
        <v>173</v>
      </c>
    </row>
    <row r="515" spans="2:51" s="15" customFormat="1" ht="13.5">
      <c r="B515" s="255"/>
      <c r="C515" s="256"/>
      <c r="D515" s="257" t="s">
        <v>184</v>
      </c>
      <c r="E515" s="258" t="s">
        <v>84</v>
      </c>
      <c r="F515" s="259" t="s">
        <v>190</v>
      </c>
      <c r="G515" s="256"/>
      <c r="H515" s="260">
        <v>72.334</v>
      </c>
      <c r="I515" s="261"/>
      <c r="J515" s="256"/>
      <c r="K515" s="256"/>
      <c r="L515" s="262"/>
      <c r="M515" s="263"/>
      <c r="N515" s="264"/>
      <c r="O515" s="264"/>
      <c r="P515" s="264"/>
      <c r="Q515" s="264"/>
      <c r="R515" s="264"/>
      <c r="S515" s="264"/>
      <c r="T515" s="265"/>
      <c r="AT515" s="266" t="s">
        <v>184</v>
      </c>
      <c r="AU515" s="266" t="s">
        <v>94</v>
      </c>
      <c r="AV515" s="15" t="s">
        <v>180</v>
      </c>
      <c r="AW515" s="15" t="s">
        <v>48</v>
      </c>
      <c r="AX515" s="15" t="s">
        <v>25</v>
      </c>
      <c r="AY515" s="266" t="s">
        <v>173</v>
      </c>
    </row>
    <row r="516" spans="2:65" s="1" customFormat="1" ht="31.5" customHeight="1">
      <c r="B516" s="43"/>
      <c r="C516" s="207" t="s">
        <v>702</v>
      </c>
      <c r="D516" s="207" t="s">
        <v>175</v>
      </c>
      <c r="E516" s="208" t="s">
        <v>703</v>
      </c>
      <c r="F516" s="209" t="s">
        <v>704</v>
      </c>
      <c r="G516" s="210" t="s">
        <v>265</v>
      </c>
      <c r="H516" s="211">
        <v>2</v>
      </c>
      <c r="I516" s="212"/>
      <c r="J516" s="213">
        <f>ROUND(I516*H516,2)</f>
        <v>0</v>
      </c>
      <c r="K516" s="209" t="s">
        <v>179</v>
      </c>
      <c r="L516" s="63"/>
      <c r="M516" s="214" t="s">
        <v>84</v>
      </c>
      <c r="N516" s="215" t="s">
        <v>56</v>
      </c>
      <c r="O516" s="44"/>
      <c r="P516" s="216">
        <f>O516*H516</f>
        <v>0</v>
      </c>
      <c r="Q516" s="216">
        <v>0</v>
      </c>
      <c r="R516" s="216">
        <f>Q516*H516</f>
        <v>0</v>
      </c>
      <c r="S516" s="216">
        <v>0</v>
      </c>
      <c r="T516" s="217">
        <f>S516*H516</f>
        <v>0</v>
      </c>
      <c r="AR516" s="25" t="s">
        <v>180</v>
      </c>
      <c r="AT516" s="25" t="s">
        <v>175</v>
      </c>
      <c r="AU516" s="25" t="s">
        <v>94</v>
      </c>
      <c r="AY516" s="25" t="s">
        <v>173</v>
      </c>
      <c r="BE516" s="218">
        <f>IF(N516="základní",J516,0)</f>
        <v>0</v>
      </c>
      <c r="BF516" s="218">
        <f>IF(N516="snížená",J516,0)</f>
        <v>0</v>
      </c>
      <c r="BG516" s="218">
        <f>IF(N516="zákl. přenesená",J516,0)</f>
        <v>0</v>
      </c>
      <c r="BH516" s="218">
        <f>IF(N516="sníž. přenesená",J516,0)</f>
        <v>0</v>
      </c>
      <c r="BI516" s="218">
        <f>IF(N516="nulová",J516,0)</f>
        <v>0</v>
      </c>
      <c r="BJ516" s="25" t="s">
        <v>25</v>
      </c>
      <c r="BK516" s="218">
        <f>ROUND(I516*H516,2)</f>
        <v>0</v>
      </c>
      <c r="BL516" s="25" t="s">
        <v>180</v>
      </c>
      <c r="BM516" s="25" t="s">
        <v>705</v>
      </c>
    </row>
    <row r="517" spans="2:47" s="1" customFormat="1" ht="81">
      <c r="B517" s="43"/>
      <c r="C517" s="65"/>
      <c r="D517" s="219" t="s">
        <v>182</v>
      </c>
      <c r="E517" s="65"/>
      <c r="F517" s="220" t="s">
        <v>706</v>
      </c>
      <c r="G517" s="65"/>
      <c r="H517" s="65"/>
      <c r="I517" s="175"/>
      <c r="J517" s="65"/>
      <c r="K517" s="65"/>
      <c r="L517" s="63"/>
      <c r="M517" s="221"/>
      <c r="N517" s="44"/>
      <c r="O517" s="44"/>
      <c r="P517" s="44"/>
      <c r="Q517" s="44"/>
      <c r="R517" s="44"/>
      <c r="S517" s="44"/>
      <c r="T517" s="80"/>
      <c r="AT517" s="25" t="s">
        <v>182</v>
      </c>
      <c r="AU517" s="25" t="s">
        <v>94</v>
      </c>
    </row>
    <row r="518" spans="2:51" s="12" customFormat="1" ht="13.5">
      <c r="B518" s="222"/>
      <c r="C518" s="223"/>
      <c r="D518" s="219" t="s">
        <v>184</v>
      </c>
      <c r="E518" s="224" t="s">
        <v>84</v>
      </c>
      <c r="F518" s="225" t="s">
        <v>447</v>
      </c>
      <c r="G518" s="223"/>
      <c r="H518" s="226" t="s">
        <v>84</v>
      </c>
      <c r="I518" s="227"/>
      <c r="J518" s="223"/>
      <c r="K518" s="223"/>
      <c r="L518" s="228"/>
      <c r="M518" s="229"/>
      <c r="N518" s="230"/>
      <c r="O518" s="230"/>
      <c r="P518" s="230"/>
      <c r="Q518" s="230"/>
      <c r="R518" s="230"/>
      <c r="S518" s="230"/>
      <c r="T518" s="231"/>
      <c r="AT518" s="232" t="s">
        <v>184</v>
      </c>
      <c r="AU518" s="232" t="s">
        <v>94</v>
      </c>
      <c r="AV518" s="12" t="s">
        <v>25</v>
      </c>
      <c r="AW518" s="12" t="s">
        <v>48</v>
      </c>
      <c r="AX518" s="12" t="s">
        <v>86</v>
      </c>
      <c r="AY518" s="232" t="s">
        <v>173</v>
      </c>
    </row>
    <row r="519" spans="2:51" s="13" customFormat="1" ht="13.5">
      <c r="B519" s="233"/>
      <c r="C519" s="234"/>
      <c r="D519" s="219" t="s">
        <v>184</v>
      </c>
      <c r="E519" s="235" t="s">
        <v>84</v>
      </c>
      <c r="F519" s="236" t="s">
        <v>707</v>
      </c>
      <c r="G519" s="234"/>
      <c r="H519" s="237">
        <v>1</v>
      </c>
      <c r="I519" s="238"/>
      <c r="J519" s="234"/>
      <c r="K519" s="234"/>
      <c r="L519" s="239"/>
      <c r="M519" s="240"/>
      <c r="N519" s="241"/>
      <c r="O519" s="241"/>
      <c r="P519" s="241"/>
      <c r="Q519" s="241"/>
      <c r="R519" s="241"/>
      <c r="S519" s="241"/>
      <c r="T519" s="242"/>
      <c r="AT519" s="243" t="s">
        <v>184</v>
      </c>
      <c r="AU519" s="243" t="s">
        <v>94</v>
      </c>
      <c r="AV519" s="13" t="s">
        <v>94</v>
      </c>
      <c r="AW519" s="13" t="s">
        <v>48</v>
      </c>
      <c r="AX519" s="13" t="s">
        <v>86</v>
      </c>
      <c r="AY519" s="243" t="s">
        <v>173</v>
      </c>
    </row>
    <row r="520" spans="2:51" s="13" customFormat="1" ht="13.5">
      <c r="B520" s="233"/>
      <c r="C520" s="234"/>
      <c r="D520" s="219" t="s">
        <v>184</v>
      </c>
      <c r="E520" s="235" t="s">
        <v>84</v>
      </c>
      <c r="F520" s="236" t="s">
        <v>708</v>
      </c>
      <c r="G520" s="234"/>
      <c r="H520" s="237">
        <v>1</v>
      </c>
      <c r="I520" s="238"/>
      <c r="J520" s="234"/>
      <c r="K520" s="234"/>
      <c r="L520" s="239"/>
      <c r="M520" s="240"/>
      <c r="N520" s="241"/>
      <c r="O520" s="241"/>
      <c r="P520" s="241"/>
      <c r="Q520" s="241"/>
      <c r="R520" s="241"/>
      <c r="S520" s="241"/>
      <c r="T520" s="242"/>
      <c r="AT520" s="243" t="s">
        <v>184</v>
      </c>
      <c r="AU520" s="243" t="s">
        <v>94</v>
      </c>
      <c r="AV520" s="13" t="s">
        <v>94</v>
      </c>
      <c r="AW520" s="13" t="s">
        <v>48</v>
      </c>
      <c r="AX520" s="13" t="s">
        <v>86</v>
      </c>
      <c r="AY520" s="243" t="s">
        <v>173</v>
      </c>
    </row>
    <row r="521" spans="2:51" s="14" customFormat="1" ht="13.5">
      <c r="B521" s="244"/>
      <c r="C521" s="245"/>
      <c r="D521" s="219" t="s">
        <v>184</v>
      </c>
      <c r="E521" s="246" t="s">
        <v>84</v>
      </c>
      <c r="F521" s="247" t="s">
        <v>188</v>
      </c>
      <c r="G521" s="245"/>
      <c r="H521" s="248">
        <v>2</v>
      </c>
      <c r="I521" s="249"/>
      <c r="J521" s="245"/>
      <c r="K521" s="245"/>
      <c r="L521" s="250"/>
      <c r="M521" s="251"/>
      <c r="N521" s="252"/>
      <c r="O521" s="252"/>
      <c r="P521" s="252"/>
      <c r="Q521" s="252"/>
      <c r="R521" s="252"/>
      <c r="S521" s="252"/>
      <c r="T521" s="253"/>
      <c r="AT521" s="254" t="s">
        <v>184</v>
      </c>
      <c r="AU521" s="254" t="s">
        <v>94</v>
      </c>
      <c r="AV521" s="14" t="s">
        <v>189</v>
      </c>
      <c r="AW521" s="14" t="s">
        <v>48</v>
      </c>
      <c r="AX521" s="14" t="s">
        <v>86</v>
      </c>
      <c r="AY521" s="254" t="s">
        <v>173</v>
      </c>
    </row>
    <row r="522" spans="2:51" s="15" customFormat="1" ht="13.5">
      <c r="B522" s="255"/>
      <c r="C522" s="256"/>
      <c r="D522" s="257" t="s">
        <v>184</v>
      </c>
      <c r="E522" s="258" t="s">
        <v>84</v>
      </c>
      <c r="F522" s="259" t="s">
        <v>190</v>
      </c>
      <c r="G522" s="256"/>
      <c r="H522" s="260">
        <v>2</v>
      </c>
      <c r="I522" s="261"/>
      <c r="J522" s="256"/>
      <c r="K522" s="256"/>
      <c r="L522" s="262"/>
      <c r="M522" s="263"/>
      <c r="N522" s="264"/>
      <c r="O522" s="264"/>
      <c r="P522" s="264"/>
      <c r="Q522" s="264"/>
      <c r="R522" s="264"/>
      <c r="S522" s="264"/>
      <c r="T522" s="265"/>
      <c r="AT522" s="266" t="s">
        <v>184</v>
      </c>
      <c r="AU522" s="266" t="s">
        <v>94</v>
      </c>
      <c r="AV522" s="15" t="s">
        <v>180</v>
      </c>
      <c r="AW522" s="15" t="s">
        <v>48</v>
      </c>
      <c r="AX522" s="15" t="s">
        <v>25</v>
      </c>
      <c r="AY522" s="266" t="s">
        <v>173</v>
      </c>
    </row>
    <row r="523" spans="2:65" s="1" customFormat="1" ht="22.5" customHeight="1">
      <c r="B523" s="43"/>
      <c r="C523" s="274" t="s">
        <v>709</v>
      </c>
      <c r="D523" s="274" t="s">
        <v>297</v>
      </c>
      <c r="E523" s="275" t="s">
        <v>710</v>
      </c>
      <c r="F523" s="276" t="s">
        <v>711</v>
      </c>
      <c r="G523" s="277" t="s">
        <v>265</v>
      </c>
      <c r="H523" s="278">
        <v>2</v>
      </c>
      <c r="I523" s="279"/>
      <c r="J523" s="280">
        <f>ROUND(I523*H523,2)</f>
        <v>0</v>
      </c>
      <c r="K523" s="276" t="s">
        <v>179</v>
      </c>
      <c r="L523" s="281"/>
      <c r="M523" s="282" t="s">
        <v>84</v>
      </c>
      <c r="N523" s="283" t="s">
        <v>56</v>
      </c>
      <c r="O523" s="44"/>
      <c r="P523" s="216">
        <f>O523*H523</f>
        <v>0</v>
      </c>
      <c r="Q523" s="216">
        <v>0.0045</v>
      </c>
      <c r="R523" s="216">
        <f>Q523*H523</f>
        <v>0.009</v>
      </c>
      <c r="S523" s="216">
        <v>0</v>
      </c>
      <c r="T523" s="217">
        <f>S523*H523</f>
        <v>0</v>
      </c>
      <c r="AR523" s="25" t="s">
        <v>244</v>
      </c>
      <c r="AT523" s="25" t="s">
        <v>297</v>
      </c>
      <c r="AU523" s="25" t="s">
        <v>94</v>
      </c>
      <c r="AY523" s="25" t="s">
        <v>173</v>
      </c>
      <c r="BE523" s="218">
        <f>IF(N523="základní",J523,0)</f>
        <v>0</v>
      </c>
      <c r="BF523" s="218">
        <f>IF(N523="snížená",J523,0)</f>
        <v>0</v>
      </c>
      <c r="BG523" s="218">
        <f>IF(N523="zákl. přenesená",J523,0)</f>
        <v>0</v>
      </c>
      <c r="BH523" s="218">
        <f>IF(N523="sníž. přenesená",J523,0)</f>
        <v>0</v>
      </c>
      <c r="BI523" s="218">
        <f>IF(N523="nulová",J523,0)</f>
        <v>0</v>
      </c>
      <c r="BJ523" s="25" t="s">
        <v>25</v>
      </c>
      <c r="BK523" s="218">
        <f>ROUND(I523*H523,2)</f>
        <v>0</v>
      </c>
      <c r="BL523" s="25" t="s">
        <v>180</v>
      </c>
      <c r="BM523" s="25" t="s">
        <v>712</v>
      </c>
    </row>
    <row r="524" spans="2:65" s="1" customFormat="1" ht="22.5" customHeight="1">
      <c r="B524" s="43"/>
      <c r="C524" s="274" t="s">
        <v>713</v>
      </c>
      <c r="D524" s="274" t="s">
        <v>297</v>
      </c>
      <c r="E524" s="275" t="s">
        <v>714</v>
      </c>
      <c r="F524" s="276" t="s">
        <v>715</v>
      </c>
      <c r="G524" s="277" t="s">
        <v>265</v>
      </c>
      <c r="H524" s="278">
        <v>2</v>
      </c>
      <c r="I524" s="279"/>
      <c r="J524" s="280">
        <f>ROUND(I524*H524,2)</f>
        <v>0</v>
      </c>
      <c r="K524" s="276" t="s">
        <v>179</v>
      </c>
      <c r="L524" s="281"/>
      <c r="M524" s="282" t="s">
        <v>84</v>
      </c>
      <c r="N524" s="283" t="s">
        <v>56</v>
      </c>
      <c r="O524" s="44"/>
      <c r="P524" s="216">
        <f>O524*H524</f>
        <v>0</v>
      </c>
      <c r="Q524" s="216">
        <v>4E-05</v>
      </c>
      <c r="R524" s="216">
        <f>Q524*H524</f>
        <v>8E-05</v>
      </c>
      <c r="S524" s="216">
        <v>0</v>
      </c>
      <c r="T524" s="217">
        <f>S524*H524</f>
        <v>0</v>
      </c>
      <c r="AR524" s="25" t="s">
        <v>244</v>
      </c>
      <c r="AT524" s="25" t="s">
        <v>297</v>
      </c>
      <c r="AU524" s="25" t="s">
        <v>94</v>
      </c>
      <c r="AY524" s="25" t="s">
        <v>173</v>
      </c>
      <c r="BE524" s="218">
        <f>IF(N524="základní",J524,0)</f>
        <v>0</v>
      </c>
      <c r="BF524" s="218">
        <f>IF(N524="snížená",J524,0)</f>
        <v>0</v>
      </c>
      <c r="BG524" s="218">
        <f>IF(N524="zákl. přenesená",J524,0)</f>
        <v>0</v>
      </c>
      <c r="BH524" s="218">
        <f>IF(N524="sníž. přenesená",J524,0)</f>
        <v>0</v>
      </c>
      <c r="BI524" s="218">
        <f>IF(N524="nulová",J524,0)</f>
        <v>0</v>
      </c>
      <c r="BJ524" s="25" t="s">
        <v>25</v>
      </c>
      <c r="BK524" s="218">
        <f>ROUND(I524*H524,2)</f>
        <v>0</v>
      </c>
      <c r="BL524" s="25" t="s">
        <v>180</v>
      </c>
      <c r="BM524" s="25" t="s">
        <v>716</v>
      </c>
    </row>
    <row r="525" spans="2:65" s="1" customFormat="1" ht="31.5" customHeight="1">
      <c r="B525" s="43"/>
      <c r="C525" s="207" t="s">
        <v>717</v>
      </c>
      <c r="D525" s="207" t="s">
        <v>175</v>
      </c>
      <c r="E525" s="208" t="s">
        <v>718</v>
      </c>
      <c r="F525" s="209" t="s">
        <v>719</v>
      </c>
      <c r="G525" s="210" t="s">
        <v>374</v>
      </c>
      <c r="H525" s="211">
        <v>80.4</v>
      </c>
      <c r="I525" s="212"/>
      <c r="J525" s="213">
        <f>ROUND(I525*H525,2)</f>
        <v>0</v>
      </c>
      <c r="K525" s="209" t="s">
        <v>179</v>
      </c>
      <c r="L525" s="63"/>
      <c r="M525" s="214" t="s">
        <v>84</v>
      </c>
      <c r="N525" s="215" t="s">
        <v>56</v>
      </c>
      <c r="O525" s="44"/>
      <c r="P525" s="216">
        <f>O525*H525</f>
        <v>0</v>
      </c>
      <c r="Q525" s="216">
        <v>0.00283</v>
      </c>
      <c r="R525" s="216">
        <f>Q525*H525</f>
        <v>0.227532</v>
      </c>
      <c r="S525" s="216">
        <v>0</v>
      </c>
      <c r="T525" s="217">
        <f>S525*H525</f>
        <v>0</v>
      </c>
      <c r="AR525" s="25" t="s">
        <v>180</v>
      </c>
      <c r="AT525" s="25" t="s">
        <v>175</v>
      </c>
      <c r="AU525" s="25" t="s">
        <v>94</v>
      </c>
      <c r="AY525" s="25" t="s">
        <v>173</v>
      </c>
      <c r="BE525" s="218">
        <f>IF(N525="základní",J525,0)</f>
        <v>0</v>
      </c>
      <c r="BF525" s="218">
        <f>IF(N525="snížená",J525,0)</f>
        <v>0</v>
      </c>
      <c r="BG525" s="218">
        <f>IF(N525="zákl. přenesená",J525,0)</f>
        <v>0</v>
      </c>
      <c r="BH525" s="218">
        <f>IF(N525="sníž. přenesená",J525,0)</f>
        <v>0</v>
      </c>
      <c r="BI525" s="218">
        <f>IF(N525="nulová",J525,0)</f>
        <v>0</v>
      </c>
      <c r="BJ525" s="25" t="s">
        <v>25</v>
      </c>
      <c r="BK525" s="218">
        <f>ROUND(I525*H525,2)</f>
        <v>0</v>
      </c>
      <c r="BL525" s="25" t="s">
        <v>180</v>
      </c>
      <c r="BM525" s="25" t="s">
        <v>720</v>
      </c>
    </row>
    <row r="526" spans="2:51" s="12" customFormat="1" ht="13.5">
      <c r="B526" s="222"/>
      <c r="C526" s="223"/>
      <c r="D526" s="219" t="s">
        <v>184</v>
      </c>
      <c r="E526" s="224" t="s">
        <v>84</v>
      </c>
      <c r="F526" s="225" t="s">
        <v>721</v>
      </c>
      <c r="G526" s="223"/>
      <c r="H526" s="226" t="s">
        <v>84</v>
      </c>
      <c r="I526" s="227"/>
      <c r="J526" s="223"/>
      <c r="K526" s="223"/>
      <c r="L526" s="228"/>
      <c r="M526" s="229"/>
      <c r="N526" s="230"/>
      <c r="O526" s="230"/>
      <c r="P526" s="230"/>
      <c r="Q526" s="230"/>
      <c r="R526" s="230"/>
      <c r="S526" s="230"/>
      <c r="T526" s="231"/>
      <c r="AT526" s="232" t="s">
        <v>184</v>
      </c>
      <c r="AU526" s="232" t="s">
        <v>94</v>
      </c>
      <c r="AV526" s="12" t="s">
        <v>25</v>
      </c>
      <c r="AW526" s="12" t="s">
        <v>48</v>
      </c>
      <c r="AX526" s="12" t="s">
        <v>86</v>
      </c>
      <c r="AY526" s="232" t="s">
        <v>173</v>
      </c>
    </row>
    <row r="527" spans="2:51" s="13" customFormat="1" ht="13.5">
      <c r="B527" s="233"/>
      <c r="C527" s="234"/>
      <c r="D527" s="219" t="s">
        <v>184</v>
      </c>
      <c r="E527" s="235" t="s">
        <v>84</v>
      </c>
      <c r="F527" s="236" t="s">
        <v>722</v>
      </c>
      <c r="G527" s="234"/>
      <c r="H527" s="237">
        <v>13.9</v>
      </c>
      <c r="I527" s="238"/>
      <c r="J527" s="234"/>
      <c r="K527" s="234"/>
      <c r="L527" s="239"/>
      <c r="M527" s="240"/>
      <c r="N527" s="241"/>
      <c r="O527" s="241"/>
      <c r="P527" s="241"/>
      <c r="Q527" s="241"/>
      <c r="R527" s="241"/>
      <c r="S527" s="241"/>
      <c r="T527" s="242"/>
      <c r="AT527" s="243" t="s">
        <v>184</v>
      </c>
      <c r="AU527" s="243" t="s">
        <v>94</v>
      </c>
      <c r="AV527" s="13" t="s">
        <v>94</v>
      </c>
      <c r="AW527" s="13" t="s">
        <v>48</v>
      </c>
      <c r="AX527" s="13" t="s">
        <v>86</v>
      </c>
      <c r="AY527" s="243" t="s">
        <v>173</v>
      </c>
    </row>
    <row r="528" spans="2:51" s="13" customFormat="1" ht="13.5">
      <c r="B528" s="233"/>
      <c r="C528" s="234"/>
      <c r="D528" s="219" t="s">
        <v>184</v>
      </c>
      <c r="E528" s="235" t="s">
        <v>84</v>
      </c>
      <c r="F528" s="236" t="s">
        <v>723</v>
      </c>
      <c r="G528" s="234"/>
      <c r="H528" s="237">
        <v>16.1</v>
      </c>
      <c r="I528" s="238"/>
      <c r="J528" s="234"/>
      <c r="K528" s="234"/>
      <c r="L528" s="239"/>
      <c r="M528" s="240"/>
      <c r="N528" s="241"/>
      <c r="O528" s="241"/>
      <c r="P528" s="241"/>
      <c r="Q528" s="241"/>
      <c r="R528" s="241"/>
      <c r="S528" s="241"/>
      <c r="T528" s="242"/>
      <c r="AT528" s="243" t="s">
        <v>184</v>
      </c>
      <c r="AU528" s="243" t="s">
        <v>94</v>
      </c>
      <c r="AV528" s="13" t="s">
        <v>94</v>
      </c>
      <c r="AW528" s="13" t="s">
        <v>48</v>
      </c>
      <c r="AX528" s="13" t="s">
        <v>86</v>
      </c>
      <c r="AY528" s="243" t="s">
        <v>173</v>
      </c>
    </row>
    <row r="529" spans="2:51" s="14" customFormat="1" ht="13.5">
      <c r="B529" s="244"/>
      <c r="C529" s="245"/>
      <c r="D529" s="219" t="s">
        <v>184</v>
      </c>
      <c r="E529" s="246" t="s">
        <v>84</v>
      </c>
      <c r="F529" s="247" t="s">
        <v>188</v>
      </c>
      <c r="G529" s="245"/>
      <c r="H529" s="248">
        <v>30</v>
      </c>
      <c r="I529" s="249"/>
      <c r="J529" s="245"/>
      <c r="K529" s="245"/>
      <c r="L529" s="250"/>
      <c r="M529" s="251"/>
      <c r="N529" s="252"/>
      <c r="O529" s="252"/>
      <c r="P529" s="252"/>
      <c r="Q529" s="252"/>
      <c r="R529" s="252"/>
      <c r="S529" s="252"/>
      <c r="T529" s="253"/>
      <c r="AT529" s="254" t="s">
        <v>184</v>
      </c>
      <c r="AU529" s="254" t="s">
        <v>94</v>
      </c>
      <c r="AV529" s="14" t="s">
        <v>189</v>
      </c>
      <c r="AW529" s="14" t="s">
        <v>48</v>
      </c>
      <c r="AX529" s="14" t="s">
        <v>86</v>
      </c>
      <c r="AY529" s="254" t="s">
        <v>173</v>
      </c>
    </row>
    <row r="530" spans="2:51" s="12" customFormat="1" ht="13.5">
      <c r="B530" s="222"/>
      <c r="C530" s="223"/>
      <c r="D530" s="219" t="s">
        <v>184</v>
      </c>
      <c r="E530" s="224" t="s">
        <v>84</v>
      </c>
      <c r="F530" s="225" t="s">
        <v>724</v>
      </c>
      <c r="G530" s="223"/>
      <c r="H530" s="226" t="s">
        <v>84</v>
      </c>
      <c r="I530" s="227"/>
      <c r="J530" s="223"/>
      <c r="K530" s="223"/>
      <c r="L530" s="228"/>
      <c r="M530" s="229"/>
      <c r="N530" s="230"/>
      <c r="O530" s="230"/>
      <c r="P530" s="230"/>
      <c r="Q530" s="230"/>
      <c r="R530" s="230"/>
      <c r="S530" s="230"/>
      <c r="T530" s="231"/>
      <c r="AT530" s="232" t="s">
        <v>184</v>
      </c>
      <c r="AU530" s="232" t="s">
        <v>94</v>
      </c>
      <c r="AV530" s="12" t="s">
        <v>25</v>
      </c>
      <c r="AW530" s="12" t="s">
        <v>48</v>
      </c>
      <c r="AX530" s="12" t="s">
        <v>86</v>
      </c>
      <c r="AY530" s="232" t="s">
        <v>173</v>
      </c>
    </row>
    <row r="531" spans="2:51" s="13" customFormat="1" ht="13.5">
      <c r="B531" s="233"/>
      <c r="C531" s="234"/>
      <c r="D531" s="219" t="s">
        <v>184</v>
      </c>
      <c r="E531" s="235" t="s">
        <v>84</v>
      </c>
      <c r="F531" s="236" t="s">
        <v>725</v>
      </c>
      <c r="G531" s="234"/>
      <c r="H531" s="237">
        <v>15.6</v>
      </c>
      <c r="I531" s="238"/>
      <c r="J531" s="234"/>
      <c r="K531" s="234"/>
      <c r="L531" s="239"/>
      <c r="M531" s="240"/>
      <c r="N531" s="241"/>
      <c r="O531" s="241"/>
      <c r="P531" s="241"/>
      <c r="Q531" s="241"/>
      <c r="R531" s="241"/>
      <c r="S531" s="241"/>
      <c r="T531" s="242"/>
      <c r="AT531" s="243" t="s">
        <v>184</v>
      </c>
      <c r="AU531" s="243" t="s">
        <v>94</v>
      </c>
      <c r="AV531" s="13" t="s">
        <v>94</v>
      </c>
      <c r="AW531" s="13" t="s">
        <v>48</v>
      </c>
      <c r="AX531" s="13" t="s">
        <v>86</v>
      </c>
      <c r="AY531" s="243" t="s">
        <v>173</v>
      </c>
    </row>
    <row r="532" spans="2:51" s="13" customFormat="1" ht="13.5">
      <c r="B532" s="233"/>
      <c r="C532" s="234"/>
      <c r="D532" s="219" t="s">
        <v>184</v>
      </c>
      <c r="E532" s="235" t="s">
        <v>84</v>
      </c>
      <c r="F532" s="236" t="s">
        <v>726</v>
      </c>
      <c r="G532" s="234"/>
      <c r="H532" s="237">
        <v>19.2</v>
      </c>
      <c r="I532" s="238"/>
      <c r="J532" s="234"/>
      <c r="K532" s="234"/>
      <c r="L532" s="239"/>
      <c r="M532" s="240"/>
      <c r="N532" s="241"/>
      <c r="O532" s="241"/>
      <c r="P532" s="241"/>
      <c r="Q532" s="241"/>
      <c r="R532" s="241"/>
      <c r="S532" s="241"/>
      <c r="T532" s="242"/>
      <c r="AT532" s="243" t="s">
        <v>184</v>
      </c>
      <c r="AU532" s="243" t="s">
        <v>94</v>
      </c>
      <c r="AV532" s="13" t="s">
        <v>94</v>
      </c>
      <c r="AW532" s="13" t="s">
        <v>48</v>
      </c>
      <c r="AX532" s="13" t="s">
        <v>86</v>
      </c>
      <c r="AY532" s="243" t="s">
        <v>173</v>
      </c>
    </row>
    <row r="533" spans="2:51" s="13" customFormat="1" ht="13.5">
      <c r="B533" s="233"/>
      <c r="C533" s="234"/>
      <c r="D533" s="219" t="s">
        <v>184</v>
      </c>
      <c r="E533" s="235" t="s">
        <v>84</v>
      </c>
      <c r="F533" s="236" t="s">
        <v>727</v>
      </c>
      <c r="G533" s="234"/>
      <c r="H533" s="237">
        <v>5.2</v>
      </c>
      <c r="I533" s="238"/>
      <c r="J533" s="234"/>
      <c r="K533" s="234"/>
      <c r="L533" s="239"/>
      <c r="M533" s="240"/>
      <c r="N533" s="241"/>
      <c r="O533" s="241"/>
      <c r="P533" s="241"/>
      <c r="Q533" s="241"/>
      <c r="R533" s="241"/>
      <c r="S533" s="241"/>
      <c r="T533" s="242"/>
      <c r="AT533" s="243" t="s">
        <v>184</v>
      </c>
      <c r="AU533" s="243" t="s">
        <v>94</v>
      </c>
      <c r="AV533" s="13" t="s">
        <v>94</v>
      </c>
      <c r="AW533" s="13" t="s">
        <v>48</v>
      </c>
      <c r="AX533" s="13" t="s">
        <v>86</v>
      </c>
      <c r="AY533" s="243" t="s">
        <v>173</v>
      </c>
    </row>
    <row r="534" spans="2:51" s="13" customFormat="1" ht="13.5">
      <c r="B534" s="233"/>
      <c r="C534" s="234"/>
      <c r="D534" s="219" t="s">
        <v>184</v>
      </c>
      <c r="E534" s="235" t="s">
        <v>84</v>
      </c>
      <c r="F534" s="236" t="s">
        <v>728</v>
      </c>
      <c r="G534" s="234"/>
      <c r="H534" s="237">
        <v>5.2</v>
      </c>
      <c r="I534" s="238"/>
      <c r="J534" s="234"/>
      <c r="K534" s="234"/>
      <c r="L534" s="239"/>
      <c r="M534" s="240"/>
      <c r="N534" s="241"/>
      <c r="O534" s="241"/>
      <c r="P534" s="241"/>
      <c r="Q534" s="241"/>
      <c r="R534" s="241"/>
      <c r="S534" s="241"/>
      <c r="T534" s="242"/>
      <c r="AT534" s="243" t="s">
        <v>184</v>
      </c>
      <c r="AU534" s="243" t="s">
        <v>94</v>
      </c>
      <c r="AV534" s="13" t="s">
        <v>94</v>
      </c>
      <c r="AW534" s="13" t="s">
        <v>48</v>
      </c>
      <c r="AX534" s="13" t="s">
        <v>86</v>
      </c>
      <c r="AY534" s="243" t="s">
        <v>173</v>
      </c>
    </row>
    <row r="535" spans="2:51" s="13" customFormat="1" ht="13.5">
      <c r="B535" s="233"/>
      <c r="C535" s="234"/>
      <c r="D535" s="219" t="s">
        <v>184</v>
      </c>
      <c r="E535" s="235" t="s">
        <v>84</v>
      </c>
      <c r="F535" s="236" t="s">
        <v>729</v>
      </c>
      <c r="G535" s="234"/>
      <c r="H535" s="237">
        <v>5.2</v>
      </c>
      <c r="I535" s="238"/>
      <c r="J535" s="234"/>
      <c r="K535" s="234"/>
      <c r="L535" s="239"/>
      <c r="M535" s="240"/>
      <c r="N535" s="241"/>
      <c r="O535" s="241"/>
      <c r="P535" s="241"/>
      <c r="Q535" s="241"/>
      <c r="R535" s="241"/>
      <c r="S535" s="241"/>
      <c r="T535" s="242"/>
      <c r="AT535" s="243" t="s">
        <v>184</v>
      </c>
      <c r="AU535" s="243" t="s">
        <v>94</v>
      </c>
      <c r="AV535" s="13" t="s">
        <v>94</v>
      </c>
      <c r="AW535" s="13" t="s">
        <v>48</v>
      </c>
      <c r="AX535" s="13" t="s">
        <v>86</v>
      </c>
      <c r="AY535" s="243" t="s">
        <v>173</v>
      </c>
    </row>
    <row r="536" spans="2:51" s="14" customFormat="1" ht="13.5">
      <c r="B536" s="244"/>
      <c r="C536" s="245"/>
      <c r="D536" s="219" t="s">
        <v>184</v>
      </c>
      <c r="E536" s="246" t="s">
        <v>84</v>
      </c>
      <c r="F536" s="247" t="s">
        <v>188</v>
      </c>
      <c r="G536" s="245"/>
      <c r="H536" s="248">
        <v>50.4</v>
      </c>
      <c r="I536" s="249"/>
      <c r="J536" s="245"/>
      <c r="K536" s="245"/>
      <c r="L536" s="250"/>
      <c r="M536" s="251"/>
      <c r="N536" s="252"/>
      <c r="O536" s="252"/>
      <c r="P536" s="252"/>
      <c r="Q536" s="252"/>
      <c r="R536" s="252"/>
      <c r="S536" s="252"/>
      <c r="T536" s="253"/>
      <c r="AT536" s="254" t="s">
        <v>184</v>
      </c>
      <c r="AU536" s="254" t="s">
        <v>94</v>
      </c>
      <c r="AV536" s="14" t="s">
        <v>189</v>
      </c>
      <c r="AW536" s="14" t="s">
        <v>48</v>
      </c>
      <c r="AX536" s="14" t="s">
        <v>86</v>
      </c>
      <c r="AY536" s="254" t="s">
        <v>173</v>
      </c>
    </row>
    <row r="537" spans="2:51" s="15" customFormat="1" ht="13.5">
      <c r="B537" s="255"/>
      <c r="C537" s="256"/>
      <c r="D537" s="257" t="s">
        <v>184</v>
      </c>
      <c r="E537" s="258" t="s">
        <v>84</v>
      </c>
      <c r="F537" s="259" t="s">
        <v>190</v>
      </c>
      <c r="G537" s="256"/>
      <c r="H537" s="260">
        <v>80.4</v>
      </c>
      <c r="I537" s="261"/>
      <c r="J537" s="256"/>
      <c r="K537" s="256"/>
      <c r="L537" s="262"/>
      <c r="M537" s="263"/>
      <c r="N537" s="264"/>
      <c r="O537" s="264"/>
      <c r="P537" s="264"/>
      <c r="Q537" s="264"/>
      <c r="R537" s="264"/>
      <c r="S537" s="264"/>
      <c r="T537" s="265"/>
      <c r="AT537" s="266" t="s">
        <v>184</v>
      </c>
      <c r="AU537" s="266" t="s">
        <v>94</v>
      </c>
      <c r="AV537" s="15" t="s">
        <v>180</v>
      </c>
      <c r="AW537" s="15" t="s">
        <v>48</v>
      </c>
      <c r="AX537" s="15" t="s">
        <v>25</v>
      </c>
      <c r="AY537" s="266" t="s">
        <v>173</v>
      </c>
    </row>
    <row r="538" spans="2:65" s="1" customFormat="1" ht="44.25" customHeight="1">
      <c r="B538" s="43"/>
      <c r="C538" s="207" t="s">
        <v>730</v>
      </c>
      <c r="D538" s="207" t="s">
        <v>175</v>
      </c>
      <c r="E538" s="208" t="s">
        <v>731</v>
      </c>
      <c r="F538" s="209" t="s">
        <v>732</v>
      </c>
      <c r="G538" s="210" t="s">
        <v>265</v>
      </c>
      <c r="H538" s="211">
        <v>2</v>
      </c>
      <c r="I538" s="212"/>
      <c r="J538" s="213">
        <f>ROUND(I538*H538,2)</f>
        <v>0</v>
      </c>
      <c r="K538" s="209" t="s">
        <v>179</v>
      </c>
      <c r="L538" s="63"/>
      <c r="M538" s="214" t="s">
        <v>84</v>
      </c>
      <c r="N538" s="215" t="s">
        <v>56</v>
      </c>
      <c r="O538" s="44"/>
      <c r="P538" s="216">
        <f>O538*H538</f>
        <v>0</v>
      </c>
      <c r="Q538" s="216">
        <v>0.00234</v>
      </c>
      <c r="R538" s="216">
        <f>Q538*H538</f>
        <v>0.00468</v>
      </c>
      <c r="S538" s="216">
        <v>0</v>
      </c>
      <c r="T538" s="217">
        <f>S538*H538</f>
        <v>0</v>
      </c>
      <c r="AR538" s="25" t="s">
        <v>180</v>
      </c>
      <c r="AT538" s="25" t="s">
        <v>175</v>
      </c>
      <c r="AU538" s="25" t="s">
        <v>94</v>
      </c>
      <c r="AY538" s="25" t="s">
        <v>173</v>
      </c>
      <c r="BE538" s="218">
        <f>IF(N538="základní",J538,0)</f>
        <v>0</v>
      </c>
      <c r="BF538" s="218">
        <f>IF(N538="snížená",J538,0)</f>
        <v>0</v>
      </c>
      <c r="BG538" s="218">
        <f>IF(N538="zákl. přenesená",J538,0)</f>
        <v>0</v>
      </c>
      <c r="BH538" s="218">
        <f>IF(N538="sníž. přenesená",J538,0)</f>
        <v>0</v>
      </c>
      <c r="BI538" s="218">
        <f>IF(N538="nulová",J538,0)</f>
        <v>0</v>
      </c>
      <c r="BJ538" s="25" t="s">
        <v>25</v>
      </c>
      <c r="BK538" s="218">
        <f>ROUND(I538*H538,2)</f>
        <v>0</v>
      </c>
      <c r="BL538" s="25" t="s">
        <v>180</v>
      </c>
      <c r="BM538" s="25" t="s">
        <v>733</v>
      </c>
    </row>
    <row r="539" spans="2:47" s="1" customFormat="1" ht="81">
      <c r="B539" s="43"/>
      <c r="C539" s="65"/>
      <c r="D539" s="219" t="s">
        <v>182</v>
      </c>
      <c r="E539" s="65"/>
      <c r="F539" s="220" t="s">
        <v>734</v>
      </c>
      <c r="G539" s="65"/>
      <c r="H539" s="65"/>
      <c r="I539" s="175"/>
      <c r="J539" s="65"/>
      <c r="K539" s="65"/>
      <c r="L539" s="63"/>
      <c r="M539" s="221"/>
      <c r="N539" s="44"/>
      <c r="O539" s="44"/>
      <c r="P539" s="44"/>
      <c r="Q539" s="44"/>
      <c r="R539" s="44"/>
      <c r="S539" s="44"/>
      <c r="T539" s="80"/>
      <c r="AT539" s="25" t="s">
        <v>182</v>
      </c>
      <c r="AU539" s="25" t="s">
        <v>94</v>
      </c>
    </row>
    <row r="540" spans="2:51" s="12" customFormat="1" ht="13.5">
      <c r="B540" s="222"/>
      <c r="C540" s="223"/>
      <c r="D540" s="219" t="s">
        <v>184</v>
      </c>
      <c r="E540" s="224" t="s">
        <v>84</v>
      </c>
      <c r="F540" s="225" t="s">
        <v>735</v>
      </c>
      <c r="G540" s="223"/>
      <c r="H540" s="226" t="s">
        <v>84</v>
      </c>
      <c r="I540" s="227"/>
      <c r="J540" s="223"/>
      <c r="K540" s="223"/>
      <c r="L540" s="228"/>
      <c r="M540" s="229"/>
      <c r="N540" s="230"/>
      <c r="O540" s="230"/>
      <c r="P540" s="230"/>
      <c r="Q540" s="230"/>
      <c r="R540" s="230"/>
      <c r="S540" s="230"/>
      <c r="T540" s="231"/>
      <c r="AT540" s="232" t="s">
        <v>184</v>
      </c>
      <c r="AU540" s="232" t="s">
        <v>94</v>
      </c>
      <c r="AV540" s="12" t="s">
        <v>25</v>
      </c>
      <c r="AW540" s="12" t="s">
        <v>48</v>
      </c>
      <c r="AX540" s="12" t="s">
        <v>86</v>
      </c>
      <c r="AY540" s="232" t="s">
        <v>173</v>
      </c>
    </row>
    <row r="541" spans="2:51" s="13" customFormat="1" ht="13.5">
      <c r="B541" s="233"/>
      <c r="C541" s="234"/>
      <c r="D541" s="219" t="s">
        <v>184</v>
      </c>
      <c r="E541" s="235" t="s">
        <v>84</v>
      </c>
      <c r="F541" s="236" t="s">
        <v>736</v>
      </c>
      <c r="G541" s="234"/>
      <c r="H541" s="237">
        <v>2</v>
      </c>
      <c r="I541" s="238"/>
      <c r="J541" s="234"/>
      <c r="K541" s="234"/>
      <c r="L541" s="239"/>
      <c r="M541" s="240"/>
      <c r="N541" s="241"/>
      <c r="O541" s="241"/>
      <c r="P541" s="241"/>
      <c r="Q541" s="241"/>
      <c r="R541" s="241"/>
      <c r="S541" s="241"/>
      <c r="T541" s="242"/>
      <c r="AT541" s="243" t="s">
        <v>184</v>
      </c>
      <c r="AU541" s="243" t="s">
        <v>94</v>
      </c>
      <c r="AV541" s="13" t="s">
        <v>94</v>
      </c>
      <c r="AW541" s="13" t="s">
        <v>48</v>
      </c>
      <c r="AX541" s="13" t="s">
        <v>86</v>
      </c>
      <c r="AY541" s="243" t="s">
        <v>173</v>
      </c>
    </row>
    <row r="542" spans="2:51" s="14" customFormat="1" ht="13.5">
      <c r="B542" s="244"/>
      <c r="C542" s="245"/>
      <c r="D542" s="219" t="s">
        <v>184</v>
      </c>
      <c r="E542" s="246" t="s">
        <v>84</v>
      </c>
      <c r="F542" s="247" t="s">
        <v>188</v>
      </c>
      <c r="G542" s="245"/>
      <c r="H542" s="248">
        <v>2</v>
      </c>
      <c r="I542" s="249"/>
      <c r="J542" s="245"/>
      <c r="K542" s="245"/>
      <c r="L542" s="250"/>
      <c r="M542" s="251"/>
      <c r="N542" s="252"/>
      <c r="O542" s="252"/>
      <c r="P542" s="252"/>
      <c r="Q542" s="252"/>
      <c r="R542" s="252"/>
      <c r="S542" s="252"/>
      <c r="T542" s="253"/>
      <c r="AT542" s="254" t="s">
        <v>184</v>
      </c>
      <c r="AU542" s="254" t="s">
        <v>94</v>
      </c>
      <c r="AV542" s="14" t="s">
        <v>189</v>
      </c>
      <c r="AW542" s="14" t="s">
        <v>48</v>
      </c>
      <c r="AX542" s="14" t="s">
        <v>86</v>
      </c>
      <c r="AY542" s="254" t="s">
        <v>173</v>
      </c>
    </row>
    <row r="543" spans="2:51" s="15" customFormat="1" ht="13.5">
      <c r="B543" s="255"/>
      <c r="C543" s="256"/>
      <c r="D543" s="257" t="s">
        <v>184</v>
      </c>
      <c r="E543" s="258" t="s">
        <v>84</v>
      </c>
      <c r="F543" s="259" t="s">
        <v>190</v>
      </c>
      <c r="G543" s="256"/>
      <c r="H543" s="260">
        <v>2</v>
      </c>
      <c r="I543" s="261"/>
      <c r="J543" s="256"/>
      <c r="K543" s="256"/>
      <c r="L543" s="262"/>
      <c r="M543" s="263"/>
      <c r="N543" s="264"/>
      <c r="O543" s="264"/>
      <c r="P543" s="264"/>
      <c r="Q543" s="264"/>
      <c r="R543" s="264"/>
      <c r="S543" s="264"/>
      <c r="T543" s="265"/>
      <c r="AT543" s="266" t="s">
        <v>184</v>
      </c>
      <c r="AU543" s="266" t="s">
        <v>94</v>
      </c>
      <c r="AV543" s="15" t="s">
        <v>180</v>
      </c>
      <c r="AW543" s="15" t="s">
        <v>48</v>
      </c>
      <c r="AX543" s="15" t="s">
        <v>25</v>
      </c>
      <c r="AY543" s="266" t="s">
        <v>173</v>
      </c>
    </row>
    <row r="544" spans="2:65" s="1" customFormat="1" ht="22.5" customHeight="1">
      <c r="B544" s="43"/>
      <c r="C544" s="274" t="s">
        <v>737</v>
      </c>
      <c r="D544" s="274" t="s">
        <v>297</v>
      </c>
      <c r="E544" s="275" t="s">
        <v>738</v>
      </c>
      <c r="F544" s="276" t="s">
        <v>739</v>
      </c>
      <c r="G544" s="277" t="s">
        <v>265</v>
      </c>
      <c r="H544" s="278">
        <v>2</v>
      </c>
      <c r="I544" s="279"/>
      <c r="J544" s="280">
        <f>ROUND(I544*H544,2)</f>
        <v>0</v>
      </c>
      <c r="K544" s="276" t="s">
        <v>179</v>
      </c>
      <c r="L544" s="281"/>
      <c r="M544" s="282" t="s">
        <v>84</v>
      </c>
      <c r="N544" s="283" t="s">
        <v>56</v>
      </c>
      <c r="O544" s="44"/>
      <c r="P544" s="216">
        <f>O544*H544</f>
        <v>0</v>
      </c>
      <c r="Q544" s="216">
        <v>0.01</v>
      </c>
      <c r="R544" s="216">
        <f>Q544*H544</f>
        <v>0.02</v>
      </c>
      <c r="S544" s="216">
        <v>0</v>
      </c>
      <c r="T544" s="217">
        <f>S544*H544</f>
        <v>0</v>
      </c>
      <c r="AR544" s="25" t="s">
        <v>244</v>
      </c>
      <c r="AT544" s="25" t="s">
        <v>297</v>
      </c>
      <c r="AU544" s="25" t="s">
        <v>94</v>
      </c>
      <c r="AY544" s="25" t="s">
        <v>173</v>
      </c>
      <c r="BE544" s="218">
        <f>IF(N544="základní",J544,0)</f>
        <v>0</v>
      </c>
      <c r="BF544" s="218">
        <f>IF(N544="snížená",J544,0)</f>
        <v>0</v>
      </c>
      <c r="BG544" s="218">
        <f>IF(N544="zákl. přenesená",J544,0)</f>
        <v>0</v>
      </c>
      <c r="BH544" s="218">
        <f>IF(N544="sníž. přenesená",J544,0)</f>
        <v>0</v>
      </c>
      <c r="BI544" s="218">
        <f>IF(N544="nulová",J544,0)</f>
        <v>0</v>
      </c>
      <c r="BJ544" s="25" t="s">
        <v>25</v>
      </c>
      <c r="BK544" s="218">
        <f>ROUND(I544*H544,2)</f>
        <v>0</v>
      </c>
      <c r="BL544" s="25" t="s">
        <v>180</v>
      </c>
      <c r="BM544" s="25" t="s">
        <v>740</v>
      </c>
    </row>
    <row r="545" spans="2:65" s="1" customFormat="1" ht="31.5" customHeight="1">
      <c r="B545" s="43"/>
      <c r="C545" s="207" t="s">
        <v>741</v>
      </c>
      <c r="D545" s="207" t="s">
        <v>175</v>
      </c>
      <c r="E545" s="208" t="s">
        <v>742</v>
      </c>
      <c r="F545" s="209" t="s">
        <v>743</v>
      </c>
      <c r="G545" s="210" t="s">
        <v>265</v>
      </c>
      <c r="H545" s="211">
        <v>164</v>
      </c>
      <c r="I545" s="212"/>
      <c r="J545" s="213">
        <f>ROUND(I545*H545,2)</f>
        <v>0</v>
      </c>
      <c r="K545" s="209" t="s">
        <v>179</v>
      </c>
      <c r="L545" s="63"/>
      <c r="M545" s="214" t="s">
        <v>84</v>
      </c>
      <c r="N545" s="215" t="s">
        <v>56</v>
      </c>
      <c r="O545" s="44"/>
      <c r="P545" s="216">
        <f>O545*H545</f>
        <v>0</v>
      </c>
      <c r="Q545" s="216">
        <v>4E-05</v>
      </c>
      <c r="R545" s="216">
        <f>Q545*H545</f>
        <v>0.006560000000000001</v>
      </c>
      <c r="S545" s="216">
        <v>0</v>
      </c>
      <c r="T545" s="217">
        <f>S545*H545</f>
        <v>0</v>
      </c>
      <c r="AR545" s="25" t="s">
        <v>180</v>
      </c>
      <c r="AT545" s="25" t="s">
        <v>175</v>
      </c>
      <c r="AU545" s="25" t="s">
        <v>94</v>
      </c>
      <c r="AY545" s="25" t="s">
        <v>173</v>
      </c>
      <c r="BE545" s="218">
        <f>IF(N545="základní",J545,0)</f>
        <v>0</v>
      </c>
      <c r="BF545" s="218">
        <f>IF(N545="snížená",J545,0)</f>
        <v>0</v>
      </c>
      <c r="BG545" s="218">
        <f>IF(N545="zákl. přenesená",J545,0)</f>
        <v>0</v>
      </c>
      <c r="BH545" s="218">
        <f>IF(N545="sníž. přenesená",J545,0)</f>
        <v>0</v>
      </c>
      <c r="BI545" s="218">
        <f>IF(N545="nulová",J545,0)</f>
        <v>0</v>
      </c>
      <c r="BJ545" s="25" t="s">
        <v>25</v>
      </c>
      <c r="BK545" s="218">
        <f>ROUND(I545*H545,2)</f>
        <v>0</v>
      </c>
      <c r="BL545" s="25" t="s">
        <v>180</v>
      </c>
      <c r="BM545" s="25" t="s">
        <v>744</v>
      </c>
    </row>
    <row r="546" spans="2:47" s="1" customFormat="1" ht="94.5">
      <c r="B546" s="43"/>
      <c r="C546" s="65"/>
      <c r="D546" s="219" t="s">
        <v>182</v>
      </c>
      <c r="E546" s="65"/>
      <c r="F546" s="220" t="s">
        <v>745</v>
      </c>
      <c r="G546" s="65"/>
      <c r="H546" s="65"/>
      <c r="I546" s="175"/>
      <c r="J546" s="65"/>
      <c r="K546" s="65"/>
      <c r="L546" s="63"/>
      <c r="M546" s="221"/>
      <c r="N546" s="44"/>
      <c r="O546" s="44"/>
      <c r="P546" s="44"/>
      <c r="Q546" s="44"/>
      <c r="R546" s="44"/>
      <c r="S546" s="44"/>
      <c r="T546" s="80"/>
      <c r="AT546" s="25" t="s">
        <v>182</v>
      </c>
      <c r="AU546" s="25" t="s">
        <v>94</v>
      </c>
    </row>
    <row r="547" spans="2:51" s="12" customFormat="1" ht="13.5">
      <c r="B547" s="222"/>
      <c r="C547" s="223"/>
      <c r="D547" s="219" t="s">
        <v>184</v>
      </c>
      <c r="E547" s="224" t="s">
        <v>84</v>
      </c>
      <c r="F547" s="225" t="s">
        <v>746</v>
      </c>
      <c r="G547" s="223"/>
      <c r="H547" s="226" t="s">
        <v>84</v>
      </c>
      <c r="I547" s="227"/>
      <c r="J547" s="223"/>
      <c r="K547" s="223"/>
      <c r="L547" s="228"/>
      <c r="M547" s="229"/>
      <c r="N547" s="230"/>
      <c r="O547" s="230"/>
      <c r="P547" s="230"/>
      <c r="Q547" s="230"/>
      <c r="R547" s="230"/>
      <c r="S547" s="230"/>
      <c r="T547" s="231"/>
      <c r="AT547" s="232" t="s">
        <v>184</v>
      </c>
      <c r="AU547" s="232" t="s">
        <v>94</v>
      </c>
      <c r="AV547" s="12" t="s">
        <v>25</v>
      </c>
      <c r="AW547" s="12" t="s">
        <v>48</v>
      </c>
      <c r="AX547" s="12" t="s">
        <v>86</v>
      </c>
      <c r="AY547" s="232" t="s">
        <v>173</v>
      </c>
    </row>
    <row r="548" spans="2:51" s="13" customFormat="1" ht="13.5">
      <c r="B548" s="233"/>
      <c r="C548" s="234"/>
      <c r="D548" s="219" t="s">
        <v>184</v>
      </c>
      <c r="E548" s="235" t="s">
        <v>84</v>
      </c>
      <c r="F548" s="236" t="s">
        <v>747</v>
      </c>
      <c r="G548" s="234"/>
      <c r="H548" s="237">
        <v>164</v>
      </c>
      <c r="I548" s="238"/>
      <c r="J548" s="234"/>
      <c r="K548" s="234"/>
      <c r="L548" s="239"/>
      <c r="M548" s="240"/>
      <c r="N548" s="241"/>
      <c r="O548" s="241"/>
      <c r="P548" s="241"/>
      <c r="Q548" s="241"/>
      <c r="R548" s="241"/>
      <c r="S548" s="241"/>
      <c r="T548" s="242"/>
      <c r="AT548" s="243" t="s">
        <v>184</v>
      </c>
      <c r="AU548" s="243" t="s">
        <v>94</v>
      </c>
      <c r="AV548" s="13" t="s">
        <v>94</v>
      </c>
      <c r="AW548" s="13" t="s">
        <v>48</v>
      </c>
      <c r="AX548" s="13" t="s">
        <v>86</v>
      </c>
      <c r="AY548" s="243" t="s">
        <v>173</v>
      </c>
    </row>
    <row r="549" spans="2:51" s="14" customFormat="1" ht="13.5">
      <c r="B549" s="244"/>
      <c r="C549" s="245"/>
      <c r="D549" s="219" t="s">
        <v>184</v>
      </c>
      <c r="E549" s="246" t="s">
        <v>84</v>
      </c>
      <c r="F549" s="247" t="s">
        <v>188</v>
      </c>
      <c r="G549" s="245"/>
      <c r="H549" s="248">
        <v>164</v>
      </c>
      <c r="I549" s="249"/>
      <c r="J549" s="245"/>
      <c r="K549" s="245"/>
      <c r="L549" s="250"/>
      <c r="M549" s="251"/>
      <c r="N549" s="252"/>
      <c r="O549" s="252"/>
      <c r="P549" s="252"/>
      <c r="Q549" s="252"/>
      <c r="R549" s="252"/>
      <c r="S549" s="252"/>
      <c r="T549" s="253"/>
      <c r="AT549" s="254" t="s">
        <v>184</v>
      </c>
      <c r="AU549" s="254" t="s">
        <v>94</v>
      </c>
      <c r="AV549" s="14" t="s">
        <v>189</v>
      </c>
      <c r="AW549" s="14" t="s">
        <v>48</v>
      </c>
      <c r="AX549" s="14" t="s">
        <v>86</v>
      </c>
      <c r="AY549" s="254" t="s">
        <v>173</v>
      </c>
    </row>
    <row r="550" spans="2:51" s="15" customFormat="1" ht="13.5">
      <c r="B550" s="255"/>
      <c r="C550" s="256"/>
      <c r="D550" s="257" t="s">
        <v>184</v>
      </c>
      <c r="E550" s="258" t="s">
        <v>84</v>
      </c>
      <c r="F550" s="259" t="s">
        <v>190</v>
      </c>
      <c r="G550" s="256"/>
      <c r="H550" s="260">
        <v>164</v>
      </c>
      <c r="I550" s="261"/>
      <c r="J550" s="256"/>
      <c r="K550" s="256"/>
      <c r="L550" s="262"/>
      <c r="M550" s="263"/>
      <c r="N550" s="264"/>
      <c r="O550" s="264"/>
      <c r="P550" s="264"/>
      <c r="Q550" s="264"/>
      <c r="R550" s="264"/>
      <c r="S550" s="264"/>
      <c r="T550" s="265"/>
      <c r="AT550" s="266" t="s">
        <v>184</v>
      </c>
      <c r="AU550" s="266" t="s">
        <v>94</v>
      </c>
      <c r="AV550" s="15" t="s">
        <v>180</v>
      </c>
      <c r="AW550" s="15" t="s">
        <v>48</v>
      </c>
      <c r="AX550" s="15" t="s">
        <v>25</v>
      </c>
      <c r="AY550" s="266" t="s">
        <v>173</v>
      </c>
    </row>
    <row r="551" spans="2:65" s="1" customFormat="1" ht="31.5" customHeight="1">
      <c r="B551" s="43"/>
      <c r="C551" s="207" t="s">
        <v>748</v>
      </c>
      <c r="D551" s="207" t="s">
        <v>175</v>
      </c>
      <c r="E551" s="208" t="s">
        <v>749</v>
      </c>
      <c r="F551" s="209" t="s">
        <v>750</v>
      </c>
      <c r="G551" s="210" t="s">
        <v>265</v>
      </c>
      <c r="H551" s="211">
        <v>164</v>
      </c>
      <c r="I551" s="212"/>
      <c r="J551" s="213">
        <f>ROUND(I551*H551,2)</f>
        <v>0</v>
      </c>
      <c r="K551" s="209" t="s">
        <v>179</v>
      </c>
      <c r="L551" s="63"/>
      <c r="M551" s="214" t="s">
        <v>84</v>
      </c>
      <c r="N551" s="215" t="s">
        <v>56</v>
      </c>
      <c r="O551" s="44"/>
      <c r="P551" s="216">
        <f>O551*H551</f>
        <v>0</v>
      </c>
      <c r="Q551" s="216">
        <v>0.00022</v>
      </c>
      <c r="R551" s="216">
        <f>Q551*H551</f>
        <v>0.03608</v>
      </c>
      <c r="S551" s="216">
        <v>0</v>
      </c>
      <c r="T551" s="217">
        <f>S551*H551</f>
        <v>0</v>
      </c>
      <c r="AR551" s="25" t="s">
        <v>180</v>
      </c>
      <c r="AT551" s="25" t="s">
        <v>175</v>
      </c>
      <c r="AU551" s="25" t="s">
        <v>94</v>
      </c>
      <c r="AY551" s="25" t="s">
        <v>173</v>
      </c>
      <c r="BE551" s="218">
        <f>IF(N551="základní",J551,0)</f>
        <v>0</v>
      </c>
      <c r="BF551" s="218">
        <f>IF(N551="snížená",J551,0)</f>
        <v>0</v>
      </c>
      <c r="BG551" s="218">
        <f>IF(N551="zákl. přenesená",J551,0)</f>
        <v>0</v>
      </c>
      <c r="BH551" s="218">
        <f>IF(N551="sníž. přenesená",J551,0)</f>
        <v>0</v>
      </c>
      <c r="BI551" s="218">
        <f>IF(N551="nulová",J551,0)</f>
        <v>0</v>
      </c>
      <c r="BJ551" s="25" t="s">
        <v>25</v>
      </c>
      <c r="BK551" s="218">
        <f>ROUND(I551*H551,2)</f>
        <v>0</v>
      </c>
      <c r="BL551" s="25" t="s">
        <v>180</v>
      </c>
      <c r="BM551" s="25" t="s">
        <v>751</v>
      </c>
    </row>
    <row r="552" spans="2:47" s="1" customFormat="1" ht="94.5">
      <c r="B552" s="43"/>
      <c r="C552" s="65"/>
      <c r="D552" s="219" t="s">
        <v>182</v>
      </c>
      <c r="E552" s="65"/>
      <c r="F552" s="220" t="s">
        <v>745</v>
      </c>
      <c r="G552" s="65"/>
      <c r="H552" s="65"/>
      <c r="I552" s="175"/>
      <c r="J552" s="65"/>
      <c r="K552" s="65"/>
      <c r="L552" s="63"/>
      <c r="M552" s="221"/>
      <c r="N552" s="44"/>
      <c r="O552" s="44"/>
      <c r="P552" s="44"/>
      <c r="Q552" s="44"/>
      <c r="R552" s="44"/>
      <c r="S552" s="44"/>
      <c r="T552" s="80"/>
      <c r="AT552" s="25" t="s">
        <v>182</v>
      </c>
      <c r="AU552" s="25" t="s">
        <v>94</v>
      </c>
    </row>
    <row r="553" spans="2:47" s="1" customFormat="1" ht="27">
      <c r="B553" s="43"/>
      <c r="C553" s="65"/>
      <c r="D553" s="219" t="s">
        <v>301</v>
      </c>
      <c r="E553" s="65"/>
      <c r="F553" s="220" t="s">
        <v>752</v>
      </c>
      <c r="G553" s="65"/>
      <c r="H553" s="65"/>
      <c r="I553" s="175"/>
      <c r="J553" s="65"/>
      <c r="K553" s="65"/>
      <c r="L553" s="63"/>
      <c r="M553" s="221"/>
      <c r="N553" s="44"/>
      <c r="O553" s="44"/>
      <c r="P553" s="44"/>
      <c r="Q553" s="44"/>
      <c r="R553" s="44"/>
      <c r="S553" s="44"/>
      <c r="T553" s="80"/>
      <c r="AT553" s="25" t="s">
        <v>301</v>
      </c>
      <c r="AU553" s="25" t="s">
        <v>94</v>
      </c>
    </row>
    <row r="554" spans="2:63" s="11" customFormat="1" ht="29.85" customHeight="1">
      <c r="B554" s="190"/>
      <c r="C554" s="191"/>
      <c r="D554" s="204" t="s">
        <v>85</v>
      </c>
      <c r="E554" s="205" t="s">
        <v>242</v>
      </c>
      <c r="F554" s="205" t="s">
        <v>243</v>
      </c>
      <c r="G554" s="191"/>
      <c r="H554" s="191"/>
      <c r="I554" s="194"/>
      <c r="J554" s="206">
        <f>BK554</f>
        <v>0</v>
      </c>
      <c r="K554" s="191"/>
      <c r="L554" s="196"/>
      <c r="M554" s="197"/>
      <c r="N554" s="198"/>
      <c r="O554" s="198"/>
      <c r="P554" s="199">
        <f>SUM(P555:P563)</f>
        <v>0</v>
      </c>
      <c r="Q554" s="198"/>
      <c r="R554" s="199">
        <f>SUM(R555:R563)</f>
        <v>0</v>
      </c>
      <c r="S554" s="198"/>
      <c r="T554" s="200">
        <f>SUM(T555:T563)</f>
        <v>0</v>
      </c>
      <c r="AR554" s="201" t="s">
        <v>25</v>
      </c>
      <c r="AT554" s="202" t="s">
        <v>85</v>
      </c>
      <c r="AU554" s="202" t="s">
        <v>25</v>
      </c>
      <c r="AY554" s="201" t="s">
        <v>173</v>
      </c>
      <c r="BK554" s="203">
        <f>SUM(BK555:BK563)</f>
        <v>0</v>
      </c>
    </row>
    <row r="555" spans="2:65" s="1" customFormat="1" ht="31.5" customHeight="1">
      <c r="B555" s="43"/>
      <c r="C555" s="207" t="s">
        <v>753</v>
      </c>
      <c r="D555" s="207" t="s">
        <v>175</v>
      </c>
      <c r="E555" s="208" t="s">
        <v>754</v>
      </c>
      <c r="F555" s="209" t="s">
        <v>755</v>
      </c>
      <c r="G555" s="210" t="s">
        <v>198</v>
      </c>
      <c r="H555" s="211">
        <v>368.724</v>
      </c>
      <c r="I555" s="212"/>
      <c r="J555" s="213">
        <f>ROUND(I555*H555,2)</f>
        <v>0</v>
      </c>
      <c r="K555" s="209" t="s">
        <v>179</v>
      </c>
      <c r="L555" s="63"/>
      <c r="M555" s="214" t="s">
        <v>84</v>
      </c>
      <c r="N555" s="215" t="s">
        <v>56</v>
      </c>
      <c r="O555" s="44"/>
      <c r="P555" s="216">
        <f>O555*H555</f>
        <v>0</v>
      </c>
      <c r="Q555" s="216">
        <v>0</v>
      </c>
      <c r="R555" s="216">
        <f>Q555*H555</f>
        <v>0</v>
      </c>
      <c r="S555" s="216">
        <v>0</v>
      </c>
      <c r="T555" s="217">
        <f>S555*H555</f>
        <v>0</v>
      </c>
      <c r="AR555" s="25" t="s">
        <v>180</v>
      </c>
      <c r="AT555" s="25" t="s">
        <v>175</v>
      </c>
      <c r="AU555" s="25" t="s">
        <v>94</v>
      </c>
      <c r="AY555" s="25" t="s">
        <v>173</v>
      </c>
      <c r="BE555" s="218">
        <f>IF(N555="základní",J555,0)</f>
        <v>0</v>
      </c>
      <c r="BF555" s="218">
        <f>IF(N555="snížená",J555,0)</f>
        <v>0</v>
      </c>
      <c r="BG555" s="218">
        <f>IF(N555="zákl. přenesená",J555,0)</f>
        <v>0</v>
      </c>
      <c r="BH555" s="218">
        <f>IF(N555="sníž. přenesená",J555,0)</f>
        <v>0</v>
      </c>
      <c r="BI555" s="218">
        <f>IF(N555="nulová",J555,0)</f>
        <v>0</v>
      </c>
      <c r="BJ555" s="25" t="s">
        <v>25</v>
      </c>
      <c r="BK555" s="218">
        <f>ROUND(I555*H555,2)</f>
        <v>0</v>
      </c>
      <c r="BL555" s="25" t="s">
        <v>180</v>
      </c>
      <c r="BM555" s="25" t="s">
        <v>756</v>
      </c>
    </row>
    <row r="556" spans="2:47" s="1" customFormat="1" ht="94.5">
      <c r="B556" s="43"/>
      <c r="C556" s="65"/>
      <c r="D556" s="257" t="s">
        <v>182</v>
      </c>
      <c r="E556" s="65"/>
      <c r="F556" s="270" t="s">
        <v>757</v>
      </c>
      <c r="G556" s="65"/>
      <c r="H556" s="65"/>
      <c r="I556" s="175"/>
      <c r="J556" s="65"/>
      <c r="K556" s="65"/>
      <c r="L556" s="63"/>
      <c r="M556" s="221"/>
      <c r="N556" s="44"/>
      <c r="O556" s="44"/>
      <c r="P556" s="44"/>
      <c r="Q556" s="44"/>
      <c r="R556" s="44"/>
      <c r="S556" s="44"/>
      <c r="T556" s="80"/>
      <c r="AT556" s="25" t="s">
        <v>182</v>
      </c>
      <c r="AU556" s="25" t="s">
        <v>94</v>
      </c>
    </row>
    <row r="557" spans="2:65" s="1" customFormat="1" ht="31.5" customHeight="1">
      <c r="B557" s="43"/>
      <c r="C557" s="207" t="s">
        <v>758</v>
      </c>
      <c r="D557" s="207" t="s">
        <v>175</v>
      </c>
      <c r="E557" s="208" t="s">
        <v>759</v>
      </c>
      <c r="F557" s="209" t="s">
        <v>760</v>
      </c>
      <c r="G557" s="210" t="s">
        <v>198</v>
      </c>
      <c r="H557" s="211">
        <v>1474.896</v>
      </c>
      <c r="I557" s="212"/>
      <c r="J557" s="213">
        <f>ROUND(I557*H557,2)</f>
        <v>0</v>
      </c>
      <c r="K557" s="209" t="s">
        <v>179</v>
      </c>
      <c r="L557" s="63"/>
      <c r="M557" s="214" t="s">
        <v>84</v>
      </c>
      <c r="N557" s="215" t="s">
        <v>56</v>
      </c>
      <c r="O557" s="44"/>
      <c r="P557" s="216">
        <f>O557*H557</f>
        <v>0</v>
      </c>
      <c r="Q557" s="216">
        <v>0</v>
      </c>
      <c r="R557" s="216">
        <f>Q557*H557</f>
        <v>0</v>
      </c>
      <c r="S557" s="216">
        <v>0</v>
      </c>
      <c r="T557" s="217">
        <f>S557*H557</f>
        <v>0</v>
      </c>
      <c r="AR557" s="25" t="s">
        <v>180</v>
      </c>
      <c r="AT557" s="25" t="s">
        <v>175</v>
      </c>
      <c r="AU557" s="25" t="s">
        <v>94</v>
      </c>
      <c r="AY557" s="25" t="s">
        <v>173</v>
      </c>
      <c r="BE557" s="218">
        <f>IF(N557="základní",J557,0)</f>
        <v>0</v>
      </c>
      <c r="BF557" s="218">
        <f>IF(N557="snížená",J557,0)</f>
        <v>0</v>
      </c>
      <c r="BG557" s="218">
        <f>IF(N557="zákl. přenesená",J557,0)</f>
        <v>0</v>
      </c>
      <c r="BH557" s="218">
        <f>IF(N557="sníž. přenesená",J557,0)</f>
        <v>0</v>
      </c>
      <c r="BI557" s="218">
        <f>IF(N557="nulová",J557,0)</f>
        <v>0</v>
      </c>
      <c r="BJ557" s="25" t="s">
        <v>25</v>
      </c>
      <c r="BK557" s="218">
        <f>ROUND(I557*H557,2)</f>
        <v>0</v>
      </c>
      <c r="BL557" s="25" t="s">
        <v>180</v>
      </c>
      <c r="BM557" s="25" t="s">
        <v>761</v>
      </c>
    </row>
    <row r="558" spans="2:47" s="1" customFormat="1" ht="94.5">
      <c r="B558" s="43"/>
      <c r="C558" s="65"/>
      <c r="D558" s="219" t="s">
        <v>182</v>
      </c>
      <c r="E558" s="65"/>
      <c r="F558" s="220" t="s">
        <v>757</v>
      </c>
      <c r="G558" s="65"/>
      <c r="H558" s="65"/>
      <c r="I558" s="175"/>
      <c r="J558" s="65"/>
      <c r="K558" s="65"/>
      <c r="L558" s="63"/>
      <c r="M558" s="221"/>
      <c r="N558" s="44"/>
      <c r="O558" s="44"/>
      <c r="P558" s="44"/>
      <c r="Q558" s="44"/>
      <c r="R558" s="44"/>
      <c r="S558" s="44"/>
      <c r="T558" s="80"/>
      <c r="AT558" s="25" t="s">
        <v>182</v>
      </c>
      <c r="AU558" s="25" t="s">
        <v>94</v>
      </c>
    </row>
    <row r="559" spans="2:51" s="13" customFormat="1" ht="13.5">
      <c r="B559" s="233"/>
      <c r="C559" s="234"/>
      <c r="D559" s="257" t="s">
        <v>184</v>
      </c>
      <c r="E559" s="234"/>
      <c r="F559" s="284" t="s">
        <v>762</v>
      </c>
      <c r="G559" s="234"/>
      <c r="H559" s="285">
        <v>1474.896</v>
      </c>
      <c r="I559" s="238"/>
      <c r="J559" s="234"/>
      <c r="K559" s="234"/>
      <c r="L559" s="239"/>
      <c r="M559" s="240"/>
      <c r="N559" s="241"/>
      <c r="O559" s="241"/>
      <c r="P559" s="241"/>
      <c r="Q559" s="241"/>
      <c r="R559" s="241"/>
      <c r="S559" s="241"/>
      <c r="T559" s="242"/>
      <c r="AT559" s="243" t="s">
        <v>184</v>
      </c>
      <c r="AU559" s="243" t="s">
        <v>94</v>
      </c>
      <c r="AV559" s="13" t="s">
        <v>94</v>
      </c>
      <c r="AW559" s="13" t="s">
        <v>6</v>
      </c>
      <c r="AX559" s="13" t="s">
        <v>25</v>
      </c>
      <c r="AY559" s="243" t="s">
        <v>173</v>
      </c>
    </row>
    <row r="560" spans="2:65" s="1" customFormat="1" ht="22.5" customHeight="1">
      <c r="B560" s="43"/>
      <c r="C560" s="207" t="s">
        <v>763</v>
      </c>
      <c r="D560" s="207" t="s">
        <v>175</v>
      </c>
      <c r="E560" s="208" t="s">
        <v>764</v>
      </c>
      <c r="F560" s="209" t="s">
        <v>765</v>
      </c>
      <c r="G560" s="210" t="s">
        <v>198</v>
      </c>
      <c r="H560" s="211">
        <v>214.601</v>
      </c>
      <c r="I560" s="212"/>
      <c r="J560" s="213">
        <f>ROUND(I560*H560,2)</f>
        <v>0</v>
      </c>
      <c r="K560" s="209" t="s">
        <v>179</v>
      </c>
      <c r="L560" s="63"/>
      <c r="M560" s="214" t="s">
        <v>84</v>
      </c>
      <c r="N560" s="215" t="s">
        <v>56</v>
      </c>
      <c r="O560" s="44"/>
      <c r="P560" s="216">
        <f>O560*H560</f>
        <v>0</v>
      </c>
      <c r="Q560" s="216">
        <v>0</v>
      </c>
      <c r="R560" s="216">
        <f>Q560*H560</f>
        <v>0</v>
      </c>
      <c r="S560" s="216">
        <v>0</v>
      </c>
      <c r="T560" s="217">
        <f>S560*H560</f>
        <v>0</v>
      </c>
      <c r="AR560" s="25" t="s">
        <v>180</v>
      </c>
      <c r="AT560" s="25" t="s">
        <v>175</v>
      </c>
      <c r="AU560" s="25" t="s">
        <v>94</v>
      </c>
      <c r="AY560" s="25" t="s">
        <v>173</v>
      </c>
      <c r="BE560" s="218">
        <f>IF(N560="základní",J560,0)</f>
        <v>0</v>
      </c>
      <c r="BF560" s="218">
        <f>IF(N560="snížená",J560,0)</f>
        <v>0</v>
      </c>
      <c r="BG560" s="218">
        <f>IF(N560="zákl. přenesená",J560,0)</f>
        <v>0</v>
      </c>
      <c r="BH560" s="218">
        <f>IF(N560="sníž. přenesená",J560,0)</f>
        <v>0</v>
      </c>
      <c r="BI560" s="218">
        <f>IF(N560="nulová",J560,0)</f>
        <v>0</v>
      </c>
      <c r="BJ560" s="25" t="s">
        <v>25</v>
      </c>
      <c r="BK560" s="218">
        <f>ROUND(I560*H560,2)</f>
        <v>0</v>
      </c>
      <c r="BL560" s="25" t="s">
        <v>180</v>
      </c>
      <c r="BM560" s="25" t="s">
        <v>766</v>
      </c>
    </row>
    <row r="561" spans="2:47" s="1" customFormat="1" ht="67.5">
      <c r="B561" s="43"/>
      <c r="C561" s="65"/>
      <c r="D561" s="257" t="s">
        <v>182</v>
      </c>
      <c r="E561" s="65"/>
      <c r="F561" s="270" t="s">
        <v>767</v>
      </c>
      <c r="G561" s="65"/>
      <c r="H561" s="65"/>
      <c r="I561" s="175"/>
      <c r="J561" s="65"/>
      <c r="K561" s="65"/>
      <c r="L561" s="63"/>
      <c r="M561" s="221"/>
      <c r="N561" s="44"/>
      <c r="O561" s="44"/>
      <c r="P561" s="44"/>
      <c r="Q561" s="44"/>
      <c r="R561" s="44"/>
      <c r="S561" s="44"/>
      <c r="T561" s="80"/>
      <c r="AT561" s="25" t="s">
        <v>182</v>
      </c>
      <c r="AU561" s="25" t="s">
        <v>94</v>
      </c>
    </row>
    <row r="562" spans="2:65" s="1" customFormat="1" ht="22.5" customHeight="1">
      <c r="B562" s="43"/>
      <c r="C562" s="207" t="s">
        <v>768</v>
      </c>
      <c r="D562" s="207" t="s">
        <v>175</v>
      </c>
      <c r="E562" s="208" t="s">
        <v>769</v>
      </c>
      <c r="F562" s="209" t="s">
        <v>770</v>
      </c>
      <c r="G562" s="210" t="s">
        <v>198</v>
      </c>
      <c r="H562" s="211">
        <v>154.123</v>
      </c>
      <c r="I562" s="212"/>
      <c r="J562" s="213">
        <f>ROUND(I562*H562,2)</f>
        <v>0</v>
      </c>
      <c r="K562" s="209" t="s">
        <v>179</v>
      </c>
      <c r="L562" s="63"/>
      <c r="M562" s="214" t="s">
        <v>84</v>
      </c>
      <c r="N562" s="215" t="s">
        <v>56</v>
      </c>
      <c r="O562" s="44"/>
      <c r="P562" s="216">
        <f>O562*H562</f>
        <v>0</v>
      </c>
      <c r="Q562" s="216">
        <v>0</v>
      </c>
      <c r="R562" s="216">
        <f>Q562*H562</f>
        <v>0</v>
      </c>
      <c r="S562" s="216">
        <v>0</v>
      </c>
      <c r="T562" s="217">
        <f>S562*H562</f>
        <v>0</v>
      </c>
      <c r="AR562" s="25" t="s">
        <v>180</v>
      </c>
      <c r="AT562" s="25" t="s">
        <v>175</v>
      </c>
      <c r="AU562" s="25" t="s">
        <v>94</v>
      </c>
      <c r="AY562" s="25" t="s">
        <v>173</v>
      </c>
      <c r="BE562" s="218">
        <f>IF(N562="základní",J562,0)</f>
        <v>0</v>
      </c>
      <c r="BF562" s="218">
        <f>IF(N562="snížená",J562,0)</f>
        <v>0</v>
      </c>
      <c r="BG562" s="218">
        <f>IF(N562="zákl. přenesená",J562,0)</f>
        <v>0</v>
      </c>
      <c r="BH562" s="218">
        <f>IF(N562="sníž. přenesená",J562,0)</f>
        <v>0</v>
      </c>
      <c r="BI562" s="218">
        <f>IF(N562="nulová",J562,0)</f>
        <v>0</v>
      </c>
      <c r="BJ562" s="25" t="s">
        <v>25</v>
      </c>
      <c r="BK562" s="218">
        <f>ROUND(I562*H562,2)</f>
        <v>0</v>
      </c>
      <c r="BL562" s="25" t="s">
        <v>180</v>
      </c>
      <c r="BM562" s="25" t="s">
        <v>771</v>
      </c>
    </row>
    <row r="563" spans="2:47" s="1" customFormat="1" ht="67.5">
      <c r="B563" s="43"/>
      <c r="C563" s="65"/>
      <c r="D563" s="219" t="s">
        <v>182</v>
      </c>
      <c r="E563" s="65"/>
      <c r="F563" s="220" t="s">
        <v>767</v>
      </c>
      <c r="G563" s="65"/>
      <c r="H563" s="65"/>
      <c r="I563" s="175"/>
      <c r="J563" s="65"/>
      <c r="K563" s="65"/>
      <c r="L563" s="63"/>
      <c r="M563" s="221"/>
      <c r="N563" s="44"/>
      <c r="O563" s="44"/>
      <c r="P563" s="44"/>
      <c r="Q563" s="44"/>
      <c r="R563" s="44"/>
      <c r="S563" s="44"/>
      <c r="T563" s="80"/>
      <c r="AT563" s="25" t="s">
        <v>182</v>
      </c>
      <c r="AU563" s="25" t="s">
        <v>94</v>
      </c>
    </row>
    <row r="564" spans="2:63" s="11" customFormat="1" ht="29.85" customHeight="1">
      <c r="B564" s="190"/>
      <c r="C564" s="191"/>
      <c r="D564" s="204" t="s">
        <v>85</v>
      </c>
      <c r="E564" s="205" t="s">
        <v>253</v>
      </c>
      <c r="F564" s="205" t="s">
        <v>254</v>
      </c>
      <c r="G564" s="191"/>
      <c r="H564" s="191"/>
      <c r="I564" s="194"/>
      <c r="J564" s="206">
        <f>BK564</f>
        <v>0</v>
      </c>
      <c r="K564" s="191"/>
      <c r="L564" s="196"/>
      <c r="M564" s="197"/>
      <c r="N564" s="198"/>
      <c r="O564" s="198"/>
      <c r="P564" s="199">
        <f>SUM(P565:P566)</f>
        <v>0</v>
      </c>
      <c r="Q564" s="198"/>
      <c r="R564" s="199">
        <f>SUM(R565:R566)</f>
        <v>0</v>
      </c>
      <c r="S564" s="198"/>
      <c r="T564" s="200">
        <f>SUM(T565:T566)</f>
        <v>0</v>
      </c>
      <c r="AR564" s="201" t="s">
        <v>25</v>
      </c>
      <c r="AT564" s="202" t="s">
        <v>85</v>
      </c>
      <c r="AU564" s="202" t="s">
        <v>25</v>
      </c>
      <c r="AY564" s="201" t="s">
        <v>173</v>
      </c>
      <c r="BK564" s="203">
        <f>SUM(BK565:BK566)</f>
        <v>0</v>
      </c>
    </row>
    <row r="565" spans="2:65" s="1" customFormat="1" ht="44.25" customHeight="1">
      <c r="B565" s="43"/>
      <c r="C565" s="207" t="s">
        <v>772</v>
      </c>
      <c r="D565" s="207" t="s">
        <v>175</v>
      </c>
      <c r="E565" s="208" t="s">
        <v>773</v>
      </c>
      <c r="F565" s="209" t="s">
        <v>774</v>
      </c>
      <c r="G565" s="210" t="s">
        <v>198</v>
      </c>
      <c r="H565" s="211">
        <v>3316.35</v>
      </c>
      <c r="I565" s="212"/>
      <c r="J565" s="213">
        <f>ROUND(I565*H565,2)</f>
        <v>0</v>
      </c>
      <c r="K565" s="209" t="s">
        <v>179</v>
      </c>
      <c r="L565" s="63"/>
      <c r="M565" s="214" t="s">
        <v>84</v>
      </c>
      <c r="N565" s="215" t="s">
        <v>56</v>
      </c>
      <c r="O565" s="44"/>
      <c r="P565" s="216">
        <f>O565*H565</f>
        <v>0</v>
      </c>
      <c r="Q565" s="216">
        <v>0</v>
      </c>
      <c r="R565" s="216">
        <f>Q565*H565</f>
        <v>0</v>
      </c>
      <c r="S565" s="216">
        <v>0</v>
      </c>
      <c r="T565" s="217">
        <f>S565*H565</f>
        <v>0</v>
      </c>
      <c r="AR565" s="25" t="s">
        <v>180</v>
      </c>
      <c r="AT565" s="25" t="s">
        <v>175</v>
      </c>
      <c r="AU565" s="25" t="s">
        <v>94</v>
      </c>
      <c r="AY565" s="25" t="s">
        <v>173</v>
      </c>
      <c r="BE565" s="218">
        <f>IF(N565="základní",J565,0)</f>
        <v>0</v>
      </c>
      <c r="BF565" s="218">
        <f>IF(N565="snížená",J565,0)</f>
        <v>0</v>
      </c>
      <c r="BG565" s="218">
        <f>IF(N565="zákl. přenesená",J565,0)</f>
        <v>0</v>
      </c>
      <c r="BH565" s="218">
        <f>IF(N565="sníž. přenesená",J565,0)</f>
        <v>0</v>
      </c>
      <c r="BI565" s="218">
        <f>IF(N565="nulová",J565,0)</f>
        <v>0</v>
      </c>
      <c r="BJ565" s="25" t="s">
        <v>25</v>
      </c>
      <c r="BK565" s="218">
        <f>ROUND(I565*H565,2)</f>
        <v>0</v>
      </c>
      <c r="BL565" s="25" t="s">
        <v>180</v>
      </c>
      <c r="BM565" s="25" t="s">
        <v>775</v>
      </c>
    </row>
    <row r="566" spans="2:47" s="1" customFormat="1" ht="40.5">
      <c r="B566" s="43"/>
      <c r="C566" s="65"/>
      <c r="D566" s="219" t="s">
        <v>182</v>
      </c>
      <c r="E566" s="65"/>
      <c r="F566" s="220" t="s">
        <v>776</v>
      </c>
      <c r="G566" s="65"/>
      <c r="H566" s="65"/>
      <c r="I566" s="175"/>
      <c r="J566" s="65"/>
      <c r="K566" s="65"/>
      <c r="L566" s="63"/>
      <c r="M566" s="221"/>
      <c r="N566" s="44"/>
      <c r="O566" s="44"/>
      <c r="P566" s="44"/>
      <c r="Q566" s="44"/>
      <c r="R566" s="44"/>
      <c r="S566" s="44"/>
      <c r="T566" s="80"/>
      <c r="AT566" s="25" t="s">
        <v>182</v>
      </c>
      <c r="AU566" s="25" t="s">
        <v>94</v>
      </c>
    </row>
    <row r="567" spans="2:63" s="11" customFormat="1" ht="37.35" customHeight="1">
      <c r="B567" s="190"/>
      <c r="C567" s="191"/>
      <c r="D567" s="192" t="s">
        <v>85</v>
      </c>
      <c r="E567" s="193" t="s">
        <v>258</v>
      </c>
      <c r="F567" s="193" t="s">
        <v>259</v>
      </c>
      <c r="G567" s="191"/>
      <c r="H567" s="191"/>
      <c r="I567" s="194"/>
      <c r="J567" s="195">
        <f>BK567</f>
        <v>0</v>
      </c>
      <c r="K567" s="191"/>
      <c r="L567" s="196"/>
      <c r="M567" s="197"/>
      <c r="N567" s="198"/>
      <c r="O567" s="198"/>
      <c r="P567" s="199">
        <f>P568+P598+P625+P683+P699+P724</f>
        <v>0</v>
      </c>
      <c r="Q567" s="198"/>
      <c r="R567" s="199">
        <f>R568+R598+R625+R683+R699+R724</f>
        <v>34.15653512</v>
      </c>
      <c r="S567" s="198"/>
      <c r="T567" s="200">
        <f>T568+T598+T625+T683+T699+T724</f>
        <v>0</v>
      </c>
      <c r="AR567" s="201" t="s">
        <v>94</v>
      </c>
      <c r="AT567" s="202" t="s">
        <v>85</v>
      </c>
      <c r="AU567" s="202" t="s">
        <v>86</v>
      </c>
      <c r="AY567" s="201" t="s">
        <v>173</v>
      </c>
      <c r="BK567" s="203">
        <f>BK568+BK598+BK625+BK683+BK699+BK724</f>
        <v>0</v>
      </c>
    </row>
    <row r="568" spans="2:63" s="11" customFormat="1" ht="19.9" customHeight="1">
      <c r="B568" s="190"/>
      <c r="C568" s="191"/>
      <c r="D568" s="204" t="s">
        <v>85</v>
      </c>
      <c r="E568" s="205" t="s">
        <v>777</v>
      </c>
      <c r="F568" s="205" t="s">
        <v>778</v>
      </c>
      <c r="G568" s="191"/>
      <c r="H568" s="191"/>
      <c r="I568" s="194"/>
      <c r="J568" s="206">
        <f>BK568</f>
        <v>0</v>
      </c>
      <c r="K568" s="191"/>
      <c r="L568" s="196"/>
      <c r="M568" s="197"/>
      <c r="N568" s="198"/>
      <c r="O568" s="198"/>
      <c r="P568" s="199">
        <f>SUM(P569:P597)</f>
        <v>0</v>
      </c>
      <c r="Q568" s="198"/>
      <c r="R568" s="199">
        <f>SUM(R569:R597)</f>
        <v>3.6234081800000006</v>
      </c>
      <c r="S568" s="198"/>
      <c r="T568" s="200">
        <f>SUM(T569:T597)</f>
        <v>0</v>
      </c>
      <c r="AR568" s="201" t="s">
        <v>94</v>
      </c>
      <c r="AT568" s="202" t="s">
        <v>85</v>
      </c>
      <c r="AU568" s="202" t="s">
        <v>25</v>
      </c>
      <c r="AY568" s="201" t="s">
        <v>173</v>
      </c>
      <c r="BK568" s="203">
        <f>SUM(BK569:BK597)</f>
        <v>0</v>
      </c>
    </row>
    <row r="569" spans="2:65" s="1" customFormat="1" ht="31.5" customHeight="1">
      <c r="B569" s="43"/>
      <c r="C569" s="207" t="s">
        <v>779</v>
      </c>
      <c r="D569" s="207" t="s">
        <v>175</v>
      </c>
      <c r="E569" s="208" t="s">
        <v>780</v>
      </c>
      <c r="F569" s="209" t="s">
        <v>781</v>
      </c>
      <c r="G569" s="210" t="s">
        <v>178</v>
      </c>
      <c r="H569" s="211">
        <v>2.419</v>
      </c>
      <c r="I569" s="212"/>
      <c r="J569" s="213">
        <f>ROUND(I569*H569,2)</f>
        <v>0</v>
      </c>
      <c r="K569" s="209" t="s">
        <v>179</v>
      </c>
      <c r="L569" s="63"/>
      <c r="M569" s="214" t="s">
        <v>84</v>
      </c>
      <c r="N569" s="215" t="s">
        <v>56</v>
      </c>
      <c r="O569" s="44"/>
      <c r="P569" s="216">
        <f>O569*H569</f>
        <v>0</v>
      </c>
      <c r="Q569" s="216">
        <v>0.00189</v>
      </c>
      <c r="R569" s="216">
        <f>Q569*H569</f>
        <v>0.00457191</v>
      </c>
      <c r="S569" s="216">
        <v>0</v>
      </c>
      <c r="T569" s="217">
        <f>S569*H569</f>
        <v>0</v>
      </c>
      <c r="AR569" s="25" t="s">
        <v>266</v>
      </c>
      <c r="AT569" s="25" t="s">
        <v>175</v>
      </c>
      <c r="AU569" s="25" t="s">
        <v>94</v>
      </c>
      <c r="AY569" s="25" t="s">
        <v>173</v>
      </c>
      <c r="BE569" s="218">
        <f>IF(N569="základní",J569,0)</f>
        <v>0</v>
      </c>
      <c r="BF569" s="218">
        <f>IF(N569="snížená",J569,0)</f>
        <v>0</v>
      </c>
      <c r="BG569" s="218">
        <f>IF(N569="zákl. přenesená",J569,0)</f>
        <v>0</v>
      </c>
      <c r="BH569" s="218">
        <f>IF(N569="sníž. přenesená",J569,0)</f>
        <v>0</v>
      </c>
      <c r="BI569" s="218">
        <f>IF(N569="nulová",J569,0)</f>
        <v>0</v>
      </c>
      <c r="BJ569" s="25" t="s">
        <v>25</v>
      </c>
      <c r="BK569" s="218">
        <f>ROUND(I569*H569,2)</f>
        <v>0</v>
      </c>
      <c r="BL569" s="25" t="s">
        <v>266</v>
      </c>
      <c r="BM569" s="25" t="s">
        <v>782</v>
      </c>
    </row>
    <row r="570" spans="2:47" s="1" customFormat="1" ht="135">
      <c r="B570" s="43"/>
      <c r="C570" s="65"/>
      <c r="D570" s="219" t="s">
        <v>182</v>
      </c>
      <c r="E570" s="65"/>
      <c r="F570" s="220" t="s">
        <v>783</v>
      </c>
      <c r="G570" s="65"/>
      <c r="H570" s="65"/>
      <c r="I570" s="175"/>
      <c r="J570" s="65"/>
      <c r="K570" s="65"/>
      <c r="L570" s="63"/>
      <c r="M570" s="221"/>
      <c r="N570" s="44"/>
      <c r="O570" s="44"/>
      <c r="P570" s="44"/>
      <c r="Q570" s="44"/>
      <c r="R570" s="44"/>
      <c r="S570" s="44"/>
      <c r="T570" s="80"/>
      <c r="AT570" s="25" t="s">
        <v>182</v>
      </c>
      <c r="AU570" s="25" t="s">
        <v>94</v>
      </c>
    </row>
    <row r="571" spans="2:51" s="12" customFormat="1" ht="13.5">
      <c r="B571" s="222"/>
      <c r="C571" s="223"/>
      <c r="D571" s="219" t="s">
        <v>184</v>
      </c>
      <c r="E571" s="224" t="s">
        <v>84</v>
      </c>
      <c r="F571" s="225" t="s">
        <v>746</v>
      </c>
      <c r="G571" s="223"/>
      <c r="H571" s="226" t="s">
        <v>84</v>
      </c>
      <c r="I571" s="227"/>
      <c r="J571" s="223"/>
      <c r="K571" s="223"/>
      <c r="L571" s="228"/>
      <c r="M571" s="229"/>
      <c r="N571" s="230"/>
      <c r="O571" s="230"/>
      <c r="P571" s="230"/>
      <c r="Q571" s="230"/>
      <c r="R571" s="230"/>
      <c r="S571" s="230"/>
      <c r="T571" s="231"/>
      <c r="AT571" s="232" t="s">
        <v>184</v>
      </c>
      <c r="AU571" s="232" t="s">
        <v>94</v>
      </c>
      <c r="AV571" s="12" t="s">
        <v>25</v>
      </c>
      <c r="AW571" s="12" t="s">
        <v>48</v>
      </c>
      <c r="AX571" s="12" t="s">
        <v>86</v>
      </c>
      <c r="AY571" s="232" t="s">
        <v>173</v>
      </c>
    </row>
    <row r="572" spans="2:51" s="13" customFormat="1" ht="13.5">
      <c r="B572" s="233"/>
      <c r="C572" s="234"/>
      <c r="D572" s="219" t="s">
        <v>184</v>
      </c>
      <c r="E572" s="235" t="s">
        <v>84</v>
      </c>
      <c r="F572" s="236" t="s">
        <v>784</v>
      </c>
      <c r="G572" s="234"/>
      <c r="H572" s="237">
        <v>2.419</v>
      </c>
      <c r="I572" s="238"/>
      <c r="J572" s="234"/>
      <c r="K572" s="234"/>
      <c r="L572" s="239"/>
      <c r="M572" s="240"/>
      <c r="N572" s="241"/>
      <c r="O572" s="241"/>
      <c r="P572" s="241"/>
      <c r="Q572" s="241"/>
      <c r="R572" s="241"/>
      <c r="S572" s="241"/>
      <c r="T572" s="242"/>
      <c r="AT572" s="243" t="s">
        <v>184</v>
      </c>
      <c r="AU572" s="243" t="s">
        <v>94</v>
      </c>
      <c r="AV572" s="13" t="s">
        <v>94</v>
      </c>
      <c r="AW572" s="13" t="s">
        <v>48</v>
      </c>
      <c r="AX572" s="13" t="s">
        <v>86</v>
      </c>
      <c r="AY572" s="243" t="s">
        <v>173</v>
      </c>
    </row>
    <row r="573" spans="2:51" s="14" customFormat="1" ht="13.5">
      <c r="B573" s="244"/>
      <c r="C573" s="245"/>
      <c r="D573" s="219" t="s">
        <v>184</v>
      </c>
      <c r="E573" s="246" t="s">
        <v>84</v>
      </c>
      <c r="F573" s="247" t="s">
        <v>188</v>
      </c>
      <c r="G573" s="245"/>
      <c r="H573" s="248">
        <v>2.419</v>
      </c>
      <c r="I573" s="249"/>
      <c r="J573" s="245"/>
      <c r="K573" s="245"/>
      <c r="L573" s="250"/>
      <c r="M573" s="251"/>
      <c r="N573" s="252"/>
      <c r="O573" s="252"/>
      <c r="P573" s="252"/>
      <c r="Q573" s="252"/>
      <c r="R573" s="252"/>
      <c r="S573" s="252"/>
      <c r="T573" s="253"/>
      <c r="AT573" s="254" t="s">
        <v>184</v>
      </c>
      <c r="AU573" s="254" t="s">
        <v>94</v>
      </c>
      <c r="AV573" s="14" t="s">
        <v>189</v>
      </c>
      <c r="AW573" s="14" t="s">
        <v>48</v>
      </c>
      <c r="AX573" s="14" t="s">
        <v>86</v>
      </c>
      <c r="AY573" s="254" t="s">
        <v>173</v>
      </c>
    </row>
    <row r="574" spans="2:51" s="15" customFormat="1" ht="13.5">
      <c r="B574" s="255"/>
      <c r="C574" s="256"/>
      <c r="D574" s="257" t="s">
        <v>184</v>
      </c>
      <c r="E574" s="258" t="s">
        <v>84</v>
      </c>
      <c r="F574" s="259" t="s">
        <v>190</v>
      </c>
      <c r="G574" s="256"/>
      <c r="H574" s="260">
        <v>2.419</v>
      </c>
      <c r="I574" s="261"/>
      <c r="J574" s="256"/>
      <c r="K574" s="256"/>
      <c r="L574" s="262"/>
      <c r="M574" s="263"/>
      <c r="N574" s="264"/>
      <c r="O574" s="264"/>
      <c r="P574" s="264"/>
      <c r="Q574" s="264"/>
      <c r="R574" s="264"/>
      <c r="S574" s="264"/>
      <c r="T574" s="265"/>
      <c r="AT574" s="266" t="s">
        <v>184</v>
      </c>
      <c r="AU574" s="266" t="s">
        <v>94</v>
      </c>
      <c r="AV574" s="15" t="s">
        <v>180</v>
      </c>
      <c r="AW574" s="15" t="s">
        <v>48</v>
      </c>
      <c r="AX574" s="15" t="s">
        <v>25</v>
      </c>
      <c r="AY574" s="266" t="s">
        <v>173</v>
      </c>
    </row>
    <row r="575" spans="2:65" s="1" customFormat="1" ht="31.5" customHeight="1">
      <c r="B575" s="43"/>
      <c r="C575" s="207" t="s">
        <v>785</v>
      </c>
      <c r="D575" s="207" t="s">
        <v>175</v>
      </c>
      <c r="E575" s="208" t="s">
        <v>786</v>
      </c>
      <c r="F575" s="209" t="s">
        <v>787</v>
      </c>
      <c r="G575" s="210" t="s">
        <v>206</v>
      </c>
      <c r="H575" s="211">
        <v>896.49</v>
      </c>
      <c r="I575" s="212"/>
      <c r="J575" s="213">
        <f>ROUND(I575*H575,2)</f>
        <v>0</v>
      </c>
      <c r="K575" s="209" t="s">
        <v>179</v>
      </c>
      <c r="L575" s="63"/>
      <c r="M575" s="214" t="s">
        <v>84</v>
      </c>
      <c r="N575" s="215" t="s">
        <v>56</v>
      </c>
      <c r="O575" s="44"/>
      <c r="P575" s="216">
        <f>O575*H575</f>
        <v>0</v>
      </c>
      <c r="Q575" s="216">
        <v>0</v>
      </c>
      <c r="R575" s="216">
        <f>Q575*H575</f>
        <v>0</v>
      </c>
      <c r="S575" s="216">
        <v>0</v>
      </c>
      <c r="T575" s="217">
        <f>S575*H575</f>
        <v>0</v>
      </c>
      <c r="AR575" s="25" t="s">
        <v>266</v>
      </c>
      <c r="AT575" s="25" t="s">
        <v>175</v>
      </c>
      <c r="AU575" s="25" t="s">
        <v>94</v>
      </c>
      <c r="AY575" s="25" t="s">
        <v>173</v>
      </c>
      <c r="BE575" s="218">
        <f>IF(N575="základní",J575,0)</f>
        <v>0</v>
      </c>
      <c r="BF575" s="218">
        <f>IF(N575="snížená",J575,0)</f>
        <v>0</v>
      </c>
      <c r="BG575" s="218">
        <f>IF(N575="zákl. přenesená",J575,0)</f>
        <v>0</v>
      </c>
      <c r="BH575" s="218">
        <f>IF(N575="sníž. přenesená",J575,0)</f>
        <v>0</v>
      </c>
      <c r="BI575" s="218">
        <f>IF(N575="nulová",J575,0)</f>
        <v>0</v>
      </c>
      <c r="BJ575" s="25" t="s">
        <v>25</v>
      </c>
      <c r="BK575" s="218">
        <f>ROUND(I575*H575,2)</f>
        <v>0</v>
      </c>
      <c r="BL575" s="25" t="s">
        <v>266</v>
      </c>
      <c r="BM575" s="25" t="s">
        <v>788</v>
      </c>
    </row>
    <row r="576" spans="2:47" s="1" customFormat="1" ht="54">
      <c r="B576" s="43"/>
      <c r="C576" s="65"/>
      <c r="D576" s="219" t="s">
        <v>182</v>
      </c>
      <c r="E576" s="65"/>
      <c r="F576" s="220" t="s">
        <v>789</v>
      </c>
      <c r="G576" s="65"/>
      <c r="H576" s="65"/>
      <c r="I576" s="175"/>
      <c r="J576" s="65"/>
      <c r="K576" s="65"/>
      <c r="L576" s="63"/>
      <c r="M576" s="221"/>
      <c r="N576" s="44"/>
      <c r="O576" s="44"/>
      <c r="P576" s="44"/>
      <c r="Q576" s="44"/>
      <c r="R576" s="44"/>
      <c r="S576" s="44"/>
      <c r="T576" s="80"/>
      <c r="AT576" s="25" t="s">
        <v>182</v>
      </c>
      <c r="AU576" s="25" t="s">
        <v>94</v>
      </c>
    </row>
    <row r="577" spans="2:51" s="12" customFormat="1" ht="13.5">
      <c r="B577" s="222"/>
      <c r="C577" s="223"/>
      <c r="D577" s="219" t="s">
        <v>184</v>
      </c>
      <c r="E577" s="224" t="s">
        <v>84</v>
      </c>
      <c r="F577" s="225" t="s">
        <v>746</v>
      </c>
      <c r="G577" s="223"/>
      <c r="H577" s="226" t="s">
        <v>84</v>
      </c>
      <c r="I577" s="227"/>
      <c r="J577" s="223"/>
      <c r="K577" s="223"/>
      <c r="L577" s="228"/>
      <c r="M577" s="229"/>
      <c r="N577" s="230"/>
      <c r="O577" s="230"/>
      <c r="P577" s="230"/>
      <c r="Q577" s="230"/>
      <c r="R577" s="230"/>
      <c r="S577" s="230"/>
      <c r="T577" s="231"/>
      <c r="AT577" s="232" t="s">
        <v>184</v>
      </c>
      <c r="AU577" s="232" t="s">
        <v>94</v>
      </c>
      <c r="AV577" s="12" t="s">
        <v>25</v>
      </c>
      <c r="AW577" s="12" t="s">
        <v>48</v>
      </c>
      <c r="AX577" s="12" t="s">
        <v>86</v>
      </c>
      <c r="AY577" s="232" t="s">
        <v>173</v>
      </c>
    </row>
    <row r="578" spans="2:51" s="13" customFormat="1" ht="13.5">
      <c r="B578" s="233"/>
      <c r="C578" s="234"/>
      <c r="D578" s="219" t="s">
        <v>184</v>
      </c>
      <c r="E578" s="235" t="s">
        <v>84</v>
      </c>
      <c r="F578" s="236" t="s">
        <v>790</v>
      </c>
      <c r="G578" s="234"/>
      <c r="H578" s="237">
        <v>239.76</v>
      </c>
      <c r="I578" s="238"/>
      <c r="J578" s="234"/>
      <c r="K578" s="234"/>
      <c r="L578" s="239"/>
      <c r="M578" s="240"/>
      <c r="N578" s="241"/>
      <c r="O578" s="241"/>
      <c r="P578" s="241"/>
      <c r="Q578" s="241"/>
      <c r="R578" s="241"/>
      <c r="S578" s="241"/>
      <c r="T578" s="242"/>
      <c r="AT578" s="243" t="s">
        <v>184</v>
      </c>
      <c r="AU578" s="243" t="s">
        <v>94</v>
      </c>
      <c r="AV578" s="13" t="s">
        <v>94</v>
      </c>
      <c r="AW578" s="13" t="s">
        <v>48</v>
      </c>
      <c r="AX578" s="13" t="s">
        <v>86</v>
      </c>
      <c r="AY578" s="243" t="s">
        <v>173</v>
      </c>
    </row>
    <row r="579" spans="2:51" s="13" customFormat="1" ht="13.5">
      <c r="B579" s="233"/>
      <c r="C579" s="234"/>
      <c r="D579" s="219" t="s">
        <v>184</v>
      </c>
      <c r="E579" s="235" t="s">
        <v>84</v>
      </c>
      <c r="F579" s="236" t="s">
        <v>791</v>
      </c>
      <c r="G579" s="234"/>
      <c r="H579" s="237">
        <v>222</v>
      </c>
      <c r="I579" s="238"/>
      <c r="J579" s="234"/>
      <c r="K579" s="234"/>
      <c r="L579" s="239"/>
      <c r="M579" s="240"/>
      <c r="N579" s="241"/>
      <c r="O579" s="241"/>
      <c r="P579" s="241"/>
      <c r="Q579" s="241"/>
      <c r="R579" s="241"/>
      <c r="S579" s="241"/>
      <c r="T579" s="242"/>
      <c r="AT579" s="243" t="s">
        <v>184</v>
      </c>
      <c r="AU579" s="243" t="s">
        <v>94</v>
      </c>
      <c r="AV579" s="13" t="s">
        <v>94</v>
      </c>
      <c r="AW579" s="13" t="s">
        <v>48</v>
      </c>
      <c r="AX579" s="13" t="s">
        <v>86</v>
      </c>
      <c r="AY579" s="243" t="s">
        <v>173</v>
      </c>
    </row>
    <row r="580" spans="2:51" s="13" customFormat="1" ht="13.5">
      <c r="B580" s="233"/>
      <c r="C580" s="234"/>
      <c r="D580" s="219" t="s">
        <v>184</v>
      </c>
      <c r="E580" s="235" t="s">
        <v>84</v>
      </c>
      <c r="F580" s="236" t="s">
        <v>792</v>
      </c>
      <c r="G580" s="234"/>
      <c r="H580" s="237">
        <v>217.08</v>
      </c>
      <c r="I580" s="238"/>
      <c r="J580" s="234"/>
      <c r="K580" s="234"/>
      <c r="L580" s="239"/>
      <c r="M580" s="240"/>
      <c r="N580" s="241"/>
      <c r="O580" s="241"/>
      <c r="P580" s="241"/>
      <c r="Q580" s="241"/>
      <c r="R580" s="241"/>
      <c r="S580" s="241"/>
      <c r="T580" s="242"/>
      <c r="AT580" s="243" t="s">
        <v>184</v>
      </c>
      <c r="AU580" s="243" t="s">
        <v>94</v>
      </c>
      <c r="AV580" s="13" t="s">
        <v>94</v>
      </c>
      <c r="AW580" s="13" t="s">
        <v>48</v>
      </c>
      <c r="AX580" s="13" t="s">
        <v>86</v>
      </c>
      <c r="AY580" s="243" t="s">
        <v>173</v>
      </c>
    </row>
    <row r="581" spans="2:51" s="14" customFormat="1" ht="13.5">
      <c r="B581" s="244"/>
      <c r="C581" s="245"/>
      <c r="D581" s="219" t="s">
        <v>184</v>
      </c>
      <c r="E581" s="246" t="s">
        <v>84</v>
      </c>
      <c r="F581" s="247" t="s">
        <v>188</v>
      </c>
      <c r="G581" s="245"/>
      <c r="H581" s="248">
        <v>678.84</v>
      </c>
      <c r="I581" s="249"/>
      <c r="J581" s="245"/>
      <c r="K581" s="245"/>
      <c r="L581" s="250"/>
      <c r="M581" s="251"/>
      <c r="N581" s="252"/>
      <c r="O581" s="252"/>
      <c r="P581" s="252"/>
      <c r="Q581" s="252"/>
      <c r="R581" s="252"/>
      <c r="S581" s="252"/>
      <c r="T581" s="253"/>
      <c r="AT581" s="254" t="s">
        <v>184</v>
      </c>
      <c r="AU581" s="254" t="s">
        <v>94</v>
      </c>
      <c r="AV581" s="14" t="s">
        <v>189</v>
      </c>
      <c r="AW581" s="14" t="s">
        <v>48</v>
      </c>
      <c r="AX581" s="14" t="s">
        <v>86</v>
      </c>
      <c r="AY581" s="254" t="s">
        <v>173</v>
      </c>
    </row>
    <row r="582" spans="2:51" s="12" customFormat="1" ht="13.5">
      <c r="B582" s="222"/>
      <c r="C582" s="223"/>
      <c r="D582" s="219" t="s">
        <v>184</v>
      </c>
      <c r="E582" s="224" t="s">
        <v>84</v>
      </c>
      <c r="F582" s="225" t="s">
        <v>793</v>
      </c>
      <c r="G582" s="223"/>
      <c r="H582" s="226" t="s">
        <v>84</v>
      </c>
      <c r="I582" s="227"/>
      <c r="J582" s="223"/>
      <c r="K582" s="223"/>
      <c r="L582" s="228"/>
      <c r="M582" s="229"/>
      <c r="N582" s="230"/>
      <c r="O582" s="230"/>
      <c r="P582" s="230"/>
      <c r="Q582" s="230"/>
      <c r="R582" s="230"/>
      <c r="S582" s="230"/>
      <c r="T582" s="231"/>
      <c r="AT582" s="232" t="s">
        <v>184</v>
      </c>
      <c r="AU582" s="232" t="s">
        <v>94</v>
      </c>
      <c r="AV582" s="12" t="s">
        <v>25</v>
      </c>
      <c r="AW582" s="12" t="s">
        <v>48</v>
      </c>
      <c r="AX582" s="12" t="s">
        <v>86</v>
      </c>
      <c r="AY582" s="232" t="s">
        <v>173</v>
      </c>
    </row>
    <row r="583" spans="2:51" s="13" customFormat="1" ht="13.5">
      <c r="B583" s="233"/>
      <c r="C583" s="234"/>
      <c r="D583" s="219" t="s">
        <v>184</v>
      </c>
      <c r="E583" s="235" t="s">
        <v>84</v>
      </c>
      <c r="F583" s="236" t="s">
        <v>794</v>
      </c>
      <c r="G583" s="234"/>
      <c r="H583" s="237">
        <v>131.25</v>
      </c>
      <c r="I583" s="238"/>
      <c r="J583" s="234"/>
      <c r="K583" s="234"/>
      <c r="L583" s="239"/>
      <c r="M583" s="240"/>
      <c r="N583" s="241"/>
      <c r="O583" s="241"/>
      <c r="P583" s="241"/>
      <c r="Q583" s="241"/>
      <c r="R583" s="241"/>
      <c r="S583" s="241"/>
      <c r="T583" s="242"/>
      <c r="AT583" s="243" t="s">
        <v>184</v>
      </c>
      <c r="AU583" s="243" t="s">
        <v>94</v>
      </c>
      <c r="AV583" s="13" t="s">
        <v>94</v>
      </c>
      <c r="AW583" s="13" t="s">
        <v>48</v>
      </c>
      <c r="AX583" s="13" t="s">
        <v>86</v>
      </c>
      <c r="AY583" s="243" t="s">
        <v>173</v>
      </c>
    </row>
    <row r="584" spans="2:51" s="13" customFormat="1" ht="13.5">
      <c r="B584" s="233"/>
      <c r="C584" s="234"/>
      <c r="D584" s="219" t="s">
        <v>184</v>
      </c>
      <c r="E584" s="235" t="s">
        <v>84</v>
      </c>
      <c r="F584" s="236" t="s">
        <v>795</v>
      </c>
      <c r="G584" s="234"/>
      <c r="H584" s="237">
        <v>86.4</v>
      </c>
      <c r="I584" s="238"/>
      <c r="J584" s="234"/>
      <c r="K584" s="234"/>
      <c r="L584" s="239"/>
      <c r="M584" s="240"/>
      <c r="N584" s="241"/>
      <c r="O584" s="241"/>
      <c r="P584" s="241"/>
      <c r="Q584" s="241"/>
      <c r="R584" s="241"/>
      <c r="S584" s="241"/>
      <c r="T584" s="242"/>
      <c r="AT584" s="243" t="s">
        <v>184</v>
      </c>
      <c r="AU584" s="243" t="s">
        <v>94</v>
      </c>
      <c r="AV584" s="13" t="s">
        <v>94</v>
      </c>
      <c r="AW584" s="13" t="s">
        <v>48</v>
      </c>
      <c r="AX584" s="13" t="s">
        <v>86</v>
      </c>
      <c r="AY584" s="243" t="s">
        <v>173</v>
      </c>
    </row>
    <row r="585" spans="2:51" s="14" customFormat="1" ht="13.5">
      <c r="B585" s="244"/>
      <c r="C585" s="245"/>
      <c r="D585" s="219" t="s">
        <v>184</v>
      </c>
      <c r="E585" s="246" t="s">
        <v>84</v>
      </c>
      <c r="F585" s="247" t="s">
        <v>188</v>
      </c>
      <c r="G585" s="245"/>
      <c r="H585" s="248">
        <v>217.65</v>
      </c>
      <c r="I585" s="249"/>
      <c r="J585" s="245"/>
      <c r="K585" s="245"/>
      <c r="L585" s="250"/>
      <c r="M585" s="251"/>
      <c r="N585" s="252"/>
      <c r="O585" s="252"/>
      <c r="P585" s="252"/>
      <c r="Q585" s="252"/>
      <c r="R585" s="252"/>
      <c r="S585" s="252"/>
      <c r="T585" s="253"/>
      <c r="AT585" s="254" t="s">
        <v>184</v>
      </c>
      <c r="AU585" s="254" t="s">
        <v>94</v>
      </c>
      <c r="AV585" s="14" t="s">
        <v>189</v>
      </c>
      <c r="AW585" s="14" t="s">
        <v>48</v>
      </c>
      <c r="AX585" s="14" t="s">
        <v>86</v>
      </c>
      <c r="AY585" s="254" t="s">
        <v>173</v>
      </c>
    </row>
    <row r="586" spans="2:51" s="15" customFormat="1" ht="13.5">
      <c r="B586" s="255"/>
      <c r="C586" s="256"/>
      <c r="D586" s="257" t="s">
        <v>184</v>
      </c>
      <c r="E586" s="258" t="s">
        <v>84</v>
      </c>
      <c r="F586" s="259" t="s">
        <v>190</v>
      </c>
      <c r="G586" s="256"/>
      <c r="H586" s="260">
        <v>896.49</v>
      </c>
      <c r="I586" s="261"/>
      <c r="J586" s="256"/>
      <c r="K586" s="256"/>
      <c r="L586" s="262"/>
      <c r="M586" s="263"/>
      <c r="N586" s="264"/>
      <c r="O586" s="264"/>
      <c r="P586" s="264"/>
      <c r="Q586" s="264"/>
      <c r="R586" s="264"/>
      <c r="S586" s="264"/>
      <c r="T586" s="265"/>
      <c r="AT586" s="266" t="s">
        <v>184</v>
      </c>
      <c r="AU586" s="266" t="s">
        <v>94</v>
      </c>
      <c r="AV586" s="15" t="s">
        <v>180</v>
      </c>
      <c r="AW586" s="15" t="s">
        <v>48</v>
      </c>
      <c r="AX586" s="15" t="s">
        <v>25</v>
      </c>
      <c r="AY586" s="266" t="s">
        <v>173</v>
      </c>
    </row>
    <row r="587" spans="2:65" s="1" customFormat="1" ht="22.5" customHeight="1">
      <c r="B587" s="43"/>
      <c r="C587" s="274" t="s">
        <v>796</v>
      </c>
      <c r="D587" s="274" t="s">
        <v>297</v>
      </c>
      <c r="E587" s="275" t="s">
        <v>797</v>
      </c>
      <c r="F587" s="276" t="s">
        <v>798</v>
      </c>
      <c r="G587" s="277" t="s">
        <v>178</v>
      </c>
      <c r="H587" s="278">
        <v>6.275</v>
      </c>
      <c r="I587" s="279"/>
      <c r="J587" s="280">
        <f>ROUND(I587*H587,2)</f>
        <v>0</v>
      </c>
      <c r="K587" s="276" t="s">
        <v>179</v>
      </c>
      <c r="L587" s="281"/>
      <c r="M587" s="282" t="s">
        <v>84</v>
      </c>
      <c r="N587" s="283" t="s">
        <v>56</v>
      </c>
      <c r="O587" s="44"/>
      <c r="P587" s="216">
        <f>O587*H587</f>
        <v>0</v>
      </c>
      <c r="Q587" s="216">
        <v>0.55</v>
      </c>
      <c r="R587" s="216">
        <f>Q587*H587</f>
        <v>3.4512500000000004</v>
      </c>
      <c r="S587" s="216">
        <v>0</v>
      </c>
      <c r="T587" s="217">
        <f>S587*H587</f>
        <v>0</v>
      </c>
      <c r="AR587" s="25" t="s">
        <v>475</v>
      </c>
      <c r="AT587" s="25" t="s">
        <v>297</v>
      </c>
      <c r="AU587" s="25" t="s">
        <v>94</v>
      </c>
      <c r="AY587" s="25" t="s">
        <v>173</v>
      </c>
      <c r="BE587" s="218">
        <f>IF(N587="základní",J587,0)</f>
        <v>0</v>
      </c>
      <c r="BF587" s="218">
        <f>IF(N587="snížená",J587,0)</f>
        <v>0</v>
      </c>
      <c r="BG587" s="218">
        <f>IF(N587="zákl. přenesená",J587,0)</f>
        <v>0</v>
      </c>
      <c r="BH587" s="218">
        <f>IF(N587="sníž. přenesená",J587,0)</f>
        <v>0</v>
      </c>
      <c r="BI587" s="218">
        <f>IF(N587="nulová",J587,0)</f>
        <v>0</v>
      </c>
      <c r="BJ587" s="25" t="s">
        <v>25</v>
      </c>
      <c r="BK587" s="218">
        <f>ROUND(I587*H587,2)</f>
        <v>0</v>
      </c>
      <c r="BL587" s="25" t="s">
        <v>266</v>
      </c>
      <c r="BM587" s="25" t="s">
        <v>799</v>
      </c>
    </row>
    <row r="588" spans="2:51" s="13" customFormat="1" ht="13.5">
      <c r="B588" s="233"/>
      <c r="C588" s="234"/>
      <c r="D588" s="257" t="s">
        <v>184</v>
      </c>
      <c r="E588" s="234"/>
      <c r="F588" s="284" t="s">
        <v>800</v>
      </c>
      <c r="G588" s="234"/>
      <c r="H588" s="285">
        <v>6.275</v>
      </c>
      <c r="I588" s="238"/>
      <c r="J588" s="234"/>
      <c r="K588" s="234"/>
      <c r="L588" s="239"/>
      <c r="M588" s="240"/>
      <c r="N588" s="241"/>
      <c r="O588" s="241"/>
      <c r="P588" s="241"/>
      <c r="Q588" s="241"/>
      <c r="R588" s="241"/>
      <c r="S588" s="241"/>
      <c r="T588" s="242"/>
      <c r="AT588" s="243" t="s">
        <v>184</v>
      </c>
      <c r="AU588" s="243" t="s">
        <v>94</v>
      </c>
      <c r="AV588" s="13" t="s">
        <v>94</v>
      </c>
      <c r="AW588" s="13" t="s">
        <v>6</v>
      </c>
      <c r="AX588" s="13" t="s">
        <v>25</v>
      </c>
      <c r="AY588" s="243" t="s">
        <v>173</v>
      </c>
    </row>
    <row r="589" spans="2:65" s="1" customFormat="1" ht="31.5" customHeight="1">
      <c r="B589" s="43"/>
      <c r="C589" s="207" t="s">
        <v>801</v>
      </c>
      <c r="D589" s="207" t="s">
        <v>175</v>
      </c>
      <c r="E589" s="208" t="s">
        <v>802</v>
      </c>
      <c r="F589" s="209" t="s">
        <v>803</v>
      </c>
      <c r="G589" s="210" t="s">
        <v>178</v>
      </c>
      <c r="H589" s="211">
        <v>7.171</v>
      </c>
      <c r="I589" s="212"/>
      <c r="J589" s="213">
        <f>ROUND(I589*H589,2)</f>
        <v>0</v>
      </c>
      <c r="K589" s="209" t="s">
        <v>179</v>
      </c>
      <c r="L589" s="63"/>
      <c r="M589" s="214" t="s">
        <v>84</v>
      </c>
      <c r="N589" s="215" t="s">
        <v>56</v>
      </c>
      <c r="O589" s="44"/>
      <c r="P589" s="216">
        <f>O589*H589</f>
        <v>0</v>
      </c>
      <c r="Q589" s="216">
        <v>0.02337</v>
      </c>
      <c r="R589" s="216">
        <f>Q589*H589</f>
        <v>0.16758626999999998</v>
      </c>
      <c r="S589" s="216">
        <v>0</v>
      </c>
      <c r="T589" s="217">
        <f>S589*H589</f>
        <v>0</v>
      </c>
      <c r="AR589" s="25" t="s">
        <v>266</v>
      </c>
      <c r="AT589" s="25" t="s">
        <v>175</v>
      </c>
      <c r="AU589" s="25" t="s">
        <v>94</v>
      </c>
      <c r="AY589" s="25" t="s">
        <v>173</v>
      </c>
      <c r="BE589" s="218">
        <f>IF(N589="základní",J589,0)</f>
        <v>0</v>
      </c>
      <c r="BF589" s="218">
        <f>IF(N589="snížená",J589,0)</f>
        <v>0</v>
      </c>
      <c r="BG589" s="218">
        <f>IF(N589="zákl. přenesená",J589,0)</f>
        <v>0</v>
      </c>
      <c r="BH589" s="218">
        <f>IF(N589="sníž. přenesená",J589,0)</f>
        <v>0</v>
      </c>
      <c r="BI589" s="218">
        <f>IF(N589="nulová",J589,0)</f>
        <v>0</v>
      </c>
      <c r="BJ589" s="25" t="s">
        <v>25</v>
      </c>
      <c r="BK589" s="218">
        <f>ROUND(I589*H589,2)</f>
        <v>0</v>
      </c>
      <c r="BL589" s="25" t="s">
        <v>266</v>
      </c>
      <c r="BM589" s="25" t="s">
        <v>804</v>
      </c>
    </row>
    <row r="590" spans="2:47" s="1" customFormat="1" ht="67.5">
      <c r="B590" s="43"/>
      <c r="C590" s="65"/>
      <c r="D590" s="219" t="s">
        <v>182</v>
      </c>
      <c r="E590" s="65"/>
      <c r="F590" s="220" t="s">
        <v>805</v>
      </c>
      <c r="G590" s="65"/>
      <c r="H590" s="65"/>
      <c r="I590" s="175"/>
      <c r="J590" s="65"/>
      <c r="K590" s="65"/>
      <c r="L590" s="63"/>
      <c r="M590" s="221"/>
      <c r="N590" s="44"/>
      <c r="O590" s="44"/>
      <c r="P590" s="44"/>
      <c r="Q590" s="44"/>
      <c r="R590" s="44"/>
      <c r="S590" s="44"/>
      <c r="T590" s="80"/>
      <c r="AT590" s="25" t="s">
        <v>182</v>
      </c>
      <c r="AU590" s="25" t="s">
        <v>94</v>
      </c>
    </row>
    <row r="591" spans="2:51" s="12" customFormat="1" ht="13.5">
      <c r="B591" s="222"/>
      <c r="C591" s="223"/>
      <c r="D591" s="219" t="s">
        <v>184</v>
      </c>
      <c r="E591" s="224" t="s">
        <v>84</v>
      </c>
      <c r="F591" s="225" t="s">
        <v>746</v>
      </c>
      <c r="G591" s="223"/>
      <c r="H591" s="226" t="s">
        <v>84</v>
      </c>
      <c r="I591" s="227"/>
      <c r="J591" s="223"/>
      <c r="K591" s="223"/>
      <c r="L591" s="228"/>
      <c r="M591" s="229"/>
      <c r="N591" s="230"/>
      <c r="O591" s="230"/>
      <c r="P591" s="230"/>
      <c r="Q591" s="230"/>
      <c r="R591" s="230"/>
      <c r="S591" s="230"/>
      <c r="T591" s="231"/>
      <c r="AT591" s="232" t="s">
        <v>184</v>
      </c>
      <c r="AU591" s="232" t="s">
        <v>94</v>
      </c>
      <c r="AV591" s="12" t="s">
        <v>25</v>
      </c>
      <c r="AW591" s="12" t="s">
        <v>48</v>
      </c>
      <c r="AX591" s="12" t="s">
        <v>86</v>
      </c>
      <c r="AY591" s="232" t="s">
        <v>173</v>
      </c>
    </row>
    <row r="592" spans="2:51" s="13" customFormat="1" ht="13.5">
      <c r="B592" s="233"/>
      <c r="C592" s="234"/>
      <c r="D592" s="219" t="s">
        <v>184</v>
      </c>
      <c r="E592" s="235" t="s">
        <v>84</v>
      </c>
      <c r="F592" s="236" t="s">
        <v>806</v>
      </c>
      <c r="G592" s="234"/>
      <c r="H592" s="237">
        <v>4.752</v>
      </c>
      <c r="I592" s="238"/>
      <c r="J592" s="234"/>
      <c r="K592" s="234"/>
      <c r="L592" s="239"/>
      <c r="M592" s="240"/>
      <c r="N592" s="241"/>
      <c r="O592" s="241"/>
      <c r="P592" s="241"/>
      <c r="Q592" s="241"/>
      <c r="R592" s="241"/>
      <c r="S592" s="241"/>
      <c r="T592" s="242"/>
      <c r="AT592" s="243" t="s">
        <v>184</v>
      </c>
      <c r="AU592" s="243" t="s">
        <v>94</v>
      </c>
      <c r="AV592" s="13" t="s">
        <v>94</v>
      </c>
      <c r="AW592" s="13" t="s">
        <v>48</v>
      </c>
      <c r="AX592" s="13" t="s">
        <v>86</v>
      </c>
      <c r="AY592" s="243" t="s">
        <v>173</v>
      </c>
    </row>
    <row r="593" spans="2:51" s="13" customFormat="1" ht="13.5">
      <c r="B593" s="233"/>
      <c r="C593" s="234"/>
      <c r="D593" s="219" t="s">
        <v>184</v>
      </c>
      <c r="E593" s="235" t="s">
        <v>84</v>
      </c>
      <c r="F593" s="236" t="s">
        <v>807</v>
      </c>
      <c r="G593" s="234"/>
      <c r="H593" s="237">
        <v>2.419</v>
      </c>
      <c r="I593" s="238"/>
      <c r="J593" s="234"/>
      <c r="K593" s="234"/>
      <c r="L593" s="239"/>
      <c r="M593" s="240"/>
      <c r="N593" s="241"/>
      <c r="O593" s="241"/>
      <c r="P593" s="241"/>
      <c r="Q593" s="241"/>
      <c r="R593" s="241"/>
      <c r="S593" s="241"/>
      <c r="T593" s="242"/>
      <c r="AT593" s="243" t="s">
        <v>184</v>
      </c>
      <c r="AU593" s="243" t="s">
        <v>94</v>
      </c>
      <c r="AV593" s="13" t="s">
        <v>94</v>
      </c>
      <c r="AW593" s="13" t="s">
        <v>48</v>
      </c>
      <c r="AX593" s="13" t="s">
        <v>86</v>
      </c>
      <c r="AY593" s="243" t="s">
        <v>173</v>
      </c>
    </row>
    <row r="594" spans="2:51" s="14" customFormat="1" ht="13.5">
      <c r="B594" s="244"/>
      <c r="C594" s="245"/>
      <c r="D594" s="219" t="s">
        <v>184</v>
      </c>
      <c r="E594" s="246" t="s">
        <v>84</v>
      </c>
      <c r="F594" s="247" t="s">
        <v>188</v>
      </c>
      <c r="G594" s="245"/>
      <c r="H594" s="248">
        <v>7.171</v>
      </c>
      <c r="I594" s="249"/>
      <c r="J594" s="245"/>
      <c r="K594" s="245"/>
      <c r="L594" s="250"/>
      <c r="M594" s="251"/>
      <c r="N594" s="252"/>
      <c r="O594" s="252"/>
      <c r="P594" s="252"/>
      <c r="Q594" s="252"/>
      <c r="R594" s="252"/>
      <c r="S594" s="252"/>
      <c r="T594" s="253"/>
      <c r="AT594" s="254" t="s">
        <v>184</v>
      </c>
      <c r="AU594" s="254" t="s">
        <v>94</v>
      </c>
      <c r="AV594" s="14" t="s">
        <v>189</v>
      </c>
      <c r="AW594" s="14" t="s">
        <v>48</v>
      </c>
      <c r="AX594" s="14" t="s">
        <v>86</v>
      </c>
      <c r="AY594" s="254" t="s">
        <v>173</v>
      </c>
    </row>
    <row r="595" spans="2:51" s="15" customFormat="1" ht="13.5">
      <c r="B595" s="255"/>
      <c r="C595" s="256"/>
      <c r="D595" s="257" t="s">
        <v>184</v>
      </c>
      <c r="E595" s="258" t="s">
        <v>84</v>
      </c>
      <c r="F595" s="259" t="s">
        <v>190</v>
      </c>
      <c r="G595" s="256"/>
      <c r="H595" s="260">
        <v>7.171</v>
      </c>
      <c r="I595" s="261"/>
      <c r="J595" s="256"/>
      <c r="K595" s="256"/>
      <c r="L595" s="262"/>
      <c r="M595" s="263"/>
      <c r="N595" s="264"/>
      <c r="O595" s="264"/>
      <c r="P595" s="264"/>
      <c r="Q595" s="264"/>
      <c r="R595" s="264"/>
      <c r="S595" s="264"/>
      <c r="T595" s="265"/>
      <c r="AT595" s="266" t="s">
        <v>184</v>
      </c>
      <c r="AU595" s="266" t="s">
        <v>94</v>
      </c>
      <c r="AV595" s="15" t="s">
        <v>180</v>
      </c>
      <c r="AW595" s="15" t="s">
        <v>48</v>
      </c>
      <c r="AX595" s="15" t="s">
        <v>25</v>
      </c>
      <c r="AY595" s="266" t="s">
        <v>173</v>
      </c>
    </row>
    <row r="596" spans="2:65" s="1" customFormat="1" ht="31.5" customHeight="1">
      <c r="B596" s="43"/>
      <c r="C596" s="207" t="s">
        <v>808</v>
      </c>
      <c r="D596" s="207" t="s">
        <v>175</v>
      </c>
      <c r="E596" s="208" t="s">
        <v>809</v>
      </c>
      <c r="F596" s="209" t="s">
        <v>810</v>
      </c>
      <c r="G596" s="210" t="s">
        <v>198</v>
      </c>
      <c r="H596" s="211">
        <v>3.623</v>
      </c>
      <c r="I596" s="212"/>
      <c r="J596" s="213">
        <f>ROUND(I596*H596,2)</f>
        <v>0</v>
      </c>
      <c r="K596" s="209" t="s">
        <v>179</v>
      </c>
      <c r="L596" s="63"/>
      <c r="M596" s="214" t="s">
        <v>84</v>
      </c>
      <c r="N596" s="215" t="s">
        <v>56</v>
      </c>
      <c r="O596" s="44"/>
      <c r="P596" s="216">
        <f>O596*H596</f>
        <v>0</v>
      </c>
      <c r="Q596" s="216">
        <v>0</v>
      </c>
      <c r="R596" s="216">
        <f>Q596*H596</f>
        <v>0</v>
      </c>
      <c r="S596" s="216">
        <v>0</v>
      </c>
      <c r="T596" s="217">
        <f>S596*H596</f>
        <v>0</v>
      </c>
      <c r="AR596" s="25" t="s">
        <v>266</v>
      </c>
      <c r="AT596" s="25" t="s">
        <v>175</v>
      </c>
      <c r="AU596" s="25" t="s">
        <v>94</v>
      </c>
      <c r="AY596" s="25" t="s">
        <v>173</v>
      </c>
      <c r="BE596" s="218">
        <f>IF(N596="základní",J596,0)</f>
        <v>0</v>
      </c>
      <c r="BF596" s="218">
        <f>IF(N596="snížená",J596,0)</f>
        <v>0</v>
      </c>
      <c r="BG596" s="218">
        <f>IF(N596="zákl. přenesená",J596,0)</f>
        <v>0</v>
      </c>
      <c r="BH596" s="218">
        <f>IF(N596="sníž. přenesená",J596,0)</f>
        <v>0</v>
      </c>
      <c r="BI596" s="218">
        <f>IF(N596="nulová",J596,0)</f>
        <v>0</v>
      </c>
      <c r="BJ596" s="25" t="s">
        <v>25</v>
      </c>
      <c r="BK596" s="218">
        <f>ROUND(I596*H596,2)</f>
        <v>0</v>
      </c>
      <c r="BL596" s="25" t="s">
        <v>266</v>
      </c>
      <c r="BM596" s="25" t="s">
        <v>811</v>
      </c>
    </row>
    <row r="597" spans="2:47" s="1" customFormat="1" ht="121.5">
      <c r="B597" s="43"/>
      <c r="C597" s="65"/>
      <c r="D597" s="219" t="s">
        <v>182</v>
      </c>
      <c r="E597" s="65"/>
      <c r="F597" s="220" t="s">
        <v>812</v>
      </c>
      <c r="G597" s="65"/>
      <c r="H597" s="65"/>
      <c r="I597" s="175"/>
      <c r="J597" s="65"/>
      <c r="K597" s="65"/>
      <c r="L597" s="63"/>
      <c r="M597" s="221"/>
      <c r="N597" s="44"/>
      <c r="O597" s="44"/>
      <c r="P597" s="44"/>
      <c r="Q597" s="44"/>
      <c r="R597" s="44"/>
      <c r="S597" s="44"/>
      <c r="T597" s="80"/>
      <c r="AT597" s="25" t="s">
        <v>182</v>
      </c>
      <c r="AU597" s="25" t="s">
        <v>94</v>
      </c>
    </row>
    <row r="598" spans="2:63" s="11" customFormat="1" ht="29.85" customHeight="1">
      <c r="B598" s="190"/>
      <c r="C598" s="191"/>
      <c r="D598" s="204" t="s">
        <v>85</v>
      </c>
      <c r="E598" s="205" t="s">
        <v>813</v>
      </c>
      <c r="F598" s="205" t="s">
        <v>814</v>
      </c>
      <c r="G598" s="191"/>
      <c r="H598" s="191"/>
      <c r="I598" s="194"/>
      <c r="J598" s="206">
        <f>BK598</f>
        <v>0</v>
      </c>
      <c r="K598" s="191"/>
      <c r="L598" s="196"/>
      <c r="M598" s="197"/>
      <c r="N598" s="198"/>
      <c r="O598" s="198"/>
      <c r="P598" s="199">
        <f>SUM(P599:P624)</f>
        <v>0</v>
      </c>
      <c r="Q598" s="198"/>
      <c r="R598" s="199">
        <f>SUM(R599:R624)</f>
        <v>22.339108739999997</v>
      </c>
      <c r="S598" s="198"/>
      <c r="T598" s="200">
        <f>SUM(T599:T624)</f>
        <v>0</v>
      </c>
      <c r="AR598" s="201" t="s">
        <v>94</v>
      </c>
      <c r="AT598" s="202" t="s">
        <v>85</v>
      </c>
      <c r="AU598" s="202" t="s">
        <v>25</v>
      </c>
      <c r="AY598" s="201" t="s">
        <v>173</v>
      </c>
      <c r="BK598" s="203">
        <f>SUM(BK599:BK624)</f>
        <v>0</v>
      </c>
    </row>
    <row r="599" spans="2:65" s="1" customFormat="1" ht="31.5" customHeight="1">
      <c r="B599" s="43"/>
      <c r="C599" s="207" t="s">
        <v>815</v>
      </c>
      <c r="D599" s="207" t="s">
        <v>175</v>
      </c>
      <c r="E599" s="208" t="s">
        <v>816</v>
      </c>
      <c r="F599" s="209" t="s">
        <v>817</v>
      </c>
      <c r="G599" s="210" t="s">
        <v>374</v>
      </c>
      <c r="H599" s="211">
        <v>553.1</v>
      </c>
      <c r="I599" s="212"/>
      <c r="J599" s="213">
        <f>ROUND(I599*H599,2)</f>
        <v>0</v>
      </c>
      <c r="K599" s="209" t="s">
        <v>179</v>
      </c>
      <c r="L599" s="63"/>
      <c r="M599" s="214" t="s">
        <v>84</v>
      </c>
      <c r="N599" s="215" t="s">
        <v>56</v>
      </c>
      <c r="O599" s="44"/>
      <c r="P599" s="216">
        <f>O599*H599</f>
        <v>0</v>
      </c>
      <c r="Q599" s="216">
        <v>0</v>
      </c>
      <c r="R599" s="216">
        <f>Q599*H599</f>
        <v>0</v>
      </c>
      <c r="S599" s="216">
        <v>0</v>
      </c>
      <c r="T599" s="217">
        <f>S599*H599</f>
        <v>0</v>
      </c>
      <c r="AR599" s="25" t="s">
        <v>266</v>
      </c>
      <c r="AT599" s="25" t="s">
        <v>175</v>
      </c>
      <c r="AU599" s="25" t="s">
        <v>94</v>
      </c>
      <c r="AY599" s="25" t="s">
        <v>173</v>
      </c>
      <c r="BE599" s="218">
        <f>IF(N599="základní",J599,0)</f>
        <v>0</v>
      </c>
      <c r="BF599" s="218">
        <f>IF(N599="snížená",J599,0)</f>
        <v>0</v>
      </c>
      <c r="BG599" s="218">
        <f>IF(N599="zákl. přenesená",J599,0)</f>
        <v>0</v>
      </c>
      <c r="BH599" s="218">
        <f>IF(N599="sníž. přenesená",J599,0)</f>
        <v>0</v>
      </c>
      <c r="BI599" s="218">
        <f>IF(N599="nulová",J599,0)</f>
        <v>0</v>
      </c>
      <c r="BJ599" s="25" t="s">
        <v>25</v>
      </c>
      <c r="BK599" s="218">
        <f>ROUND(I599*H599,2)</f>
        <v>0</v>
      </c>
      <c r="BL599" s="25" t="s">
        <v>266</v>
      </c>
      <c r="BM599" s="25" t="s">
        <v>818</v>
      </c>
    </row>
    <row r="600" spans="2:47" s="1" customFormat="1" ht="108">
      <c r="B600" s="43"/>
      <c r="C600" s="65"/>
      <c r="D600" s="219" t="s">
        <v>182</v>
      </c>
      <c r="E600" s="65"/>
      <c r="F600" s="220" t="s">
        <v>819</v>
      </c>
      <c r="G600" s="65"/>
      <c r="H600" s="65"/>
      <c r="I600" s="175"/>
      <c r="J600" s="65"/>
      <c r="K600" s="65"/>
      <c r="L600" s="63"/>
      <c r="M600" s="221"/>
      <c r="N600" s="44"/>
      <c r="O600" s="44"/>
      <c r="P600" s="44"/>
      <c r="Q600" s="44"/>
      <c r="R600" s="44"/>
      <c r="S600" s="44"/>
      <c r="T600" s="80"/>
      <c r="AT600" s="25" t="s">
        <v>182</v>
      </c>
      <c r="AU600" s="25" t="s">
        <v>94</v>
      </c>
    </row>
    <row r="601" spans="2:51" s="12" customFormat="1" ht="13.5">
      <c r="B601" s="222"/>
      <c r="C601" s="223"/>
      <c r="D601" s="219" t="s">
        <v>184</v>
      </c>
      <c r="E601" s="224" t="s">
        <v>84</v>
      </c>
      <c r="F601" s="225" t="s">
        <v>746</v>
      </c>
      <c r="G601" s="223"/>
      <c r="H601" s="226" t="s">
        <v>84</v>
      </c>
      <c r="I601" s="227"/>
      <c r="J601" s="223"/>
      <c r="K601" s="223"/>
      <c r="L601" s="228"/>
      <c r="M601" s="229"/>
      <c r="N601" s="230"/>
      <c r="O601" s="230"/>
      <c r="P601" s="230"/>
      <c r="Q601" s="230"/>
      <c r="R601" s="230"/>
      <c r="S601" s="230"/>
      <c r="T601" s="231"/>
      <c r="AT601" s="232" t="s">
        <v>184</v>
      </c>
      <c r="AU601" s="232" t="s">
        <v>94</v>
      </c>
      <c r="AV601" s="12" t="s">
        <v>25</v>
      </c>
      <c r="AW601" s="12" t="s">
        <v>48</v>
      </c>
      <c r="AX601" s="12" t="s">
        <v>86</v>
      </c>
      <c r="AY601" s="232" t="s">
        <v>173</v>
      </c>
    </row>
    <row r="602" spans="2:51" s="13" customFormat="1" ht="13.5">
      <c r="B602" s="233"/>
      <c r="C602" s="234"/>
      <c r="D602" s="219" t="s">
        <v>184</v>
      </c>
      <c r="E602" s="235" t="s">
        <v>84</v>
      </c>
      <c r="F602" s="236" t="s">
        <v>820</v>
      </c>
      <c r="G602" s="234"/>
      <c r="H602" s="237">
        <v>194.6</v>
      </c>
      <c r="I602" s="238"/>
      <c r="J602" s="234"/>
      <c r="K602" s="234"/>
      <c r="L602" s="239"/>
      <c r="M602" s="240"/>
      <c r="N602" s="241"/>
      <c r="O602" s="241"/>
      <c r="P602" s="241"/>
      <c r="Q602" s="241"/>
      <c r="R602" s="241"/>
      <c r="S602" s="241"/>
      <c r="T602" s="242"/>
      <c r="AT602" s="243" t="s">
        <v>184</v>
      </c>
      <c r="AU602" s="243" t="s">
        <v>94</v>
      </c>
      <c r="AV602" s="13" t="s">
        <v>94</v>
      </c>
      <c r="AW602" s="13" t="s">
        <v>48</v>
      </c>
      <c r="AX602" s="13" t="s">
        <v>86</v>
      </c>
      <c r="AY602" s="243" t="s">
        <v>173</v>
      </c>
    </row>
    <row r="603" spans="2:51" s="13" customFormat="1" ht="13.5">
      <c r="B603" s="233"/>
      <c r="C603" s="234"/>
      <c r="D603" s="219" t="s">
        <v>184</v>
      </c>
      <c r="E603" s="235" t="s">
        <v>84</v>
      </c>
      <c r="F603" s="236" t="s">
        <v>821</v>
      </c>
      <c r="G603" s="234"/>
      <c r="H603" s="237">
        <v>180.7</v>
      </c>
      <c r="I603" s="238"/>
      <c r="J603" s="234"/>
      <c r="K603" s="234"/>
      <c r="L603" s="239"/>
      <c r="M603" s="240"/>
      <c r="N603" s="241"/>
      <c r="O603" s="241"/>
      <c r="P603" s="241"/>
      <c r="Q603" s="241"/>
      <c r="R603" s="241"/>
      <c r="S603" s="241"/>
      <c r="T603" s="242"/>
      <c r="AT603" s="243" t="s">
        <v>184</v>
      </c>
      <c r="AU603" s="243" t="s">
        <v>94</v>
      </c>
      <c r="AV603" s="13" t="s">
        <v>94</v>
      </c>
      <c r="AW603" s="13" t="s">
        <v>48</v>
      </c>
      <c r="AX603" s="13" t="s">
        <v>86</v>
      </c>
      <c r="AY603" s="243" t="s">
        <v>173</v>
      </c>
    </row>
    <row r="604" spans="2:51" s="13" customFormat="1" ht="13.5">
      <c r="B604" s="233"/>
      <c r="C604" s="234"/>
      <c r="D604" s="219" t="s">
        <v>184</v>
      </c>
      <c r="E604" s="235" t="s">
        <v>84</v>
      </c>
      <c r="F604" s="236" t="s">
        <v>822</v>
      </c>
      <c r="G604" s="234"/>
      <c r="H604" s="237">
        <v>177.8</v>
      </c>
      <c r="I604" s="238"/>
      <c r="J604" s="234"/>
      <c r="K604" s="234"/>
      <c r="L604" s="239"/>
      <c r="M604" s="240"/>
      <c r="N604" s="241"/>
      <c r="O604" s="241"/>
      <c r="P604" s="241"/>
      <c r="Q604" s="241"/>
      <c r="R604" s="241"/>
      <c r="S604" s="241"/>
      <c r="T604" s="242"/>
      <c r="AT604" s="243" t="s">
        <v>184</v>
      </c>
      <c r="AU604" s="243" t="s">
        <v>94</v>
      </c>
      <c r="AV604" s="13" t="s">
        <v>94</v>
      </c>
      <c r="AW604" s="13" t="s">
        <v>48</v>
      </c>
      <c r="AX604" s="13" t="s">
        <v>86</v>
      </c>
      <c r="AY604" s="243" t="s">
        <v>173</v>
      </c>
    </row>
    <row r="605" spans="2:51" s="14" customFormat="1" ht="13.5">
      <c r="B605" s="244"/>
      <c r="C605" s="245"/>
      <c r="D605" s="219" t="s">
        <v>184</v>
      </c>
      <c r="E605" s="246" t="s">
        <v>84</v>
      </c>
      <c r="F605" s="247" t="s">
        <v>188</v>
      </c>
      <c r="G605" s="245"/>
      <c r="H605" s="248">
        <v>553.1</v>
      </c>
      <c r="I605" s="249"/>
      <c r="J605" s="245"/>
      <c r="K605" s="245"/>
      <c r="L605" s="250"/>
      <c r="M605" s="251"/>
      <c r="N605" s="252"/>
      <c r="O605" s="252"/>
      <c r="P605" s="252"/>
      <c r="Q605" s="252"/>
      <c r="R605" s="252"/>
      <c r="S605" s="252"/>
      <c r="T605" s="253"/>
      <c r="AT605" s="254" t="s">
        <v>184</v>
      </c>
      <c r="AU605" s="254" t="s">
        <v>94</v>
      </c>
      <c r="AV605" s="14" t="s">
        <v>189</v>
      </c>
      <c r="AW605" s="14" t="s">
        <v>48</v>
      </c>
      <c r="AX605" s="14" t="s">
        <v>86</v>
      </c>
      <c r="AY605" s="254" t="s">
        <v>173</v>
      </c>
    </row>
    <row r="606" spans="2:51" s="15" customFormat="1" ht="13.5">
      <c r="B606" s="255"/>
      <c r="C606" s="256"/>
      <c r="D606" s="257" t="s">
        <v>184</v>
      </c>
      <c r="E606" s="258" t="s">
        <v>84</v>
      </c>
      <c r="F606" s="259" t="s">
        <v>190</v>
      </c>
      <c r="G606" s="256"/>
      <c r="H606" s="260">
        <v>553.1</v>
      </c>
      <c r="I606" s="261"/>
      <c r="J606" s="256"/>
      <c r="K606" s="256"/>
      <c r="L606" s="262"/>
      <c r="M606" s="263"/>
      <c r="N606" s="264"/>
      <c r="O606" s="264"/>
      <c r="P606" s="264"/>
      <c r="Q606" s="264"/>
      <c r="R606" s="264"/>
      <c r="S606" s="264"/>
      <c r="T606" s="265"/>
      <c r="AT606" s="266" t="s">
        <v>184</v>
      </c>
      <c r="AU606" s="266" t="s">
        <v>94</v>
      </c>
      <c r="AV606" s="15" t="s">
        <v>180</v>
      </c>
      <c r="AW606" s="15" t="s">
        <v>48</v>
      </c>
      <c r="AX606" s="15" t="s">
        <v>25</v>
      </c>
      <c r="AY606" s="266" t="s">
        <v>173</v>
      </c>
    </row>
    <row r="607" spans="2:65" s="1" customFormat="1" ht="22.5" customHeight="1">
      <c r="B607" s="43"/>
      <c r="C607" s="274" t="s">
        <v>823</v>
      </c>
      <c r="D607" s="274" t="s">
        <v>297</v>
      </c>
      <c r="E607" s="275" t="s">
        <v>824</v>
      </c>
      <c r="F607" s="276" t="s">
        <v>825</v>
      </c>
      <c r="G607" s="277" t="s">
        <v>265</v>
      </c>
      <c r="H607" s="278">
        <v>27</v>
      </c>
      <c r="I607" s="279"/>
      <c r="J607" s="280">
        <f>ROUND(I607*H607,2)</f>
        <v>0</v>
      </c>
      <c r="K607" s="276" t="s">
        <v>84</v>
      </c>
      <c r="L607" s="281"/>
      <c r="M607" s="282" t="s">
        <v>84</v>
      </c>
      <c r="N607" s="283" t="s">
        <v>56</v>
      </c>
      <c r="O607" s="44"/>
      <c r="P607" s="216">
        <f>O607*H607</f>
        <v>0</v>
      </c>
      <c r="Q607" s="216">
        <v>0.4876</v>
      </c>
      <c r="R607" s="216">
        <f>Q607*H607</f>
        <v>13.165199999999999</v>
      </c>
      <c r="S607" s="216">
        <v>0</v>
      </c>
      <c r="T607" s="217">
        <f>S607*H607</f>
        <v>0</v>
      </c>
      <c r="AR607" s="25" t="s">
        <v>475</v>
      </c>
      <c r="AT607" s="25" t="s">
        <v>297</v>
      </c>
      <c r="AU607" s="25" t="s">
        <v>94</v>
      </c>
      <c r="AY607" s="25" t="s">
        <v>173</v>
      </c>
      <c r="BE607" s="218">
        <f>IF(N607="základní",J607,0)</f>
        <v>0</v>
      </c>
      <c r="BF607" s="218">
        <f>IF(N607="snížená",J607,0)</f>
        <v>0</v>
      </c>
      <c r="BG607" s="218">
        <f>IF(N607="zákl. přenesená",J607,0)</f>
        <v>0</v>
      </c>
      <c r="BH607" s="218">
        <f>IF(N607="sníž. přenesená",J607,0)</f>
        <v>0</v>
      </c>
      <c r="BI607" s="218">
        <f>IF(N607="nulová",J607,0)</f>
        <v>0</v>
      </c>
      <c r="BJ607" s="25" t="s">
        <v>25</v>
      </c>
      <c r="BK607" s="218">
        <f>ROUND(I607*H607,2)</f>
        <v>0</v>
      </c>
      <c r="BL607" s="25" t="s">
        <v>266</v>
      </c>
      <c r="BM607" s="25" t="s">
        <v>826</v>
      </c>
    </row>
    <row r="608" spans="2:65" s="1" customFormat="1" ht="22.5" customHeight="1">
      <c r="B608" s="43"/>
      <c r="C608" s="274" t="s">
        <v>827</v>
      </c>
      <c r="D608" s="274" t="s">
        <v>297</v>
      </c>
      <c r="E608" s="275" t="s">
        <v>828</v>
      </c>
      <c r="F608" s="276" t="s">
        <v>829</v>
      </c>
      <c r="G608" s="277" t="s">
        <v>265</v>
      </c>
      <c r="H608" s="278">
        <v>14</v>
      </c>
      <c r="I608" s="279"/>
      <c r="J608" s="280">
        <f>ROUND(I608*H608,2)</f>
        <v>0</v>
      </c>
      <c r="K608" s="276" t="s">
        <v>84</v>
      </c>
      <c r="L608" s="281"/>
      <c r="M608" s="282" t="s">
        <v>84</v>
      </c>
      <c r="N608" s="283" t="s">
        <v>56</v>
      </c>
      <c r="O608" s="44"/>
      <c r="P608" s="216">
        <f>O608*H608</f>
        <v>0</v>
      </c>
      <c r="Q608" s="216">
        <v>0.50031</v>
      </c>
      <c r="R608" s="216">
        <f>Q608*H608</f>
        <v>7.004340000000001</v>
      </c>
      <c r="S608" s="216">
        <v>0</v>
      </c>
      <c r="T608" s="217">
        <f>S608*H608</f>
        <v>0</v>
      </c>
      <c r="AR608" s="25" t="s">
        <v>475</v>
      </c>
      <c r="AT608" s="25" t="s">
        <v>297</v>
      </c>
      <c r="AU608" s="25" t="s">
        <v>94</v>
      </c>
      <c r="AY608" s="25" t="s">
        <v>173</v>
      </c>
      <c r="BE608" s="218">
        <f>IF(N608="základní",J608,0)</f>
        <v>0</v>
      </c>
      <c r="BF608" s="218">
        <f>IF(N608="snížená",J608,0)</f>
        <v>0</v>
      </c>
      <c r="BG608" s="218">
        <f>IF(N608="zákl. přenesená",J608,0)</f>
        <v>0</v>
      </c>
      <c r="BH608" s="218">
        <f>IF(N608="sníž. přenesená",J608,0)</f>
        <v>0</v>
      </c>
      <c r="BI608" s="218">
        <f>IF(N608="nulová",J608,0)</f>
        <v>0</v>
      </c>
      <c r="BJ608" s="25" t="s">
        <v>25</v>
      </c>
      <c r="BK608" s="218">
        <f>ROUND(I608*H608,2)</f>
        <v>0</v>
      </c>
      <c r="BL608" s="25" t="s">
        <v>266</v>
      </c>
      <c r="BM608" s="25" t="s">
        <v>830</v>
      </c>
    </row>
    <row r="609" spans="2:65" s="1" customFormat="1" ht="22.5" customHeight="1">
      <c r="B609" s="43"/>
      <c r="C609" s="274" t="s">
        <v>831</v>
      </c>
      <c r="D609" s="274" t="s">
        <v>297</v>
      </c>
      <c r="E609" s="275" t="s">
        <v>832</v>
      </c>
      <c r="F609" s="276" t="s">
        <v>833</v>
      </c>
      <c r="G609" s="277" t="s">
        <v>834</v>
      </c>
      <c r="H609" s="278">
        <v>0.082</v>
      </c>
      <c r="I609" s="279"/>
      <c r="J609" s="280">
        <f>ROUND(I609*H609,2)</f>
        <v>0</v>
      </c>
      <c r="K609" s="276" t="s">
        <v>179</v>
      </c>
      <c r="L609" s="281"/>
      <c r="M609" s="282" t="s">
        <v>84</v>
      </c>
      <c r="N609" s="283" t="s">
        <v>56</v>
      </c>
      <c r="O609" s="44"/>
      <c r="P609" s="216">
        <f>O609*H609</f>
        <v>0</v>
      </c>
      <c r="Q609" s="216">
        <v>0.173</v>
      </c>
      <c r="R609" s="216">
        <f>Q609*H609</f>
        <v>0.014185999999999999</v>
      </c>
      <c r="S609" s="216">
        <v>0</v>
      </c>
      <c r="T609" s="217">
        <f>S609*H609</f>
        <v>0</v>
      </c>
      <c r="AR609" s="25" t="s">
        <v>475</v>
      </c>
      <c r="AT609" s="25" t="s">
        <v>297</v>
      </c>
      <c r="AU609" s="25" t="s">
        <v>94</v>
      </c>
      <c r="AY609" s="25" t="s">
        <v>173</v>
      </c>
      <c r="BE609" s="218">
        <f>IF(N609="základní",J609,0)</f>
        <v>0</v>
      </c>
      <c r="BF609" s="218">
        <f>IF(N609="snížená",J609,0)</f>
        <v>0</v>
      </c>
      <c r="BG609" s="218">
        <f>IF(N609="zákl. přenesená",J609,0)</f>
        <v>0</v>
      </c>
      <c r="BH609" s="218">
        <f>IF(N609="sníž. přenesená",J609,0)</f>
        <v>0</v>
      </c>
      <c r="BI609" s="218">
        <f>IF(N609="nulová",J609,0)</f>
        <v>0</v>
      </c>
      <c r="BJ609" s="25" t="s">
        <v>25</v>
      </c>
      <c r="BK609" s="218">
        <f>ROUND(I609*H609,2)</f>
        <v>0</v>
      </c>
      <c r="BL609" s="25" t="s">
        <v>266</v>
      </c>
      <c r="BM609" s="25" t="s">
        <v>835</v>
      </c>
    </row>
    <row r="610" spans="2:65" s="1" customFormat="1" ht="22.5" customHeight="1">
      <c r="B610" s="43"/>
      <c r="C610" s="274" t="s">
        <v>836</v>
      </c>
      <c r="D610" s="274" t="s">
        <v>297</v>
      </c>
      <c r="E610" s="275" t="s">
        <v>837</v>
      </c>
      <c r="F610" s="276" t="s">
        <v>838</v>
      </c>
      <c r="G610" s="277" t="s">
        <v>198</v>
      </c>
      <c r="H610" s="278">
        <v>0.823</v>
      </c>
      <c r="I610" s="279"/>
      <c r="J610" s="280">
        <f>ROUND(I610*H610,2)</f>
        <v>0</v>
      </c>
      <c r="K610" s="276" t="s">
        <v>84</v>
      </c>
      <c r="L610" s="281"/>
      <c r="M610" s="282" t="s">
        <v>84</v>
      </c>
      <c r="N610" s="283" t="s">
        <v>56</v>
      </c>
      <c r="O610" s="44"/>
      <c r="P610" s="216">
        <f>O610*H610</f>
        <v>0</v>
      </c>
      <c r="Q610" s="216">
        <v>1</v>
      </c>
      <c r="R610" s="216">
        <f>Q610*H610</f>
        <v>0.823</v>
      </c>
      <c r="S610" s="216">
        <v>0</v>
      </c>
      <c r="T610" s="217">
        <f>S610*H610</f>
        <v>0</v>
      </c>
      <c r="AR610" s="25" t="s">
        <v>475</v>
      </c>
      <c r="AT610" s="25" t="s">
        <v>297</v>
      </c>
      <c r="AU610" s="25" t="s">
        <v>94</v>
      </c>
      <c r="AY610" s="25" t="s">
        <v>173</v>
      </c>
      <c r="BE610" s="218">
        <f>IF(N610="základní",J610,0)</f>
        <v>0</v>
      </c>
      <c r="BF610" s="218">
        <f>IF(N610="snížená",J610,0)</f>
        <v>0</v>
      </c>
      <c r="BG610" s="218">
        <f>IF(N610="zákl. přenesená",J610,0)</f>
        <v>0</v>
      </c>
      <c r="BH610" s="218">
        <f>IF(N610="sníž. přenesená",J610,0)</f>
        <v>0</v>
      </c>
      <c r="BI610" s="218">
        <f>IF(N610="nulová",J610,0)</f>
        <v>0</v>
      </c>
      <c r="BJ610" s="25" t="s">
        <v>25</v>
      </c>
      <c r="BK610" s="218">
        <f>ROUND(I610*H610,2)</f>
        <v>0</v>
      </c>
      <c r="BL610" s="25" t="s">
        <v>266</v>
      </c>
      <c r="BM610" s="25" t="s">
        <v>839</v>
      </c>
    </row>
    <row r="611" spans="2:51" s="13" customFormat="1" ht="13.5">
      <c r="B611" s="233"/>
      <c r="C611" s="234"/>
      <c r="D611" s="257" t="s">
        <v>184</v>
      </c>
      <c r="E611" s="286" t="s">
        <v>84</v>
      </c>
      <c r="F611" s="284" t="s">
        <v>840</v>
      </c>
      <c r="G611" s="234"/>
      <c r="H611" s="285">
        <v>0.823</v>
      </c>
      <c r="I611" s="238"/>
      <c r="J611" s="234"/>
      <c r="K611" s="234"/>
      <c r="L611" s="239"/>
      <c r="M611" s="240"/>
      <c r="N611" s="241"/>
      <c r="O611" s="241"/>
      <c r="P611" s="241"/>
      <c r="Q611" s="241"/>
      <c r="R611" s="241"/>
      <c r="S611" s="241"/>
      <c r="T611" s="242"/>
      <c r="AT611" s="243" t="s">
        <v>184</v>
      </c>
      <c r="AU611" s="243" t="s">
        <v>94</v>
      </c>
      <c r="AV611" s="13" t="s">
        <v>94</v>
      </c>
      <c r="AW611" s="13" t="s">
        <v>48</v>
      </c>
      <c r="AX611" s="13" t="s">
        <v>25</v>
      </c>
      <c r="AY611" s="243" t="s">
        <v>173</v>
      </c>
    </row>
    <row r="612" spans="2:65" s="1" customFormat="1" ht="22.5" customHeight="1">
      <c r="B612" s="43"/>
      <c r="C612" s="274" t="s">
        <v>841</v>
      </c>
      <c r="D612" s="274" t="s">
        <v>297</v>
      </c>
      <c r="E612" s="275" t="s">
        <v>842</v>
      </c>
      <c r="F612" s="276" t="s">
        <v>843</v>
      </c>
      <c r="G612" s="277" t="s">
        <v>834</v>
      </c>
      <c r="H612" s="278">
        <v>0.082</v>
      </c>
      <c r="I612" s="279"/>
      <c r="J612" s="280">
        <f>ROUND(I612*H612,2)</f>
        <v>0</v>
      </c>
      <c r="K612" s="276" t="s">
        <v>84</v>
      </c>
      <c r="L612" s="281"/>
      <c r="M612" s="282" t="s">
        <v>84</v>
      </c>
      <c r="N612" s="283" t="s">
        <v>56</v>
      </c>
      <c r="O612" s="44"/>
      <c r="P612" s="216">
        <f>O612*H612</f>
        <v>0</v>
      </c>
      <c r="Q612" s="216">
        <v>0.0173</v>
      </c>
      <c r="R612" s="216">
        <f>Q612*H612</f>
        <v>0.0014186000000000001</v>
      </c>
      <c r="S612" s="216">
        <v>0</v>
      </c>
      <c r="T612" s="217">
        <f>S612*H612</f>
        <v>0</v>
      </c>
      <c r="AR612" s="25" t="s">
        <v>475</v>
      </c>
      <c r="AT612" s="25" t="s">
        <v>297</v>
      </c>
      <c r="AU612" s="25" t="s">
        <v>94</v>
      </c>
      <c r="AY612" s="25" t="s">
        <v>173</v>
      </c>
      <c r="BE612" s="218">
        <f>IF(N612="základní",J612,0)</f>
        <v>0</v>
      </c>
      <c r="BF612" s="218">
        <f>IF(N612="snížená",J612,0)</f>
        <v>0</v>
      </c>
      <c r="BG612" s="218">
        <f>IF(N612="zákl. přenesená",J612,0)</f>
        <v>0</v>
      </c>
      <c r="BH612" s="218">
        <f>IF(N612="sníž. přenesená",J612,0)</f>
        <v>0</v>
      </c>
      <c r="BI612" s="218">
        <f>IF(N612="nulová",J612,0)</f>
        <v>0</v>
      </c>
      <c r="BJ612" s="25" t="s">
        <v>25</v>
      </c>
      <c r="BK612" s="218">
        <f>ROUND(I612*H612,2)</f>
        <v>0</v>
      </c>
      <c r="BL612" s="25" t="s">
        <v>266</v>
      </c>
      <c r="BM612" s="25" t="s">
        <v>844</v>
      </c>
    </row>
    <row r="613" spans="2:65" s="1" customFormat="1" ht="22.5" customHeight="1">
      <c r="B613" s="43"/>
      <c r="C613" s="274" t="s">
        <v>845</v>
      </c>
      <c r="D613" s="274" t="s">
        <v>297</v>
      </c>
      <c r="E613" s="275" t="s">
        <v>846</v>
      </c>
      <c r="F613" s="276" t="s">
        <v>847</v>
      </c>
      <c r="G613" s="277" t="s">
        <v>834</v>
      </c>
      <c r="H613" s="278">
        <v>0.082</v>
      </c>
      <c r="I613" s="279"/>
      <c r="J613" s="280">
        <f>ROUND(I613*H613,2)</f>
        <v>0</v>
      </c>
      <c r="K613" s="276" t="s">
        <v>179</v>
      </c>
      <c r="L613" s="281"/>
      <c r="M613" s="282" t="s">
        <v>84</v>
      </c>
      <c r="N613" s="283" t="s">
        <v>56</v>
      </c>
      <c r="O613" s="44"/>
      <c r="P613" s="216">
        <f>O613*H613</f>
        <v>0</v>
      </c>
      <c r="Q613" s="216">
        <v>0.00627</v>
      </c>
      <c r="R613" s="216">
        <f>Q613*H613</f>
        <v>0.0005141400000000001</v>
      </c>
      <c r="S613" s="216">
        <v>0</v>
      </c>
      <c r="T613" s="217">
        <f>S613*H613</f>
        <v>0</v>
      </c>
      <c r="AR613" s="25" t="s">
        <v>475</v>
      </c>
      <c r="AT613" s="25" t="s">
        <v>297</v>
      </c>
      <c r="AU613" s="25" t="s">
        <v>94</v>
      </c>
      <c r="AY613" s="25" t="s">
        <v>173</v>
      </c>
      <c r="BE613" s="218">
        <f>IF(N613="základní",J613,0)</f>
        <v>0</v>
      </c>
      <c r="BF613" s="218">
        <f>IF(N613="snížená",J613,0)</f>
        <v>0</v>
      </c>
      <c r="BG613" s="218">
        <f>IF(N613="zákl. přenesená",J613,0)</f>
        <v>0</v>
      </c>
      <c r="BH613" s="218">
        <f>IF(N613="sníž. přenesená",J613,0)</f>
        <v>0</v>
      </c>
      <c r="BI613" s="218">
        <f>IF(N613="nulová",J613,0)</f>
        <v>0</v>
      </c>
      <c r="BJ613" s="25" t="s">
        <v>25</v>
      </c>
      <c r="BK613" s="218">
        <f>ROUND(I613*H613,2)</f>
        <v>0</v>
      </c>
      <c r="BL613" s="25" t="s">
        <v>266</v>
      </c>
      <c r="BM613" s="25" t="s">
        <v>848</v>
      </c>
    </row>
    <row r="614" spans="2:65" s="1" customFormat="1" ht="44.25" customHeight="1">
      <c r="B614" s="43"/>
      <c r="C614" s="207" t="s">
        <v>849</v>
      </c>
      <c r="D614" s="207" t="s">
        <v>175</v>
      </c>
      <c r="E614" s="208" t="s">
        <v>850</v>
      </c>
      <c r="F614" s="209" t="s">
        <v>851</v>
      </c>
      <c r="G614" s="210" t="s">
        <v>374</v>
      </c>
      <c r="H614" s="211">
        <v>210.31</v>
      </c>
      <c r="I614" s="212"/>
      <c r="J614" s="213">
        <f>ROUND(I614*H614,2)</f>
        <v>0</v>
      </c>
      <c r="K614" s="209" t="s">
        <v>179</v>
      </c>
      <c r="L614" s="63"/>
      <c r="M614" s="214" t="s">
        <v>84</v>
      </c>
      <c r="N614" s="215" t="s">
        <v>56</v>
      </c>
      <c r="O614" s="44"/>
      <c r="P614" s="216">
        <f>O614*H614</f>
        <v>0</v>
      </c>
      <c r="Q614" s="216">
        <v>0</v>
      </c>
      <c r="R614" s="216">
        <f>Q614*H614</f>
        <v>0</v>
      </c>
      <c r="S614" s="216">
        <v>0</v>
      </c>
      <c r="T614" s="217">
        <f>S614*H614</f>
        <v>0</v>
      </c>
      <c r="AR614" s="25" t="s">
        <v>266</v>
      </c>
      <c r="AT614" s="25" t="s">
        <v>175</v>
      </c>
      <c r="AU614" s="25" t="s">
        <v>94</v>
      </c>
      <c r="AY614" s="25" t="s">
        <v>173</v>
      </c>
      <c r="BE614" s="218">
        <f>IF(N614="základní",J614,0)</f>
        <v>0</v>
      </c>
      <c r="BF614" s="218">
        <f>IF(N614="snížená",J614,0)</f>
        <v>0</v>
      </c>
      <c r="BG614" s="218">
        <f>IF(N614="zákl. přenesená",J614,0)</f>
        <v>0</v>
      </c>
      <c r="BH614" s="218">
        <f>IF(N614="sníž. přenesená",J614,0)</f>
        <v>0</v>
      </c>
      <c r="BI614" s="218">
        <f>IF(N614="nulová",J614,0)</f>
        <v>0</v>
      </c>
      <c r="BJ614" s="25" t="s">
        <v>25</v>
      </c>
      <c r="BK614" s="218">
        <f>ROUND(I614*H614,2)</f>
        <v>0</v>
      </c>
      <c r="BL614" s="25" t="s">
        <v>266</v>
      </c>
      <c r="BM614" s="25" t="s">
        <v>852</v>
      </c>
    </row>
    <row r="615" spans="2:47" s="1" customFormat="1" ht="108">
      <c r="B615" s="43"/>
      <c r="C615" s="65"/>
      <c r="D615" s="219" t="s">
        <v>182</v>
      </c>
      <c r="E615" s="65"/>
      <c r="F615" s="220" t="s">
        <v>819</v>
      </c>
      <c r="G615" s="65"/>
      <c r="H615" s="65"/>
      <c r="I615" s="175"/>
      <c r="J615" s="65"/>
      <c r="K615" s="65"/>
      <c r="L615" s="63"/>
      <c r="M615" s="221"/>
      <c r="N615" s="44"/>
      <c r="O615" s="44"/>
      <c r="P615" s="44"/>
      <c r="Q615" s="44"/>
      <c r="R615" s="44"/>
      <c r="S615" s="44"/>
      <c r="T615" s="80"/>
      <c r="AT615" s="25" t="s">
        <v>182</v>
      </c>
      <c r="AU615" s="25" t="s">
        <v>94</v>
      </c>
    </row>
    <row r="616" spans="2:51" s="12" customFormat="1" ht="13.5">
      <c r="B616" s="222"/>
      <c r="C616" s="223"/>
      <c r="D616" s="219" t="s">
        <v>184</v>
      </c>
      <c r="E616" s="224" t="s">
        <v>84</v>
      </c>
      <c r="F616" s="225" t="s">
        <v>746</v>
      </c>
      <c r="G616" s="223"/>
      <c r="H616" s="226" t="s">
        <v>84</v>
      </c>
      <c r="I616" s="227"/>
      <c r="J616" s="223"/>
      <c r="K616" s="223"/>
      <c r="L616" s="228"/>
      <c r="M616" s="229"/>
      <c r="N616" s="230"/>
      <c r="O616" s="230"/>
      <c r="P616" s="230"/>
      <c r="Q616" s="230"/>
      <c r="R616" s="230"/>
      <c r="S616" s="230"/>
      <c r="T616" s="231"/>
      <c r="AT616" s="232" t="s">
        <v>184</v>
      </c>
      <c r="AU616" s="232" t="s">
        <v>94</v>
      </c>
      <c r="AV616" s="12" t="s">
        <v>25</v>
      </c>
      <c r="AW616" s="12" t="s">
        <v>48</v>
      </c>
      <c r="AX616" s="12" t="s">
        <v>86</v>
      </c>
      <c r="AY616" s="232" t="s">
        <v>173</v>
      </c>
    </row>
    <row r="617" spans="2:51" s="13" customFormat="1" ht="13.5">
      <c r="B617" s="233"/>
      <c r="C617" s="234"/>
      <c r="D617" s="219" t="s">
        <v>184</v>
      </c>
      <c r="E617" s="235" t="s">
        <v>84</v>
      </c>
      <c r="F617" s="236" t="s">
        <v>853</v>
      </c>
      <c r="G617" s="234"/>
      <c r="H617" s="237">
        <v>84.57</v>
      </c>
      <c r="I617" s="238"/>
      <c r="J617" s="234"/>
      <c r="K617" s="234"/>
      <c r="L617" s="239"/>
      <c r="M617" s="240"/>
      <c r="N617" s="241"/>
      <c r="O617" s="241"/>
      <c r="P617" s="241"/>
      <c r="Q617" s="241"/>
      <c r="R617" s="241"/>
      <c r="S617" s="241"/>
      <c r="T617" s="242"/>
      <c r="AT617" s="243" t="s">
        <v>184</v>
      </c>
      <c r="AU617" s="243" t="s">
        <v>94</v>
      </c>
      <c r="AV617" s="13" t="s">
        <v>94</v>
      </c>
      <c r="AW617" s="13" t="s">
        <v>48</v>
      </c>
      <c r="AX617" s="13" t="s">
        <v>86</v>
      </c>
      <c r="AY617" s="243" t="s">
        <v>173</v>
      </c>
    </row>
    <row r="618" spans="2:51" s="13" customFormat="1" ht="13.5">
      <c r="B618" s="233"/>
      <c r="C618" s="234"/>
      <c r="D618" s="219" t="s">
        <v>184</v>
      </c>
      <c r="E618" s="235" t="s">
        <v>84</v>
      </c>
      <c r="F618" s="236" t="s">
        <v>854</v>
      </c>
      <c r="G618" s="234"/>
      <c r="H618" s="237">
        <v>56.38</v>
      </c>
      <c r="I618" s="238"/>
      <c r="J618" s="234"/>
      <c r="K618" s="234"/>
      <c r="L618" s="239"/>
      <c r="M618" s="240"/>
      <c r="N618" s="241"/>
      <c r="O618" s="241"/>
      <c r="P618" s="241"/>
      <c r="Q618" s="241"/>
      <c r="R618" s="241"/>
      <c r="S618" s="241"/>
      <c r="T618" s="242"/>
      <c r="AT618" s="243" t="s">
        <v>184</v>
      </c>
      <c r="AU618" s="243" t="s">
        <v>94</v>
      </c>
      <c r="AV618" s="13" t="s">
        <v>94</v>
      </c>
      <c r="AW618" s="13" t="s">
        <v>48</v>
      </c>
      <c r="AX618" s="13" t="s">
        <v>86</v>
      </c>
      <c r="AY618" s="243" t="s">
        <v>173</v>
      </c>
    </row>
    <row r="619" spans="2:51" s="13" customFormat="1" ht="13.5">
      <c r="B619" s="233"/>
      <c r="C619" s="234"/>
      <c r="D619" s="219" t="s">
        <v>184</v>
      </c>
      <c r="E619" s="235" t="s">
        <v>84</v>
      </c>
      <c r="F619" s="236" t="s">
        <v>855</v>
      </c>
      <c r="G619" s="234"/>
      <c r="H619" s="237">
        <v>69.36</v>
      </c>
      <c r="I619" s="238"/>
      <c r="J619" s="234"/>
      <c r="K619" s="234"/>
      <c r="L619" s="239"/>
      <c r="M619" s="240"/>
      <c r="N619" s="241"/>
      <c r="O619" s="241"/>
      <c r="P619" s="241"/>
      <c r="Q619" s="241"/>
      <c r="R619" s="241"/>
      <c r="S619" s="241"/>
      <c r="T619" s="242"/>
      <c r="AT619" s="243" t="s">
        <v>184</v>
      </c>
      <c r="AU619" s="243" t="s">
        <v>94</v>
      </c>
      <c r="AV619" s="13" t="s">
        <v>94</v>
      </c>
      <c r="AW619" s="13" t="s">
        <v>48</v>
      </c>
      <c r="AX619" s="13" t="s">
        <v>86</v>
      </c>
      <c r="AY619" s="243" t="s">
        <v>173</v>
      </c>
    </row>
    <row r="620" spans="2:51" s="14" customFormat="1" ht="13.5">
      <c r="B620" s="244"/>
      <c r="C620" s="245"/>
      <c r="D620" s="219" t="s">
        <v>184</v>
      </c>
      <c r="E620" s="246" t="s">
        <v>84</v>
      </c>
      <c r="F620" s="247" t="s">
        <v>188</v>
      </c>
      <c r="G620" s="245"/>
      <c r="H620" s="248">
        <v>210.31</v>
      </c>
      <c r="I620" s="249"/>
      <c r="J620" s="245"/>
      <c r="K620" s="245"/>
      <c r="L620" s="250"/>
      <c r="M620" s="251"/>
      <c r="N620" s="252"/>
      <c r="O620" s="252"/>
      <c r="P620" s="252"/>
      <c r="Q620" s="252"/>
      <c r="R620" s="252"/>
      <c r="S620" s="252"/>
      <c r="T620" s="253"/>
      <c r="AT620" s="254" t="s">
        <v>184</v>
      </c>
      <c r="AU620" s="254" t="s">
        <v>94</v>
      </c>
      <c r="AV620" s="14" t="s">
        <v>189</v>
      </c>
      <c r="AW620" s="14" t="s">
        <v>48</v>
      </c>
      <c r="AX620" s="14" t="s">
        <v>86</v>
      </c>
      <c r="AY620" s="254" t="s">
        <v>173</v>
      </c>
    </row>
    <row r="621" spans="2:51" s="15" customFormat="1" ht="13.5">
      <c r="B621" s="255"/>
      <c r="C621" s="256"/>
      <c r="D621" s="257" t="s">
        <v>184</v>
      </c>
      <c r="E621" s="258" t="s">
        <v>84</v>
      </c>
      <c r="F621" s="259" t="s">
        <v>190</v>
      </c>
      <c r="G621" s="256"/>
      <c r="H621" s="260">
        <v>210.31</v>
      </c>
      <c r="I621" s="261"/>
      <c r="J621" s="256"/>
      <c r="K621" s="256"/>
      <c r="L621" s="262"/>
      <c r="M621" s="263"/>
      <c r="N621" s="264"/>
      <c r="O621" s="264"/>
      <c r="P621" s="264"/>
      <c r="Q621" s="264"/>
      <c r="R621" s="264"/>
      <c r="S621" s="264"/>
      <c r="T621" s="265"/>
      <c r="AT621" s="266" t="s">
        <v>184</v>
      </c>
      <c r="AU621" s="266" t="s">
        <v>94</v>
      </c>
      <c r="AV621" s="15" t="s">
        <v>180</v>
      </c>
      <c r="AW621" s="15" t="s">
        <v>48</v>
      </c>
      <c r="AX621" s="15" t="s">
        <v>25</v>
      </c>
      <c r="AY621" s="266" t="s">
        <v>173</v>
      </c>
    </row>
    <row r="622" spans="2:65" s="1" customFormat="1" ht="22.5" customHeight="1">
      <c r="B622" s="43"/>
      <c r="C622" s="274" t="s">
        <v>856</v>
      </c>
      <c r="D622" s="274" t="s">
        <v>297</v>
      </c>
      <c r="E622" s="275" t="s">
        <v>857</v>
      </c>
      <c r="F622" s="276" t="s">
        <v>858</v>
      </c>
      <c r="G622" s="277" t="s">
        <v>178</v>
      </c>
      <c r="H622" s="278">
        <v>2.419</v>
      </c>
      <c r="I622" s="279"/>
      <c r="J622" s="280">
        <f>ROUND(I622*H622,2)</f>
        <v>0</v>
      </c>
      <c r="K622" s="276" t="s">
        <v>179</v>
      </c>
      <c r="L622" s="281"/>
      <c r="M622" s="282" t="s">
        <v>84</v>
      </c>
      <c r="N622" s="283" t="s">
        <v>56</v>
      </c>
      <c r="O622" s="44"/>
      <c r="P622" s="216">
        <f>O622*H622</f>
        <v>0</v>
      </c>
      <c r="Q622" s="216">
        <v>0.55</v>
      </c>
      <c r="R622" s="216">
        <f>Q622*H622</f>
        <v>1.3304500000000001</v>
      </c>
      <c r="S622" s="216">
        <v>0</v>
      </c>
      <c r="T622" s="217">
        <f>S622*H622</f>
        <v>0</v>
      </c>
      <c r="AR622" s="25" t="s">
        <v>475</v>
      </c>
      <c r="AT622" s="25" t="s">
        <v>297</v>
      </c>
      <c r="AU622" s="25" t="s">
        <v>94</v>
      </c>
      <c r="AY622" s="25" t="s">
        <v>173</v>
      </c>
      <c r="BE622" s="218">
        <f>IF(N622="základní",J622,0)</f>
        <v>0</v>
      </c>
      <c r="BF622" s="218">
        <f>IF(N622="snížená",J622,0)</f>
        <v>0</v>
      </c>
      <c r="BG622" s="218">
        <f>IF(N622="zákl. přenesená",J622,0)</f>
        <v>0</v>
      </c>
      <c r="BH622" s="218">
        <f>IF(N622="sníž. přenesená",J622,0)</f>
        <v>0</v>
      </c>
      <c r="BI622" s="218">
        <f>IF(N622="nulová",J622,0)</f>
        <v>0</v>
      </c>
      <c r="BJ622" s="25" t="s">
        <v>25</v>
      </c>
      <c r="BK622" s="218">
        <f>ROUND(I622*H622,2)</f>
        <v>0</v>
      </c>
      <c r="BL622" s="25" t="s">
        <v>266</v>
      </c>
      <c r="BM622" s="25" t="s">
        <v>859</v>
      </c>
    </row>
    <row r="623" spans="2:65" s="1" customFormat="1" ht="31.5" customHeight="1">
      <c r="B623" s="43"/>
      <c r="C623" s="207" t="s">
        <v>860</v>
      </c>
      <c r="D623" s="207" t="s">
        <v>175</v>
      </c>
      <c r="E623" s="208" t="s">
        <v>861</v>
      </c>
      <c r="F623" s="209" t="s">
        <v>862</v>
      </c>
      <c r="G623" s="210" t="s">
        <v>198</v>
      </c>
      <c r="H623" s="211">
        <v>22.339</v>
      </c>
      <c r="I623" s="212"/>
      <c r="J623" s="213">
        <f>ROUND(I623*H623,2)</f>
        <v>0</v>
      </c>
      <c r="K623" s="209" t="s">
        <v>179</v>
      </c>
      <c r="L623" s="63"/>
      <c r="M623" s="214" t="s">
        <v>84</v>
      </c>
      <c r="N623" s="215" t="s">
        <v>56</v>
      </c>
      <c r="O623" s="44"/>
      <c r="P623" s="216">
        <f>O623*H623</f>
        <v>0</v>
      </c>
      <c r="Q623" s="216">
        <v>0</v>
      </c>
      <c r="R623" s="216">
        <f>Q623*H623</f>
        <v>0</v>
      </c>
      <c r="S623" s="216">
        <v>0</v>
      </c>
      <c r="T623" s="217">
        <f>S623*H623</f>
        <v>0</v>
      </c>
      <c r="AR623" s="25" t="s">
        <v>266</v>
      </c>
      <c r="AT623" s="25" t="s">
        <v>175</v>
      </c>
      <c r="AU623" s="25" t="s">
        <v>94</v>
      </c>
      <c r="AY623" s="25" t="s">
        <v>173</v>
      </c>
      <c r="BE623" s="218">
        <f>IF(N623="základní",J623,0)</f>
        <v>0</v>
      </c>
      <c r="BF623" s="218">
        <f>IF(N623="snížená",J623,0)</f>
        <v>0</v>
      </c>
      <c r="BG623" s="218">
        <f>IF(N623="zákl. přenesená",J623,0)</f>
        <v>0</v>
      </c>
      <c r="BH623" s="218">
        <f>IF(N623="sníž. přenesená",J623,0)</f>
        <v>0</v>
      </c>
      <c r="BI623" s="218">
        <f>IF(N623="nulová",J623,0)</f>
        <v>0</v>
      </c>
      <c r="BJ623" s="25" t="s">
        <v>25</v>
      </c>
      <c r="BK623" s="218">
        <f>ROUND(I623*H623,2)</f>
        <v>0</v>
      </c>
      <c r="BL623" s="25" t="s">
        <v>266</v>
      </c>
      <c r="BM623" s="25" t="s">
        <v>863</v>
      </c>
    </row>
    <row r="624" spans="2:47" s="1" customFormat="1" ht="121.5">
      <c r="B624" s="43"/>
      <c r="C624" s="65"/>
      <c r="D624" s="219" t="s">
        <v>182</v>
      </c>
      <c r="E624" s="65"/>
      <c r="F624" s="220" t="s">
        <v>864</v>
      </c>
      <c r="G624" s="65"/>
      <c r="H624" s="65"/>
      <c r="I624" s="175"/>
      <c r="J624" s="65"/>
      <c r="K624" s="65"/>
      <c r="L624" s="63"/>
      <c r="M624" s="221"/>
      <c r="N624" s="44"/>
      <c r="O624" s="44"/>
      <c r="P624" s="44"/>
      <c r="Q624" s="44"/>
      <c r="R624" s="44"/>
      <c r="S624" s="44"/>
      <c r="T624" s="80"/>
      <c r="AT624" s="25" t="s">
        <v>182</v>
      </c>
      <c r="AU624" s="25" t="s">
        <v>94</v>
      </c>
    </row>
    <row r="625" spans="2:63" s="11" customFormat="1" ht="29.85" customHeight="1">
      <c r="B625" s="190"/>
      <c r="C625" s="191"/>
      <c r="D625" s="204" t="s">
        <v>85</v>
      </c>
      <c r="E625" s="205" t="s">
        <v>865</v>
      </c>
      <c r="F625" s="205" t="s">
        <v>866</v>
      </c>
      <c r="G625" s="191"/>
      <c r="H625" s="191"/>
      <c r="I625" s="194"/>
      <c r="J625" s="206">
        <f>BK625</f>
        <v>0</v>
      </c>
      <c r="K625" s="191"/>
      <c r="L625" s="196"/>
      <c r="M625" s="197"/>
      <c r="N625" s="198"/>
      <c r="O625" s="198"/>
      <c r="P625" s="199">
        <f>SUM(P626:P682)</f>
        <v>0</v>
      </c>
      <c r="Q625" s="198"/>
      <c r="R625" s="199">
        <f>SUM(R626:R682)</f>
        <v>1.151616</v>
      </c>
      <c r="S625" s="198"/>
      <c r="T625" s="200">
        <f>SUM(T626:T682)</f>
        <v>0</v>
      </c>
      <c r="AR625" s="201" t="s">
        <v>94</v>
      </c>
      <c r="AT625" s="202" t="s">
        <v>85</v>
      </c>
      <c r="AU625" s="202" t="s">
        <v>25</v>
      </c>
      <c r="AY625" s="201" t="s">
        <v>173</v>
      </c>
      <c r="BK625" s="203">
        <f>SUM(BK626:BK682)</f>
        <v>0</v>
      </c>
    </row>
    <row r="626" spans="2:65" s="1" customFormat="1" ht="31.5" customHeight="1">
      <c r="B626" s="43"/>
      <c r="C626" s="207" t="s">
        <v>867</v>
      </c>
      <c r="D626" s="207" t="s">
        <v>175</v>
      </c>
      <c r="E626" s="208" t="s">
        <v>868</v>
      </c>
      <c r="F626" s="209" t="s">
        <v>869</v>
      </c>
      <c r="G626" s="210" t="s">
        <v>374</v>
      </c>
      <c r="H626" s="211">
        <v>31.2</v>
      </c>
      <c r="I626" s="212"/>
      <c r="J626" s="213">
        <f>ROUND(I626*H626,2)</f>
        <v>0</v>
      </c>
      <c r="K626" s="209" t="s">
        <v>179</v>
      </c>
      <c r="L626" s="63"/>
      <c r="M626" s="214" t="s">
        <v>84</v>
      </c>
      <c r="N626" s="215" t="s">
        <v>56</v>
      </c>
      <c r="O626" s="44"/>
      <c r="P626" s="216">
        <f>O626*H626</f>
        <v>0</v>
      </c>
      <c r="Q626" s="216">
        <v>0.00285</v>
      </c>
      <c r="R626" s="216">
        <f>Q626*H626</f>
        <v>0.08892</v>
      </c>
      <c r="S626" s="216">
        <v>0</v>
      </c>
      <c r="T626" s="217">
        <f>S626*H626</f>
        <v>0</v>
      </c>
      <c r="AR626" s="25" t="s">
        <v>266</v>
      </c>
      <c r="AT626" s="25" t="s">
        <v>175</v>
      </c>
      <c r="AU626" s="25" t="s">
        <v>94</v>
      </c>
      <c r="AY626" s="25" t="s">
        <v>173</v>
      </c>
      <c r="BE626" s="218">
        <f>IF(N626="základní",J626,0)</f>
        <v>0</v>
      </c>
      <c r="BF626" s="218">
        <f>IF(N626="snížená",J626,0)</f>
        <v>0</v>
      </c>
      <c r="BG626" s="218">
        <f>IF(N626="zákl. přenesená",J626,0)</f>
        <v>0</v>
      </c>
      <c r="BH626" s="218">
        <f>IF(N626="sníž. přenesená",J626,0)</f>
        <v>0</v>
      </c>
      <c r="BI626" s="218">
        <f>IF(N626="nulová",J626,0)</f>
        <v>0</v>
      </c>
      <c r="BJ626" s="25" t="s">
        <v>25</v>
      </c>
      <c r="BK626" s="218">
        <f>ROUND(I626*H626,2)</f>
        <v>0</v>
      </c>
      <c r="BL626" s="25" t="s">
        <v>266</v>
      </c>
      <c r="BM626" s="25" t="s">
        <v>870</v>
      </c>
    </row>
    <row r="627" spans="2:47" s="1" customFormat="1" ht="54">
      <c r="B627" s="43"/>
      <c r="C627" s="65"/>
      <c r="D627" s="219" t="s">
        <v>182</v>
      </c>
      <c r="E627" s="65"/>
      <c r="F627" s="220" t="s">
        <v>871</v>
      </c>
      <c r="G627" s="65"/>
      <c r="H627" s="65"/>
      <c r="I627" s="175"/>
      <c r="J627" s="65"/>
      <c r="K627" s="65"/>
      <c r="L627" s="63"/>
      <c r="M627" s="221"/>
      <c r="N627" s="44"/>
      <c r="O627" s="44"/>
      <c r="P627" s="44"/>
      <c r="Q627" s="44"/>
      <c r="R627" s="44"/>
      <c r="S627" s="44"/>
      <c r="T627" s="80"/>
      <c r="AT627" s="25" t="s">
        <v>182</v>
      </c>
      <c r="AU627" s="25" t="s">
        <v>94</v>
      </c>
    </row>
    <row r="628" spans="2:51" s="12" customFormat="1" ht="13.5">
      <c r="B628" s="222"/>
      <c r="C628" s="223"/>
      <c r="D628" s="219" t="s">
        <v>184</v>
      </c>
      <c r="E628" s="224" t="s">
        <v>84</v>
      </c>
      <c r="F628" s="225" t="s">
        <v>872</v>
      </c>
      <c r="G628" s="223"/>
      <c r="H628" s="226" t="s">
        <v>84</v>
      </c>
      <c r="I628" s="227"/>
      <c r="J628" s="223"/>
      <c r="K628" s="223"/>
      <c r="L628" s="228"/>
      <c r="M628" s="229"/>
      <c r="N628" s="230"/>
      <c r="O628" s="230"/>
      <c r="P628" s="230"/>
      <c r="Q628" s="230"/>
      <c r="R628" s="230"/>
      <c r="S628" s="230"/>
      <c r="T628" s="231"/>
      <c r="AT628" s="232" t="s">
        <v>184</v>
      </c>
      <c r="AU628" s="232" t="s">
        <v>94</v>
      </c>
      <c r="AV628" s="12" t="s">
        <v>25</v>
      </c>
      <c r="AW628" s="12" t="s">
        <v>48</v>
      </c>
      <c r="AX628" s="12" t="s">
        <v>86</v>
      </c>
      <c r="AY628" s="232" t="s">
        <v>173</v>
      </c>
    </row>
    <row r="629" spans="2:51" s="13" customFormat="1" ht="13.5">
      <c r="B629" s="233"/>
      <c r="C629" s="234"/>
      <c r="D629" s="219" t="s">
        <v>184</v>
      </c>
      <c r="E629" s="235" t="s">
        <v>84</v>
      </c>
      <c r="F629" s="236" t="s">
        <v>873</v>
      </c>
      <c r="G629" s="234"/>
      <c r="H629" s="237">
        <v>31.2</v>
      </c>
      <c r="I629" s="238"/>
      <c r="J629" s="234"/>
      <c r="K629" s="234"/>
      <c r="L629" s="239"/>
      <c r="M629" s="240"/>
      <c r="N629" s="241"/>
      <c r="O629" s="241"/>
      <c r="P629" s="241"/>
      <c r="Q629" s="241"/>
      <c r="R629" s="241"/>
      <c r="S629" s="241"/>
      <c r="T629" s="242"/>
      <c r="AT629" s="243" t="s">
        <v>184</v>
      </c>
      <c r="AU629" s="243" t="s">
        <v>94</v>
      </c>
      <c r="AV629" s="13" t="s">
        <v>94</v>
      </c>
      <c r="AW629" s="13" t="s">
        <v>48</v>
      </c>
      <c r="AX629" s="13" t="s">
        <v>86</v>
      </c>
      <c r="AY629" s="243" t="s">
        <v>173</v>
      </c>
    </row>
    <row r="630" spans="2:51" s="14" customFormat="1" ht="13.5">
      <c r="B630" s="244"/>
      <c r="C630" s="245"/>
      <c r="D630" s="219" t="s">
        <v>184</v>
      </c>
      <c r="E630" s="246" t="s">
        <v>84</v>
      </c>
      <c r="F630" s="247" t="s">
        <v>188</v>
      </c>
      <c r="G630" s="245"/>
      <c r="H630" s="248">
        <v>31.2</v>
      </c>
      <c r="I630" s="249"/>
      <c r="J630" s="245"/>
      <c r="K630" s="245"/>
      <c r="L630" s="250"/>
      <c r="M630" s="251"/>
      <c r="N630" s="252"/>
      <c r="O630" s="252"/>
      <c r="P630" s="252"/>
      <c r="Q630" s="252"/>
      <c r="R630" s="252"/>
      <c r="S630" s="252"/>
      <c r="T630" s="253"/>
      <c r="AT630" s="254" t="s">
        <v>184</v>
      </c>
      <c r="AU630" s="254" t="s">
        <v>94</v>
      </c>
      <c r="AV630" s="14" t="s">
        <v>189</v>
      </c>
      <c r="AW630" s="14" t="s">
        <v>48</v>
      </c>
      <c r="AX630" s="14" t="s">
        <v>86</v>
      </c>
      <c r="AY630" s="254" t="s">
        <v>173</v>
      </c>
    </row>
    <row r="631" spans="2:51" s="15" customFormat="1" ht="13.5">
      <c r="B631" s="255"/>
      <c r="C631" s="256"/>
      <c r="D631" s="257" t="s">
        <v>184</v>
      </c>
      <c r="E631" s="258" t="s">
        <v>84</v>
      </c>
      <c r="F631" s="259" t="s">
        <v>190</v>
      </c>
      <c r="G631" s="256"/>
      <c r="H631" s="260">
        <v>31.2</v>
      </c>
      <c r="I631" s="261"/>
      <c r="J631" s="256"/>
      <c r="K631" s="256"/>
      <c r="L631" s="262"/>
      <c r="M631" s="263"/>
      <c r="N631" s="264"/>
      <c r="O631" s="264"/>
      <c r="P631" s="264"/>
      <c r="Q631" s="264"/>
      <c r="R631" s="264"/>
      <c r="S631" s="264"/>
      <c r="T631" s="265"/>
      <c r="AT631" s="266" t="s">
        <v>184</v>
      </c>
      <c r="AU631" s="266" t="s">
        <v>94</v>
      </c>
      <c r="AV631" s="15" t="s">
        <v>180</v>
      </c>
      <c r="AW631" s="15" t="s">
        <v>48</v>
      </c>
      <c r="AX631" s="15" t="s">
        <v>25</v>
      </c>
      <c r="AY631" s="266" t="s">
        <v>173</v>
      </c>
    </row>
    <row r="632" spans="2:65" s="1" customFormat="1" ht="31.5" customHeight="1">
      <c r="B632" s="43"/>
      <c r="C632" s="207" t="s">
        <v>35</v>
      </c>
      <c r="D632" s="207" t="s">
        <v>175</v>
      </c>
      <c r="E632" s="208" t="s">
        <v>874</v>
      </c>
      <c r="F632" s="209" t="s">
        <v>875</v>
      </c>
      <c r="G632" s="210" t="s">
        <v>374</v>
      </c>
      <c r="H632" s="211">
        <v>71.2</v>
      </c>
      <c r="I632" s="212"/>
      <c r="J632" s="213">
        <f>ROUND(I632*H632,2)</f>
        <v>0</v>
      </c>
      <c r="K632" s="209" t="s">
        <v>179</v>
      </c>
      <c r="L632" s="63"/>
      <c r="M632" s="214" t="s">
        <v>84</v>
      </c>
      <c r="N632" s="215" t="s">
        <v>56</v>
      </c>
      <c r="O632" s="44"/>
      <c r="P632" s="216">
        <f>O632*H632</f>
        <v>0</v>
      </c>
      <c r="Q632" s="216">
        <v>0.00218</v>
      </c>
      <c r="R632" s="216">
        <f>Q632*H632</f>
        <v>0.15521600000000002</v>
      </c>
      <c r="S632" s="216">
        <v>0</v>
      </c>
      <c r="T632" s="217">
        <f>S632*H632</f>
        <v>0</v>
      </c>
      <c r="AR632" s="25" t="s">
        <v>266</v>
      </c>
      <c r="AT632" s="25" t="s">
        <v>175</v>
      </c>
      <c r="AU632" s="25" t="s">
        <v>94</v>
      </c>
      <c r="AY632" s="25" t="s">
        <v>173</v>
      </c>
      <c r="BE632" s="218">
        <f>IF(N632="základní",J632,0)</f>
        <v>0</v>
      </c>
      <c r="BF632" s="218">
        <f>IF(N632="snížená",J632,0)</f>
        <v>0</v>
      </c>
      <c r="BG632" s="218">
        <f>IF(N632="zákl. přenesená",J632,0)</f>
        <v>0</v>
      </c>
      <c r="BH632" s="218">
        <f>IF(N632="sníž. přenesená",J632,0)</f>
        <v>0</v>
      </c>
      <c r="BI632" s="218">
        <f>IF(N632="nulová",J632,0)</f>
        <v>0</v>
      </c>
      <c r="BJ632" s="25" t="s">
        <v>25</v>
      </c>
      <c r="BK632" s="218">
        <f>ROUND(I632*H632,2)</f>
        <v>0</v>
      </c>
      <c r="BL632" s="25" t="s">
        <v>266</v>
      </c>
      <c r="BM632" s="25" t="s">
        <v>876</v>
      </c>
    </row>
    <row r="633" spans="2:47" s="1" customFormat="1" ht="54">
      <c r="B633" s="43"/>
      <c r="C633" s="65"/>
      <c r="D633" s="219" t="s">
        <v>182</v>
      </c>
      <c r="E633" s="65"/>
      <c r="F633" s="220" t="s">
        <v>871</v>
      </c>
      <c r="G633" s="65"/>
      <c r="H633" s="65"/>
      <c r="I633" s="175"/>
      <c r="J633" s="65"/>
      <c r="K633" s="65"/>
      <c r="L633" s="63"/>
      <c r="M633" s="221"/>
      <c r="N633" s="44"/>
      <c r="O633" s="44"/>
      <c r="P633" s="44"/>
      <c r="Q633" s="44"/>
      <c r="R633" s="44"/>
      <c r="S633" s="44"/>
      <c r="T633" s="80"/>
      <c r="AT633" s="25" t="s">
        <v>182</v>
      </c>
      <c r="AU633" s="25" t="s">
        <v>94</v>
      </c>
    </row>
    <row r="634" spans="2:51" s="12" customFormat="1" ht="13.5">
      <c r="B634" s="222"/>
      <c r="C634" s="223"/>
      <c r="D634" s="219" t="s">
        <v>184</v>
      </c>
      <c r="E634" s="224" t="s">
        <v>84</v>
      </c>
      <c r="F634" s="225" t="s">
        <v>877</v>
      </c>
      <c r="G634" s="223"/>
      <c r="H634" s="226" t="s">
        <v>84</v>
      </c>
      <c r="I634" s="227"/>
      <c r="J634" s="223"/>
      <c r="K634" s="223"/>
      <c r="L634" s="228"/>
      <c r="M634" s="229"/>
      <c r="N634" s="230"/>
      <c r="O634" s="230"/>
      <c r="P634" s="230"/>
      <c r="Q634" s="230"/>
      <c r="R634" s="230"/>
      <c r="S634" s="230"/>
      <c r="T634" s="231"/>
      <c r="AT634" s="232" t="s">
        <v>184</v>
      </c>
      <c r="AU634" s="232" t="s">
        <v>94</v>
      </c>
      <c r="AV634" s="12" t="s">
        <v>25</v>
      </c>
      <c r="AW634" s="12" t="s">
        <v>48</v>
      </c>
      <c r="AX634" s="12" t="s">
        <v>86</v>
      </c>
      <c r="AY634" s="232" t="s">
        <v>173</v>
      </c>
    </row>
    <row r="635" spans="2:51" s="13" customFormat="1" ht="13.5">
      <c r="B635" s="233"/>
      <c r="C635" s="234"/>
      <c r="D635" s="219" t="s">
        <v>184</v>
      </c>
      <c r="E635" s="235" t="s">
        <v>84</v>
      </c>
      <c r="F635" s="236" t="s">
        <v>878</v>
      </c>
      <c r="G635" s="234"/>
      <c r="H635" s="237">
        <v>14.8</v>
      </c>
      <c r="I635" s="238"/>
      <c r="J635" s="234"/>
      <c r="K635" s="234"/>
      <c r="L635" s="239"/>
      <c r="M635" s="240"/>
      <c r="N635" s="241"/>
      <c r="O635" s="241"/>
      <c r="P635" s="241"/>
      <c r="Q635" s="241"/>
      <c r="R635" s="241"/>
      <c r="S635" s="241"/>
      <c r="T635" s="242"/>
      <c r="AT635" s="243" t="s">
        <v>184</v>
      </c>
      <c r="AU635" s="243" t="s">
        <v>94</v>
      </c>
      <c r="AV635" s="13" t="s">
        <v>94</v>
      </c>
      <c r="AW635" s="13" t="s">
        <v>48</v>
      </c>
      <c r="AX635" s="13" t="s">
        <v>86</v>
      </c>
      <c r="AY635" s="243" t="s">
        <v>173</v>
      </c>
    </row>
    <row r="636" spans="2:51" s="13" customFormat="1" ht="13.5">
      <c r="B636" s="233"/>
      <c r="C636" s="234"/>
      <c r="D636" s="219" t="s">
        <v>184</v>
      </c>
      <c r="E636" s="235" t="s">
        <v>84</v>
      </c>
      <c r="F636" s="236" t="s">
        <v>879</v>
      </c>
      <c r="G636" s="234"/>
      <c r="H636" s="237">
        <v>14.8</v>
      </c>
      <c r="I636" s="238"/>
      <c r="J636" s="234"/>
      <c r="K636" s="234"/>
      <c r="L636" s="239"/>
      <c r="M636" s="240"/>
      <c r="N636" s="241"/>
      <c r="O636" s="241"/>
      <c r="P636" s="241"/>
      <c r="Q636" s="241"/>
      <c r="R636" s="241"/>
      <c r="S636" s="241"/>
      <c r="T636" s="242"/>
      <c r="AT636" s="243" t="s">
        <v>184</v>
      </c>
      <c r="AU636" s="243" t="s">
        <v>94</v>
      </c>
      <c r="AV636" s="13" t="s">
        <v>94</v>
      </c>
      <c r="AW636" s="13" t="s">
        <v>48</v>
      </c>
      <c r="AX636" s="13" t="s">
        <v>86</v>
      </c>
      <c r="AY636" s="243" t="s">
        <v>173</v>
      </c>
    </row>
    <row r="637" spans="2:51" s="13" customFormat="1" ht="13.5">
      <c r="B637" s="233"/>
      <c r="C637" s="234"/>
      <c r="D637" s="219" t="s">
        <v>184</v>
      </c>
      <c r="E637" s="235" t="s">
        <v>84</v>
      </c>
      <c r="F637" s="236" t="s">
        <v>880</v>
      </c>
      <c r="G637" s="234"/>
      <c r="H637" s="237">
        <v>14.8</v>
      </c>
      <c r="I637" s="238"/>
      <c r="J637" s="234"/>
      <c r="K637" s="234"/>
      <c r="L637" s="239"/>
      <c r="M637" s="240"/>
      <c r="N637" s="241"/>
      <c r="O637" s="241"/>
      <c r="P637" s="241"/>
      <c r="Q637" s="241"/>
      <c r="R637" s="241"/>
      <c r="S637" s="241"/>
      <c r="T637" s="242"/>
      <c r="AT637" s="243" t="s">
        <v>184</v>
      </c>
      <c r="AU637" s="243" t="s">
        <v>94</v>
      </c>
      <c r="AV637" s="13" t="s">
        <v>94</v>
      </c>
      <c r="AW637" s="13" t="s">
        <v>48</v>
      </c>
      <c r="AX637" s="13" t="s">
        <v>86</v>
      </c>
      <c r="AY637" s="243" t="s">
        <v>173</v>
      </c>
    </row>
    <row r="638" spans="2:51" s="13" customFormat="1" ht="13.5">
      <c r="B638" s="233"/>
      <c r="C638" s="234"/>
      <c r="D638" s="219" t="s">
        <v>184</v>
      </c>
      <c r="E638" s="235" t="s">
        <v>84</v>
      </c>
      <c r="F638" s="236" t="s">
        <v>881</v>
      </c>
      <c r="G638" s="234"/>
      <c r="H638" s="237">
        <v>13.4</v>
      </c>
      <c r="I638" s="238"/>
      <c r="J638" s="234"/>
      <c r="K638" s="234"/>
      <c r="L638" s="239"/>
      <c r="M638" s="240"/>
      <c r="N638" s="241"/>
      <c r="O638" s="241"/>
      <c r="P638" s="241"/>
      <c r="Q638" s="241"/>
      <c r="R638" s="241"/>
      <c r="S638" s="241"/>
      <c r="T638" s="242"/>
      <c r="AT638" s="243" t="s">
        <v>184</v>
      </c>
      <c r="AU638" s="243" t="s">
        <v>94</v>
      </c>
      <c r="AV638" s="13" t="s">
        <v>94</v>
      </c>
      <c r="AW638" s="13" t="s">
        <v>48</v>
      </c>
      <c r="AX638" s="13" t="s">
        <v>86</v>
      </c>
      <c r="AY638" s="243" t="s">
        <v>173</v>
      </c>
    </row>
    <row r="639" spans="2:51" s="13" customFormat="1" ht="13.5">
      <c r="B639" s="233"/>
      <c r="C639" s="234"/>
      <c r="D639" s="219" t="s">
        <v>184</v>
      </c>
      <c r="E639" s="235" t="s">
        <v>84</v>
      </c>
      <c r="F639" s="236" t="s">
        <v>882</v>
      </c>
      <c r="G639" s="234"/>
      <c r="H639" s="237">
        <v>13.4</v>
      </c>
      <c r="I639" s="238"/>
      <c r="J639" s="234"/>
      <c r="K639" s="234"/>
      <c r="L639" s="239"/>
      <c r="M639" s="240"/>
      <c r="N639" s="241"/>
      <c r="O639" s="241"/>
      <c r="P639" s="241"/>
      <c r="Q639" s="241"/>
      <c r="R639" s="241"/>
      <c r="S639" s="241"/>
      <c r="T639" s="242"/>
      <c r="AT639" s="243" t="s">
        <v>184</v>
      </c>
      <c r="AU639" s="243" t="s">
        <v>94</v>
      </c>
      <c r="AV639" s="13" t="s">
        <v>94</v>
      </c>
      <c r="AW639" s="13" t="s">
        <v>48</v>
      </c>
      <c r="AX639" s="13" t="s">
        <v>86</v>
      </c>
      <c r="AY639" s="243" t="s">
        <v>173</v>
      </c>
    </row>
    <row r="640" spans="2:51" s="14" customFormat="1" ht="13.5">
      <c r="B640" s="244"/>
      <c r="C640" s="245"/>
      <c r="D640" s="219" t="s">
        <v>184</v>
      </c>
      <c r="E640" s="246" t="s">
        <v>84</v>
      </c>
      <c r="F640" s="247" t="s">
        <v>188</v>
      </c>
      <c r="G640" s="245"/>
      <c r="H640" s="248">
        <v>71.2</v>
      </c>
      <c r="I640" s="249"/>
      <c r="J640" s="245"/>
      <c r="K640" s="245"/>
      <c r="L640" s="250"/>
      <c r="M640" s="251"/>
      <c r="N640" s="252"/>
      <c r="O640" s="252"/>
      <c r="P640" s="252"/>
      <c r="Q640" s="252"/>
      <c r="R640" s="252"/>
      <c r="S640" s="252"/>
      <c r="T640" s="253"/>
      <c r="AT640" s="254" t="s">
        <v>184</v>
      </c>
      <c r="AU640" s="254" t="s">
        <v>94</v>
      </c>
      <c r="AV640" s="14" t="s">
        <v>189</v>
      </c>
      <c r="AW640" s="14" t="s">
        <v>48</v>
      </c>
      <c r="AX640" s="14" t="s">
        <v>86</v>
      </c>
      <c r="AY640" s="254" t="s">
        <v>173</v>
      </c>
    </row>
    <row r="641" spans="2:51" s="15" customFormat="1" ht="13.5">
      <c r="B641" s="255"/>
      <c r="C641" s="256"/>
      <c r="D641" s="257" t="s">
        <v>184</v>
      </c>
      <c r="E641" s="258" t="s">
        <v>84</v>
      </c>
      <c r="F641" s="259" t="s">
        <v>190</v>
      </c>
      <c r="G641" s="256"/>
      <c r="H641" s="260">
        <v>71.2</v>
      </c>
      <c r="I641" s="261"/>
      <c r="J641" s="256"/>
      <c r="K641" s="256"/>
      <c r="L641" s="262"/>
      <c r="M641" s="263"/>
      <c r="N641" s="264"/>
      <c r="O641" s="264"/>
      <c r="P641" s="264"/>
      <c r="Q641" s="264"/>
      <c r="R641" s="264"/>
      <c r="S641" s="264"/>
      <c r="T641" s="265"/>
      <c r="AT641" s="266" t="s">
        <v>184</v>
      </c>
      <c r="AU641" s="266" t="s">
        <v>94</v>
      </c>
      <c r="AV641" s="15" t="s">
        <v>180</v>
      </c>
      <c r="AW641" s="15" t="s">
        <v>48</v>
      </c>
      <c r="AX641" s="15" t="s">
        <v>25</v>
      </c>
      <c r="AY641" s="266" t="s">
        <v>173</v>
      </c>
    </row>
    <row r="642" spans="2:65" s="1" customFormat="1" ht="31.5" customHeight="1">
      <c r="B642" s="43"/>
      <c r="C642" s="207" t="s">
        <v>883</v>
      </c>
      <c r="D642" s="207" t="s">
        <v>175</v>
      </c>
      <c r="E642" s="208" t="s">
        <v>884</v>
      </c>
      <c r="F642" s="209" t="s">
        <v>885</v>
      </c>
      <c r="G642" s="210" t="s">
        <v>374</v>
      </c>
      <c r="H642" s="211">
        <v>78.5</v>
      </c>
      <c r="I642" s="212"/>
      <c r="J642" s="213">
        <f>ROUND(I642*H642,2)</f>
        <v>0</v>
      </c>
      <c r="K642" s="209" t="s">
        <v>179</v>
      </c>
      <c r="L642" s="63"/>
      <c r="M642" s="214" t="s">
        <v>84</v>
      </c>
      <c r="N642" s="215" t="s">
        <v>56</v>
      </c>
      <c r="O642" s="44"/>
      <c r="P642" s="216">
        <f>O642*H642</f>
        <v>0</v>
      </c>
      <c r="Q642" s="216">
        <v>0.00296</v>
      </c>
      <c r="R642" s="216">
        <f>Q642*H642</f>
        <v>0.23235999999999998</v>
      </c>
      <c r="S642" s="216">
        <v>0</v>
      </c>
      <c r="T642" s="217">
        <f>S642*H642</f>
        <v>0</v>
      </c>
      <c r="AR642" s="25" t="s">
        <v>266</v>
      </c>
      <c r="AT642" s="25" t="s">
        <v>175</v>
      </c>
      <c r="AU642" s="25" t="s">
        <v>94</v>
      </c>
      <c r="AY642" s="25" t="s">
        <v>173</v>
      </c>
      <c r="BE642" s="218">
        <f>IF(N642="základní",J642,0)</f>
        <v>0</v>
      </c>
      <c r="BF642" s="218">
        <f>IF(N642="snížená",J642,0)</f>
        <v>0</v>
      </c>
      <c r="BG642" s="218">
        <f>IF(N642="zákl. přenesená",J642,0)</f>
        <v>0</v>
      </c>
      <c r="BH642" s="218">
        <f>IF(N642="sníž. přenesená",J642,0)</f>
        <v>0</v>
      </c>
      <c r="BI642" s="218">
        <f>IF(N642="nulová",J642,0)</f>
        <v>0</v>
      </c>
      <c r="BJ642" s="25" t="s">
        <v>25</v>
      </c>
      <c r="BK642" s="218">
        <f>ROUND(I642*H642,2)</f>
        <v>0</v>
      </c>
      <c r="BL642" s="25" t="s">
        <v>266</v>
      </c>
      <c r="BM642" s="25" t="s">
        <v>886</v>
      </c>
    </row>
    <row r="643" spans="2:47" s="1" customFormat="1" ht="54">
      <c r="B643" s="43"/>
      <c r="C643" s="65"/>
      <c r="D643" s="219" t="s">
        <v>182</v>
      </c>
      <c r="E643" s="65"/>
      <c r="F643" s="220" t="s">
        <v>871</v>
      </c>
      <c r="G643" s="65"/>
      <c r="H643" s="65"/>
      <c r="I643" s="175"/>
      <c r="J643" s="65"/>
      <c r="K643" s="65"/>
      <c r="L643" s="63"/>
      <c r="M643" s="221"/>
      <c r="N643" s="44"/>
      <c r="O643" s="44"/>
      <c r="P643" s="44"/>
      <c r="Q643" s="44"/>
      <c r="R643" s="44"/>
      <c r="S643" s="44"/>
      <c r="T643" s="80"/>
      <c r="AT643" s="25" t="s">
        <v>182</v>
      </c>
      <c r="AU643" s="25" t="s">
        <v>94</v>
      </c>
    </row>
    <row r="644" spans="2:51" s="12" customFormat="1" ht="13.5">
      <c r="B644" s="222"/>
      <c r="C644" s="223"/>
      <c r="D644" s="219" t="s">
        <v>184</v>
      </c>
      <c r="E644" s="224" t="s">
        <v>84</v>
      </c>
      <c r="F644" s="225" t="s">
        <v>872</v>
      </c>
      <c r="G644" s="223"/>
      <c r="H644" s="226" t="s">
        <v>84</v>
      </c>
      <c r="I644" s="227"/>
      <c r="J644" s="223"/>
      <c r="K644" s="223"/>
      <c r="L644" s="228"/>
      <c r="M644" s="229"/>
      <c r="N644" s="230"/>
      <c r="O644" s="230"/>
      <c r="P644" s="230"/>
      <c r="Q644" s="230"/>
      <c r="R644" s="230"/>
      <c r="S644" s="230"/>
      <c r="T644" s="231"/>
      <c r="AT644" s="232" t="s">
        <v>184</v>
      </c>
      <c r="AU644" s="232" t="s">
        <v>94</v>
      </c>
      <c r="AV644" s="12" t="s">
        <v>25</v>
      </c>
      <c r="AW644" s="12" t="s">
        <v>48</v>
      </c>
      <c r="AX644" s="12" t="s">
        <v>86</v>
      </c>
      <c r="AY644" s="232" t="s">
        <v>173</v>
      </c>
    </row>
    <row r="645" spans="2:51" s="13" customFormat="1" ht="13.5">
      <c r="B645" s="233"/>
      <c r="C645" s="234"/>
      <c r="D645" s="219" t="s">
        <v>184</v>
      </c>
      <c r="E645" s="235" t="s">
        <v>84</v>
      </c>
      <c r="F645" s="236" t="s">
        <v>887</v>
      </c>
      <c r="G645" s="234"/>
      <c r="H645" s="237">
        <v>31.2</v>
      </c>
      <c r="I645" s="238"/>
      <c r="J645" s="234"/>
      <c r="K645" s="234"/>
      <c r="L645" s="239"/>
      <c r="M645" s="240"/>
      <c r="N645" s="241"/>
      <c r="O645" s="241"/>
      <c r="P645" s="241"/>
      <c r="Q645" s="241"/>
      <c r="R645" s="241"/>
      <c r="S645" s="241"/>
      <c r="T645" s="242"/>
      <c r="AT645" s="243" t="s">
        <v>184</v>
      </c>
      <c r="AU645" s="243" t="s">
        <v>94</v>
      </c>
      <c r="AV645" s="13" t="s">
        <v>94</v>
      </c>
      <c r="AW645" s="13" t="s">
        <v>48</v>
      </c>
      <c r="AX645" s="13" t="s">
        <v>86</v>
      </c>
      <c r="AY645" s="243" t="s">
        <v>173</v>
      </c>
    </row>
    <row r="646" spans="2:51" s="13" customFormat="1" ht="13.5">
      <c r="B646" s="233"/>
      <c r="C646" s="234"/>
      <c r="D646" s="219" t="s">
        <v>184</v>
      </c>
      <c r="E646" s="235" t="s">
        <v>84</v>
      </c>
      <c r="F646" s="236" t="s">
        <v>888</v>
      </c>
      <c r="G646" s="234"/>
      <c r="H646" s="237">
        <v>31.2</v>
      </c>
      <c r="I646" s="238"/>
      <c r="J646" s="234"/>
      <c r="K646" s="234"/>
      <c r="L646" s="239"/>
      <c r="M646" s="240"/>
      <c r="N646" s="241"/>
      <c r="O646" s="241"/>
      <c r="P646" s="241"/>
      <c r="Q646" s="241"/>
      <c r="R646" s="241"/>
      <c r="S646" s="241"/>
      <c r="T646" s="242"/>
      <c r="AT646" s="243" t="s">
        <v>184</v>
      </c>
      <c r="AU646" s="243" t="s">
        <v>94</v>
      </c>
      <c r="AV646" s="13" t="s">
        <v>94</v>
      </c>
      <c r="AW646" s="13" t="s">
        <v>48</v>
      </c>
      <c r="AX646" s="13" t="s">
        <v>86</v>
      </c>
      <c r="AY646" s="243" t="s">
        <v>173</v>
      </c>
    </row>
    <row r="647" spans="2:51" s="13" customFormat="1" ht="13.5">
      <c r="B647" s="233"/>
      <c r="C647" s="234"/>
      <c r="D647" s="219" t="s">
        <v>184</v>
      </c>
      <c r="E647" s="235" t="s">
        <v>84</v>
      </c>
      <c r="F647" s="236" t="s">
        <v>889</v>
      </c>
      <c r="G647" s="234"/>
      <c r="H647" s="237">
        <v>16.1</v>
      </c>
      <c r="I647" s="238"/>
      <c r="J647" s="234"/>
      <c r="K647" s="234"/>
      <c r="L647" s="239"/>
      <c r="M647" s="240"/>
      <c r="N647" s="241"/>
      <c r="O647" s="241"/>
      <c r="P647" s="241"/>
      <c r="Q647" s="241"/>
      <c r="R647" s="241"/>
      <c r="S647" s="241"/>
      <c r="T647" s="242"/>
      <c r="AT647" s="243" t="s">
        <v>184</v>
      </c>
      <c r="AU647" s="243" t="s">
        <v>94</v>
      </c>
      <c r="AV647" s="13" t="s">
        <v>94</v>
      </c>
      <c r="AW647" s="13" t="s">
        <v>48</v>
      </c>
      <c r="AX647" s="13" t="s">
        <v>86</v>
      </c>
      <c r="AY647" s="243" t="s">
        <v>173</v>
      </c>
    </row>
    <row r="648" spans="2:51" s="14" customFormat="1" ht="13.5">
      <c r="B648" s="244"/>
      <c r="C648" s="245"/>
      <c r="D648" s="219" t="s">
        <v>184</v>
      </c>
      <c r="E648" s="246" t="s">
        <v>84</v>
      </c>
      <c r="F648" s="247" t="s">
        <v>188</v>
      </c>
      <c r="G648" s="245"/>
      <c r="H648" s="248">
        <v>78.5</v>
      </c>
      <c r="I648" s="249"/>
      <c r="J648" s="245"/>
      <c r="K648" s="245"/>
      <c r="L648" s="250"/>
      <c r="M648" s="251"/>
      <c r="N648" s="252"/>
      <c r="O648" s="252"/>
      <c r="P648" s="252"/>
      <c r="Q648" s="252"/>
      <c r="R648" s="252"/>
      <c r="S648" s="252"/>
      <c r="T648" s="253"/>
      <c r="AT648" s="254" t="s">
        <v>184</v>
      </c>
      <c r="AU648" s="254" t="s">
        <v>94</v>
      </c>
      <c r="AV648" s="14" t="s">
        <v>189</v>
      </c>
      <c r="AW648" s="14" t="s">
        <v>48</v>
      </c>
      <c r="AX648" s="14" t="s">
        <v>86</v>
      </c>
      <c r="AY648" s="254" t="s">
        <v>173</v>
      </c>
    </row>
    <row r="649" spans="2:51" s="15" customFormat="1" ht="13.5">
      <c r="B649" s="255"/>
      <c r="C649" s="256"/>
      <c r="D649" s="257" t="s">
        <v>184</v>
      </c>
      <c r="E649" s="258" t="s">
        <v>84</v>
      </c>
      <c r="F649" s="259" t="s">
        <v>190</v>
      </c>
      <c r="G649" s="256"/>
      <c r="H649" s="260">
        <v>78.5</v>
      </c>
      <c r="I649" s="261"/>
      <c r="J649" s="256"/>
      <c r="K649" s="256"/>
      <c r="L649" s="262"/>
      <c r="M649" s="263"/>
      <c r="N649" s="264"/>
      <c r="O649" s="264"/>
      <c r="P649" s="264"/>
      <c r="Q649" s="264"/>
      <c r="R649" s="264"/>
      <c r="S649" s="264"/>
      <c r="T649" s="265"/>
      <c r="AT649" s="266" t="s">
        <v>184</v>
      </c>
      <c r="AU649" s="266" t="s">
        <v>94</v>
      </c>
      <c r="AV649" s="15" t="s">
        <v>180</v>
      </c>
      <c r="AW649" s="15" t="s">
        <v>48</v>
      </c>
      <c r="AX649" s="15" t="s">
        <v>25</v>
      </c>
      <c r="AY649" s="266" t="s">
        <v>173</v>
      </c>
    </row>
    <row r="650" spans="2:65" s="1" customFormat="1" ht="31.5" customHeight="1">
      <c r="B650" s="43"/>
      <c r="C650" s="207" t="s">
        <v>890</v>
      </c>
      <c r="D650" s="207" t="s">
        <v>175</v>
      </c>
      <c r="E650" s="208" t="s">
        <v>891</v>
      </c>
      <c r="F650" s="209" t="s">
        <v>892</v>
      </c>
      <c r="G650" s="210" t="s">
        <v>374</v>
      </c>
      <c r="H650" s="211">
        <v>98.3</v>
      </c>
      <c r="I650" s="212"/>
      <c r="J650" s="213">
        <f>ROUND(I650*H650,2)</f>
        <v>0</v>
      </c>
      <c r="K650" s="209" t="s">
        <v>179</v>
      </c>
      <c r="L650" s="63"/>
      <c r="M650" s="214" t="s">
        <v>84</v>
      </c>
      <c r="N650" s="215" t="s">
        <v>56</v>
      </c>
      <c r="O650" s="44"/>
      <c r="P650" s="216">
        <f>O650*H650</f>
        <v>0</v>
      </c>
      <c r="Q650" s="216">
        <v>0.0035</v>
      </c>
      <c r="R650" s="216">
        <f>Q650*H650</f>
        <v>0.34405</v>
      </c>
      <c r="S650" s="216">
        <v>0</v>
      </c>
      <c r="T650" s="217">
        <f>S650*H650</f>
        <v>0</v>
      </c>
      <c r="AR650" s="25" t="s">
        <v>266</v>
      </c>
      <c r="AT650" s="25" t="s">
        <v>175</v>
      </c>
      <c r="AU650" s="25" t="s">
        <v>94</v>
      </c>
      <c r="AY650" s="25" t="s">
        <v>173</v>
      </c>
      <c r="BE650" s="218">
        <f>IF(N650="základní",J650,0)</f>
        <v>0</v>
      </c>
      <c r="BF650" s="218">
        <f>IF(N650="snížená",J650,0)</f>
        <v>0</v>
      </c>
      <c r="BG650" s="218">
        <f>IF(N650="zákl. přenesená",J650,0)</f>
        <v>0</v>
      </c>
      <c r="BH650" s="218">
        <f>IF(N650="sníž. přenesená",J650,0)</f>
        <v>0</v>
      </c>
      <c r="BI650" s="218">
        <f>IF(N650="nulová",J650,0)</f>
        <v>0</v>
      </c>
      <c r="BJ650" s="25" t="s">
        <v>25</v>
      </c>
      <c r="BK650" s="218">
        <f>ROUND(I650*H650,2)</f>
        <v>0</v>
      </c>
      <c r="BL650" s="25" t="s">
        <v>266</v>
      </c>
      <c r="BM650" s="25" t="s">
        <v>893</v>
      </c>
    </row>
    <row r="651" spans="2:51" s="12" customFormat="1" ht="13.5">
      <c r="B651" s="222"/>
      <c r="C651" s="223"/>
      <c r="D651" s="219" t="s">
        <v>184</v>
      </c>
      <c r="E651" s="224" t="s">
        <v>84</v>
      </c>
      <c r="F651" s="225" t="s">
        <v>894</v>
      </c>
      <c r="G651" s="223"/>
      <c r="H651" s="226" t="s">
        <v>84</v>
      </c>
      <c r="I651" s="227"/>
      <c r="J651" s="223"/>
      <c r="K651" s="223"/>
      <c r="L651" s="228"/>
      <c r="M651" s="229"/>
      <c r="N651" s="230"/>
      <c r="O651" s="230"/>
      <c r="P651" s="230"/>
      <c r="Q651" s="230"/>
      <c r="R651" s="230"/>
      <c r="S651" s="230"/>
      <c r="T651" s="231"/>
      <c r="AT651" s="232" t="s">
        <v>184</v>
      </c>
      <c r="AU651" s="232" t="s">
        <v>94</v>
      </c>
      <c r="AV651" s="12" t="s">
        <v>25</v>
      </c>
      <c r="AW651" s="12" t="s">
        <v>48</v>
      </c>
      <c r="AX651" s="12" t="s">
        <v>86</v>
      </c>
      <c r="AY651" s="232" t="s">
        <v>173</v>
      </c>
    </row>
    <row r="652" spans="2:51" s="13" customFormat="1" ht="13.5">
      <c r="B652" s="233"/>
      <c r="C652" s="234"/>
      <c r="D652" s="219" t="s">
        <v>184</v>
      </c>
      <c r="E652" s="235" t="s">
        <v>84</v>
      </c>
      <c r="F652" s="236" t="s">
        <v>895</v>
      </c>
      <c r="G652" s="234"/>
      <c r="H652" s="237">
        <v>16.1</v>
      </c>
      <c r="I652" s="238"/>
      <c r="J652" s="234"/>
      <c r="K652" s="234"/>
      <c r="L652" s="239"/>
      <c r="M652" s="240"/>
      <c r="N652" s="241"/>
      <c r="O652" s="241"/>
      <c r="P652" s="241"/>
      <c r="Q652" s="241"/>
      <c r="R652" s="241"/>
      <c r="S652" s="241"/>
      <c r="T652" s="242"/>
      <c r="AT652" s="243" t="s">
        <v>184</v>
      </c>
      <c r="AU652" s="243" t="s">
        <v>94</v>
      </c>
      <c r="AV652" s="13" t="s">
        <v>94</v>
      </c>
      <c r="AW652" s="13" t="s">
        <v>48</v>
      </c>
      <c r="AX652" s="13" t="s">
        <v>86</v>
      </c>
      <c r="AY652" s="243" t="s">
        <v>173</v>
      </c>
    </row>
    <row r="653" spans="2:51" s="13" customFormat="1" ht="13.5">
      <c r="B653" s="233"/>
      <c r="C653" s="234"/>
      <c r="D653" s="219" t="s">
        <v>184</v>
      </c>
      <c r="E653" s="235" t="s">
        <v>84</v>
      </c>
      <c r="F653" s="236" t="s">
        <v>896</v>
      </c>
      <c r="G653" s="234"/>
      <c r="H653" s="237">
        <v>14.6</v>
      </c>
      <c r="I653" s="238"/>
      <c r="J653" s="234"/>
      <c r="K653" s="234"/>
      <c r="L653" s="239"/>
      <c r="M653" s="240"/>
      <c r="N653" s="241"/>
      <c r="O653" s="241"/>
      <c r="P653" s="241"/>
      <c r="Q653" s="241"/>
      <c r="R653" s="241"/>
      <c r="S653" s="241"/>
      <c r="T653" s="242"/>
      <c r="AT653" s="243" t="s">
        <v>184</v>
      </c>
      <c r="AU653" s="243" t="s">
        <v>94</v>
      </c>
      <c r="AV653" s="13" t="s">
        <v>94</v>
      </c>
      <c r="AW653" s="13" t="s">
        <v>48</v>
      </c>
      <c r="AX653" s="13" t="s">
        <v>86</v>
      </c>
      <c r="AY653" s="243" t="s">
        <v>173</v>
      </c>
    </row>
    <row r="654" spans="2:51" s="14" customFormat="1" ht="13.5">
      <c r="B654" s="244"/>
      <c r="C654" s="245"/>
      <c r="D654" s="219" t="s">
        <v>184</v>
      </c>
      <c r="E654" s="246" t="s">
        <v>84</v>
      </c>
      <c r="F654" s="247" t="s">
        <v>188</v>
      </c>
      <c r="G654" s="245"/>
      <c r="H654" s="248">
        <v>30.7</v>
      </c>
      <c r="I654" s="249"/>
      <c r="J654" s="245"/>
      <c r="K654" s="245"/>
      <c r="L654" s="250"/>
      <c r="M654" s="251"/>
      <c r="N654" s="252"/>
      <c r="O654" s="252"/>
      <c r="P654" s="252"/>
      <c r="Q654" s="252"/>
      <c r="R654" s="252"/>
      <c r="S654" s="252"/>
      <c r="T654" s="253"/>
      <c r="AT654" s="254" t="s">
        <v>184</v>
      </c>
      <c r="AU654" s="254" t="s">
        <v>94</v>
      </c>
      <c r="AV654" s="14" t="s">
        <v>189</v>
      </c>
      <c r="AW654" s="14" t="s">
        <v>48</v>
      </c>
      <c r="AX654" s="14" t="s">
        <v>86</v>
      </c>
      <c r="AY654" s="254" t="s">
        <v>173</v>
      </c>
    </row>
    <row r="655" spans="2:51" s="12" customFormat="1" ht="13.5">
      <c r="B655" s="222"/>
      <c r="C655" s="223"/>
      <c r="D655" s="219" t="s">
        <v>184</v>
      </c>
      <c r="E655" s="224" t="s">
        <v>84</v>
      </c>
      <c r="F655" s="225" t="s">
        <v>897</v>
      </c>
      <c r="G655" s="223"/>
      <c r="H655" s="226" t="s">
        <v>84</v>
      </c>
      <c r="I655" s="227"/>
      <c r="J655" s="223"/>
      <c r="K655" s="223"/>
      <c r="L655" s="228"/>
      <c r="M655" s="229"/>
      <c r="N655" s="230"/>
      <c r="O655" s="230"/>
      <c r="P655" s="230"/>
      <c r="Q655" s="230"/>
      <c r="R655" s="230"/>
      <c r="S655" s="230"/>
      <c r="T655" s="231"/>
      <c r="AT655" s="232" t="s">
        <v>184</v>
      </c>
      <c r="AU655" s="232" t="s">
        <v>94</v>
      </c>
      <c r="AV655" s="12" t="s">
        <v>25</v>
      </c>
      <c r="AW655" s="12" t="s">
        <v>48</v>
      </c>
      <c r="AX655" s="12" t="s">
        <v>86</v>
      </c>
      <c r="AY655" s="232" t="s">
        <v>173</v>
      </c>
    </row>
    <row r="656" spans="2:51" s="13" customFormat="1" ht="13.5">
      <c r="B656" s="233"/>
      <c r="C656" s="234"/>
      <c r="D656" s="219" t="s">
        <v>184</v>
      </c>
      <c r="E656" s="235" t="s">
        <v>84</v>
      </c>
      <c r="F656" s="236" t="s">
        <v>898</v>
      </c>
      <c r="G656" s="234"/>
      <c r="H656" s="237">
        <v>14</v>
      </c>
      <c r="I656" s="238"/>
      <c r="J656" s="234"/>
      <c r="K656" s="234"/>
      <c r="L656" s="239"/>
      <c r="M656" s="240"/>
      <c r="N656" s="241"/>
      <c r="O656" s="241"/>
      <c r="P656" s="241"/>
      <c r="Q656" s="241"/>
      <c r="R656" s="241"/>
      <c r="S656" s="241"/>
      <c r="T656" s="242"/>
      <c r="AT656" s="243" t="s">
        <v>184</v>
      </c>
      <c r="AU656" s="243" t="s">
        <v>94</v>
      </c>
      <c r="AV656" s="13" t="s">
        <v>94</v>
      </c>
      <c r="AW656" s="13" t="s">
        <v>48</v>
      </c>
      <c r="AX656" s="13" t="s">
        <v>86</v>
      </c>
      <c r="AY656" s="243" t="s">
        <v>173</v>
      </c>
    </row>
    <row r="657" spans="2:51" s="13" customFormat="1" ht="13.5">
      <c r="B657" s="233"/>
      <c r="C657" s="234"/>
      <c r="D657" s="219" t="s">
        <v>184</v>
      </c>
      <c r="E657" s="235" t="s">
        <v>84</v>
      </c>
      <c r="F657" s="236" t="s">
        <v>899</v>
      </c>
      <c r="G657" s="234"/>
      <c r="H657" s="237">
        <v>14</v>
      </c>
      <c r="I657" s="238"/>
      <c r="J657" s="234"/>
      <c r="K657" s="234"/>
      <c r="L657" s="239"/>
      <c r="M657" s="240"/>
      <c r="N657" s="241"/>
      <c r="O657" s="241"/>
      <c r="P657" s="241"/>
      <c r="Q657" s="241"/>
      <c r="R657" s="241"/>
      <c r="S657" s="241"/>
      <c r="T657" s="242"/>
      <c r="AT657" s="243" t="s">
        <v>184</v>
      </c>
      <c r="AU657" s="243" t="s">
        <v>94</v>
      </c>
      <c r="AV657" s="13" t="s">
        <v>94</v>
      </c>
      <c r="AW657" s="13" t="s">
        <v>48</v>
      </c>
      <c r="AX657" s="13" t="s">
        <v>86</v>
      </c>
      <c r="AY657" s="243" t="s">
        <v>173</v>
      </c>
    </row>
    <row r="658" spans="2:51" s="13" customFormat="1" ht="13.5">
      <c r="B658" s="233"/>
      <c r="C658" s="234"/>
      <c r="D658" s="219" t="s">
        <v>184</v>
      </c>
      <c r="E658" s="235" t="s">
        <v>84</v>
      </c>
      <c r="F658" s="236" t="s">
        <v>900</v>
      </c>
      <c r="G658" s="234"/>
      <c r="H658" s="237">
        <v>14</v>
      </c>
      <c r="I658" s="238"/>
      <c r="J658" s="234"/>
      <c r="K658" s="234"/>
      <c r="L658" s="239"/>
      <c r="M658" s="240"/>
      <c r="N658" s="241"/>
      <c r="O658" s="241"/>
      <c r="P658" s="241"/>
      <c r="Q658" s="241"/>
      <c r="R658" s="241"/>
      <c r="S658" s="241"/>
      <c r="T658" s="242"/>
      <c r="AT658" s="243" t="s">
        <v>184</v>
      </c>
      <c r="AU658" s="243" t="s">
        <v>94</v>
      </c>
      <c r="AV658" s="13" t="s">
        <v>94</v>
      </c>
      <c r="AW658" s="13" t="s">
        <v>48</v>
      </c>
      <c r="AX658" s="13" t="s">
        <v>86</v>
      </c>
      <c r="AY658" s="243" t="s">
        <v>173</v>
      </c>
    </row>
    <row r="659" spans="2:51" s="13" customFormat="1" ht="13.5">
      <c r="B659" s="233"/>
      <c r="C659" s="234"/>
      <c r="D659" s="219" t="s">
        <v>184</v>
      </c>
      <c r="E659" s="235" t="s">
        <v>84</v>
      </c>
      <c r="F659" s="236" t="s">
        <v>901</v>
      </c>
      <c r="G659" s="234"/>
      <c r="H659" s="237">
        <v>12.8</v>
      </c>
      <c r="I659" s="238"/>
      <c r="J659" s="234"/>
      <c r="K659" s="234"/>
      <c r="L659" s="239"/>
      <c r="M659" s="240"/>
      <c r="N659" s="241"/>
      <c r="O659" s="241"/>
      <c r="P659" s="241"/>
      <c r="Q659" s="241"/>
      <c r="R659" s="241"/>
      <c r="S659" s="241"/>
      <c r="T659" s="242"/>
      <c r="AT659" s="243" t="s">
        <v>184</v>
      </c>
      <c r="AU659" s="243" t="s">
        <v>94</v>
      </c>
      <c r="AV659" s="13" t="s">
        <v>94</v>
      </c>
      <c r="AW659" s="13" t="s">
        <v>48</v>
      </c>
      <c r="AX659" s="13" t="s">
        <v>86</v>
      </c>
      <c r="AY659" s="243" t="s">
        <v>173</v>
      </c>
    </row>
    <row r="660" spans="2:51" s="13" customFormat="1" ht="13.5">
      <c r="B660" s="233"/>
      <c r="C660" s="234"/>
      <c r="D660" s="219" t="s">
        <v>184</v>
      </c>
      <c r="E660" s="235" t="s">
        <v>84</v>
      </c>
      <c r="F660" s="236" t="s">
        <v>902</v>
      </c>
      <c r="G660" s="234"/>
      <c r="H660" s="237">
        <v>12.8</v>
      </c>
      <c r="I660" s="238"/>
      <c r="J660" s="234"/>
      <c r="K660" s="234"/>
      <c r="L660" s="239"/>
      <c r="M660" s="240"/>
      <c r="N660" s="241"/>
      <c r="O660" s="241"/>
      <c r="P660" s="241"/>
      <c r="Q660" s="241"/>
      <c r="R660" s="241"/>
      <c r="S660" s="241"/>
      <c r="T660" s="242"/>
      <c r="AT660" s="243" t="s">
        <v>184</v>
      </c>
      <c r="AU660" s="243" t="s">
        <v>94</v>
      </c>
      <c r="AV660" s="13" t="s">
        <v>94</v>
      </c>
      <c r="AW660" s="13" t="s">
        <v>48</v>
      </c>
      <c r="AX660" s="13" t="s">
        <v>86</v>
      </c>
      <c r="AY660" s="243" t="s">
        <v>173</v>
      </c>
    </row>
    <row r="661" spans="2:51" s="14" customFormat="1" ht="13.5">
      <c r="B661" s="244"/>
      <c r="C661" s="245"/>
      <c r="D661" s="219" t="s">
        <v>184</v>
      </c>
      <c r="E661" s="246" t="s">
        <v>84</v>
      </c>
      <c r="F661" s="247" t="s">
        <v>188</v>
      </c>
      <c r="G661" s="245"/>
      <c r="H661" s="248">
        <v>67.6</v>
      </c>
      <c r="I661" s="249"/>
      <c r="J661" s="245"/>
      <c r="K661" s="245"/>
      <c r="L661" s="250"/>
      <c r="M661" s="251"/>
      <c r="N661" s="252"/>
      <c r="O661" s="252"/>
      <c r="P661" s="252"/>
      <c r="Q661" s="252"/>
      <c r="R661" s="252"/>
      <c r="S661" s="252"/>
      <c r="T661" s="253"/>
      <c r="AT661" s="254" t="s">
        <v>184</v>
      </c>
      <c r="AU661" s="254" t="s">
        <v>94</v>
      </c>
      <c r="AV661" s="14" t="s">
        <v>189</v>
      </c>
      <c r="AW661" s="14" t="s">
        <v>48</v>
      </c>
      <c r="AX661" s="14" t="s">
        <v>86</v>
      </c>
      <c r="AY661" s="254" t="s">
        <v>173</v>
      </c>
    </row>
    <row r="662" spans="2:51" s="15" customFormat="1" ht="13.5">
      <c r="B662" s="255"/>
      <c r="C662" s="256"/>
      <c r="D662" s="257" t="s">
        <v>184</v>
      </c>
      <c r="E662" s="258" t="s">
        <v>84</v>
      </c>
      <c r="F662" s="259" t="s">
        <v>190</v>
      </c>
      <c r="G662" s="256"/>
      <c r="H662" s="260">
        <v>98.3</v>
      </c>
      <c r="I662" s="261"/>
      <c r="J662" s="256"/>
      <c r="K662" s="256"/>
      <c r="L662" s="262"/>
      <c r="M662" s="263"/>
      <c r="N662" s="264"/>
      <c r="O662" s="264"/>
      <c r="P662" s="264"/>
      <c r="Q662" s="264"/>
      <c r="R662" s="264"/>
      <c r="S662" s="264"/>
      <c r="T662" s="265"/>
      <c r="AT662" s="266" t="s">
        <v>184</v>
      </c>
      <c r="AU662" s="266" t="s">
        <v>94</v>
      </c>
      <c r="AV662" s="15" t="s">
        <v>180</v>
      </c>
      <c r="AW662" s="15" t="s">
        <v>48</v>
      </c>
      <c r="AX662" s="15" t="s">
        <v>25</v>
      </c>
      <c r="AY662" s="266" t="s">
        <v>173</v>
      </c>
    </row>
    <row r="663" spans="2:65" s="1" customFormat="1" ht="31.5" customHeight="1">
      <c r="B663" s="43"/>
      <c r="C663" s="207" t="s">
        <v>903</v>
      </c>
      <c r="D663" s="207" t="s">
        <v>175</v>
      </c>
      <c r="E663" s="208" t="s">
        <v>904</v>
      </c>
      <c r="F663" s="209" t="s">
        <v>905</v>
      </c>
      <c r="G663" s="210" t="s">
        <v>374</v>
      </c>
      <c r="H663" s="211">
        <v>78.5</v>
      </c>
      <c r="I663" s="212"/>
      <c r="J663" s="213">
        <f>ROUND(I663*H663,2)</f>
        <v>0</v>
      </c>
      <c r="K663" s="209" t="s">
        <v>179</v>
      </c>
      <c r="L663" s="63"/>
      <c r="M663" s="214" t="s">
        <v>84</v>
      </c>
      <c r="N663" s="215" t="s">
        <v>56</v>
      </c>
      <c r="O663" s="44"/>
      <c r="P663" s="216">
        <f>O663*H663</f>
        <v>0</v>
      </c>
      <c r="Q663" s="216">
        <v>0.00174</v>
      </c>
      <c r="R663" s="216">
        <f>Q663*H663</f>
        <v>0.13659</v>
      </c>
      <c r="S663" s="216">
        <v>0</v>
      </c>
      <c r="T663" s="217">
        <f>S663*H663</f>
        <v>0</v>
      </c>
      <c r="AR663" s="25" t="s">
        <v>266</v>
      </c>
      <c r="AT663" s="25" t="s">
        <v>175</v>
      </c>
      <c r="AU663" s="25" t="s">
        <v>94</v>
      </c>
      <c r="AY663" s="25" t="s">
        <v>173</v>
      </c>
      <c r="BE663" s="218">
        <f>IF(N663="základní",J663,0)</f>
        <v>0</v>
      </c>
      <c r="BF663" s="218">
        <f>IF(N663="snížená",J663,0)</f>
        <v>0</v>
      </c>
      <c r="BG663" s="218">
        <f>IF(N663="zákl. přenesená",J663,0)</f>
        <v>0</v>
      </c>
      <c r="BH663" s="218">
        <f>IF(N663="sníž. přenesená",J663,0)</f>
        <v>0</v>
      </c>
      <c r="BI663" s="218">
        <f>IF(N663="nulová",J663,0)</f>
        <v>0</v>
      </c>
      <c r="BJ663" s="25" t="s">
        <v>25</v>
      </c>
      <c r="BK663" s="218">
        <f>ROUND(I663*H663,2)</f>
        <v>0</v>
      </c>
      <c r="BL663" s="25" t="s">
        <v>266</v>
      </c>
      <c r="BM663" s="25" t="s">
        <v>906</v>
      </c>
    </row>
    <row r="664" spans="2:51" s="12" customFormat="1" ht="13.5">
      <c r="B664" s="222"/>
      <c r="C664" s="223"/>
      <c r="D664" s="219" t="s">
        <v>184</v>
      </c>
      <c r="E664" s="224" t="s">
        <v>84</v>
      </c>
      <c r="F664" s="225" t="s">
        <v>907</v>
      </c>
      <c r="G664" s="223"/>
      <c r="H664" s="226" t="s">
        <v>84</v>
      </c>
      <c r="I664" s="227"/>
      <c r="J664" s="223"/>
      <c r="K664" s="223"/>
      <c r="L664" s="228"/>
      <c r="M664" s="229"/>
      <c r="N664" s="230"/>
      <c r="O664" s="230"/>
      <c r="P664" s="230"/>
      <c r="Q664" s="230"/>
      <c r="R664" s="230"/>
      <c r="S664" s="230"/>
      <c r="T664" s="231"/>
      <c r="AT664" s="232" t="s">
        <v>184</v>
      </c>
      <c r="AU664" s="232" t="s">
        <v>94</v>
      </c>
      <c r="AV664" s="12" t="s">
        <v>25</v>
      </c>
      <c r="AW664" s="12" t="s">
        <v>48</v>
      </c>
      <c r="AX664" s="12" t="s">
        <v>86</v>
      </c>
      <c r="AY664" s="232" t="s">
        <v>173</v>
      </c>
    </row>
    <row r="665" spans="2:51" s="13" customFormat="1" ht="13.5">
      <c r="B665" s="233"/>
      <c r="C665" s="234"/>
      <c r="D665" s="219" t="s">
        <v>184</v>
      </c>
      <c r="E665" s="235" t="s">
        <v>84</v>
      </c>
      <c r="F665" s="236" t="s">
        <v>887</v>
      </c>
      <c r="G665" s="234"/>
      <c r="H665" s="237">
        <v>31.2</v>
      </c>
      <c r="I665" s="238"/>
      <c r="J665" s="234"/>
      <c r="K665" s="234"/>
      <c r="L665" s="239"/>
      <c r="M665" s="240"/>
      <c r="N665" s="241"/>
      <c r="O665" s="241"/>
      <c r="P665" s="241"/>
      <c r="Q665" s="241"/>
      <c r="R665" s="241"/>
      <c r="S665" s="241"/>
      <c r="T665" s="242"/>
      <c r="AT665" s="243" t="s">
        <v>184</v>
      </c>
      <c r="AU665" s="243" t="s">
        <v>94</v>
      </c>
      <c r="AV665" s="13" t="s">
        <v>94</v>
      </c>
      <c r="AW665" s="13" t="s">
        <v>48</v>
      </c>
      <c r="AX665" s="13" t="s">
        <v>86</v>
      </c>
      <c r="AY665" s="243" t="s">
        <v>173</v>
      </c>
    </row>
    <row r="666" spans="2:51" s="13" customFormat="1" ht="13.5">
      <c r="B666" s="233"/>
      <c r="C666" s="234"/>
      <c r="D666" s="219" t="s">
        <v>184</v>
      </c>
      <c r="E666" s="235" t="s">
        <v>84</v>
      </c>
      <c r="F666" s="236" t="s">
        <v>888</v>
      </c>
      <c r="G666" s="234"/>
      <c r="H666" s="237">
        <v>31.2</v>
      </c>
      <c r="I666" s="238"/>
      <c r="J666" s="234"/>
      <c r="K666" s="234"/>
      <c r="L666" s="239"/>
      <c r="M666" s="240"/>
      <c r="N666" s="241"/>
      <c r="O666" s="241"/>
      <c r="P666" s="241"/>
      <c r="Q666" s="241"/>
      <c r="R666" s="241"/>
      <c r="S666" s="241"/>
      <c r="T666" s="242"/>
      <c r="AT666" s="243" t="s">
        <v>184</v>
      </c>
      <c r="AU666" s="243" t="s">
        <v>94</v>
      </c>
      <c r="AV666" s="13" t="s">
        <v>94</v>
      </c>
      <c r="AW666" s="13" t="s">
        <v>48</v>
      </c>
      <c r="AX666" s="13" t="s">
        <v>86</v>
      </c>
      <c r="AY666" s="243" t="s">
        <v>173</v>
      </c>
    </row>
    <row r="667" spans="2:51" s="13" customFormat="1" ht="13.5">
      <c r="B667" s="233"/>
      <c r="C667" s="234"/>
      <c r="D667" s="219" t="s">
        <v>184</v>
      </c>
      <c r="E667" s="235" t="s">
        <v>84</v>
      </c>
      <c r="F667" s="236" t="s">
        <v>889</v>
      </c>
      <c r="G667" s="234"/>
      <c r="H667" s="237">
        <v>16.1</v>
      </c>
      <c r="I667" s="238"/>
      <c r="J667" s="234"/>
      <c r="K667" s="234"/>
      <c r="L667" s="239"/>
      <c r="M667" s="240"/>
      <c r="N667" s="241"/>
      <c r="O667" s="241"/>
      <c r="P667" s="241"/>
      <c r="Q667" s="241"/>
      <c r="R667" s="241"/>
      <c r="S667" s="241"/>
      <c r="T667" s="242"/>
      <c r="AT667" s="243" t="s">
        <v>184</v>
      </c>
      <c r="AU667" s="243" t="s">
        <v>94</v>
      </c>
      <c r="AV667" s="13" t="s">
        <v>94</v>
      </c>
      <c r="AW667" s="13" t="s">
        <v>48</v>
      </c>
      <c r="AX667" s="13" t="s">
        <v>86</v>
      </c>
      <c r="AY667" s="243" t="s">
        <v>173</v>
      </c>
    </row>
    <row r="668" spans="2:51" s="14" customFormat="1" ht="13.5">
      <c r="B668" s="244"/>
      <c r="C668" s="245"/>
      <c r="D668" s="219" t="s">
        <v>184</v>
      </c>
      <c r="E668" s="246" t="s">
        <v>84</v>
      </c>
      <c r="F668" s="247" t="s">
        <v>188</v>
      </c>
      <c r="G668" s="245"/>
      <c r="H668" s="248">
        <v>78.5</v>
      </c>
      <c r="I668" s="249"/>
      <c r="J668" s="245"/>
      <c r="K668" s="245"/>
      <c r="L668" s="250"/>
      <c r="M668" s="251"/>
      <c r="N668" s="252"/>
      <c r="O668" s="252"/>
      <c r="P668" s="252"/>
      <c r="Q668" s="252"/>
      <c r="R668" s="252"/>
      <c r="S668" s="252"/>
      <c r="T668" s="253"/>
      <c r="AT668" s="254" t="s">
        <v>184</v>
      </c>
      <c r="AU668" s="254" t="s">
        <v>94</v>
      </c>
      <c r="AV668" s="14" t="s">
        <v>189</v>
      </c>
      <c r="AW668" s="14" t="s">
        <v>48</v>
      </c>
      <c r="AX668" s="14" t="s">
        <v>86</v>
      </c>
      <c r="AY668" s="254" t="s">
        <v>173</v>
      </c>
    </row>
    <row r="669" spans="2:51" s="15" customFormat="1" ht="13.5">
      <c r="B669" s="255"/>
      <c r="C669" s="256"/>
      <c r="D669" s="257" t="s">
        <v>184</v>
      </c>
      <c r="E669" s="258" t="s">
        <v>84</v>
      </c>
      <c r="F669" s="259" t="s">
        <v>190</v>
      </c>
      <c r="G669" s="256"/>
      <c r="H669" s="260">
        <v>78.5</v>
      </c>
      <c r="I669" s="261"/>
      <c r="J669" s="256"/>
      <c r="K669" s="256"/>
      <c r="L669" s="262"/>
      <c r="M669" s="263"/>
      <c r="N669" s="264"/>
      <c r="O669" s="264"/>
      <c r="P669" s="264"/>
      <c r="Q669" s="264"/>
      <c r="R669" s="264"/>
      <c r="S669" s="264"/>
      <c r="T669" s="265"/>
      <c r="AT669" s="266" t="s">
        <v>184</v>
      </c>
      <c r="AU669" s="266" t="s">
        <v>94</v>
      </c>
      <c r="AV669" s="15" t="s">
        <v>180</v>
      </c>
      <c r="AW669" s="15" t="s">
        <v>48</v>
      </c>
      <c r="AX669" s="15" t="s">
        <v>25</v>
      </c>
      <c r="AY669" s="266" t="s">
        <v>173</v>
      </c>
    </row>
    <row r="670" spans="2:65" s="1" customFormat="1" ht="31.5" customHeight="1">
      <c r="B670" s="43"/>
      <c r="C670" s="207" t="s">
        <v>908</v>
      </c>
      <c r="D670" s="207" t="s">
        <v>175</v>
      </c>
      <c r="E670" s="208" t="s">
        <v>909</v>
      </c>
      <c r="F670" s="209" t="s">
        <v>910</v>
      </c>
      <c r="G670" s="210" t="s">
        <v>374</v>
      </c>
      <c r="H670" s="211">
        <v>68</v>
      </c>
      <c r="I670" s="212"/>
      <c r="J670" s="213">
        <f>ROUND(I670*H670,2)</f>
        <v>0</v>
      </c>
      <c r="K670" s="209" t="s">
        <v>179</v>
      </c>
      <c r="L670" s="63"/>
      <c r="M670" s="214" t="s">
        <v>84</v>
      </c>
      <c r="N670" s="215" t="s">
        <v>56</v>
      </c>
      <c r="O670" s="44"/>
      <c r="P670" s="216">
        <f>O670*H670</f>
        <v>0</v>
      </c>
      <c r="Q670" s="216">
        <v>0.00286</v>
      </c>
      <c r="R670" s="216">
        <f>Q670*H670</f>
        <v>0.19448000000000001</v>
      </c>
      <c r="S670" s="216">
        <v>0</v>
      </c>
      <c r="T670" s="217">
        <f>S670*H670</f>
        <v>0</v>
      </c>
      <c r="AR670" s="25" t="s">
        <v>266</v>
      </c>
      <c r="AT670" s="25" t="s">
        <v>175</v>
      </c>
      <c r="AU670" s="25" t="s">
        <v>94</v>
      </c>
      <c r="AY670" s="25" t="s">
        <v>173</v>
      </c>
      <c r="BE670" s="218">
        <f>IF(N670="základní",J670,0)</f>
        <v>0</v>
      </c>
      <c r="BF670" s="218">
        <f>IF(N670="snížená",J670,0)</f>
        <v>0</v>
      </c>
      <c r="BG670" s="218">
        <f>IF(N670="zákl. přenesená",J670,0)</f>
        <v>0</v>
      </c>
      <c r="BH670" s="218">
        <f>IF(N670="sníž. přenesená",J670,0)</f>
        <v>0</v>
      </c>
      <c r="BI670" s="218">
        <f>IF(N670="nulová",J670,0)</f>
        <v>0</v>
      </c>
      <c r="BJ670" s="25" t="s">
        <v>25</v>
      </c>
      <c r="BK670" s="218">
        <f>ROUND(I670*H670,2)</f>
        <v>0</v>
      </c>
      <c r="BL670" s="25" t="s">
        <v>266</v>
      </c>
      <c r="BM670" s="25" t="s">
        <v>911</v>
      </c>
    </row>
    <row r="671" spans="2:51" s="12" customFormat="1" ht="13.5">
      <c r="B671" s="222"/>
      <c r="C671" s="223"/>
      <c r="D671" s="219" t="s">
        <v>184</v>
      </c>
      <c r="E671" s="224" t="s">
        <v>84</v>
      </c>
      <c r="F671" s="225" t="s">
        <v>912</v>
      </c>
      <c r="G671" s="223"/>
      <c r="H671" s="226" t="s">
        <v>84</v>
      </c>
      <c r="I671" s="227"/>
      <c r="J671" s="223"/>
      <c r="K671" s="223"/>
      <c r="L671" s="228"/>
      <c r="M671" s="229"/>
      <c r="N671" s="230"/>
      <c r="O671" s="230"/>
      <c r="P671" s="230"/>
      <c r="Q671" s="230"/>
      <c r="R671" s="230"/>
      <c r="S671" s="230"/>
      <c r="T671" s="231"/>
      <c r="AT671" s="232" t="s">
        <v>184</v>
      </c>
      <c r="AU671" s="232" t="s">
        <v>94</v>
      </c>
      <c r="AV671" s="12" t="s">
        <v>25</v>
      </c>
      <c r="AW671" s="12" t="s">
        <v>48</v>
      </c>
      <c r="AX671" s="12" t="s">
        <v>86</v>
      </c>
      <c r="AY671" s="232" t="s">
        <v>173</v>
      </c>
    </row>
    <row r="672" spans="2:51" s="13" customFormat="1" ht="13.5">
      <c r="B672" s="233"/>
      <c r="C672" s="234"/>
      <c r="D672" s="219" t="s">
        <v>184</v>
      </c>
      <c r="E672" s="235" t="s">
        <v>84</v>
      </c>
      <c r="F672" s="236" t="s">
        <v>913</v>
      </c>
      <c r="G672" s="234"/>
      <c r="H672" s="237">
        <v>5.5</v>
      </c>
      <c r="I672" s="238"/>
      <c r="J672" s="234"/>
      <c r="K672" s="234"/>
      <c r="L672" s="239"/>
      <c r="M672" s="240"/>
      <c r="N672" s="241"/>
      <c r="O672" s="241"/>
      <c r="P672" s="241"/>
      <c r="Q672" s="241"/>
      <c r="R672" s="241"/>
      <c r="S672" s="241"/>
      <c r="T672" s="242"/>
      <c r="AT672" s="243" t="s">
        <v>184</v>
      </c>
      <c r="AU672" s="243" t="s">
        <v>94</v>
      </c>
      <c r="AV672" s="13" t="s">
        <v>94</v>
      </c>
      <c r="AW672" s="13" t="s">
        <v>48</v>
      </c>
      <c r="AX672" s="13" t="s">
        <v>86</v>
      </c>
      <c r="AY672" s="243" t="s">
        <v>173</v>
      </c>
    </row>
    <row r="673" spans="2:51" s="13" customFormat="1" ht="13.5">
      <c r="B673" s="233"/>
      <c r="C673" s="234"/>
      <c r="D673" s="219" t="s">
        <v>184</v>
      </c>
      <c r="E673" s="235" t="s">
        <v>84</v>
      </c>
      <c r="F673" s="236" t="s">
        <v>914</v>
      </c>
      <c r="G673" s="234"/>
      <c r="H673" s="237">
        <v>5.5</v>
      </c>
      <c r="I673" s="238"/>
      <c r="J673" s="234"/>
      <c r="K673" s="234"/>
      <c r="L673" s="239"/>
      <c r="M673" s="240"/>
      <c r="N673" s="241"/>
      <c r="O673" s="241"/>
      <c r="P673" s="241"/>
      <c r="Q673" s="241"/>
      <c r="R673" s="241"/>
      <c r="S673" s="241"/>
      <c r="T673" s="242"/>
      <c r="AT673" s="243" t="s">
        <v>184</v>
      </c>
      <c r="AU673" s="243" t="s">
        <v>94</v>
      </c>
      <c r="AV673" s="13" t="s">
        <v>94</v>
      </c>
      <c r="AW673" s="13" t="s">
        <v>48</v>
      </c>
      <c r="AX673" s="13" t="s">
        <v>86</v>
      </c>
      <c r="AY673" s="243" t="s">
        <v>173</v>
      </c>
    </row>
    <row r="674" spans="2:51" s="13" customFormat="1" ht="13.5">
      <c r="B674" s="233"/>
      <c r="C674" s="234"/>
      <c r="D674" s="219" t="s">
        <v>184</v>
      </c>
      <c r="E674" s="235" t="s">
        <v>84</v>
      </c>
      <c r="F674" s="236" t="s">
        <v>915</v>
      </c>
      <c r="G674" s="234"/>
      <c r="H674" s="237">
        <v>11</v>
      </c>
      <c r="I674" s="238"/>
      <c r="J674" s="234"/>
      <c r="K674" s="234"/>
      <c r="L674" s="239"/>
      <c r="M674" s="240"/>
      <c r="N674" s="241"/>
      <c r="O674" s="241"/>
      <c r="P674" s="241"/>
      <c r="Q674" s="241"/>
      <c r="R674" s="241"/>
      <c r="S674" s="241"/>
      <c r="T674" s="242"/>
      <c r="AT674" s="243" t="s">
        <v>184</v>
      </c>
      <c r="AU674" s="243" t="s">
        <v>94</v>
      </c>
      <c r="AV674" s="13" t="s">
        <v>94</v>
      </c>
      <c r="AW674" s="13" t="s">
        <v>48</v>
      </c>
      <c r="AX674" s="13" t="s">
        <v>86</v>
      </c>
      <c r="AY674" s="243" t="s">
        <v>173</v>
      </c>
    </row>
    <row r="675" spans="2:51" s="14" customFormat="1" ht="13.5">
      <c r="B675" s="244"/>
      <c r="C675" s="245"/>
      <c r="D675" s="219" t="s">
        <v>184</v>
      </c>
      <c r="E675" s="246" t="s">
        <v>84</v>
      </c>
      <c r="F675" s="247" t="s">
        <v>188</v>
      </c>
      <c r="G675" s="245"/>
      <c r="H675" s="248">
        <v>22</v>
      </c>
      <c r="I675" s="249"/>
      <c r="J675" s="245"/>
      <c r="K675" s="245"/>
      <c r="L675" s="250"/>
      <c r="M675" s="251"/>
      <c r="N675" s="252"/>
      <c r="O675" s="252"/>
      <c r="P675" s="252"/>
      <c r="Q675" s="252"/>
      <c r="R675" s="252"/>
      <c r="S675" s="252"/>
      <c r="T675" s="253"/>
      <c r="AT675" s="254" t="s">
        <v>184</v>
      </c>
      <c r="AU675" s="254" t="s">
        <v>94</v>
      </c>
      <c r="AV675" s="14" t="s">
        <v>189</v>
      </c>
      <c r="AW675" s="14" t="s">
        <v>48</v>
      </c>
      <c r="AX675" s="14" t="s">
        <v>86</v>
      </c>
      <c r="AY675" s="254" t="s">
        <v>173</v>
      </c>
    </row>
    <row r="676" spans="2:51" s="12" customFormat="1" ht="13.5">
      <c r="B676" s="222"/>
      <c r="C676" s="223"/>
      <c r="D676" s="219" t="s">
        <v>184</v>
      </c>
      <c r="E676" s="224" t="s">
        <v>84</v>
      </c>
      <c r="F676" s="225" t="s">
        <v>916</v>
      </c>
      <c r="G676" s="223"/>
      <c r="H676" s="226" t="s">
        <v>84</v>
      </c>
      <c r="I676" s="227"/>
      <c r="J676" s="223"/>
      <c r="K676" s="223"/>
      <c r="L676" s="228"/>
      <c r="M676" s="229"/>
      <c r="N676" s="230"/>
      <c r="O676" s="230"/>
      <c r="P676" s="230"/>
      <c r="Q676" s="230"/>
      <c r="R676" s="230"/>
      <c r="S676" s="230"/>
      <c r="T676" s="231"/>
      <c r="AT676" s="232" t="s">
        <v>184</v>
      </c>
      <c r="AU676" s="232" t="s">
        <v>94</v>
      </c>
      <c r="AV676" s="12" t="s">
        <v>25</v>
      </c>
      <c r="AW676" s="12" t="s">
        <v>48</v>
      </c>
      <c r="AX676" s="12" t="s">
        <v>86</v>
      </c>
      <c r="AY676" s="232" t="s">
        <v>173</v>
      </c>
    </row>
    <row r="677" spans="2:51" s="13" customFormat="1" ht="13.5">
      <c r="B677" s="233"/>
      <c r="C677" s="234"/>
      <c r="D677" s="219" t="s">
        <v>184</v>
      </c>
      <c r="E677" s="235" t="s">
        <v>84</v>
      </c>
      <c r="F677" s="236" t="s">
        <v>917</v>
      </c>
      <c r="G677" s="234"/>
      <c r="H677" s="237">
        <v>23</v>
      </c>
      <c r="I677" s="238"/>
      <c r="J677" s="234"/>
      <c r="K677" s="234"/>
      <c r="L677" s="239"/>
      <c r="M677" s="240"/>
      <c r="N677" s="241"/>
      <c r="O677" s="241"/>
      <c r="P677" s="241"/>
      <c r="Q677" s="241"/>
      <c r="R677" s="241"/>
      <c r="S677" s="241"/>
      <c r="T677" s="242"/>
      <c r="AT677" s="243" t="s">
        <v>184</v>
      </c>
      <c r="AU677" s="243" t="s">
        <v>94</v>
      </c>
      <c r="AV677" s="13" t="s">
        <v>94</v>
      </c>
      <c r="AW677" s="13" t="s">
        <v>48</v>
      </c>
      <c r="AX677" s="13" t="s">
        <v>86</v>
      </c>
      <c r="AY677" s="243" t="s">
        <v>173</v>
      </c>
    </row>
    <row r="678" spans="2:51" s="13" customFormat="1" ht="13.5">
      <c r="B678" s="233"/>
      <c r="C678" s="234"/>
      <c r="D678" s="219" t="s">
        <v>184</v>
      </c>
      <c r="E678" s="235" t="s">
        <v>84</v>
      </c>
      <c r="F678" s="236" t="s">
        <v>918</v>
      </c>
      <c r="G678" s="234"/>
      <c r="H678" s="237">
        <v>23</v>
      </c>
      <c r="I678" s="238"/>
      <c r="J678" s="234"/>
      <c r="K678" s="234"/>
      <c r="L678" s="239"/>
      <c r="M678" s="240"/>
      <c r="N678" s="241"/>
      <c r="O678" s="241"/>
      <c r="P678" s="241"/>
      <c r="Q678" s="241"/>
      <c r="R678" s="241"/>
      <c r="S678" s="241"/>
      <c r="T678" s="242"/>
      <c r="AT678" s="243" t="s">
        <v>184</v>
      </c>
      <c r="AU678" s="243" t="s">
        <v>94</v>
      </c>
      <c r="AV678" s="13" t="s">
        <v>94</v>
      </c>
      <c r="AW678" s="13" t="s">
        <v>48</v>
      </c>
      <c r="AX678" s="13" t="s">
        <v>86</v>
      </c>
      <c r="AY678" s="243" t="s">
        <v>173</v>
      </c>
    </row>
    <row r="679" spans="2:51" s="14" customFormat="1" ht="13.5">
      <c r="B679" s="244"/>
      <c r="C679" s="245"/>
      <c r="D679" s="219" t="s">
        <v>184</v>
      </c>
      <c r="E679" s="246" t="s">
        <v>84</v>
      </c>
      <c r="F679" s="247" t="s">
        <v>188</v>
      </c>
      <c r="G679" s="245"/>
      <c r="H679" s="248">
        <v>46</v>
      </c>
      <c r="I679" s="249"/>
      <c r="J679" s="245"/>
      <c r="K679" s="245"/>
      <c r="L679" s="250"/>
      <c r="M679" s="251"/>
      <c r="N679" s="252"/>
      <c r="O679" s="252"/>
      <c r="P679" s="252"/>
      <c r="Q679" s="252"/>
      <c r="R679" s="252"/>
      <c r="S679" s="252"/>
      <c r="T679" s="253"/>
      <c r="AT679" s="254" t="s">
        <v>184</v>
      </c>
      <c r="AU679" s="254" t="s">
        <v>94</v>
      </c>
      <c r="AV679" s="14" t="s">
        <v>189</v>
      </c>
      <c r="AW679" s="14" t="s">
        <v>48</v>
      </c>
      <c r="AX679" s="14" t="s">
        <v>86</v>
      </c>
      <c r="AY679" s="254" t="s">
        <v>173</v>
      </c>
    </row>
    <row r="680" spans="2:51" s="15" customFormat="1" ht="13.5">
      <c r="B680" s="255"/>
      <c r="C680" s="256"/>
      <c r="D680" s="257" t="s">
        <v>184</v>
      </c>
      <c r="E680" s="258" t="s">
        <v>84</v>
      </c>
      <c r="F680" s="259" t="s">
        <v>190</v>
      </c>
      <c r="G680" s="256"/>
      <c r="H680" s="260">
        <v>68</v>
      </c>
      <c r="I680" s="261"/>
      <c r="J680" s="256"/>
      <c r="K680" s="256"/>
      <c r="L680" s="262"/>
      <c r="M680" s="263"/>
      <c r="N680" s="264"/>
      <c r="O680" s="264"/>
      <c r="P680" s="264"/>
      <c r="Q680" s="264"/>
      <c r="R680" s="264"/>
      <c r="S680" s="264"/>
      <c r="T680" s="265"/>
      <c r="AT680" s="266" t="s">
        <v>184</v>
      </c>
      <c r="AU680" s="266" t="s">
        <v>94</v>
      </c>
      <c r="AV680" s="15" t="s">
        <v>180</v>
      </c>
      <c r="AW680" s="15" t="s">
        <v>48</v>
      </c>
      <c r="AX680" s="15" t="s">
        <v>25</v>
      </c>
      <c r="AY680" s="266" t="s">
        <v>173</v>
      </c>
    </row>
    <row r="681" spans="2:65" s="1" customFormat="1" ht="31.5" customHeight="1">
      <c r="B681" s="43"/>
      <c r="C681" s="207" t="s">
        <v>919</v>
      </c>
      <c r="D681" s="207" t="s">
        <v>175</v>
      </c>
      <c r="E681" s="208" t="s">
        <v>920</v>
      </c>
      <c r="F681" s="209" t="s">
        <v>921</v>
      </c>
      <c r="G681" s="210" t="s">
        <v>198</v>
      </c>
      <c r="H681" s="211">
        <v>1.152</v>
      </c>
      <c r="I681" s="212"/>
      <c r="J681" s="213">
        <f>ROUND(I681*H681,2)</f>
        <v>0</v>
      </c>
      <c r="K681" s="209" t="s">
        <v>179</v>
      </c>
      <c r="L681" s="63"/>
      <c r="M681" s="214" t="s">
        <v>84</v>
      </c>
      <c r="N681" s="215" t="s">
        <v>56</v>
      </c>
      <c r="O681" s="44"/>
      <c r="P681" s="216">
        <f>O681*H681</f>
        <v>0</v>
      </c>
      <c r="Q681" s="216">
        <v>0</v>
      </c>
      <c r="R681" s="216">
        <f>Q681*H681</f>
        <v>0</v>
      </c>
      <c r="S681" s="216">
        <v>0</v>
      </c>
      <c r="T681" s="217">
        <f>S681*H681</f>
        <v>0</v>
      </c>
      <c r="AR681" s="25" t="s">
        <v>266</v>
      </c>
      <c r="AT681" s="25" t="s">
        <v>175</v>
      </c>
      <c r="AU681" s="25" t="s">
        <v>94</v>
      </c>
      <c r="AY681" s="25" t="s">
        <v>173</v>
      </c>
      <c r="BE681" s="218">
        <f>IF(N681="základní",J681,0)</f>
        <v>0</v>
      </c>
      <c r="BF681" s="218">
        <f>IF(N681="snížená",J681,0)</f>
        <v>0</v>
      </c>
      <c r="BG681" s="218">
        <f>IF(N681="zákl. přenesená",J681,0)</f>
        <v>0</v>
      </c>
      <c r="BH681" s="218">
        <f>IF(N681="sníž. přenesená",J681,0)</f>
        <v>0</v>
      </c>
      <c r="BI681" s="218">
        <f>IF(N681="nulová",J681,0)</f>
        <v>0</v>
      </c>
      <c r="BJ681" s="25" t="s">
        <v>25</v>
      </c>
      <c r="BK681" s="218">
        <f>ROUND(I681*H681,2)</f>
        <v>0</v>
      </c>
      <c r="BL681" s="25" t="s">
        <v>266</v>
      </c>
      <c r="BM681" s="25" t="s">
        <v>922</v>
      </c>
    </row>
    <row r="682" spans="2:47" s="1" customFormat="1" ht="121.5">
      <c r="B682" s="43"/>
      <c r="C682" s="65"/>
      <c r="D682" s="219" t="s">
        <v>182</v>
      </c>
      <c r="E682" s="65"/>
      <c r="F682" s="220" t="s">
        <v>923</v>
      </c>
      <c r="G682" s="65"/>
      <c r="H682" s="65"/>
      <c r="I682" s="175"/>
      <c r="J682" s="65"/>
      <c r="K682" s="65"/>
      <c r="L682" s="63"/>
      <c r="M682" s="221"/>
      <c r="N682" s="44"/>
      <c r="O682" s="44"/>
      <c r="P682" s="44"/>
      <c r="Q682" s="44"/>
      <c r="R682" s="44"/>
      <c r="S682" s="44"/>
      <c r="T682" s="80"/>
      <c r="AT682" s="25" t="s">
        <v>182</v>
      </c>
      <c r="AU682" s="25" t="s">
        <v>94</v>
      </c>
    </row>
    <row r="683" spans="2:63" s="11" customFormat="1" ht="29.85" customHeight="1">
      <c r="B683" s="190"/>
      <c r="C683" s="191"/>
      <c r="D683" s="204" t="s">
        <v>85</v>
      </c>
      <c r="E683" s="205" t="s">
        <v>924</v>
      </c>
      <c r="F683" s="205" t="s">
        <v>925</v>
      </c>
      <c r="G683" s="191"/>
      <c r="H683" s="191"/>
      <c r="I683" s="194"/>
      <c r="J683" s="206">
        <f>BK683</f>
        <v>0</v>
      </c>
      <c r="K683" s="191"/>
      <c r="L683" s="196"/>
      <c r="M683" s="197"/>
      <c r="N683" s="198"/>
      <c r="O683" s="198"/>
      <c r="P683" s="199">
        <f>SUM(P684:P698)</f>
        <v>0</v>
      </c>
      <c r="Q683" s="198"/>
      <c r="R683" s="199">
        <f>SUM(R684:R698)</f>
        <v>0.4551</v>
      </c>
      <c r="S683" s="198"/>
      <c r="T683" s="200">
        <f>SUM(T684:T698)</f>
        <v>0</v>
      </c>
      <c r="AR683" s="201" t="s">
        <v>94</v>
      </c>
      <c r="AT683" s="202" t="s">
        <v>85</v>
      </c>
      <c r="AU683" s="202" t="s">
        <v>25</v>
      </c>
      <c r="AY683" s="201" t="s">
        <v>173</v>
      </c>
      <c r="BK683" s="203">
        <f>SUM(BK684:BK698)</f>
        <v>0</v>
      </c>
    </row>
    <row r="684" spans="2:65" s="1" customFormat="1" ht="22.5" customHeight="1">
      <c r="B684" s="43"/>
      <c r="C684" s="207" t="s">
        <v>926</v>
      </c>
      <c r="D684" s="207" t="s">
        <v>175</v>
      </c>
      <c r="E684" s="208" t="s">
        <v>927</v>
      </c>
      <c r="F684" s="209" t="s">
        <v>928</v>
      </c>
      <c r="G684" s="210" t="s">
        <v>265</v>
      </c>
      <c r="H684" s="211">
        <v>78</v>
      </c>
      <c r="I684" s="212"/>
      <c r="J684" s="213">
        <f>ROUND(I684*H684,2)</f>
        <v>0</v>
      </c>
      <c r="K684" s="209" t="s">
        <v>179</v>
      </c>
      <c r="L684" s="63"/>
      <c r="M684" s="214" t="s">
        <v>84</v>
      </c>
      <c r="N684" s="215" t="s">
        <v>56</v>
      </c>
      <c r="O684" s="44"/>
      <c r="P684" s="216">
        <f>O684*H684</f>
        <v>0</v>
      </c>
      <c r="Q684" s="216">
        <v>0</v>
      </c>
      <c r="R684" s="216">
        <f>Q684*H684</f>
        <v>0</v>
      </c>
      <c r="S684" s="216">
        <v>0</v>
      </c>
      <c r="T684" s="217">
        <f>S684*H684</f>
        <v>0</v>
      </c>
      <c r="AR684" s="25" t="s">
        <v>266</v>
      </c>
      <c r="AT684" s="25" t="s">
        <v>175</v>
      </c>
      <c r="AU684" s="25" t="s">
        <v>94</v>
      </c>
      <c r="AY684" s="25" t="s">
        <v>173</v>
      </c>
      <c r="BE684" s="218">
        <f>IF(N684="základní",J684,0)</f>
        <v>0</v>
      </c>
      <c r="BF684" s="218">
        <f>IF(N684="snížená",J684,0)</f>
        <v>0</v>
      </c>
      <c r="BG684" s="218">
        <f>IF(N684="zákl. přenesená",J684,0)</f>
        <v>0</v>
      </c>
      <c r="BH684" s="218">
        <f>IF(N684="sníž. přenesená",J684,0)</f>
        <v>0</v>
      </c>
      <c r="BI684" s="218">
        <f>IF(N684="nulová",J684,0)</f>
        <v>0</v>
      </c>
      <c r="BJ684" s="25" t="s">
        <v>25</v>
      </c>
      <c r="BK684" s="218">
        <f>ROUND(I684*H684,2)</f>
        <v>0</v>
      </c>
      <c r="BL684" s="25" t="s">
        <v>266</v>
      </c>
      <c r="BM684" s="25" t="s">
        <v>929</v>
      </c>
    </row>
    <row r="685" spans="2:51" s="12" customFormat="1" ht="13.5">
      <c r="B685" s="222"/>
      <c r="C685" s="223"/>
      <c r="D685" s="219" t="s">
        <v>184</v>
      </c>
      <c r="E685" s="224" t="s">
        <v>84</v>
      </c>
      <c r="F685" s="225" t="s">
        <v>877</v>
      </c>
      <c r="G685" s="223"/>
      <c r="H685" s="226" t="s">
        <v>84</v>
      </c>
      <c r="I685" s="227"/>
      <c r="J685" s="223"/>
      <c r="K685" s="223"/>
      <c r="L685" s="228"/>
      <c r="M685" s="229"/>
      <c r="N685" s="230"/>
      <c r="O685" s="230"/>
      <c r="P685" s="230"/>
      <c r="Q685" s="230"/>
      <c r="R685" s="230"/>
      <c r="S685" s="230"/>
      <c r="T685" s="231"/>
      <c r="AT685" s="232" t="s">
        <v>184</v>
      </c>
      <c r="AU685" s="232" t="s">
        <v>94</v>
      </c>
      <c r="AV685" s="12" t="s">
        <v>25</v>
      </c>
      <c r="AW685" s="12" t="s">
        <v>48</v>
      </c>
      <c r="AX685" s="12" t="s">
        <v>86</v>
      </c>
      <c r="AY685" s="232" t="s">
        <v>173</v>
      </c>
    </row>
    <row r="686" spans="2:51" s="13" customFormat="1" ht="13.5">
      <c r="B686" s="233"/>
      <c r="C686" s="234"/>
      <c r="D686" s="219" t="s">
        <v>184</v>
      </c>
      <c r="E686" s="235" t="s">
        <v>84</v>
      </c>
      <c r="F686" s="236" t="s">
        <v>748</v>
      </c>
      <c r="G686" s="234"/>
      <c r="H686" s="237">
        <v>78</v>
      </c>
      <c r="I686" s="238"/>
      <c r="J686" s="234"/>
      <c r="K686" s="234"/>
      <c r="L686" s="239"/>
      <c r="M686" s="240"/>
      <c r="N686" s="241"/>
      <c r="O686" s="241"/>
      <c r="P686" s="241"/>
      <c r="Q686" s="241"/>
      <c r="R686" s="241"/>
      <c r="S686" s="241"/>
      <c r="T686" s="242"/>
      <c r="AT686" s="243" t="s">
        <v>184</v>
      </c>
      <c r="AU686" s="243" t="s">
        <v>94</v>
      </c>
      <c r="AV686" s="13" t="s">
        <v>94</v>
      </c>
      <c r="AW686" s="13" t="s">
        <v>48</v>
      </c>
      <c r="AX686" s="13" t="s">
        <v>86</v>
      </c>
      <c r="AY686" s="243" t="s">
        <v>173</v>
      </c>
    </row>
    <row r="687" spans="2:51" s="14" customFormat="1" ht="13.5">
      <c r="B687" s="244"/>
      <c r="C687" s="245"/>
      <c r="D687" s="219" t="s">
        <v>184</v>
      </c>
      <c r="E687" s="246" t="s">
        <v>84</v>
      </c>
      <c r="F687" s="247" t="s">
        <v>188</v>
      </c>
      <c r="G687" s="245"/>
      <c r="H687" s="248">
        <v>78</v>
      </c>
      <c r="I687" s="249"/>
      <c r="J687" s="245"/>
      <c r="K687" s="245"/>
      <c r="L687" s="250"/>
      <c r="M687" s="251"/>
      <c r="N687" s="252"/>
      <c r="O687" s="252"/>
      <c r="P687" s="252"/>
      <c r="Q687" s="252"/>
      <c r="R687" s="252"/>
      <c r="S687" s="252"/>
      <c r="T687" s="253"/>
      <c r="AT687" s="254" t="s">
        <v>184</v>
      </c>
      <c r="AU687" s="254" t="s">
        <v>94</v>
      </c>
      <c r="AV687" s="14" t="s">
        <v>189</v>
      </c>
      <c r="AW687" s="14" t="s">
        <v>48</v>
      </c>
      <c r="AX687" s="14" t="s">
        <v>86</v>
      </c>
      <c r="AY687" s="254" t="s">
        <v>173</v>
      </c>
    </row>
    <row r="688" spans="2:51" s="15" customFormat="1" ht="13.5">
      <c r="B688" s="255"/>
      <c r="C688" s="256"/>
      <c r="D688" s="257" t="s">
        <v>184</v>
      </c>
      <c r="E688" s="258" t="s">
        <v>84</v>
      </c>
      <c r="F688" s="259" t="s">
        <v>190</v>
      </c>
      <c r="G688" s="256"/>
      <c r="H688" s="260">
        <v>78</v>
      </c>
      <c r="I688" s="261"/>
      <c r="J688" s="256"/>
      <c r="K688" s="256"/>
      <c r="L688" s="262"/>
      <c r="M688" s="263"/>
      <c r="N688" s="264"/>
      <c r="O688" s="264"/>
      <c r="P688" s="264"/>
      <c r="Q688" s="264"/>
      <c r="R688" s="264"/>
      <c r="S688" s="264"/>
      <c r="T688" s="265"/>
      <c r="AT688" s="266" t="s">
        <v>184</v>
      </c>
      <c r="AU688" s="266" t="s">
        <v>94</v>
      </c>
      <c r="AV688" s="15" t="s">
        <v>180</v>
      </c>
      <c r="AW688" s="15" t="s">
        <v>48</v>
      </c>
      <c r="AX688" s="15" t="s">
        <v>25</v>
      </c>
      <c r="AY688" s="266" t="s">
        <v>173</v>
      </c>
    </row>
    <row r="689" spans="2:65" s="1" customFormat="1" ht="22.5" customHeight="1">
      <c r="B689" s="43"/>
      <c r="C689" s="274" t="s">
        <v>930</v>
      </c>
      <c r="D689" s="274" t="s">
        <v>297</v>
      </c>
      <c r="E689" s="275" t="s">
        <v>931</v>
      </c>
      <c r="F689" s="276" t="s">
        <v>932</v>
      </c>
      <c r="G689" s="277" t="s">
        <v>265</v>
      </c>
      <c r="H689" s="278">
        <v>78</v>
      </c>
      <c r="I689" s="279"/>
      <c r="J689" s="280">
        <f>ROUND(I689*H689,2)</f>
        <v>0</v>
      </c>
      <c r="K689" s="276" t="s">
        <v>179</v>
      </c>
      <c r="L689" s="281"/>
      <c r="M689" s="282" t="s">
        <v>84</v>
      </c>
      <c r="N689" s="283" t="s">
        <v>56</v>
      </c>
      <c r="O689" s="44"/>
      <c r="P689" s="216">
        <f>O689*H689</f>
        <v>0</v>
      </c>
      <c r="Q689" s="216">
        <v>0.0002</v>
      </c>
      <c r="R689" s="216">
        <f>Q689*H689</f>
        <v>0.015600000000000001</v>
      </c>
      <c r="S689" s="216">
        <v>0</v>
      </c>
      <c r="T689" s="217">
        <f>S689*H689</f>
        <v>0</v>
      </c>
      <c r="AR689" s="25" t="s">
        <v>475</v>
      </c>
      <c r="AT689" s="25" t="s">
        <v>297</v>
      </c>
      <c r="AU689" s="25" t="s">
        <v>94</v>
      </c>
      <c r="AY689" s="25" t="s">
        <v>173</v>
      </c>
      <c r="BE689" s="218">
        <f>IF(N689="základní",J689,0)</f>
        <v>0</v>
      </c>
      <c r="BF689" s="218">
        <f>IF(N689="snížená",J689,0)</f>
        <v>0</v>
      </c>
      <c r="BG689" s="218">
        <f>IF(N689="zákl. přenesená",J689,0)</f>
        <v>0</v>
      </c>
      <c r="BH689" s="218">
        <f>IF(N689="sníž. přenesená",J689,0)</f>
        <v>0</v>
      </c>
      <c r="BI689" s="218">
        <f>IF(N689="nulová",J689,0)</f>
        <v>0</v>
      </c>
      <c r="BJ689" s="25" t="s">
        <v>25</v>
      </c>
      <c r="BK689" s="218">
        <f>ROUND(I689*H689,2)</f>
        <v>0</v>
      </c>
      <c r="BL689" s="25" t="s">
        <v>266</v>
      </c>
      <c r="BM689" s="25" t="s">
        <v>933</v>
      </c>
    </row>
    <row r="690" spans="2:65" s="1" customFormat="1" ht="22.5" customHeight="1">
      <c r="B690" s="43"/>
      <c r="C690" s="274" t="s">
        <v>934</v>
      </c>
      <c r="D690" s="274" t="s">
        <v>297</v>
      </c>
      <c r="E690" s="275" t="s">
        <v>935</v>
      </c>
      <c r="F690" s="276" t="s">
        <v>936</v>
      </c>
      <c r="G690" s="277" t="s">
        <v>265</v>
      </c>
      <c r="H690" s="278">
        <v>78</v>
      </c>
      <c r="I690" s="279"/>
      <c r="J690" s="280">
        <f>ROUND(I690*H690,2)</f>
        <v>0</v>
      </c>
      <c r="K690" s="276" t="s">
        <v>179</v>
      </c>
      <c r="L690" s="281"/>
      <c r="M690" s="282" t="s">
        <v>84</v>
      </c>
      <c r="N690" s="283" t="s">
        <v>56</v>
      </c>
      <c r="O690" s="44"/>
      <c r="P690" s="216">
        <f>O690*H690</f>
        <v>0</v>
      </c>
      <c r="Q690" s="216">
        <v>0.0002</v>
      </c>
      <c r="R690" s="216">
        <f>Q690*H690</f>
        <v>0.015600000000000001</v>
      </c>
      <c r="S690" s="216">
        <v>0</v>
      </c>
      <c r="T690" s="217">
        <f>S690*H690</f>
        <v>0</v>
      </c>
      <c r="AR690" s="25" t="s">
        <v>475</v>
      </c>
      <c r="AT690" s="25" t="s">
        <v>297</v>
      </c>
      <c r="AU690" s="25" t="s">
        <v>94</v>
      </c>
      <c r="AY690" s="25" t="s">
        <v>173</v>
      </c>
      <c r="BE690" s="218">
        <f>IF(N690="základní",J690,0)</f>
        <v>0</v>
      </c>
      <c r="BF690" s="218">
        <f>IF(N690="snížená",J690,0)</f>
        <v>0</v>
      </c>
      <c r="BG690" s="218">
        <f>IF(N690="zákl. přenesená",J690,0)</f>
        <v>0</v>
      </c>
      <c r="BH690" s="218">
        <f>IF(N690="sníž. přenesená",J690,0)</f>
        <v>0</v>
      </c>
      <c r="BI690" s="218">
        <f>IF(N690="nulová",J690,0)</f>
        <v>0</v>
      </c>
      <c r="BJ690" s="25" t="s">
        <v>25</v>
      </c>
      <c r="BK690" s="218">
        <f>ROUND(I690*H690,2)</f>
        <v>0</v>
      </c>
      <c r="BL690" s="25" t="s">
        <v>266</v>
      </c>
      <c r="BM690" s="25" t="s">
        <v>937</v>
      </c>
    </row>
    <row r="691" spans="2:65" s="1" customFormat="1" ht="22.5" customHeight="1">
      <c r="B691" s="43"/>
      <c r="C691" s="207" t="s">
        <v>938</v>
      </c>
      <c r="D691" s="207" t="s">
        <v>175</v>
      </c>
      <c r="E691" s="208" t="s">
        <v>939</v>
      </c>
      <c r="F691" s="209" t="s">
        <v>940</v>
      </c>
      <c r="G691" s="210" t="s">
        <v>265</v>
      </c>
      <c r="H691" s="211">
        <v>78.5</v>
      </c>
      <c r="I691" s="212"/>
      <c r="J691" s="213">
        <f>ROUND(I691*H691,2)</f>
        <v>0</v>
      </c>
      <c r="K691" s="209" t="s">
        <v>84</v>
      </c>
      <c r="L691" s="63"/>
      <c r="M691" s="214" t="s">
        <v>84</v>
      </c>
      <c r="N691" s="215" t="s">
        <v>56</v>
      </c>
      <c r="O691" s="44"/>
      <c r="P691" s="216">
        <f>O691*H691</f>
        <v>0</v>
      </c>
      <c r="Q691" s="216">
        <v>0</v>
      </c>
      <c r="R691" s="216">
        <f>Q691*H691</f>
        <v>0</v>
      </c>
      <c r="S691" s="216">
        <v>0</v>
      </c>
      <c r="T691" s="217">
        <f>S691*H691</f>
        <v>0</v>
      </c>
      <c r="AR691" s="25" t="s">
        <v>266</v>
      </c>
      <c r="AT691" s="25" t="s">
        <v>175</v>
      </c>
      <c r="AU691" s="25" t="s">
        <v>94</v>
      </c>
      <c r="AY691" s="25" t="s">
        <v>173</v>
      </c>
      <c r="BE691" s="218">
        <f>IF(N691="základní",J691,0)</f>
        <v>0</v>
      </c>
      <c r="BF691" s="218">
        <f>IF(N691="snížená",J691,0)</f>
        <v>0</v>
      </c>
      <c r="BG691" s="218">
        <f>IF(N691="zákl. přenesená",J691,0)</f>
        <v>0</v>
      </c>
      <c r="BH691" s="218">
        <f>IF(N691="sníž. přenesená",J691,0)</f>
        <v>0</v>
      </c>
      <c r="BI691" s="218">
        <f>IF(N691="nulová",J691,0)</f>
        <v>0</v>
      </c>
      <c r="BJ691" s="25" t="s">
        <v>25</v>
      </c>
      <c r="BK691" s="218">
        <f>ROUND(I691*H691,2)</f>
        <v>0</v>
      </c>
      <c r="BL691" s="25" t="s">
        <v>266</v>
      </c>
      <c r="BM691" s="25" t="s">
        <v>941</v>
      </c>
    </row>
    <row r="692" spans="2:51" s="12" customFormat="1" ht="13.5">
      <c r="B692" s="222"/>
      <c r="C692" s="223"/>
      <c r="D692" s="219" t="s">
        <v>184</v>
      </c>
      <c r="E692" s="224" t="s">
        <v>84</v>
      </c>
      <c r="F692" s="225" t="s">
        <v>877</v>
      </c>
      <c r="G692" s="223"/>
      <c r="H692" s="226" t="s">
        <v>84</v>
      </c>
      <c r="I692" s="227"/>
      <c r="J692" s="223"/>
      <c r="K692" s="223"/>
      <c r="L692" s="228"/>
      <c r="M692" s="229"/>
      <c r="N692" s="230"/>
      <c r="O692" s="230"/>
      <c r="P692" s="230"/>
      <c r="Q692" s="230"/>
      <c r="R692" s="230"/>
      <c r="S692" s="230"/>
      <c r="T692" s="231"/>
      <c r="AT692" s="232" t="s">
        <v>184</v>
      </c>
      <c r="AU692" s="232" t="s">
        <v>94</v>
      </c>
      <c r="AV692" s="12" t="s">
        <v>25</v>
      </c>
      <c r="AW692" s="12" t="s">
        <v>48</v>
      </c>
      <c r="AX692" s="12" t="s">
        <v>86</v>
      </c>
      <c r="AY692" s="232" t="s">
        <v>173</v>
      </c>
    </row>
    <row r="693" spans="2:51" s="13" customFormat="1" ht="13.5">
      <c r="B693" s="233"/>
      <c r="C693" s="234"/>
      <c r="D693" s="219" t="s">
        <v>184</v>
      </c>
      <c r="E693" s="235" t="s">
        <v>84</v>
      </c>
      <c r="F693" s="236" t="s">
        <v>942</v>
      </c>
      <c r="G693" s="234"/>
      <c r="H693" s="237">
        <v>78.5</v>
      </c>
      <c r="I693" s="238"/>
      <c r="J693" s="234"/>
      <c r="K693" s="234"/>
      <c r="L693" s="239"/>
      <c r="M693" s="240"/>
      <c r="N693" s="241"/>
      <c r="O693" s="241"/>
      <c r="P693" s="241"/>
      <c r="Q693" s="241"/>
      <c r="R693" s="241"/>
      <c r="S693" s="241"/>
      <c r="T693" s="242"/>
      <c r="AT693" s="243" t="s">
        <v>184</v>
      </c>
      <c r="AU693" s="243" t="s">
        <v>94</v>
      </c>
      <c r="AV693" s="13" t="s">
        <v>94</v>
      </c>
      <c r="AW693" s="13" t="s">
        <v>48</v>
      </c>
      <c r="AX693" s="13" t="s">
        <v>86</v>
      </c>
      <c r="AY693" s="243" t="s">
        <v>173</v>
      </c>
    </row>
    <row r="694" spans="2:51" s="14" customFormat="1" ht="13.5">
      <c r="B694" s="244"/>
      <c r="C694" s="245"/>
      <c r="D694" s="219" t="s">
        <v>184</v>
      </c>
      <c r="E694" s="246" t="s">
        <v>84</v>
      </c>
      <c r="F694" s="247" t="s">
        <v>188</v>
      </c>
      <c r="G694" s="245"/>
      <c r="H694" s="248">
        <v>78.5</v>
      </c>
      <c r="I694" s="249"/>
      <c r="J694" s="245"/>
      <c r="K694" s="245"/>
      <c r="L694" s="250"/>
      <c r="M694" s="251"/>
      <c r="N694" s="252"/>
      <c r="O694" s="252"/>
      <c r="P694" s="252"/>
      <c r="Q694" s="252"/>
      <c r="R694" s="252"/>
      <c r="S694" s="252"/>
      <c r="T694" s="253"/>
      <c r="AT694" s="254" t="s">
        <v>184</v>
      </c>
      <c r="AU694" s="254" t="s">
        <v>94</v>
      </c>
      <c r="AV694" s="14" t="s">
        <v>189</v>
      </c>
      <c r="AW694" s="14" t="s">
        <v>48</v>
      </c>
      <c r="AX694" s="14" t="s">
        <v>86</v>
      </c>
      <c r="AY694" s="254" t="s">
        <v>173</v>
      </c>
    </row>
    <row r="695" spans="2:51" s="15" customFormat="1" ht="13.5">
      <c r="B695" s="255"/>
      <c r="C695" s="256"/>
      <c r="D695" s="257" t="s">
        <v>184</v>
      </c>
      <c r="E695" s="258" t="s">
        <v>84</v>
      </c>
      <c r="F695" s="259" t="s">
        <v>190</v>
      </c>
      <c r="G695" s="256"/>
      <c r="H695" s="260">
        <v>78.5</v>
      </c>
      <c r="I695" s="261"/>
      <c r="J695" s="256"/>
      <c r="K695" s="256"/>
      <c r="L695" s="262"/>
      <c r="M695" s="263"/>
      <c r="N695" s="264"/>
      <c r="O695" s="264"/>
      <c r="P695" s="264"/>
      <c r="Q695" s="264"/>
      <c r="R695" s="264"/>
      <c r="S695" s="264"/>
      <c r="T695" s="265"/>
      <c r="AT695" s="266" t="s">
        <v>184</v>
      </c>
      <c r="AU695" s="266" t="s">
        <v>94</v>
      </c>
      <c r="AV695" s="15" t="s">
        <v>180</v>
      </c>
      <c r="AW695" s="15" t="s">
        <v>48</v>
      </c>
      <c r="AX695" s="15" t="s">
        <v>25</v>
      </c>
      <c r="AY695" s="266" t="s">
        <v>173</v>
      </c>
    </row>
    <row r="696" spans="2:65" s="1" customFormat="1" ht="22.5" customHeight="1">
      <c r="B696" s="43"/>
      <c r="C696" s="274" t="s">
        <v>943</v>
      </c>
      <c r="D696" s="274" t="s">
        <v>297</v>
      </c>
      <c r="E696" s="275" t="s">
        <v>944</v>
      </c>
      <c r="F696" s="276" t="s">
        <v>945</v>
      </c>
      <c r="G696" s="277" t="s">
        <v>374</v>
      </c>
      <c r="H696" s="278">
        <v>235.5</v>
      </c>
      <c r="I696" s="279"/>
      <c r="J696" s="280">
        <f>ROUND(I696*H696,2)</f>
        <v>0</v>
      </c>
      <c r="K696" s="276" t="s">
        <v>179</v>
      </c>
      <c r="L696" s="281"/>
      <c r="M696" s="282" t="s">
        <v>84</v>
      </c>
      <c r="N696" s="283" t="s">
        <v>56</v>
      </c>
      <c r="O696" s="44"/>
      <c r="P696" s="216">
        <f>O696*H696</f>
        <v>0</v>
      </c>
      <c r="Q696" s="216">
        <v>0.0018</v>
      </c>
      <c r="R696" s="216">
        <f>Q696*H696</f>
        <v>0.4239</v>
      </c>
      <c r="S696" s="216">
        <v>0</v>
      </c>
      <c r="T696" s="217">
        <f>S696*H696</f>
        <v>0</v>
      </c>
      <c r="AR696" s="25" t="s">
        <v>475</v>
      </c>
      <c r="AT696" s="25" t="s">
        <v>297</v>
      </c>
      <c r="AU696" s="25" t="s">
        <v>94</v>
      </c>
      <c r="AY696" s="25" t="s">
        <v>173</v>
      </c>
      <c r="BE696" s="218">
        <f>IF(N696="základní",J696,0)</f>
        <v>0</v>
      </c>
      <c r="BF696" s="218">
        <f>IF(N696="snížená",J696,0)</f>
        <v>0</v>
      </c>
      <c r="BG696" s="218">
        <f>IF(N696="zákl. přenesená",J696,0)</f>
        <v>0</v>
      </c>
      <c r="BH696" s="218">
        <f>IF(N696="sníž. přenesená",J696,0)</f>
        <v>0</v>
      </c>
      <c r="BI696" s="218">
        <f>IF(N696="nulová",J696,0)</f>
        <v>0</v>
      </c>
      <c r="BJ696" s="25" t="s">
        <v>25</v>
      </c>
      <c r="BK696" s="218">
        <f>ROUND(I696*H696,2)</f>
        <v>0</v>
      </c>
      <c r="BL696" s="25" t="s">
        <v>266</v>
      </c>
      <c r="BM696" s="25" t="s">
        <v>946</v>
      </c>
    </row>
    <row r="697" spans="2:65" s="1" customFormat="1" ht="31.5" customHeight="1">
      <c r="B697" s="43"/>
      <c r="C697" s="207" t="s">
        <v>947</v>
      </c>
      <c r="D697" s="207" t="s">
        <v>175</v>
      </c>
      <c r="E697" s="208" t="s">
        <v>948</v>
      </c>
      <c r="F697" s="209" t="s">
        <v>949</v>
      </c>
      <c r="G697" s="210" t="s">
        <v>198</v>
      </c>
      <c r="H697" s="211">
        <v>0.455</v>
      </c>
      <c r="I697" s="212"/>
      <c r="J697" s="213">
        <f>ROUND(I697*H697,2)</f>
        <v>0</v>
      </c>
      <c r="K697" s="209" t="s">
        <v>179</v>
      </c>
      <c r="L697" s="63"/>
      <c r="M697" s="214" t="s">
        <v>84</v>
      </c>
      <c r="N697" s="215" t="s">
        <v>56</v>
      </c>
      <c r="O697" s="44"/>
      <c r="P697" s="216">
        <f>O697*H697</f>
        <v>0</v>
      </c>
      <c r="Q697" s="216">
        <v>0</v>
      </c>
      <c r="R697" s="216">
        <f>Q697*H697</f>
        <v>0</v>
      </c>
      <c r="S697" s="216">
        <v>0</v>
      </c>
      <c r="T697" s="217">
        <f>S697*H697</f>
        <v>0</v>
      </c>
      <c r="AR697" s="25" t="s">
        <v>266</v>
      </c>
      <c r="AT697" s="25" t="s">
        <v>175</v>
      </c>
      <c r="AU697" s="25" t="s">
        <v>94</v>
      </c>
      <c r="AY697" s="25" t="s">
        <v>173</v>
      </c>
      <c r="BE697" s="218">
        <f>IF(N697="základní",J697,0)</f>
        <v>0</v>
      </c>
      <c r="BF697" s="218">
        <f>IF(N697="snížená",J697,0)</f>
        <v>0</v>
      </c>
      <c r="BG697" s="218">
        <f>IF(N697="zákl. přenesená",J697,0)</f>
        <v>0</v>
      </c>
      <c r="BH697" s="218">
        <f>IF(N697="sníž. přenesená",J697,0)</f>
        <v>0</v>
      </c>
      <c r="BI697" s="218">
        <f>IF(N697="nulová",J697,0)</f>
        <v>0</v>
      </c>
      <c r="BJ697" s="25" t="s">
        <v>25</v>
      </c>
      <c r="BK697" s="218">
        <f>ROUND(I697*H697,2)</f>
        <v>0</v>
      </c>
      <c r="BL697" s="25" t="s">
        <v>266</v>
      </c>
      <c r="BM697" s="25" t="s">
        <v>950</v>
      </c>
    </row>
    <row r="698" spans="2:47" s="1" customFormat="1" ht="121.5">
      <c r="B698" s="43"/>
      <c r="C698" s="65"/>
      <c r="D698" s="219" t="s">
        <v>182</v>
      </c>
      <c r="E698" s="65"/>
      <c r="F698" s="220" t="s">
        <v>951</v>
      </c>
      <c r="G698" s="65"/>
      <c r="H698" s="65"/>
      <c r="I698" s="175"/>
      <c r="J698" s="65"/>
      <c r="K698" s="65"/>
      <c r="L698" s="63"/>
      <c r="M698" s="221"/>
      <c r="N698" s="44"/>
      <c r="O698" s="44"/>
      <c r="P698" s="44"/>
      <c r="Q698" s="44"/>
      <c r="R698" s="44"/>
      <c r="S698" s="44"/>
      <c r="T698" s="80"/>
      <c r="AT698" s="25" t="s">
        <v>182</v>
      </c>
      <c r="AU698" s="25" t="s">
        <v>94</v>
      </c>
    </row>
    <row r="699" spans="2:63" s="11" customFormat="1" ht="29.85" customHeight="1">
      <c r="B699" s="190"/>
      <c r="C699" s="191"/>
      <c r="D699" s="204" t="s">
        <v>85</v>
      </c>
      <c r="E699" s="205" t="s">
        <v>952</v>
      </c>
      <c r="F699" s="205" t="s">
        <v>953</v>
      </c>
      <c r="G699" s="191"/>
      <c r="H699" s="191"/>
      <c r="I699" s="194"/>
      <c r="J699" s="206">
        <f>BK699</f>
        <v>0</v>
      </c>
      <c r="K699" s="191"/>
      <c r="L699" s="196"/>
      <c r="M699" s="197"/>
      <c r="N699" s="198"/>
      <c r="O699" s="198"/>
      <c r="P699" s="199">
        <f>SUM(P700:P723)</f>
        <v>0</v>
      </c>
      <c r="Q699" s="198"/>
      <c r="R699" s="199">
        <f>SUM(R700:R723)</f>
        <v>6.2565774</v>
      </c>
      <c r="S699" s="198"/>
      <c r="T699" s="200">
        <f>SUM(T700:T723)</f>
        <v>0</v>
      </c>
      <c r="AR699" s="201" t="s">
        <v>94</v>
      </c>
      <c r="AT699" s="202" t="s">
        <v>85</v>
      </c>
      <c r="AU699" s="202" t="s">
        <v>25</v>
      </c>
      <c r="AY699" s="201" t="s">
        <v>173</v>
      </c>
      <c r="BK699" s="203">
        <f>SUM(BK700:BK723)</f>
        <v>0</v>
      </c>
    </row>
    <row r="700" spans="2:65" s="1" customFormat="1" ht="31.5" customHeight="1">
      <c r="B700" s="43"/>
      <c r="C700" s="207" t="s">
        <v>954</v>
      </c>
      <c r="D700" s="207" t="s">
        <v>175</v>
      </c>
      <c r="E700" s="208" t="s">
        <v>955</v>
      </c>
      <c r="F700" s="209" t="s">
        <v>956</v>
      </c>
      <c r="G700" s="210" t="s">
        <v>206</v>
      </c>
      <c r="H700" s="211">
        <v>678.84</v>
      </c>
      <c r="I700" s="212"/>
      <c r="J700" s="213">
        <f>ROUND(I700*H700,2)</f>
        <v>0</v>
      </c>
      <c r="K700" s="209" t="s">
        <v>179</v>
      </c>
      <c r="L700" s="63"/>
      <c r="M700" s="214" t="s">
        <v>84</v>
      </c>
      <c r="N700" s="215" t="s">
        <v>56</v>
      </c>
      <c r="O700" s="44"/>
      <c r="P700" s="216">
        <f>O700*H700</f>
        <v>0</v>
      </c>
      <c r="Q700" s="216">
        <v>0.00036</v>
      </c>
      <c r="R700" s="216">
        <f>Q700*H700</f>
        <v>0.24438240000000003</v>
      </c>
      <c r="S700" s="216">
        <v>0</v>
      </c>
      <c r="T700" s="217">
        <f>S700*H700</f>
        <v>0</v>
      </c>
      <c r="AR700" s="25" t="s">
        <v>266</v>
      </c>
      <c r="AT700" s="25" t="s">
        <v>175</v>
      </c>
      <c r="AU700" s="25" t="s">
        <v>94</v>
      </c>
      <c r="AY700" s="25" t="s">
        <v>173</v>
      </c>
      <c r="BE700" s="218">
        <f>IF(N700="základní",J700,0)</f>
        <v>0</v>
      </c>
      <c r="BF700" s="218">
        <f>IF(N700="snížená",J700,0)</f>
        <v>0</v>
      </c>
      <c r="BG700" s="218">
        <f>IF(N700="zákl. přenesená",J700,0)</f>
        <v>0</v>
      </c>
      <c r="BH700" s="218">
        <f>IF(N700="sníž. přenesená",J700,0)</f>
        <v>0</v>
      </c>
      <c r="BI700" s="218">
        <f>IF(N700="nulová",J700,0)</f>
        <v>0</v>
      </c>
      <c r="BJ700" s="25" t="s">
        <v>25</v>
      </c>
      <c r="BK700" s="218">
        <f>ROUND(I700*H700,2)</f>
        <v>0</v>
      </c>
      <c r="BL700" s="25" t="s">
        <v>266</v>
      </c>
      <c r="BM700" s="25" t="s">
        <v>957</v>
      </c>
    </row>
    <row r="701" spans="2:47" s="1" customFormat="1" ht="67.5">
      <c r="B701" s="43"/>
      <c r="C701" s="65"/>
      <c r="D701" s="219" t="s">
        <v>182</v>
      </c>
      <c r="E701" s="65"/>
      <c r="F701" s="220" t="s">
        <v>958</v>
      </c>
      <c r="G701" s="65"/>
      <c r="H701" s="65"/>
      <c r="I701" s="175"/>
      <c r="J701" s="65"/>
      <c r="K701" s="65"/>
      <c r="L701" s="63"/>
      <c r="M701" s="221"/>
      <c r="N701" s="44"/>
      <c r="O701" s="44"/>
      <c r="P701" s="44"/>
      <c r="Q701" s="44"/>
      <c r="R701" s="44"/>
      <c r="S701" s="44"/>
      <c r="T701" s="80"/>
      <c r="AT701" s="25" t="s">
        <v>182</v>
      </c>
      <c r="AU701" s="25" t="s">
        <v>94</v>
      </c>
    </row>
    <row r="702" spans="2:51" s="12" customFormat="1" ht="13.5">
      <c r="B702" s="222"/>
      <c r="C702" s="223"/>
      <c r="D702" s="219" t="s">
        <v>184</v>
      </c>
      <c r="E702" s="224" t="s">
        <v>84</v>
      </c>
      <c r="F702" s="225" t="s">
        <v>959</v>
      </c>
      <c r="G702" s="223"/>
      <c r="H702" s="226" t="s">
        <v>84</v>
      </c>
      <c r="I702" s="227"/>
      <c r="J702" s="223"/>
      <c r="K702" s="223"/>
      <c r="L702" s="228"/>
      <c r="M702" s="229"/>
      <c r="N702" s="230"/>
      <c r="O702" s="230"/>
      <c r="P702" s="230"/>
      <c r="Q702" s="230"/>
      <c r="R702" s="230"/>
      <c r="S702" s="230"/>
      <c r="T702" s="231"/>
      <c r="AT702" s="232" t="s">
        <v>184</v>
      </c>
      <c r="AU702" s="232" t="s">
        <v>94</v>
      </c>
      <c r="AV702" s="12" t="s">
        <v>25</v>
      </c>
      <c r="AW702" s="12" t="s">
        <v>48</v>
      </c>
      <c r="AX702" s="12" t="s">
        <v>86</v>
      </c>
      <c r="AY702" s="232" t="s">
        <v>173</v>
      </c>
    </row>
    <row r="703" spans="2:51" s="13" customFormat="1" ht="13.5">
      <c r="B703" s="233"/>
      <c r="C703" s="234"/>
      <c r="D703" s="219" t="s">
        <v>184</v>
      </c>
      <c r="E703" s="235" t="s">
        <v>84</v>
      </c>
      <c r="F703" s="236" t="s">
        <v>790</v>
      </c>
      <c r="G703" s="234"/>
      <c r="H703" s="237">
        <v>239.76</v>
      </c>
      <c r="I703" s="238"/>
      <c r="J703" s="234"/>
      <c r="K703" s="234"/>
      <c r="L703" s="239"/>
      <c r="M703" s="240"/>
      <c r="N703" s="241"/>
      <c r="O703" s="241"/>
      <c r="P703" s="241"/>
      <c r="Q703" s="241"/>
      <c r="R703" s="241"/>
      <c r="S703" s="241"/>
      <c r="T703" s="242"/>
      <c r="AT703" s="243" t="s">
        <v>184</v>
      </c>
      <c r="AU703" s="243" t="s">
        <v>94</v>
      </c>
      <c r="AV703" s="13" t="s">
        <v>94</v>
      </c>
      <c r="AW703" s="13" t="s">
        <v>48</v>
      </c>
      <c r="AX703" s="13" t="s">
        <v>86</v>
      </c>
      <c r="AY703" s="243" t="s">
        <v>173</v>
      </c>
    </row>
    <row r="704" spans="2:51" s="13" customFormat="1" ht="13.5">
      <c r="B704" s="233"/>
      <c r="C704" s="234"/>
      <c r="D704" s="219" t="s">
        <v>184</v>
      </c>
      <c r="E704" s="235" t="s">
        <v>84</v>
      </c>
      <c r="F704" s="236" t="s">
        <v>791</v>
      </c>
      <c r="G704" s="234"/>
      <c r="H704" s="237">
        <v>222</v>
      </c>
      <c r="I704" s="238"/>
      <c r="J704" s="234"/>
      <c r="K704" s="234"/>
      <c r="L704" s="239"/>
      <c r="M704" s="240"/>
      <c r="N704" s="241"/>
      <c r="O704" s="241"/>
      <c r="P704" s="241"/>
      <c r="Q704" s="241"/>
      <c r="R704" s="241"/>
      <c r="S704" s="241"/>
      <c r="T704" s="242"/>
      <c r="AT704" s="243" t="s">
        <v>184</v>
      </c>
      <c r="AU704" s="243" t="s">
        <v>94</v>
      </c>
      <c r="AV704" s="13" t="s">
        <v>94</v>
      </c>
      <c r="AW704" s="13" t="s">
        <v>48</v>
      </c>
      <c r="AX704" s="13" t="s">
        <v>86</v>
      </c>
      <c r="AY704" s="243" t="s">
        <v>173</v>
      </c>
    </row>
    <row r="705" spans="2:51" s="13" customFormat="1" ht="13.5">
      <c r="B705" s="233"/>
      <c r="C705" s="234"/>
      <c r="D705" s="219" t="s">
        <v>184</v>
      </c>
      <c r="E705" s="235" t="s">
        <v>84</v>
      </c>
      <c r="F705" s="236" t="s">
        <v>792</v>
      </c>
      <c r="G705" s="234"/>
      <c r="H705" s="237">
        <v>217.08</v>
      </c>
      <c r="I705" s="238"/>
      <c r="J705" s="234"/>
      <c r="K705" s="234"/>
      <c r="L705" s="239"/>
      <c r="M705" s="240"/>
      <c r="N705" s="241"/>
      <c r="O705" s="241"/>
      <c r="P705" s="241"/>
      <c r="Q705" s="241"/>
      <c r="R705" s="241"/>
      <c r="S705" s="241"/>
      <c r="T705" s="242"/>
      <c r="AT705" s="243" t="s">
        <v>184</v>
      </c>
      <c r="AU705" s="243" t="s">
        <v>94</v>
      </c>
      <c r="AV705" s="13" t="s">
        <v>94</v>
      </c>
      <c r="AW705" s="13" t="s">
        <v>48</v>
      </c>
      <c r="AX705" s="13" t="s">
        <v>86</v>
      </c>
      <c r="AY705" s="243" t="s">
        <v>173</v>
      </c>
    </row>
    <row r="706" spans="2:51" s="14" customFormat="1" ht="13.5">
      <c r="B706" s="244"/>
      <c r="C706" s="245"/>
      <c r="D706" s="219" t="s">
        <v>184</v>
      </c>
      <c r="E706" s="246" t="s">
        <v>84</v>
      </c>
      <c r="F706" s="247" t="s">
        <v>188</v>
      </c>
      <c r="G706" s="245"/>
      <c r="H706" s="248">
        <v>678.84</v>
      </c>
      <c r="I706" s="249"/>
      <c r="J706" s="245"/>
      <c r="K706" s="245"/>
      <c r="L706" s="250"/>
      <c r="M706" s="251"/>
      <c r="N706" s="252"/>
      <c r="O706" s="252"/>
      <c r="P706" s="252"/>
      <c r="Q706" s="252"/>
      <c r="R706" s="252"/>
      <c r="S706" s="252"/>
      <c r="T706" s="253"/>
      <c r="AT706" s="254" t="s">
        <v>184</v>
      </c>
      <c r="AU706" s="254" t="s">
        <v>94</v>
      </c>
      <c r="AV706" s="14" t="s">
        <v>189</v>
      </c>
      <c r="AW706" s="14" t="s">
        <v>48</v>
      </c>
      <c r="AX706" s="14" t="s">
        <v>86</v>
      </c>
      <c r="AY706" s="254" t="s">
        <v>173</v>
      </c>
    </row>
    <row r="707" spans="2:51" s="15" customFormat="1" ht="13.5">
      <c r="B707" s="255"/>
      <c r="C707" s="256"/>
      <c r="D707" s="257" t="s">
        <v>184</v>
      </c>
      <c r="E707" s="258" t="s">
        <v>84</v>
      </c>
      <c r="F707" s="259" t="s">
        <v>190</v>
      </c>
      <c r="G707" s="256"/>
      <c r="H707" s="260">
        <v>678.84</v>
      </c>
      <c r="I707" s="261"/>
      <c r="J707" s="256"/>
      <c r="K707" s="256"/>
      <c r="L707" s="262"/>
      <c r="M707" s="263"/>
      <c r="N707" s="264"/>
      <c r="O707" s="264"/>
      <c r="P707" s="264"/>
      <c r="Q707" s="264"/>
      <c r="R707" s="264"/>
      <c r="S707" s="264"/>
      <c r="T707" s="265"/>
      <c r="AT707" s="266" t="s">
        <v>184</v>
      </c>
      <c r="AU707" s="266" t="s">
        <v>94</v>
      </c>
      <c r="AV707" s="15" t="s">
        <v>180</v>
      </c>
      <c r="AW707" s="15" t="s">
        <v>48</v>
      </c>
      <c r="AX707" s="15" t="s">
        <v>25</v>
      </c>
      <c r="AY707" s="266" t="s">
        <v>173</v>
      </c>
    </row>
    <row r="708" spans="2:65" s="1" customFormat="1" ht="22.5" customHeight="1">
      <c r="B708" s="43"/>
      <c r="C708" s="274" t="s">
        <v>960</v>
      </c>
      <c r="D708" s="274" t="s">
        <v>297</v>
      </c>
      <c r="E708" s="275" t="s">
        <v>961</v>
      </c>
      <c r="F708" s="276" t="s">
        <v>962</v>
      </c>
      <c r="G708" s="277" t="s">
        <v>206</v>
      </c>
      <c r="H708" s="278">
        <v>746.724</v>
      </c>
      <c r="I708" s="279"/>
      <c r="J708" s="280">
        <f>ROUND(I708*H708,2)</f>
        <v>0</v>
      </c>
      <c r="K708" s="276" t="s">
        <v>84</v>
      </c>
      <c r="L708" s="281"/>
      <c r="M708" s="282" t="s">
        <v>84</v>
      </c>
      <c r="N708" s="283" t="s">
        <v>56</v>
      </c>
      <c r="O708" s="44"/>
      <c r="P708" s="216">
        <f>O708*H708</f>
        <v>0</v>
      </c>
      <c r="Q708" s="216">
        <v>0.007</v>
      </c>
      <c r="R708" s="216">
        <f>Q708*H708</f>
        <v>5.227068</v>
      </c>
      <c r="S708" s="216">
        <v>0</v>
      </c>
      <c r="T708" s="217">
        <f>S708*H708</f>
        <v>0</v>
      </c>
      <c r="AR708" s="25" t="s">
        <v>244</v>
      </c>
      <c r="AT708" s="25" t="s">
        <v>297</v>
      </c>
      <c r="AU708" s="25" t="s">
        <v>94</v>
      </c>
      <c r="AY708" s="25" t="s">
        <v>173</v>
      </c>
      <c r="BE708" s="218">
        <f>IF(N708="základní",J708,0)</f>
        <v>0</v>
      </c>
      <c r="BF708" s="218">
        <f>IF(N708="snížená",J708,0)</f>
        <v>0</v>
      </c>
      <c r="BG708" s="218">
        <f>IF(N708="zákl. přenesená",J708,0)</f>
        <v>0</v>
      </c>
      <c r="BH708" s="218">
        <f>IF(N708="sníž. přenesená",J708,0)</f>
        <v>0</v>
      </c>
      <c r="BI708" s="218">
        <f>IF(N708="nulová",J708,0)</f>
        <v>0</v>
      </c>
      <c r="BJ708" s="25" t="s">
        <v>25</v>
      </c>
      <c r="BK708" s="218">
        <f>ROUND(I708*H708,2)</f>
        <v>0</v>
      </c>
      <c r="BL708" s="25" t="s">
        <v>180</v>
      </c>
      <c r="BM708" s="25" t="s">
        <v>963</v>
      </c>
    </row>
    <row r="709" spans="2:51" s="13" customFormat="1" ht="13.5">
      <c r="B709" s="233"/>
      <c r="C709" s="234"/>
      <c r="D709" s="257" t="s">
        <v>184</v>
      </c>
      <c r="E709" s="234"/>
      <c r="F709" s="284" t="s">
        <v>964</v>
      </c>
      <c r="G709" s="234"/>
      <c r="H709" s="285">
        <v>746.724</v>
      </c>
      <c r="I709" s="238"/>
      <c r="J709" s="234"/>
      <c r="K709" s="234"/>
      <c r="L709" s="239"/>
      <c r="M709" s="240"/>
      <c r="N709" s="241"/>
      <c r="O709" s="241"/>
      <c r="P709" s="241"/>
      <c r="Q709" s="241"/>
      <c r="R709" s="241"/>
      <c r="S709" s="241"/>
      <c r="T709" s="242"/>
      <c r="AT709" s="243" t="s">
        <v>184</v>
      </c>
      <c r="AU709" s="243" t="s">
        <v>94</v>
      </c>
      <c r="AV709" s="13" t="s">
        <v>94</v>
      </c>
      <c r="AW709" s="13" t="s">
        <v>6</v>
      </c>
      <c r="AX709" s="13" t="s">
        <v>25</v>
      </c>
      <c r="AY709" s="243" t="s">
        <v>173</v>
      </c>
    </row>
    <row r="710" spans="2:65" s="1" customFormat="1" ht="31.5" customHeight="1">
      <c r="B710" s="43"/>
      <c r="C710" s="207" t="s">
        <v>965</v>
      </c>
      <c r="D710" s="207" t="s">
        <v>175</v>
      </c>
      <c r="E710" s="208" t="s">
        <v>966</v>
      </c>
      <c r="F710" s="209" t="s">
        <v>967</v>
      </c>
      <c r="G710" s="210" t="s">
        <v>206</v>
      </c>
      <c r="H710" s="211">
        <v>102.9</v>
      </c>
      <c r="I710" s="212"/>
      <c r="J710" s="213">
        <f>ROUND(I710*H710,2)</f>
        <v>0</v>
      </c>
      <c r="K710" s="209" t="s">
        <v>179</v>
      </c>
      <c r="L710" s="63"/>
      <c r="M710" s="214" t="s">
        <v>84</v>
      </c>
      <c r="N710" s="215" t="s">
        <v>56</v>
      </c>
      <c r="O710" s="44"/>
      <c r="P710" s="216">
        <f>O710*H710</f>
        <v>0</v>
      </c>
      <c r="Q710" s="216">
        <v>0.00028</v>
      </c>
      <c r="R710" s="216">
        <f>Q710*H710</f>
        <v>0.028811999999999997</v>
      </c>
      <c r="S710" s="216">
        <v>0</v>
      </c>
      <c r="T710" s="217">
        <f>S710*H710</f>
        <v>0</v>
      </c>
      <c r="AR710" s="25" t="s">
        <v>266</v>
      </c>
      <c r="AT710" s="25" t="s">
        <v>175</v>
      </c>
      <c r="AU710" s="25" t="s">
        <v>94</v>
      </c>
      <c r="AY710" s="25" t="s">
        <v>173</v>
      </c>
      <c r="BE710" s="218">
        <f>IF(N710="základní",J710,0)</f>
        <v>0</v>
      </c>
      <c r="BF710" s="218">
        <f>IF(N710="snížená",J710,0)</f>
        <v>0</v>
      </c>
      <c r="BG710" s="218">
        <f>IF(N710="zákl. přenesená",J710,0)</f>
        <v>0</v>
      </c>
      <c r="BH710" s="218">
        <f>IF(N710="sníž. přenesená",J710,0)</f>
        <v>0</v>
      </c>
      <c r="BI710" s="218">
        <f>IF(N710="nulová",J710,0)</f>
        <v>0</v>
      </c>
      <c r="BJ710" s="25" t="s">
        <v>25</v>
      </c>
      <c r="BK710" s="218">
        <f>ROUND(I710*H710,2)</f>
        <v>0</v>
      </c>
      <c r="BL710" s="25" t="s">
        <v>266</v>
      </c>
      <c r="BM710" s="25" t="s">
        <v>968</v>
      </c>
    </row>
    <row r="711" spans="2:47" s="1" customFormat="1" ht="94.5">
      <c r="B711" s="43"/>
      <c r="C711" s="65"/>
      <c r="D711" s="219" t="s">
        <v>182</v>
      </c>
      <c r="E711" s="65"/>
      <c r="F711" s="220" t="s">
        <v>969</v>
      </c>
      <c r="G711" s="65"/>
      <c r="H711" s="65"/>
      <c r="I711" s="175"/>
      <c r="J711" s="65"/>
      <c r="K711" s="65"/>
      <c r="L711" s="63"/>
      <c r="M711" s="221"/>
      <c r="N711" s="44"/>
      <c r="O711" s="44"/>
      <c r="P711" s="44"/>
      <c r="Q711" s="44"/>
      <c r="R711" s="44"/>
      <c r="S711" s="44"/>
      <c r="T711" s="80"/>
      <c r="AT711" s="25" t="s">
        <v>182</v>
      </c>
      <c r="AU711" s="25" t="s">
        <v>94</v>
      </c>
    </row>
    <row r="712" spans="2:51" s="12" customFormat="1" ht="13.5">
      <c r="B712" s="222"/>
      <c r="C712" s="223"/>
      <c r="D712" s="219" t="s">
        <v>184</v>
      </c>
      <c r="E712" s="224" t="s">
        <v>84</v>
      </c>
      <c r="F712" s="225" t="s">
        <v>970</v>
      </c>
      <c r="G712" s="223"/>
      <c r="H712" s="226" t="s">
        <v>84</v>
      </c>
      <c r="I712" s="227"/>
      <c r="J712" s="223"/>
      <c r="K712" s="223"/>
      <c r="L712" s="228"/>
      <c r="M712" s="229"/>
      <c r="N712" s="230"/>
      <c r="O712" s="230"/>
      <c r="P712" s="230"/>
      <c r="Q712" s="230"/>
      <c r="R712" s="230"/>
      <c r="S712" s="230"/>
      <c r="T712" s="231"/>
      <c r="AT712" s="232" t="s">
        <v>184</v>
      </c>
      <c r="AU712" s="232" t="s">
        <v>94</v>
      </c>
      <c r="AV712" s="12" t="s">
        <v>25</v>
      </c>
      <c r="AW712" s="12" t="s">
        <v>48</v>
      </c>
      <c r="AX712" s="12" t="s">
        <v>86</v>
      </c>
      <c r="AY712" s="232" t="s">
        <v>173</v>
      </c>
    </row>
    <row r="713" spans="2:51" s="13" customFormat="1" ht="13.5">
      <c r="B713" s="233"/>
      <c r="C713" s="234"/>
      <c r="D713" s="219" t="s">
        <v>184</v>
      </c>
      <c r="E713" s="235" t="s">
        <v>84</v>
      </c>
      <c r="F713" s="236" t="s">
        <v>971</v>
      </c>
      <c r="G713" s="234"/>
      <c r="H713" s="237">
        <v>20.3</v>
      </c>
      <c r="I713" s="238"/>
      <c r="J713" s="234"/>
      <c r="K713" s="234"/>
      <c r="L713" s="239"/>
      <c r="M713" s="240"/>
      <c r="N713" s="241"/>
      <c r="O713" s="241"/>
      <c r="P713" s="241"/>
      <c r="Q713" s="241"/>
      <c r="R713" s="241"/>
      <c r="S713" s="241"/>
      <c r="T713" s="242"/>
      <c r="AT713" s="243" t="s">
        <v>184</v>
      </c>
      <c r="AU713" s="243" t="s">
        <v>94</v>
      </c>
      <c r="AV713" s="13" t="s">
        <v>94</v>
      </c>
      <c r="AW713" s="13" t="s">
        <v>48</v>
      </c>
      <c r="AX713" s="13" t="s">
        <v>86</v>
      </c>
      <c r="AY713" s="243" t="s">
        <v>173</v>
      </c>
    </row>
    <row r="714" spans="2:51" s="13" customFormat="1" ht="13.5">
      <c r="B714" s="233"/>
      <c r="C714" s="234"/>
      <c r="D714" s="219" t="s">
        <v>184</v>
      </c>
      <c r="E714" s="235" t="s">
        <v>84</v>
      </c>
      <c r="F714" s="236" t="s">
        <v>972</v>
      </c>
      <c r="G714" s="234"/>
      <c r="H714" s="237">
        <v>20.3</v>
      </c>
      <c r="I714" s="238"/>
      <c r="J714" s="234"/>
      <c r="K714" s="234"/>
      <c r="L714" s="239"/>
      <c r="M714" s="240"/>
      <c r="N714" s="241"/>
      <c r="O714" s="241"/>
      <c r="P714" s="241"/>
      <c r="Q714" s="241"/>
      <c r="R714" s="241"/>
      <c r="S714" s="241"/>
      <c r="T714" s="242"/>
      <c r="AT714" s="243" t="s">
        <v>184</v>
      </c>
      <c r="AU714" s="243" t="s">
        <v>94</v>
      </c>
      <c r="AV714" s="13" t="s">
        <v>94</v>
      </c>
      <c r="AW714" s="13" t="s">
        <v>48</v>
      </c>
      <c r="AX714" s="13" t="s">
        <v>86</v>
      </c>
      <c r="AY714" s="243" t="s">
        <v>173</v>
      </c>
    </row>
    <row r="715" spans="2:51" s="13" customFormat="1" ht="13.5">
      <c r="B715" s="233"/>
      <c r="C715" s="234"/>
      <c r="D715" s="219" t="s">
        <v>184</v>
      </c>
      <c r="E715" s="235" t="s">
        <v>84</v>
      </c>
      <c r="F715" s="236" t="s">
        <v>973</v>
      </c>
      <c r="G715" s="234"/>
      <c r="H715" s="237">
        <v>20.3</v>
      </c>
      <c r="I715" s="238"/>
      <c r="J715" s="234"/>
      <c r="K715" s="234"/>
      <c r="L715" s="239"/>
      <c r="M715" s="240"/>
      <c r="N715" s="241"/>
      <c r="O715" s="241"/>
      <c r="P715" s="241"/>
      <c r="Q715" s="241"/>
      <c r="R715" s="241"/>
      <c r="S715" s="241"/>
      <c r="T715" s="242"/>
      <c r="AT715" s="243" t="s">
        <v>184</v>
      </c>
      <c r="AU715" s="243" t="s">
        <v>94</v>
      </c>
      <c r="AV715" s="13" t="s">
        <v>94</v>
      </c>
      <c r="AW715" s="13" t="s">
        <v>48</v>
      </c>
      <c r="AX715" s="13" t="s">
        <v>86</v>
      </c>
      <c r="AY715" s="243" t="s">
        <v>173</v>
      </c>
    </row>
    <row r="716" spans="2:51" s="13" customFormat="1" ht="13.5">
      <c r="B716" s="233"/>
      <c r="C716" s="234"/>
      <c r="D716" s="219" t="s">
        <v>184</v>
      </c>
      <c r="E716" s="235" t="s">
        <v>84</v>
      </c>
      <c r="F716" s="236" t="s">
        <v>974</v>
      </c>
      <c r="G716" s="234"/>
      <c r="H716" s="237">
        <v>21</v>
      </c>
      <c r="I716" s="238"/>
      <c r="J716" s="234"/>
      <c r="K716" s="234"/>
      <c r="L716" s="239"/>
      <c r="M716" s="240"/>
      <c r="N716" s="241"/>
      <c r="O716" s="241"/>
      <c r="P716" s="241"/>
      <c r="Q716" s="241"/>
      <c r="R716" s="241"/>
      <c r="S716" s="241"/>
      <c r="T716" s="242"/>
      <c r="AT716" s="243" t="s">
        <v>184</v>
      </c>
      <c r="AU716" s="243" t="s">
        <v>94</v>
      </c>
      <c r="AV716" s="13" t="s">
        <v>94</v>
      </c>
      <c r="AW716" s="13" t="s">
        <v>48</v>
      </c>
      <c r="AX716" s="13" t="s">
        <v>86</v>
      </c>
      <c r="AY716" s="243" t="s">
        <v>173</v>
      </c>
    </row>
    <row r="717" spans="2:51" s="13" customFormat="1" ht="13.5">
      <c r="B717" s="233"/>
      <c r="C717" s="234"/>
      <c r="D717" s="219" t="s">
        <v>184</v>
      </c>
      <c r="E717" s="235" t="s">
        <v>84</v>
      </c>
      <c r="F717" s="236" t="s">
        <v>975</v>
      </c>
      <c r="G717" s="234"/>
      <c r="H717" s="237">
        <v>21</v>
      </c>
      <c r="I717" s="238"/>
      <c r="J717" s="234"/>
      <c r="K717" s="234"/>
      <c r="L717" s="239"/>
      <c r="M717" s="240"/>
      <c r="N717" s="241"/>
      <c r="O717" s="241"/>
      <c r="P717" s="241"/>
      <c r="Q717" s="241"/>
      <c r="R717" s="241"/>
      <c r="S717" s="241"/>
      <c r="T717" s="242"/>
      <c r="AT717" s="243" t="s">
        <v>184</v>
      </c>
      <c r="AU717" s="243" t="s">
        <v>94</v>
      </c>
      <c r="AV717" s="13" t="s">
        <v>94</v>
      </c>
      <c r="AW717" s="13" t="s">
        <v>48</v>
      </c>
      <c r="AX717" s="13" t="s">
        <v>86</v>
      </c>
      <c r="AY717" s="243" t="s">
        <v>173</v>
      </c>
    </row>
    <row r="718" spans="2:51" s="14" customFormat="1" ht="13.5">
      <c r="B718" s="244"/>
      <c r="C718" s="245"/>
      <c r="D718" s="219" t="s">
        <v>184</v>
      </c>
      <c r="E718" s="246" t="s">
        <v>84</v>
      </c>
      <c r="F718" s="247" t="s">
        <v>188</v>
      </c>
      <c r="G718" s="245"/>
      <c r="H718" s="248">
        <v>102.9</v>
      </c>
      <c r="I718" s="249"/>
      <c r="J718" s="245"/>
      <c r="K718" s="245"/>
      <c r="L718" s="250"/>
      <c r="M718" s="251"/>
      <c r="N718" s="252"/>
      <c r="O718" s="252"/>
      <c r="P718" s="252"/>
      <c r="Q718" s="252"/>
      <c r="R718" s="252"/>
      <c r="S718" s="252"/>
      <c r="T718" s="253"/>
      <c r="AT718" s="254" t="s">
        <v>184</v>
      </c>
      <c r="AU718" s="254" t="s">
        <v>94</v>
      </c>
      <c r="AV718" s="14" t="s">
        <v>189</v>
      </c>
      <c r="AW718" s="14" t="s">
        <v>48</v>
      </c>
      <c r="AX718" s="14" t="s">
        <v>86</v>
      </c>
      <c r="AY718" s="254" t="s">
        <v>173</v>
      </c>
    </row>
    <row r="719" spans="2:51" s="15" customFormat="1" ht="13.5">
      <c r="B719" s="255"/>
      <c r="C719" s="256"/>
      <c r="D719" s="257" t="s">
        <v>184</v>
      </c>
      <c r="E719" s="258" t="s">
        <v>84</v>
      </c>
      <c r="F719" s="259" t="s">
        <v>190</v>
      </c>
      <c r="G719" s="256"/>
      <c r="H719" s="260">
        <v>102.9</v>
      </c>
      <c r="I719" s="261"/>
      <c r="J719" s="256"/>
      <c r="K719" s="256"/>
      <c r="L719" s="262"/>
      <c r="M719" s="263"/>
      <c r="N719" s="264"/>
      <c r="O719" s="264"/>
      <c r="P719" s="264"/>
      <c r="Q719" s="264"/>
      <c r="R719" s="264"/>
      <c r="S719" s="264"/>
      <c r="T719" s="265"/>
      <c r="AT719" s="266" t="s">
        <v>184</v>
      </c>
      <c r="AU719" s="266" t="s">
        <v>94</v>
      </c>
      <c r="AV719" s="15" t="s">
        <v>180</v>
      </c>
      <c r="AW719" s="15" t="s">
        <v>48</v>
      </c>
      <c r="AX719" s="15" t="s">
        <v>25</v>
      </c>
      <c r="AY719" s="266" t="s">
        <v>173</v>
      </c>
    </row>
    <row r="720" spans="2:65" s="1" customFormat="1" ht="22.5" customHeight="1">
      <c r="B720" s="43"/>
      <c r="C720" s="274" t="s">
        <v>976</v>
      </c>
      <c r="D720" s="274" t="s">
        <v>297</v>
      </c>
      <c r="E720" s="275" t="s">
        <v>977</v>
      </c>
      <c r="F720" s="276" t="s">
        <v>978</v>
      </c>
      <c r="G720" s="277" t="s">
        <v>206</v>
      </c>
      <c r="H720" s="278">
        <v>108.045</v>
      </c>
      <c r="I720" s="279"/>
      <c r="J720" s="280">
        <f>ROUND(I720*H720,2)</f>
        <v>0</v>
      </c>
      <c r="K720" s="276" t="s">
        <v>84</v>
      </c>
      <c r="L720" s="281"/>
      <c r="M720" s="282" t="s">
        <v>84</v>
      </c>
      <c r="N720" s="283" t="s">
        <v>56</v>
      </c>
      <c r="O720" s="44"/>
      <c r="P720" s="216">
        <f>O720*H720</f>
        <v>0</v>
      </c>
      <c r="Q720" s="216">
        <v>0.007</v>
      </c>
      <c r="R720" s="216">
        <f>Q720*H720</f>
        <v>0.7563150000000001</v>
      </c>
      <c r="S720" s="216">
        <v>0</v>
      </c>
      <c r="T720" s="217">
        <f>S720*H720</f>
        <v>0</v>
      </c>
      <c r="AR720" s="25" t="s">
        <v>475</v>
      </c>
      <c r="AT720" s="25" t="s">
        <v>297</v>
      </c>
      <c r="AU720" s="25" t="s">
        <v>94</v>
      </c>
      <c r="AY720" s="25" t="s">
        <v>173</v>
      </c>
      <c r="BE720" s="218">
        <f>IF(N720="základní",J720,0)</f>
        <v>0</v>
      </c>
      <c r="BF720" s="218">
        <f>IF(N720="snížená",J720,0)</f>
        <v>0</v>
      </c>
      <c r="BG720" s="218">
        <f>IF(N720="zákl. přenesená",J720,0)</f>
        <v>0</v>
      </c>
      <c r="BH720" s="218">
        <f>IF(N720="sníž. přenesená",J720,0)</f>
        <v>0</v>
      </c>
      <c r="BI720" s="218">
        <f>IF(N720="nulová",J720,0)</f>
        <v>0</v>
      </c>
      <c r="BJ720" s="25" t="s">
        <v>25</v>
      </c>
      <c r="BK720" s="218">
        <f>ROUND(I720*H720,2)</f>
        <v>0</v>
      </c>
      <c r="BL720" s="25" t="s">
        <v>266</v>
      </c>
      <c r="BM720" s="25" t="s">
        <v>979</v>
      </c>
    </row>
    <row r="721" spans="2:51" s="13" customFormat="1" ht="13.5">
      <c r="B721" s="233"/>
      <c r="C721" s="234"/>
      <c r="D721" s="257" t="s">
        <v>184</v>
      </c>
      <c r="E721" s="234"/>
      <c r="F721" s="284" t="s">
        <v>980</v>
      </c>
      <c r="G721" s="234"/>
      <c r="H721" s="285">
        <v>108.045</v>
      </c>
      <c r="I721" s="238"/>
      <c r="J721" s="234"/>
      <c r="K721" s="234"/>
      <c r="L721" s="239"/>
      <c r="M721" s="240"/>
      <c r="N721" s="241"/>
      <c r="O721" s="241"/>
      <c r="P721" s="241"/>
      <c r="Q721" s="241"/>
      <c r="R721" s="241"/>
      <c r="S721" s="241"/>
      <c r="T721" s="242"/>
      <c r="AT721" s="243" t="s">
        <v>184</v>
      </c>
      <c r="AU721" s="243" t="s">
        <v>94</v>
      </c>
      <c r="AV721" s="13" t="s">
        <v>94</v>
      </c>
      <c r="AW721" s="13" t="s">
        <v>6</v>
      </c>
      <c r="AX721" s="13" t="s">
        <v>25</v>
      </c>
      <c r="AY721" s="243" t="s">
        <v>173</v>
      </c>
    </row>
    <row r="722" spans="2:65" s="1" customFormat="1" ht="31.5" customHeight="1">
      <c r="B722" s="43"/>
      <c r="C722" s="207" t="s">
        <v>981</v>
      </c>
      <c r="D722" s="207" t="s">
        <v>175</v>
      </c>
      <c r="E722" s="208" t="s">
        <v>982</v>
      </c>
      <c r="F722" s="209" t="s">
        <v>983</v>
      </c>
      <c r="G722" s="210" t="s">
        <v>198</v>
      </c>
      <c r="H722" s="211">
        <v>1.03</v>
      </c>
      <c r="I722" s="212"/>
      <c r="J722" s="213">
        <f>ROUND(I722*H722,2)</f>
        <v>0</v>
      </c>
      <c r="K722" s="209" t="s">
        <v>179</v>
      </c>
      <c r="L722" s="63"/>
      <c r="M722" s="214" t="s">
        <v>84</v>
      </c>
      <c r="N722" s="215" t="s">
        <v>56</v>
      </c>
      <c r="O722" s="44"/>
      <c r="P722" s="216">
        <f>O722*H722</f>
        <v>0</v>
      </c>
      <c r="Q722" s="216">
        <v>0</v>
      </c>
      <c r="R722" s="216">
        <f>Q722*H722</f>
        <v>0</v>
      </c>
      <c r="S722" s="216">
        <v>0</v>
      </c>
      <c r="T722" s="217">
        <f>S722*H722</f>
        <v>0</v>
      </c>
      <c r="AR722" s="25" t="s">
        <v>266</v>
      </c>
      <c r="AT722" s="25" t="s">
        <v>175</v>
      </c>
      <c r="AU722" s="25" t="s">
        <v>94</v>
      </c>
      <c r="AY722" s="25" t="s">
        <v>173</v>
      </c>
      <c r="BE722" s="218">
        <f>IF(N722="základní",J722,0)</f>
        <v>0</v>
      </c>
      <c r="BF722" s="218">
        <f>IF(N722="snížená",J722,0)</f>
        <v>0</v>
      </c>
      <c r="BG722" s="218">
        <f>IF(N722="zákl. přenesená",J722,0)</f>
        <v>0</v>
      </c>
      <c r="BH722" s="218">
        <f>IF(N722="sníž. přenesená",J722,0)</f>
        <v>0</v>
      </c>
      <c r="BI722" s="218">
        <f>IF(N722="nulová",J722,0)</f>
        <v>0</v>
      </c>
      <c r="BJ722" s="25" t="s">
        <v>25</v>
      </c>
      <c r="BK722" s="218">
        <f>ROUND(I722*H722,2)</f>
        <v>0</v>
      </c>
      <c r="BL722" s="25" t="s">
        <v>266</v>
      </c>
      <c r="BM722" s="25" t="s">
        <v>984</v>
      </c>
    </row>
    <row r="723" spans="2:47" s="1" customFormat="1" ht="121.5">
      <c r="B723" s="43"/>
      <c r="C723" s="65"/>
      <c r="D723" s="219" t="s">
        <v>182</v>
      </c>
      <c r="E723" s="65"/>
      <c r="F723" s="220" t="s">
        <v>985</v>
      </c>
      <c r="G723" s="65"/>
      <c r="H723" s="65"/>
      <c r="I723" s="175"/>
      <c r="J723" s="65"/>
      <c r="K723" s="65"/>
      <c r="L723" s="63"/>
      <c r="M723" s="221"/>
      <c r="N723" s="44"/>
      <c r="O723" s="44"/>
      <c r="P723" s="44"/>
      <c r="Q723" s="44"/>
      <c r="R723" s="44"/>
      <c r="S723" s="44"/>
      <c r="T723" s="80"/>
      <c r="AT723" s="25" t="s">
        <v>182</v>
      </c>
      <c r="AU723" s="25" t="s">
        <v>94</v>
      </c>
    </row>
    <row r="724" spans="2:63" s="11" customFormat="1" ht="29.85" customHeight="1">
      <c r="B724" s="190"/>
      <c r="C724" s="191"/>
      <c r="D724" s="204" t="s">
        <v>85</v>
      </c>
      <c r="E724" s="205" t="s">
        <v>986</v>
      </c>
      <c r="F724" s="205" t="s">
        <v>987</v>
      </c>
      <c r="G724" s="191"/>
      <c r="H724" s="191"/>
      <c r="I724" s="194"/>
      <c r="J724" s="206">
        <f>BK724</f>
        <v>0</v>
      </c>
      <c r="K724" s="191"/>
      <c r="L724" s="196"/>
      <c r="M724" s="197"/>
      <c r="N724" s="198"/>
      <c r="O724" s="198"/>
      <c r="P724" s="199">
        <f>SUM(P725:P735)</f>
        <v>0</v>
      </c>
      <c r="Q724" s="198"/>
      <c r="R724" s="199">
        <f>SUM(R725:R735)</f>
        <v>0.3307248</v>
      </c>
      <c r="S724" s="198"/>
      <c r="T724" s="200">
        <f>SUM(T725:T735)</f>
        <v>0</v>
      </c>
      <c r="AR724" s="201" t="s">
        <v>94</v>
      </c>
      <c r="AT724" s="202" t="s">
        <v>85</v>
      </c>
      <c r="AU724" s="202" t="s">
        <v>25</v>
      </c>
      <c r="AY724" s="201" t="s">
        <v>173</v>
      </c>
      <c r="BK724" s="203">
        <f>SUM(BK725:BK735)</f>
        <v>0</v>
      </c>
    </row>
    <row r="725" spans="2:65" s="1" customFormat="1" ht="31.5" customHeight="1">
      <c r="B725" s="43"/>
      <c r="C725" s="207" t="s">
        <v>988</v>
      </c>
      <c r="D725" s="207" t="s">
        <v>175</v>
      </c>
      <c r="E725" s="208" t="s">
        <v>989</v>
      </c>
      <c r="F725" s="209" t="s">
        <v>990</v>
      </c>
      <c r="G725" s="210" t="s">
        <v>206</v>
      </c>
      <c r="H725" s="211">
        <v>918.68</v>
      </c>
      <c r="I725" s="212"/>
      <c r="J725" s="213">
        <f>ROUND(I725*H725,2)</f>
        <v>0</v>
      </c>
      <c r="K725" s="209" t="s">
        <v>179</v>
      </c>
      <c r="L725" s="63"/>
      <c r="M725" s="214" t="s">
        <v>84</v>
      </c>
      <c r="N725" s="215" t="s">
        <v>56</v>
      </c>
      <c r="O725" s="44"/>
      <c r="P725" s="216">
        <f>O725*H725</f>
        <v>0</v>
      </c>
      <c r="Q725" s="216">
        <v>0.00036</v>
      </c>
      <c r="R725" s="216">
        <f>Q725*H725</f>
        <v>0.3307248</v>
      </c>
      <c r="S725" s="216">
        <v>0</v>
      </c>
      <c r="T725" s="217">
        <f>S725*H725</f>
        <v>0</v>
      </c>
      <c r="AR725" s="25" t="s">
        <v>266</v>
      </c>
      <c r="AT725" s="25" t="s">
        <v>175</v>
      </c>
      <c r="AU725" s="25" t="s">
        <v>94</v>
      </c>
      <c r="AY725" s="25" t="s">
        <v>173</v>
      </c>
      <c r="BE725" s="218">
        <f>IF(N725="základní",J725,0)</f>
        <v>0</v>
      </c>
      <c r="BF725" s="218">
        <f>IF(N725="snížená",J725,0)</f>
        <v>0</v>
      </c>
      <c r="BG725" s="218">
        <f>IF(N725="zákl. přenesená",J725,0)</f>
        <v>0</v>
      </c>
      <c r="BH725" s="218">
        <f>IF(N725="sníž. přenesená",J725,0)</f>
        <v>0</v>
      </c>
      <c r="BI725" s="218">
        <f>IF(N725="nulová",J725,0)</f>
        <v>0</v>
      </c>
      <c r="BJ725" s="25" t="s">
        <v>25</v>
      </c>
      <c r="BK725" s="218">
        <f>ROUND(I725*H725,2)</f>
        <v>0</v>
      </c>
      <c r="BL725" s="25" t="s">
        <v>266</v>
      </c>
      <c r="BM725" s="25" t="s">
        <v>991</v>
      </c>
    </row>
    <row r="726" spans="2:47" s="1" customFormat="1" ht="27">
      <c r="B726" s="43"/>
      <c r="C726" s="65"/>
      <c r="D726" s="219" t="s">
        <v>301</v>
      </c>
      <c r="E726" s="65"/>
      <c r="F726" s="220" t="s">
        <v>992</v>
      </c>
      <c r="G726" s="65"/>
      <c r="H726" s="65"/>
      <c r="I726" s="175"/>
      <c r="J726" s="65"/>
      <c r="K726" s="65"/>
      <c r="L726" s="63"/>
      <c r="M726" s="221"/>
      <c r="N726" s="44"/>
      <c r="O726" s="44"/>
      <c r="P726" s="44"/>
      <c r="Q726" s="44"/>
      <c r="R726" s="44"/>
      <c r="S726" s="44"/>
      <c r="T726" s="80"/>
      <c r="AT726" s="25" t="s">
        <v>301</v>
      </c>
      <c r="AU726" s="25" t="s">
        <v>94</v>
      </c>
    </row>
    <row r="727" spans="2:51" s="12" customFormat="1" ht="13.5">
      <c r="B727" s="222"/>
      <c r="C727" s="223"/>
      <c r="D727" s="219" t="s">
        <v>184</v>
      </c>
      <c r="E727" s="224" t="s">
        <v>84</v>
      </c>
      <c r="F727" s="225" t="s">
        <v>525</v>
      </c>
      <c r="G727" s="223"/>
      <c r="H727" s="226" t="s">
        <v>84</v>
      </c>
      <c r="I727" s="227"/>
      <c r="J727" s="223"/>
      <c r="K727" s="223"/>
      <c r="L727" s="228"/>
      <c r="M727" s="229"/>
      <c r="N727" s="230"/>
      <c r="O727" s="230"/>
      <c r="P727" s="230"/>
      <c r="Q727" s="230"/>
      <c r="R727" s="230"/>
      <c r="S727" s="230"/>
      <c r="T727" s="231"/>
      <c r="AT727" s="232" t="s">
        <v>184</v>
      </c>
      <c r="AU727" s="232" t="s">
        <v>94</v>
      </c>
      <c r="AV727" s="12" t="s">
        <v>25</v>
      </c>
      <c r="AW727" s="12" t="s">
        <v>48</v>
      </c>
      <c r="AX727" s="12" t="s">
        <v>86</v>
      </c>
      <c r="AY727" s="232" t="s">
        <v>173</v>
      </c>
    </row>
    <row r="728" spans="2:51" s="13" customFormat="1" ht="13.5">
      <c r="B728" s="233"/>
      <c r="C728" s="234"/>
      <c r="D728" s="219" t="s">
        <v>184</v>
      </c>
      <c r="E728" s="235" t="s">
        <v>84</v>
      </c>
      <c r="F728" s="236" t="s">
        <v>993</v>
      </c>
      <c r="G728" s="234"/>
      <c r="H728" s="237">
        <v>132</v>
      </c>
      <c r="I728" s="238"/>
      <c r="J728" s="234"/>
      <c r="K728" s="234"/>
      <c r="L728" s="239"/>
      <c r="M728" s="240"/>
      <c r="N728" s="241"/>
      <c r="O728" s="241"/>
      <c r="P728" s="241"/>
      <c r="Q728" s="241"/>
      <c r="R728" s="241"/>
      <c r="S728" s="241"/>
      <c r="T728" s="242"/>
      <c r="AT728" s="243" t="s">
        <v>184</v>
      </c>
      <c r="AU728" s="243" t="s">
        <v>94</v>
      </c>
      <c r="AV728" s="13" t="s">
        <v>94</v>
      </c>
      <c r="AW728" s="13" t="s">
        <v>48</v>
      </c>
      <c r="AX728" s="13" t="s">
        <v>86</v>
      </c>
      <c r="AY728" s="243" t="s">
        <v>173</v>
      </c>
    </row>
    <row r="729" spans="2:51" s="13" customFormat="1" ht="13.5">
      <c r="B729" s="233"/>
      <c r="C729" s="234"/>
      <c r="D729" s="219" t="s">
        <v>184</v>
      </c>
      <c r="E729" s="235" t="s">
        <v>84</v>
      </c>
      <c r="F729" s="236" t="s">
        <v>994</v>
      </c>
      <c r="G729" s="234"/>
      <c r="H729" s="237">
        <v>256.76</v>
      </c>
      <c r="I729" s="238"/>
      <c r="J729" s="234"/>
      <c r="K729" s="234"/>
      <c r="L729" s="239"/>
      <c r="M729" s="240"/>
      <c r="N729" s="241"/>
      <c r="O729" s="241"/>
      <c r="P729" s="241"/>
      <c r="Q729" s="241"/>
      <c r="R729" s="241"/>
      <c r="S729" s="241"/>
      <c r="T729" s="242"/>
      <c r="AT729" s="243" t="s">
        <v>184</v>
      </c>
      <c r="AU729" s="243" t="s">
        <v>94</v>
      </c>
      <c r="AV729" s="13" t="s">
        <v>94</v>
      </c>
      <c r="AW729" s="13" t="s">
        <v>48</v>
      </c>
      <c r="AX729" s="13" t="s">
        <v>86</v>
      </c>
      <c r="AY729" s="243" t="s">
        <v>173</v>
      </c>
    </row>
    <row r="730" spans="2:51" s="13" customFormat="1" ht="13.5">
      <c r="B730" s="233"/>
      <c r="C730" s="234"/>
      <c r="D730" s="219" t="s">
        <v>184</v>
      </c>
      <c r="E730" s="235" t="s">
        <v>84</v>
      </c>
      <c r="F730" s="236" t="s">
        <v>995</v>
      </c>
      <c r="G730" s="234"/>
      <c r="H730" s="237">
        <v>158.4</v>
      </c>
      <c r="I730" s="238"/>
      <c r="J730" s="234"/>
      <c r="K730" s="234"/>
      <c r="L730" s="239"/>
      <c r="M730" s="240"/>
      <c r="N730" s="241"/>
      <c r="O730" s="241"/>
      <c r="P730" s="241"/>
      <c r="Q730" s="241"/>
      <c r="R730" s="241"/>
      <c r="S730" s="241"/>
      <c r="T730" s="242"/>
      <c r="AT730" s="243" t="s">
        <v>184</v>
      </c>
      <c r="AU730" s="243" t="s">
        <v>94</v>
      </c>
      <c r="AV730" s="13" t="s">
        <v>94</v>
      </c>
      <c r="AW730" s="13" t="s">
        <v>48</v>
      </c>
      <c r="AX730" s="13" t="s">
        <v>86</v>
      </c>
      <c r="AY730" s="243" t="s">
        <v>173</v>
      </c>
    </row>
    <row r="731" spans="2:51" s="13" customFormat="1" ht="13.5">
      <c r="B731" s="233"/>
      <c r="C731" s="234"/>
      <c r="D731" s="219" t="s">
        <v>184</v>
      </c>
      <c r="E731" s="235" t="s">
        <v>84</v>
      </c>
      <c r="F731" s="236" t="s">
        <v>996</v>
      </c>
      <c r="G731" s="234"/>
      <c r="H731" s="237">
        <v>158.4</v>
      </c>
      <c r="I731" s="238"/>
      <c r="J731" s="234"/>
      <c r="K731" s="234"/>
      <c r="L731" s="239"/>
      <c r="M731" s="240"/>
      <c r="N731" s="241"/>
      <c r="O731" s="241"/>
      <c r="P731" s="241"/>
      <c r="Q731" s="241"/>
      <c r="R731" s="241"/>
      <c r="S731" s="241"/>
      <c r="T731" s="242"/>
      <c r="AT731" s="243" t="s">
        <v>184</v>
      </c>
      <c r="AU731" s="243" t="s">
        <v>94</v>
      </c>
      <c r="AV731" s="13" t="s">
        <v>94</v>
      </c>
      <c r="AW731" s="13" t="s">
        <v>48</v>
      </c>
      <c r="AX731" s="13" t="s">
        <v>86</v>
      </c>
      <c r="AY731" s="243" t="s">
        <v>173</v>
      </c>
    </row>
    <row r="732" spans="2:51" s="13" customFormat="1" ht="13.5">
      <c r="B732" s="233"/>
      <c r="C732" s="234"/>
      <c r="D732" s="219" t="s">
        <v>184</v>
      </c>
      <c r="E732" s="235" t="s">
        <v>84</v>
      </c>
      <c r="F732" s="236" t="s">
        <v>997</v>
      </c>
      <c r="G732" s="234"/>
      <c r="H732" s="237">
        <v>106.56</v>
      </c>
      <c r="I732" s="238"/>
      <c r="J732" s="234"/>
      <c r="K732" s="234"/>
      <c r="L732" s="239"/>
      <c r="M732" s="240"/>
      <c r="N732" s="241"/>
      <c r="O732" s="241"/>
      <c r="P732" s="241"/>
      <c r="Q732" s="241"/>
      <c r="R732" s="241"/>
      <c r="S732" s="241"/>
      <c r="T732" s="242"/>
      <c r="AT732" s="243" t="s">
        <v>184</v>
      </c>
      <c r="AU732" s="243" t="s">
        <v>94</v>
      </c>
      <c r="AV732" s="13" t="s">
        <v>94</v>
      </c>
      <c r="AW732" s="13" t="s">
        <v>48</v>
      </c>
      <c r="AX732" s="13" t="s">
        <v>86</v>
      </c>
      <c r="AY732" s="243" t="s">
        <v>173</v>
      </c>
    </row>
    <row r="733" spans="2:51" s="13" customFormat="1" ht="13.5">
      <c r="B733" s="233"/>
      <c r="C733" s="234"/>
      <c r="D733" s="219" t="s">
        <v>184</v>
      </c>
      <c r="E733" s="235" t="s">
        <v>84</v>
      </c>
      <c r="F733" s="236" t="s">
        <v>998</v>
      </c>
      <c r="G733" s="234"/>
      <c r="H733" s="237">
        <v>106.56</v>
      </c>
      <c r="I733" s="238"/>
      <c r="J733" s="234"/>
      <c r="K733" s="234"/>
      <c r="L733" s="239"/>
      <c r="M733" s="240"/>
      <c r="N733" s="241"/>
      <c r="O733" s="241"/>
      <c r="P733" s="241"/>
      <c r="Q733" s="241"/>
      <c r="R733" s="241"/>
      <c r="S733" s="241"/>
      <c r="T733" s="242"/>
      <c r="AT733" s="243" t="s">
        <v>184</v>
      </c>
      <c r="AU733" s="243" t="s">
        <v>94</v>
      </c>
      <c r="AV733" s="13" t="s">
        <v>94</v>
      </c>
      <c r="AW733" s="13" t="s">
        <v>48</v>
      </c>
      <c r="AX733" s="13" t="s">
        <v>86</v>
      </c>
      <c r="AY733" s="243" t="s">
        <v>173</v>
      </c>
    </row>
    <row r="734" spans="2:51" s="14" customFormat="1" ht="13.5">
      <c r="B734" s="244"/>
      <c r="C734" s="245"/>
      <c r="D734" s="219" t="s">
        <v>184</v>
      </c>
      <c r="E734" s="246" t="s">
        <v>84</v>
      </c>
      <c r="F734" s="247" t="s">
        <v>188</v>
      </c>
      <c r="G734" s="245"/>
      <c r="H734" s="248">
        <v>918.68</v>
      </c>
      <c r="I734" s="249"/>
      <c r="J734" s="245"/>
      <c r="K734" s="245"/>
      <c r="L734" s="250"/>
      <c r="M734" s="251"/>
      <c r="N734" s="252"/>
      <c r="O734" s="252"/>
      <c r="P734" s="252"/>
      <c r="Q734" s="252"/>
      <c r="R734" s="252"/>
      <c r="S734" s="252"/>
      <c r="T734" s="253"/>
      <c r="AT734" s="254" t="s">
        <v>184</v>
      </c>
      <c r="AU734" s="254" t="s">
        <v>94</v>
      </c>
      <c r="AV734" s="14" t="s">
        <v>189</v>
      </c>
      <c r="AW734" s="14" t="s">
        <v>48</v>
      </c>
      <c r="AX734" s="14" t="s">
        <v>86</v>
      </c>
      <c r="AY734" s="254" t="s">
        <v>173</v>
      </c>
    </row>
    <row r="735" spans="2:51" s="15" customFormat="1" ht="13.5">
      <c r="B735" s="255"/>
      <c r="C735" s="256"/>
      <c r="D735" s="219" t="s">
        <v>184</v>
      </c>
      <c r="E735" s="267" t="s">
        <v>84</v>
      </c>
      <c r="F735" s="268" t="s">
        <v>190</v>
      </c>
      <c r="G735" s="256"/>
      <c r="H735" s="269">
        <v>918.68</v>
      </c>
      <c r="I735" s="261"/>
      <c r="J735" s="256"/>
      <c r="K735" s="256"/>
      <c r="L735" s="262"/>
      <c r="M735" s="271"/>
      <c r="N735" s="272"/>
      <c r="O735" s="272"/>
      <c r="P735" s="272"/>
      <c r="Q735" s="272"/>
      <c r="R735" s="272"/>
      <c r="S735" s="272"/>
      <c r="T735" s="273"/>
      <c r="AT735" s="266" t="s">
        <v>184</v>
      </c>
      <c r="AU735" s="266" t="s">
        <v>94</v>
      </c>
      <c r="AV735" s="15" t="s">
        <v>180</v>
      </c>
      <c r="AW735" s="15" t="s">
        <v>48</v>
      </c>
      <c r="AX735" s="15" t="s">
        <v>25</v>
      </c>
      <c r="AY735" s="266" t="s">
        <v>173</v>
      </c>
    </row>
    <row r="736" spans="2:12" s="1" customFormat="1" ht="6.95" customHeight="1">
      <c r="B736" s="58"/>
      <c r="C736" s="59"/>
      <c r="D736" s="59"/>
      <c r="E736" s="59"/>
      <c r="F736" s="59"/>
      <c r="G736" s="59"/>
      <c r="H736" s="59"/>
      <c r="I736" s="151"/>
      <c r="J736" s="59"/>
      <c r="K736" s="59"/>
      <c r="L736" s="63"/>
    </row>
  </sheetData>
  <sheetProtection algorithmName="SHA-512" hashValue="Jbzeb9OFv2OwvYvgkIIZtLlUeoEbhXacKFwCTwL/pUMPI62eoavugholCylg/kVvOiGBGIE4rpogibjoDIJeQg==" saltValue="H0YyLh1kRGP7it8n58Wa4g==" spinCount="100000" sheet="1" objects="1" scenarios="1" formatCells="0" formatColumns="0" formatRows="0" sort="0" autoFilter="0"/>
  <autoFilter ref="C97:K735"/>
  <mergeCells count="12">
    <mergeCell ref="E88:H88"/>
    <mergeCell ref="E90:H90"/>
    <mergeCell ref="E7:H7"/>
    <mergeCell ref="E9:H9"/>
    <mergeCell ref="E11:H11"/>
    <mergeCell ref="E26:H26"/>
    <mergeCell ref="E47:H47"/>
    <mergeCell ref="G1:H1"/>
    <mergeCell ref="L2:V2"/>
    <mergeCell ref="E49:H49"/>
    <mergeCell ref="E51:H51"/>
    <mergeCell ref="E86:H86"/>
  </mergeCells>
  <hyperlinks>
    <hyperlink ref="F1:G1" location="C2" display="1) Krycí list soupisu"/>
    <hyperlink ref="G1:H1" location="C58" display="2) Rekapitulace"/>
    <hyperlink ref="J1" location="C9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134</v>
      </c>
      <c r="G1" s="415" t="s">
        <v>135</v>
      </c>
      <c r="H1" s="415"/>
      <c r="I1" s="126"/>
      <c r="J1" s="125" t="s">
        <v>136</v>
      </c>
      <c r="K1" s="124" t="s">
        <v>137</v>
      </c>
      <c r="L1" s="125" t="s">
        <v>138</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73"/>
      <c r="M2" s="373"/>
      <c r="N2" s="373"/>
      <c r="O2" s="373"/>
      <c r="P2" s="373"/>
      <c r="Q2" s="373"/>
      <c r="R2" s="373"/>
      <c r="S2" s="373"/>
      <c r="T2" s="373"/>
      <c r="U2" s="373"/>
      <c r="V2" s="373"/>
      <c r="AT2" s="25" t="s">
        <v>110</v>
      </c>
    </row>
    <row r="3" spans="2:46" ht="6.95" customHeight="1">
      <c r="B3" s="26"/>
      <c r="C3" s="27"/>
      <c r="D3" s="27"/>
      <c r="E3" s="27"/>
      <c r="F3" s="27"/>
      <c r="G3" s="27"/>
      <c r="H3" s="27"/>
      <c r="I3" s="127"/>
      <c r="J3" s="27"/>
      <c r="K3" s="28"/>
      <c r="AT3" s="25" t="s">
        <v>94</v>
      </c>
    </row>
    <row r="4" spans="2:46" ht="36.95" customHeight="1">
      <c r="B4" s="29"/>
      <c r="C4" s="30"/>
      <c r="D4" s="31" t="s">
        <v>139</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22.5" customHeight="1">
      <c r="B7" s="29"/>
      <c r="C7" s="30"/>
      <c r="D7" s="30"/>
      <c r="E7" s="416" t="str">
        <f>'Rekapitulace stavby'!K6</f>
        <v>Sklad posypového materiálu SÚS Seč - Etapa 1</v>
      </c>
      <c r="F7" s="422"/>
      <c r="G7" s="422"/>
      <c r="H7" s="422"/>
      <c r="I7" s="128"/>
      <c r="J7" s="30"/>
      <c r="K7" s="32"/>
    </row>
    <row r="8" spans="2:11" ht="15">
      <c r="B8" s="29"/>
      <c r="C8" s="30"/>
      <c r="D8" s="38" t="s">
        <v>140</v>
      </c>
      <c r="E8" s="30"/>
      <c r="F8" s="30"/>
      <c r="G8" s="30"/>
      <c r="H8" s="30"/>
      <c r="I8" s="128"/>
      <c r="J8" s="30"/>
      <c r="K8" s="32"/>
    </row>
    <row r="9" spans="2:11" s="1" customFormat="1" ht="22.5" customHeight="1">
      <c r="B9" s="43"/>
      <c r="C9" s="44"/>
      <c r="D9" s="44"/>
      <c r="E9" s="416" t="s">
        <v>999</v>
      </c>
      <c r="F9" s="417"/>
      <c r="G9" s="417"/>
      <c r="H9" s="417"/>
      <c r="I9" s="129"/>
      <c r="J9" s="44"/>
      <c r="K9" s="47"/>
    </row>
    <row r="10" spans="2:11" s="1" customFormat="1" ht="15">
      <c r="B10" s="43"/>
      <c r="C10" s="44"/>
      <c r="D10" s="38" t="s">
        <v>142</v>
      </c>
      <c r="E10" s="44"/>
      <c r="F10" s="44"/>
      <c r="G10" s="44"/>
      <c r="H10" s="44"/>
      <c r="I10" s="129"/>
      <c r="J10" s="44"/>
      <c r="K10" s="47"/>
    </row>
    <row r="11" spans="2:11" s="1" customFormat="1" ht="36.95" customHeight="1">
      <c r="B11" s="43"/>
      <c r="C11" s="44"/>
      <c r="D11" s="44"/>
      <c r="E11" s="418" t="s">
        <v>1000</v>
      </c>
      <c r="F11" s="417"/>
      <c r="G11" s="417"/>
      <c r="H11" s="417"/>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8" t="s">
        <v>21</v>
      </c>
      <c r="E13" s="44"/>
      <c r="F13" s="36" t="s">
        <v>84</v>
      </c>
      <c r="G13" s="44"/>
      <c r="H13" s="44"/>
      <c r="I13" s="130" t="s">
        <v>23</v>
      </c>
      <c r="J13" s="36" t="s">
        <v>84</v>
      </c>
      <c r="K13" s="47"/>
    </row>
    <row r="14" spans="2:11" s="1" customFormat="1" ht="14.45" customHeight="1">
      <c r="B14" s="43"/>
      <c r="C14" s="44"/>
      <c r="D14" s="38" t="s">
        <v>26</v>
      </c>
      <c r="E14" s="44"/>
      <c r="F14" s="36" t="s">
        <v>27</v>
      </c>
      <c r="G14" s="44"/>
      <c r="H14" s="44"/>
      <c r="I14" s="130" t="s">
        <v>28</v>
      </c>
      <c r="J14" s="131" t="str">
        <f>'Rekapitulace stavby'!AN8</f>
        <v>28.2.2017</v>
      </c>
      <c r="K14" s="47"/>
    </row>
    <row r="15" spans="2:11" s="1" customFormat="1" ht="10.9" customHeight="1">
      <c r="B15" s="43"/>
      <c r="C15" s="44"/>
      <c r="D15" s="44"/>
      <c r="E15" s="44"/>
      <c r="F15" s="44"/>
      <c r="G15" s="44"/>
      <c r="H15" s="44"/>
      <c r="I15" s="129"/>
      <c r="J15" s="44"/>
      <c r="K15" s="47"/>
    </row>
    <row r="16" spans="2:11" s="1" customFormat="1" ht="14.45" customHeight="1">
      <c r="B16" s="43"/>
      <c r="C16" s="44"/>
      <c r="D16" s="38" t="s">
        <v>36</v>
      </c>
      <c r="E16" s="44"/>
      <c r="F16" s="44"/>
      <c r="G16" s="44"/>
      <c r="H16" s="44"/>
      <c r="I16" s="130" t="s">
        <v>37</v>
      </c>
      <c r="J16" s="36" t="s">
        <v>38</v>
      </c>
      <c r="K16" s="47"/>
    </row>
    <row r="17" spans="2:11" s="1" customFormat="1" ht="18" customHeight="1">
      <c r="B17" s="43"/>
      <c r="C17" s="44"/>
      <c r="D17" s="44"/>
      <c r="E17" s="36" t="s">
        <v>39</v>
      </c>
      <c r="F17" s="44"/>
      <c r="G17" s="44"/>
      <c r="H17" s="44"/>
      <c r="I17" s="130" t="s">
        <v>40</v>
      </c>
      <c r="J17" s="36" t="s">
        <v>41</v>
      </c>
      <c r="K17" s="47"/>
    </row>
    <row r="18" spans="2:11" s="1" customFormat="1" ht="6.95" customHeight="1">
      <c r="B18" s="43"/>
      <c r="C18" s="44"/>
      <c r="D18" s="44"/>
      <c r="E18" s="44"/>
      <c r="F18" s="44"/>
      <c r="G18" s="44"/>
      <c r="H18" s="44"/>
      <c r="I18" s="129"/>
      <c r="J18" s="44"/>
      <c r="K18" s="47"/>
    </row>
    <row r="19" spans="2:11" s="1" customFormat="1" ht="14.45" customHeight="1">
      <c r="B19" s="43"/>
      <c r="C19" s="44"/>
      <c r="D19" s="38" t="s">
        <v>42</v>
      </c>
      <c r="E19" s="44"/>
      <c r="F19" s="44"/>
      <c r="G19" s="44"/>
      <c r="H19" s="44"/>
      <c r="I19" s="130" t="s">
        <v>37</v>
      </c>
      <c r="J19" s="36" t="str">
        <f>IF('Rekapitulace stavby'!AN13="Vyplň údaj","",IF('Rekapitulace stavby'!AN13="","",'Rekapitulace stavby'!AN13))</f>
        <v/>
      </c>
      <c r="K19" s="47"/>
    </row>
    <row r="20" spans="2:11" s="1" customFormat="1" ht="18" customHeight="1">
      <c r="B20" s="43"/>
      <c r="C20" s="44"/>
      <c r="D20" s="44"/>
      <c r="E20" s="36" t="str">
        <f>IF('Rekapitulace stavby'!E14="Vyplň údaj","",IF('Rekapitulace stavby'!E14="","",'Rekapitulace stavby'!E14))</f>
        <v/>
      </c>
      <c r="F20" s="44"/>
      <c r="G20" s="44"/>
      <c r="H20" s="44"/>
      <c r="I20" s="130" t="s">
        <v>40</v>
      </c>
      <c r="J20" s="36"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8" t="s">
        <v>44</v>
      </c>
      <c r="E22" s="44"/>
      <c r="F22" s="44"/>
      <c r="G22" s="44"/>
      <c r="H22" s="44"/>
      <c r="I22" s="130" t="s">
        <v>37</v>
      </c>
      <c r="J22" s="36" t="s">
        <v>45</v>
      </c>
      <c r="K22" s="47"/>
    </row>
    <row r="23" spans="2:11" s="1" customFormat="1" ht="18" customHeight="1">
      <c r="B23" s="43"/>
      <c r="C23" s="44"/>
      <c r="D23" s="44"/>
      <c r="E23" s="36" t="s">
        <v>46</v>
      </c>
      <c r="F23" s="44"/>
      <c r="G23" s="44"/>
      <c r="H23" s="44"/>
      <c r="I23" s="130" t="s">
        <v>40</v>
      </c>
      <c r="J23" s="36" t="s">
        <v>47</v>
      </c>
      <c r="K23" s="47"/>
    </row>
    <row r="24" spans="2:11" s="1" customFormat="1" ht="6.95" customHeight="1">
      <c r="B24" s="43"/>
      <c r="C24" s="44"/>
      <c r="D24" s="44"/>
      <c r="E24" s="44"/>
      <c r="F24" s="44"/>
      <c r="G24" s="44"/>
      <c r="H24" s="44"/>
      <c r="I24" s="129"/>
      <c r="J24" s="44"/>
      <c r="K24" s="47"/>
    </row>
    <row r="25" spans="2:11" s="1" customFormat="1" ht="14.45" customHeight="1">
      <c r="B25" s="43"/>
      <c r="C25" s="44"/>
      <c r="D25" s="38" t="s">
        <v>49</v>
      </c>
      <c r="E25" s="44"/>
      <c r="F25" s="44"/>
      <c r="G25" s="44"/>
      <c r="H25" s="44"/>
      <c r="I25" s="129"/>
      <c r="J25" s="44"/>
      <c r="K25" s="47"/>
    </row>
    <row r="26" spans="2:11" s="7" customFormat="1" ht="22.5" customHeight="1">
      <c r="B26" s="133"/>
      <c r="C26" s="134"/>
      <c r="D26" s="134"/>
      <c r="E26" s="411" t="s">
        <v>84</v>
      </c>
      <c r="F26" s="411"/>
      <c r="G26" s="411"/>
      <c r="H26" s="411"/>
      <c r="I26" s="135"/>
      <c r="J26" s="134"/>
      <c r="K26" s="136"/>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7"/>
      <c r="J28" s="87"/>
      <c r="K28" s="138"/>
    </row>
    <row r="29" spans="2:11" s="1" customFormat="1" ht="25.35" customHeight="1">
      <c r="B29" s="43"/>
      <c r="C29" s="44"/>
      <c r="D29" s="139" t="s">
        <v>51</v>
      </c>
      <c r="E29" s="44"/>
      <c r="F29" s="44"/>
      <c r="G29" s="44"/>
      <c r="H29" s="44"/>
      <c r="I29" s="129"/>
      <c r="J29" s="140">
        <f>ROUND(J94,2)</f>
        <v>0</v>
      </c>
      <c r="K29" s="47"/>
    </row>
    <row r="30" spans="2:11" s="1" customFormat="1" ht="6.95" customHeight="1">
      <c r="B30" s="43"/>
      <c r="C30" s="44"/>
      <c r="D30" s="87"/>
      <c r="E30" s="87"/>
      <c r="F30" s="87"/>
      <c r="G30" s="87"/>
      <c r="H30" s="87"/>
      <c r="I30" s="137"/>
      <c r="J30" s="87"/>
      <c r="K30" s="138"/>
    </row>
    <row r="31" spans="2:11" s="1" customFormat="1" ht="14.45" customHeight="1">
      <c r="B31" s="43"/>
      <c r="C31" s="44"/>
      <c r="D31" s="44"/>
      <c r="E31" s="44"/>
      <c r="F31" s="48" t="s">
        <v>53</v>
      </c>
      <c r="G31" s="44"/>
      <c r="H31" s="44"/>
      <c r="I31" s="141" t="s">
        <v>52</v>
      </c>
      <c r="J31" s="48" t="s">
        <v>54</v>
      </c>
      <c r="K31" s="47"/>
    </row>
    <row r="32" spans="2:11" s="1" customFormat="1" ht="14.45" customHeight="1">
      <c r="B32" s="43"/>
      <c r="C32" s="44"/>
      <c r="D32" s="51" t="s">
        <v>55</v>
      </c>
      <c r="E32" s="51" t="s">
        <v>56</v>
      </c>
      <c r="F32" s="142">
        <f>ROUND(SUM(BE94:BE137),2)</f>
        <v>0</v>
      </c>
      <c r="G32" s="44"/>
      <c r="H32" s="44"/>
      <c r="I32" s="143">
        <v>0.21</v>
      </c>
      <c r="J32" s="142">
        <f>ROUND(ROUND((SUM(BE94:BE137)),2)*I32,2)</f>
        <v>0</v>
      </c>
      <c r="K32" s="47"/>
    </row>
    <row r="33" spans="2:11" s="1" customFormat="1" ht="14.45" customHeight="1">
      <c r="B33" s="43"/>
      <c r="C33" s="44"/>
      <c r="D33" s="44"/>
      <c r="E33" s="51" t="s">
        <v>57</v>
      </c>
      <c r="F33" s="142">
        <f>ROUND(SUM(BF94:BF137),2)</f>
        <v>0</v>
      </c>
      <c r="G33" s="44"/>
      <c r="H33" s="44"/>
      <c r="I33" s="143">
        <v>0.15</v>
      </c>
      <c r="J33" s="142">
        <f>ROUND(ROUND((SUM(BF94:BF137)),2)*I33,2)</f>
        <v>0</v>
      </c>
      <c r="K33" s="47"/>
    </row>
    <row r="34" spans="2:11" s="1" customFormat="1" ht="14.45" customHeight="1" hidden="1">
      <c r="B34" s="43"/>
      <c r="C34" s="44"/>
      <c r="D34" s="44"/>
      <c r="E34" s="51" t="s">
        <v>58</v>
      </c>
      <c r="F34" s="142">
        <f>ROUND(SUM(BG94:BG137),2)</f>
        <v>0</v>
      </c>
      <c r="G34" s="44"/>
      <c r="H34" s="44"/>
      <c r="I34" s="143">
        <v>0.21</v>
      </c>
      <c r="J34" s="142">
        <v>0</v>
      </c>
      <c r="K34" s="47"/>
    </row>
    <row r="35" spans="2:11" s="1" customFormat="1" ht="14.45" customHeight="1" hidden="1">
      <c r="B35" s="43"/>
      <c r="C35" s="44"/>
      <c r="D35" s="44"/>
      <c r="E35" s="51" t="s">
        <v>59</v>
      </c>
      <c r="F35" s="142">
        <f>ROUND(SUM(BH94:BH137),2)</f>
        <v>0</v>
      </c>
      <c r="G35" s="44"/>
      <c r="H35" s="44"/>
      <c r="I35" s="143">
        <v>0.15</v>
      </c>
      <c r="J35" s="142">
        <v>0</v>
      </c>
      <c r="K35" s="47"/>
    </row>
    <row r="36" spans="2:11" s="1" customFormat="1" ht="14.45" customHeight="1" hidden="1">
      <c r="B36" s="43"/>
      <c r="C36" s="44"/>
      <c r="D36" s="44"/>
      <c r="E36" s="51" t="s">
        <v>60</v>
      </c>
      <c r="F36" s="142">
        <f>ROUND(SUM(BI94:BI137),2)</f>
        <v>0</v>
      </c>
      <c r="G36" s="44"/>
      <c r="H36" s="44"/>
      <c r="I36" s="143">
        <v>0</v>
      </c>
      <c r="J36" s="142">
        <v>0</v>
      </c>
      <c r="K36" s="47"/>
    </row>
    <row r="37" spans="2:11" s="1" customFormat="1" ht="6.95" customHeight="1">
      <c r="B37" s="43"/>
      <c r="C37" s="44"/>
      <c r="D37" s="44"/>
      <c r="E37" s="44"/>
      <c r="F37" s="44"/>
      <c r="G37" s="44"/>
      <c r="H37" s="44"/>
      <c r="I37" s="129"/>
      <c r="J37" s="44"/>
      <c r="K37" s="47"/>
    </row>
    <row r="38" spans="2:11" s="1" customFormat="1" ht="25.35" customHeight="1">
      <c r="B38" s="43"/>
      <c r="C38" s="144"/>
      <c r="D38" s="145" t="s">
        <v>61</v>
      </c>
      <c r="E38" s="81"/>
      <c r="F38" s="81"/>
      <c r="G38" s="146" t="s">
        <v>62</v>
      </c>
      <c r="H38" s="147" t="s">
        <v>63</v>
      </c>
      <c r="I38" s="148"/>
      <c r="J38" s="149">
        <f>SUM(J29:J36)</f>
        <v>0</v>
      </c>
      <c r="K38" s="150"/>
    </row>
    <row r="39" spans="2:11" s="1" customFormat="1" ht="14.45" customHeight="1">
      <c r="B39" s="58"/>
      <c r="C39" s="59"/>
      <c r="D39" s="59"/>
      <c r="E39" s="59"/>
      <c r="F39" s="59"/>
      <c r="G39" s="59"/>
      <c r="H39" s="59"/>
      <c r="I39" s="151"/>
      <c r="J39" s="59"/>
      <c r="K39" s="60"/>
    </row>
    <row r="43" spans="2:11" s="1" customFormat="1" ht="6.95" customHeight="1">
      <c r="B43" s="152"/>
      <c r="C43" s="153"/>
      <c r="D43" s="153"/>
      <c r="E43" s="153"/>
      <c r="F43" s="153"/>
      <c r="G43" s="153"/>
      <c r="H43" s="153"/>
      <c r="I43" s="154"/>
      <c r="J43" s="153"/>
      <c r="K43" s="155"/>
    </row>
    <row r="44" spans="2:11" s="1" customFormat="1" ht="36.95" customHeight="1">
      <c r="B44" s="43"/>
      <c r="C44" s="31" t="s">
        <v>145</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8" t="s">
        <v>18</v>
      </c>
      <c r="D46" s="44"/>
      <c r="E46" s="44"/>
      <c r="F46" s="44"/>
      <c r="G46" s="44"/>
      <c r="H46" s="44"/>
      <c r="I46" s="129"/>
      <c r="J46" s="44"/>
      <c r="K46" s="47"/>
    </row>
    <row r="47" spans="2:11" s="1" customFormat="1" ht="22.5" customHeight="1">
      <c r="B47" s="43"/>
      <c r="C47" s="44"/>
      <c r="D47" s="44"/>
      <c r="E47" s="416" t="str">
        <f>E7</f>
        <v>Sklad posypového materiálu SÚS Seč - Etapa 1</v>
      </c>
      <c r="F47" s="422"/>
      <c r="G47" s="422"/>
      <c r="H47" s="422"/>
      <c r="I47" s="129"/>
      <c r="J47" s="44"/>
      <c r="K47" s="47"/>
    </row>
    <row r="48" spans="2:11" ht="15">
      <c r="B48" s="29"/>
      <c r="C48" s="38" t="s">
        <v>140</v>
      </c>
      <c r="D48" s="30"/>
      <c r="E48" s="30"/>
      <c r="F48" s="30"/>
      <c r="G48" s="30"/>
      <c r="H48" s="30"/>
      <c r="I48" s="128"/>
      <c r="J48" s="30"/>
      <c r="K48" s="32"/>
    </row>
    <row r="49" spans="2:11" s="1" customFormat="1" ht="22.5" customHeight="1">
      <c r="B49" s="43"/>
      <c r="C49" s="44"/>
      <c r="D49" s="44"/>
      <c r="E49" s="416" t="s">
        <v>999</v>
      </c>
      <c r="F49" s="417"/>
      <c r="G49" s="417"/>
      <c r="H49" s="417"/>
      <c r="I49" s="129"/>
      <c r="J49" s="44"/>
      <c r="K49" s="47"/>
    </row>
    <row r="50" spans="2:11" s="1" customFormat="1" ht="14.45" customHeight="1">
      <c r="B50" s="43"/>
      <c r="C50" s="38" t="s">
        <v>142</v>
      </c>
      <c r="D50" s="44"/>
      <c r="E50" s="44"/>
      <c r="F50" s="44"/>
      <c r="G50" s="44"/>
      <c r="H50" s="44"/>
      <c r="I50" s="129"/>
      <c r="J50" s="44"/>
      <c r="K50" s="47"/>
    </row>
    <row r="51" spans="2:11" s="1" customFormat="1" ht="23.25" customHeight="1">
      <c r="B51" s="43"/>
      <c r="C51" s="44"/>
      <c r="D51" s="44"/>
      <c r="E51" s="418" t="str">
        <f>E11</f>
        <v>SO-EL.1 - rozvody nn montáž</v>
      </c>
      <c r="F51" s="417"/>
      <c r="G51" s="417"/>
      <c r="H51" s="417"/>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8" t="s">
        <v>26</v>
      </c>
      <c r="D53" s="44"/>
      <c r="E53" s="44"/>
      <c r="F53" s="36" t="str">
        <f>F14</f>
        <v>Seč</v>
      </c>
      <c r="G53" s="44"/>
      <c r="H53" s="44"/>
      <c r="I53" s="130" t="s">
        <v>28</v>
      </c>
      <c r="J53" s="131" t="str">
        <f>IF(J14="","",J14)</f>
        <v>28.2.2017</v>
      </c>
      <c r="K53" s="47"/>
    </row>
    <row r="54" spans="2:11" s="1" customFormat="1" ht="6.95" customHeight="1">
      <c r="B54" s="43"/>
      <c r="C54" s="44"/>
      <c r="D54" s="44"/>
      <c r="E54" s="44"/>
      <c r="F54" s="44"/>
      <c r="G54" s="44"/>
      <c r="H54" s="44"/>
      <c r="I54" s="129"/>
      <c r="J54" s="44"/>
      <c r="K54" s="47"/>
    </row>
    <row r="55" spans="2:11" s="1" customFormat="1" ht="15">
      <c r="B55" s="43"/>
      <c r="C55" s="38" t="s">
        <v>36</v>
      </c>
      <c r="D55" s="44"/>
      <c r="E55" s="44"/>
      <c r="F55" s="36" t="str">
        <f>E17</f>
        <v>Správa a údržba silnic Plzeňského kraje, p.o.</v>
      </c>
      <c r="G55" s="44"/>
      <c r="H55" s="44"/>
      <c r="I55" s="130" t="s">
        <v>44</v>
      </c>
      <c r="J55" s="36" t="str">
        <f>E23</f>
        <v>projectstudio8 s.r.o.</v>
      </c>
      <c r="K55" s="47"/>
    </row>
    <row r="56" spans="2:11" s="1" customFormat="1" ht="14.45" customHeight="1">
      <c r="B56" s="43"/>
      <c r="C56" s="38" t="s">
        <v>42</v>
      </c>
      <c r="D56" s="44"/>
      <c r="E56" s="44"/>
      <c r="F56" s="36" t="str">
        <f>IF(E20="","",E20)</f>
        <v/>
      </c>
      <c r="G56" s="44"/>
      <c r="H56" s="44"/>
      <c r="I56" s="129"/>
      <c r="J56" s="44"/>
      <c r="K56" s="47"/>
    </row>
    <row r="57" spans="2:11" s="1" customFormat="1" ht="10.35" customHeight="1">
      <c r="B57" s="43"/>
      <c r="C57" s="44"/>
      <c r="D57" s="44"/>
      <c r="E57" s="44"/>
      <c r="F57" s="44"/>
      <c r="G57" s="44"/>
      <c r="H57" s="44"/>
      <c r="I57" s="129"/>
      <c r="J57" s="44"/>
      <c r="K57" s="47"/>
    </row>
    <row r="58" spans="2:11" s="1" customFormat="1" ht="29.25" customHeight="1">
      <c r="B58" s="43"/>
      <c r="C58" s="156" t="s">
        <v>146</v>
      </c>
      <c r="D58" s="144"/>
      <c r="E58" s="144"/>
      <c r="F58" s="144"/>
      <c r="G58" s="144"/>
      <c r="H58" s="144"/>
      <c r="I58" s="157"/>
      <c r="J58" s="158" t="s">
        <v>147</v>
      </c>
      <c r="K58" s="159"/>
    </row>
    <row r="59" spans="2:11" s="1" customFormat="1" ht="10.35" customHeight="1">
      <c r="B59" s="43"/>
      <c r="C59" s="44"/>
      <c r="D59" s="44"/>
      <c r="E59" s="44"/>
      <c r="F59" s="44"/>
      <c r="G59" s="44"/>
      <c r="H59" s="44"/>
      <c r="I59" s="129"/>
      <c r="J59" s="44"/>
      <c r="K59" s="47"/>
    </row>
    <row r="60" spans="2:47" s="1" customFormat="1" ht="29.25" customHeight="1">
      <c r="B60" s="43"/>
      <c r="C60" s="160" t="s">
        <v>148</v>
      </c>
      <c r="D60" s="44"/>
      <c r="E60" s="44"/>
      <c r="F60" s="44"/>
      <c r="G60" s="44"/>
      <c r="H60" s="44"/>
      <c r="I60" s="129"/>
      <c r="J60" s="140">
        <f>J94</f>
        <v>0</v>
      </c>
      <c r="K60" s="47"/>
      <c r="AU60" s="25" t="s">
        <v>149</v>
      </c>
    </row>
    <row r="61" spans="2:11" s="8" customFormat="1" ht="24.95" customHeight="1">
      <c r="B61" s="161"/>
      <c r="C61" s="162"/>
      <c r="D61" s="163" t="s">
        <v>1001</v>
      </c>
      <c r="E61" s="164"/>
      <c r="F61" s="164"/>
      <c r="G61" s="164"/>
      <c r="H61" s="164"/>
      <c r="I61" s="165"/>
      <c r="J61" s="166">
        <f>J95</f>
        <v>0</v>
      </c>
      <c r="K61" s="167"/>
    </row>
    <row r="62" spans="2:11" s="8" customFormat="1" ht="24.95" customHeight="1">
      <c r="B62" s="161"/>
      <c r="C62" s="162"/>
      <c r="D62" s="163" t="s">
        <v>1002</v>
      </c>
      <c r="E62" s="164"/>
      <c r="F62" s="164"/>
      <c r="G62" s="164"/>
      <c r="H62" s="164"/>
      <c r="I62" s="165"/>
      <c r="J62" s="166">
        <f>J98</f>
        <v>0</v>
      </c>
      <c r="K62" s="167"/>
    </row>
    <row r="63" spans="2:11" s="8" customFormat="1" ht="24.95" customHeight="1">
      <c r="B63" s="161"/>
      <c r="C63" s="162"/>
      <c r="D63" s="163" t="s">
        <v>1003</v>
      </c>
      <c r="E63" s="164"/>
      <c r="F63" s="164"/>
      <c r="G63" s="164"/>
      <c r="H63" s="164"/>
      <c r="I63" s="165"/>
      <c r="J63" s="166">
        <f>J105</f>
        <v>0</v>
      </c>
      <c r="K63" s="167"/>
    </row>
    <row r="64" spans="2:11" s="8" customFormat="1" ht="24.95" customHeight="1">
      <c r="B64" s="161"/>
      <c r="C64" s="162"/>
      <c r="D64" s="163" t="s">
        <v>1004</v>
      </c>
      <c r="E64" s="164"/>
      <c r="F64" s="164"/>
      <c r="G64" s="164"/>
      <c r="H64" s="164"/>
      <c r="I64" s="165"/>
      <c r="J64" s="166">
        <f>J111</f>
        <v>0</v>
      </c>
      <c r="K64" s="167"/>
    </row>
    <row r="65" spans="2:11" s="8" customFormat="1" ht="24.95" customHeight="1">
      <c r="B65" s="161"/>
      <c r="C65" s="162"/>
      <c r="D65" s="163" t="s">
        <v>1005</v>
      </c>
      <c r="E65" s="164"/>
      <c r="F65" s="164"/>
      <c r="G65" s="164"/>
      <c r="H65" s="164"/>
      <c r="I65" s="165"/>
      <c r="J65" s="166">
        <f>J113</f>
        <v>0</v>
      </c>
      <c r="K65" s="167"/>
    </row>
    <row r="66" spans="2:11" s="8" customFormat="1" ht="24.95" customHeight="1">
      <c r="B66" s="161"/>
      <c r="C66" s="162"/>
      <c r="D66" s="163" t="s">
        <v>1006</v>
      </c>
      <c r="E66" s="164"/>
      <c r="F66" s="164"/>
      <c r="G66" s="164"/>
      <c r="H66" s="164"/>
      <c r="I66" s="165"/>
      <c r="J66" s="166">
        <f>J115</f>
        <v>0</v>
      </c>
      <c r="K66" s="167"/>
    </row>
    <row r="67" spans="2:11" s="8" customFormat="1" ht="24.95" customHeight="1">
      <c r="B67" s="161"/>
      <c r="C67" s="162"/>
      <c r="D67" s="163" t="s">
        <v>1007</v>
      </c>
      <c r="E67" s="164"/>
      <c r="F67" s="164"/>
      <c r="G67" s="164"/>
      <c r="H67" s="164"/>
      <c r="I67" s="165"/>
      <c r="J67" s="166">
        <f>J118</f>
        <v>0</v>
      </c>
      <c r="K67" s="167"/>
    </row>
    <row r="68" spans="2:11" s="8" customFormat="1" ht="24.95" customHeight="1">
      <c r="B68" s="161"/>
      <c r="C68" s="162"/>
      <c r="D68" s="163" t="s">
        <v>1008</v>
      </c>
      <c r="E68" s="164"/>
      <c r="F68" s="164"/>
      <c r="G68" s="164"/>
      <c r="H68" s="164"/>
      <c r="I68" s="165"/>
      <c r="J68" s="166">
        <f>J122</f>
        <v>0</v>
      </c>
      <c r="K68" s="167"/>
    </row>
    <row r="69" spans="2:11" s="8" customFormat="1" ht="24.95" customHeight="1">
      <c r="B69" s="161"/>
      <c r="C69" s="162"/>
      <c r="D69" s="163" t="s">
        <v>1009</v>
      </c>
      <c r="E69" s="164"/>
      <c r="F69" s="164"/>
      <c r="G69" s="164"/>
      <c r="H69" s="164"/>
      <c r="I69" s="165"/>
      <c r="J69" s="166">
        <f>J126</f>
        <v>0</v>
      </c>
      <c r="K69" s="167"/>
    </row>
    <row r="70" spans="2:11" s="8" customFormat="1" ht="24.95" customHeight="1">
      <c r="B70" s="161"/>
      <c r="C70" s="162"/>
      <c r="D70" s="163" t="s">
        <v>1010</v>
      </c>
      <c r="E70" s="164"/>
      <c r="F70" s="164"/>
      <c r="G70" s="164"/>
      <c r="H70" s="164"/>
      <c r="I70" s="165"/>
      <c r="J70" s="166">
        <f>J128</f>
        <v>0</v>
      </c>
      <c r="K70" s="167"/>
    </row>
    <row r="71" spans="2:11" s="8" customFormat="1" ht="24.95" customHeight="1">
      <c r="B71" s="161"/>
      <c r="C71" s="162"/>
      <c r="D71" s="163" t="s">
        <v>1011</v>
      </c>
      <c r="E71" s="164"/>
      <c r="F71" s="164"/>
      <c r="G71" s="164"/>
      <c r="H71" s="164"/>
      <c r="I71" s="165"/>
      <c r="J71" s="166">
        <f>J135</f>
        <v>0</v>
      </c>
      <c r="K71" s="167"/>
    </row>
    <row r="72" spans="2:11" s="8" customFormat="1" ht="24.95" customHeight="1">
      <c r="B72" s="161"/>
      <c r="C72" s="162"/>
      <c r="D72" s="163" t="s">
        <v>1012</v>
      </c>
      <c r="E72" s="164"/>
      <c r="F72" s="164"/>
      <c r="G72" s="164"/>
      <c r="H72" s="164"/>
      <c r="I72" s="165"/>
      <c r="J72" s="166">
        <f>J136</f>
        <v>0</v>
      </c>
      <c r="K72" s="167"/>
    </row>
    <row r="73" spans="2:11" s="1" customFormat="1" ht="21.75" customHeight="1">
      <c r="B73" s="43"/>
      <c r="C73" s="44"/>
      <c r="D73" s="44"/>
      <c r="E73" s="44"/>
      <c r="F73" s="44"/>
      <c r="G73" s="44"/>
      <c r="H73" s="44"/>
      <c r="I73" s="129"/>
      <c r="J73" s="44"/>
      <c r="K73" s="47"/>
    </row>
    <row r="74" spans="2:11" s="1" customFormat="1" ht="6.95" customHeight="1">
      <c r="B74" s="58"/>
      <c r="C74" s="59"/>
      <c r="D74" s="59"/>
      <c r="E74" s="59"/>
      <c r="F74" s="59"/>
      <c r="G74" s="59"/>
      <c r="H74" s="59"/>
      <c r="I74" s="151"/>
      <c r="J74" s="59"/>
      <c r="K74" s="60"/>
    </row>
    <row r="78" spans="2:12" s="1" customFormat="1" ht="6.95" customHeight="1">
      <c r="B78" s="61"/>
      <c r="C78" s="62"/>
      <c r="D78" s="62"/>
      <c r="E78" s="62"/>
      <c r="F78" s="62"/>
      <c r="G78" s="62"/>
      <c r="H78" s="62"/>
      <c r="I78" s="154"/>
      <c r="J78" s="62"/>
      <c r="K78" s="62"/>
      <c r="L78" s="63"/>
    </row>
    <row r="79" spans="2:12" s="1" customFormat="1" ht="36.95" customHeight="1">
      <c r="B79" s="43"/>
      <c r="C79" s="64" t="s">
        <v>157</v>
      </c>
      <c r="D79" s="65"/>
      <c r="E79" s="65"/>
      <c r="F79" s="65"/>
      <c r="G79" s="65"/>
      <c r="H79" s="65"/>
      <c r="I79" s="175"/>
      <c r="J79" s="65"/>
      <c r="K79" s="65"/>
      <c r="L79" s="63"/>
    </row>
    <row r="80" spans="2:12" s="1" customFormat="1" ht="6.95" customHeight="1">
      <c r="B80" s="43"/>
      <c r="C80" s="65"/>
      <c r="D80" s="65"/>
      <c r="E80" s="65"/>
      <c r="F80" s="65"/>
      <c r="G80" s="65"/>
      <c r="H80" s="65"/>
      <c r="I80" s="175"/>
      <c r="J80" s="65"/>
      <c r="K80" s="65"/>
      <c r="L80" s="63"/>
    </row>
    <row r="81" spans="2:12" s="1" customFormat="1" ht="14.45" customHeight="1">
      <c r="B81" s="43"/>
      <c r="C81" s="67" t="s">
        <v>18</v>
      </c>
      <c r="D81" s="65"/>
      <c r="E81" s="65"/>
      <c r="F81" s="65"/>
      <c r="G81" s="65"/>
      <c r="H81" s="65"/>
      <c r="I81" s="175"/>
      <c r="J81" s="65"/>
      <c r="K81" s="65"/>
      <c r="L81" s="63"/>
    </row>
    <row r="82" spans="2:12" s="1" customFormat="1" ht="22.5" customHeight="1">
      <c r="B82" s="43"/>
      <c r="C82" s="65"/>
      <c r="D82" s="65"/>
      <c r="E82" s="419" t="str">
        <f>E7</f>
        <v>Sklad posypového materiálu SÚS Seč - Etapa 1</v>
      </c>
      <c r="F82" s="420"/>
      <c r="G82" s="420"/>
      <c r="H82" s="420"/>
      <c r="I82" s="175"/>
      <c r="J82" s="65"/>
      <c r="K82" s="65"/>
      <c r="L82" s="63"/>
    </row>
    <row r="83" spans="2:12" ht="15">
      <c r="B83" s="29"/>
      <c r="C83" s="67" t="s">
        <v>140</v>
      </c>
      <c r="D83" s="176"/>
      <c r="E83" s="176"/>
      <c r="F83" s="176"/>
      <c r="G83" s="176"/>
      <c r="H83" s="176"/>
      <c r="J83" s="176"/>
      <c r="K83" s="176"/>
      <c r="L83" s="177"/>
    </row>
    <row r="84" spans="2:12" s="1" customFormat="1" ht="22.5" customHeight="1">
      <c r="B84" s="43"/>
      <c r="C84" s="65"/>
      <c r="D84" s="65"/>
      <c r="E84" s="419" t="s">
        <v>999</v>
      </c>
      <c r="F84" s="421"/>
      <c r="G84" s="421"/>
      <c r="H84" s="421"/>
      <c r="I84" s="175"/>
      <c r="J84" s="65"/>
      <c r="K84" s="65"/>
      <c r="L84" s="63"/>
    </row>
    <row r="85" spans="2:12" s="1" customFormat="1" ht="14.45" customHeight="1">
      <c r="B85" s="43"/>
      <c r="C85" s="67" t="s">
        <v>142</v>
      </c>
      <c r="D85" s="65"/>
      <c r="E85" s="65"/>
      <c r="F85" s="65"/>
      <c r="G85" s="65"/>
      <c r="H85" s="65"/>
      <c r="I85" s="175"/>
      <c r="J85" s="65"/>
      <c r="K85" s="65"/>
      <c r="L85" s="63"/>
    </row>
    <row r="86" spans="2:12" s="1" customFormat="1" ht="23.25" customHeight="1">
      <c r="B86" s="43"/>
      <c r="C86" s="65"/>
      <c r="D86" s="65"/>
      <c r="E86" s="383" t="str">
        <f>E11</f>
        <v>SO-EL.1 - rozvody nn montáž</v>
      </c>
      <c r="F86" s="421"/>
      <c r="G86" s="421"/>
      <c r="H86" s="421"/>
      <c r="I86" s="175"/>
      <c r="J86" s="65"/>
      <c r="K86" s="65"/>
      <c r="L86" s="63"/>
    </row>
    <row r="87" spans="2:12" s="1" customFormat="1" ht="6.95" customHeight="1">
      <c r="B87" s="43"/>
      <c r="C87" s="65"/>
      <c r="D87" s="65"/>
      <c r="E87" s="65"/>
      <c r="F87" s="65"/>
      <c r="G87" s="65"/>
      <c r="H87" s="65"/>
      <c r="I87" s="175"/>
      <c r="J87" s="65"/>
      <c r="K87" s="65"/>
      <c r="L87" s="63"/>
    </row>
    <row r="88" spans="2:12" s="1" customFormat="1" ht="18" customHeight="1">
      <c r="B88" s="43"/>
      <c r="C88" s="67" t="s">
        <v>26</v>
      </c>
      <c r="D88" s="65"/>
      <c r="E88" s="65"/>
      <c r="F88" s="178" t="str">
        <f>F14</f>
        <v>Seč</v>
      </c>
      <c r="G88" s="65"/>
      <c r="H88" s="65"/>
      <c r="I88" s="179" t="s">
        <v>28</v>
      </c>
      <c r="J88" s="75" t="str">
        <f>IF(J14="","",J14)</f>
        <v>28.2.2017</v>
      </c>
      <c r="K88" s="65"/>
      <c r="L88" s="63"/>
    </row>
    <row r="89" spans="2:12" s="1" customFormat="1" ht="6.95" customHeight="1">
      <c r="B89" s="43"/>
      <c r="C89" s="65"/>
      <c r="D89" s="65"/>
      <c r="E89" s="65"/>
      <c r="F89" s="65"/>
      <c r="G89" s="65"/>
      <c r="H89" s="65"/>
      <c r="I89" s="175"/>
      <c r="J89" s="65"/>
      <c r="K89" s="65"/>
      <c r="L89" s="63"/>
    </row>
    <row r="90" spans="2:12" s="1" customFormat="1" ht="15">
      <c r="B90" s="43"/>
      <c r="C90" s="67" t="s">
        <v>36</v>
      </c>
      <c r="D90" s="65"/>
      <c r="E90" s="65"/>
      <c r="F90" s="178" t="str">
        <f>E17</f>
        <v>Správa a údržba silnic Plzeňského kraje, p.o.</v>
      </c>
      <c r="G90" s="65"/>
      <c r="H90" s="65"/>
      <c r="I90" s="179" t="s">
        <v>44</v>
      </c>
      <c r="J90" s="178" t="str">
        <f>E23</f>
        <v>projectstudio8 s.r.o.</v>
      </c>
      <c r="K90" s="65"/>
      <c r="L90" s="63"/>
    </row>
    <row r="91" spans="2:12" s="1" customFormat="1" ht="14.45" customHeight="1">
      <c r="B91" s="43"/>
      <c r="C91" s="67" t="s">
        <v>42</v>
      </c>
      <c r="D91" s="65"/>
      <c r="E91" s="65"/>
      <c r="F91" s="178" t="str">
        <f>IF(E20="","",E20)</f>
        <v/>
      </c>
      <c r="G91" s="65"/>
      <c r="H91" s="65"/>
      <c r="I91" s="175"/>
      <c r="J91" s="65"/>
      <c r="K91" s="65"/>
      <c r="L91" s="63"/>
    </row>
    <row r="92" spans="2:12" s="1" customFormat="1" ht="10.35" customHeight="1">
      <c r="B92" s="43"/>
      <c r="C92" s="65"/>
      <c r="D92" s="65"/>
      <c r="E92" s="65"/>
      <c r="F92" s="65"/>
      <c r="G92" s="65"/>
      <c r="H92" s="65"/>
      <c r="I92" s="175"/>
      <c r="J92" s="65"/>
      <c r="K92" s="65"/>
      <c r="L92" s="63"/>
    </row>
    <row r="93" spans="2:20" s="10" customFormat="1" ht="29.25" customHeight="1">
      <c r="B93" s="180"/>
      <c r="C93" s="181" t="s">
        <v>158</v>
      </c>
      <c r="D93" s="182" t="s">
        <v>70</v>
      </c>
      <c r="E93" s="182" t="s">
        <v>66</v>
      </c>
      <c r="F93" s="182" t="s">
        <v>159</v>
      </c>
      <c r="G93" s="182" t="s">
        <v>160</v>
      </c>
      <c r="H93" s="182" t="s">
        <v>161</v>
      </c>
      <c r="I93" s="183" t="s">
        <v>162</v>
      </c>
      <c r="J93" s="182" t="s">
        <v>147</v>
      </c>
      <c r="K93" s="184" t="s">
        <v>163</v>
      </c>
      <c r="L93" s="185"/>
      <c r="M93" s="83" t="s">
        <v>164</v>
      </c>
      <c r="N93" s="84" t="s">
        <v>55</v>
      </c>
      <c r="O93" s="84" t="s">
        <v>165</v>
      </c>
      <c r="P93" s="84" t="s">
        <v>166</v>
      </c>
      <c r="Q93" s="84" t="s">
        <v>167</v>
      </c>
      <c r="R93" s="84" t="s">
        <v>168</v>
      </c>
      <c r="S93" s="84" t="s">
        <v>169</v>
      </c>
      <c r="T93" s="85" t="s">
        <v>170</v>
      </c>
    </row>
    <row r="94" spans="2:63" s="1" customFormat="1" ht="29.25" customHeight="1">
      <c r="B94" s="43"/>
      <c r="C94" s="89" t="s">
        <v>148</v>
      </c>
      <c r="D94" s="65"/>
      <c r="E94" s="65"/>
      <c r="F94" s="65"/>
      <c r="G94" s="65"/>
      <c r="H94" s="65"/>
      <c r="I94" s="175"/>
      <c r="J94" s="186">
        <f>BK94</f>
        <v>0</v>
      </c>
      <c r="K94" s="65"/>
      <c r="L94" s="63"/>
      <c r="M94" s="86"/>
      <c r="N94" s="87"/>
      <c r="O94" s="87"/>
      <c r="P94" s="187">
        <f>P95+P98+P105+P111+P113+P115+P118+P122+P126+P128+P135+P136</f>
        <v>0</v>
      </c>
      <c r="Q94" s="87"/>
      <c r="R94" s="187">
        <f>R95+R98+R105+R111+R113+R115+R118+R122+R126+R128+R135+R136</f>
        <v>0</v>
      </c>
      <c r="S94" s="87"/>
      <c r="T94" s="188">
        <f>T95+T98+T105+T111+T113+T115+T118+T122+T126+T128+T135+T136</f>
        <v>0</v>
      </c>
      <c r="AT94" s="25" t="s">
        <v>85</v>
      </c>
      <c r="AU94" s="25" t="s">
        <v>149</v>
      </c>
      <c r="BK94" s="189">
        <f>BK95+BK98+BK105+BK111+BK113+BK115+BK118+BK122+BK126+BK128+BK135+BK136</f>
        <v>0</v>
      </c>
    </row>
    <row r="95" spans="2:63" s="11" customFormat="1" ht="37.35" customHeight="1">
      <c r="B95" s="190"/>
      <c r="C95" s="191"/>
      <c r="D95" s="204" t="s">
        <v>85</v>
      </c>
      <c r="E95" s="287" t="s">
        <v>1013</v>
      </c>
      <c r="F95" s="287" t="s">
        <v>1014</v>
      </c>
      <c r="G95" s="191"/>
      <c r="H95" s="191"/>
      <c r="I95" s="194"/>
      <c r="J95" s="288">
        <f>BK95</f>
        <v>0</v>
      </c>
      <c r="K95" s="191"/>
      <c r="L95" s="196"/>
      <c r="M95" s="197"/>
      <c r="N95" s="198"/>
      <c r="O95" s="198"/>
      <c r="P95" s="199">
        <f>SUM(P96:P97)</f>
        <v>0</v>
      </c>
      <c r="Q95" s="198"/>
      <c r="R95" s="199">
        <f>SUM(R96:R97)</f>
        <v>0</v>
      </c>
      <c r="S95" s="198"/>
      <c r="T95" s="200">
        <f>SUM(T96:T97)</f>
        <v>0</v>
      </c>
      <c r="AR95" s="201" t="s">
        <v>94</v>
      </c>
      <c r="AT95" s="202" t="s">
        <v>85</v>
      </c>
      <c r="AU95" s="202" t="s">
        <v>86</v>
      </c>
      <c r="AY95" s="201" t="s">
        <v>173</v>
      </c>
      <c r="BK95" s="203">
        <f>SUM(BK96:BK97)</f>
        <v>0</v>
      </c>
    </row>
    <row r="96" spans="2:65" s="1" customFormat="1" ht="69.75" customHeight="1">
      <c r="B96" s="43"/>
      <c r="C96" s="207" t="s">
        <v>25</v>
      </c>
      <c r="D96" s="207" t="s">
        <v>175</v>
      </c>
      <c r="E96" s="208" t="s">
        <v>1015</v>
      </c>
      <c r="F96" s="209" t="s">
        <v>1016</v>
      </c>
      <c r="G96" s="210" t="s">
        <v>1017</v>
      </c>
      <c r="H96" s="211">
        <v>1</v>
      </c>
      <c r="I96" s="212"/>
      <c r="J96" s="213">
        <f>ROUND(I96*H96,2)</f>
        <v>0</v>
      </c>
      <c r="K96" s="209" t="s">
        <v>84</v>
      </c>
      <c r="L96" s="63"/>
      <c r="M96" s="214" t="s">
        <v>84</v>
      </c>
      <c r="N96" s="215" t="s">
        <v>56</v>
      </c>
      <c r="O96" s="44"/>
      <c r="P96" s="216">
        <f>O96*H96</f>
        <v>0</v>
      </c>
      <c r="Q96" s="216">
        <v>0</v>
      </c>
      <c r="R96" s="216">
        <f>Q96*H96</f>
        <v>0</v>
      </c>
      <c r="S96" s="216">
        <v>0</v>
      </c>
      <c r="T96" s="217">
        <f>S96*H96</f>
        <v>0</v>
      </c>
      <c r="AR96" s="25" t="s">
        <v>266</v>
      </c>
      <c r="AT96" s="25" t="s">
        <v>175</v>
      </c>
      <c r="AU96" s="25" t="s">
        <v>25</v>
      </c>
      <c r="AY96" s="25" t="s">
        <v>173</v>
      </c>
      <c r="BE96" s="218">
        <f>IF(N96="základní",J96,0)</f>
        <v>0</v>
      </c>
      <c r="BF96" s="218">
        <f>IF(N96="snížená",J96,0)</f>
        <v>0</v>
      </c>
      <c r="BG96" s="218">
        <f>IF(N96="zákl. přenesená",J96,0)</f>
        <v>0</v>
      </c>
      <c r="BH96" s="218">
        <f>IF(N96="sníž. přenesená",J96,0)</f>
        <v>0</v>
      </c>
      <c r="BI96" s="218">
        <f>IF(N96="nulová",J96,0)</f>
        <v>0</v>
      </c>
      <c r="BJ96" s="25" t="s">
        <v>25</v>
      </c>
      <c r="BK96" s="218">
        <f>ROUND(I96*H96,2)</f>
        <v>0</v>
      </c>
      <c r="BL96" s="25" t="s">
        <v>266</v>
      </c>
      <c r="BM96" s="25" t="s">
        <v>180</v>
      </c>
    </row>
    <row r="97" spans="2:65" s="1" customFormat="1" ht="22.5" customHeight="1">
      <c r="B97" s="43"/>
      <c r="C97" s="207" t="s">
        <v>94</v>
      </c>
      <c r="D97" s="207" t="s">
        <v>175</v>
      </c>
      <c r="E97" s="208" t="s">
        <v>1018</v>
      </c>
      <c r="F97" s="209" t="s">
        <v>1019</v>
      </c>
      <c r="G97" s="210" t="s">
        <v>1017</v>
      </c>
      <c r="H97" s="211">
        <v>1</v>
      </c>
      <c r="I97" s="212"/>
      <c r="J97" s="213">
        <f>ROUND(I97*H97,2)</f>
        <v>0</v>
      </c>
      <c r="K97" s="209" t="s">
        <v>84</v>
      </c>
      <c r="L97" s="63"/>
      <c r="M97" s="214" t="s">
        <v>84</v>
      </c>
      <c r="N97" s="215" t="s">
        <v>56</v>
      </c>
      <c r="O97" s="44"/>
      <c r="P97" s="216">
        <f>O97*H97</f>
        <v>0</v>
      </c>
      <c r="Q97" s="216">
        <v>0</v>
      </c>
      <c r="R97" s="216">
        <f>Q97*H97</f>
        <v>0</v>
      </c>
      <c r="S97" s="216">
        <v>0</v>
      </c>
      <c r="T97" s="217">
        <f>S97*H97</f>
        <v>0</v>
      </c>
      <c r="AR97" s="25" t="s">
        <v>266</v>
      </c>
      <c r="AT97" s="25" t="s">
        <v>175</v>
      </c>
      <c r="AU97" s="25" t="s">
        <v>25</v>
      </c>
      <c r="AY97" s="25" t="s">
        <v>173</v>
      </c>
      <c r="BE97" s="218">
        <f>IF(N97="základní",J97,0)</f>
        <v>0</v>
      </c>
      <c r="BF97" s="218">
        <f>IF(N97="snížená",J97,0)</f>
        <v>0</v>
      </c>
      <c r="BG97" s="218">
        <f>IF(N97="zákl. přenesená",J97,0)</f>
        <v>0</v>
      </c>
      <c r="BH97" s="218">
        <f>IF(N97="sníž. přenesená",J97,0)</f>
        <v>0</v>
      </c>
      <c r="BI97" s="218">
        <f>IF(N97="nulová",J97,0)</f>
        <v>0</v>
      </c>
      <c r="BJ97" s="25" t="s">
        <v>25</v>
      </c>
      <c r="BK97" s="218">
        <f>ROUND(I97*H97,2)</f>
        <v>0</v>
      </c>
      <c r="BL97" s="25" t="s">
        <v>266</v>
      </c>
      <c r="BM97" s="25" t="s">
        <v>244</v>
      </c>
    </row>
    <row r="98" spans="2:63" s="11" customFormat="1" ht="37.35" customHeight="1">
      <c r="B98" s="190"/>
      <c r="C98" s="191"/>
      <c r="D98" s="204" t="s">
        <v>85</v>
      </c>
      <c r="E98" s="287" t="s">
        <v>1020</v>
      </c>
      <c r="F98" s="287" t="s">
        <v>1021</v>
      </c>
      <c r="G98" s="191"/>
      <c r="H98" s="191"/>
      <c r="I98" s="194"/>
      <c r="J98" s="288">
        <f>BK98</f>
        <v>0</v>
      </c>
      <c r="K98" s="191"/>
      <c r="L98" s="196"/>
      <c r="M98" s="197"/>
      <c r="N98" s="198"/>
      <c r="O98" s="198"/>
      <c r="P98" s="199">
        <f>SUM(P99:P104)</f>
        <v>0</v>
      </c>
      <c r="Q98" s="198"/>
      <c r="R98" s="199">
        <f>SUM(R99:R104)</f>
        <v>0</v>
      </c>
      <c r="S98" s="198"/>
      <c r="T98" s="200">
        <f>SUM(T99:T104)</f>
        <v>0</v>
      </c>
      <c r="AR98" s="201" t="s">
        <v>94</v>
      </c>
      <c r="AT98" s="202" t="s">
        <v>85</v>
      </c>
      <c r="AU98" s="202" t="s">
        <v>86</v>
      </c>
      <c r="AY98" s="201" t="s">
        <v>173</v>
      </c>
      <c r="BK98" s="203">
        <f>SUM(BK99:BK104)</f>
        <v>0</v>
      </c>
    </row>
    <row r="99" spans="2:65" s="1" customFormat="1" ht="22.5" customHeight="1">
      <c r="B99" s="43"/>
      <c r="C99" s="207" t="s">
        <v>189</v>
      </c>
      <c r="D99" s="207" t="s">
        <v>175</v>
      </c>
      <c r="E99" s="208" t="s">
        <v>1022</v>
      </c>
      <c r="F99" s="209" t="s">
        <v>1023</v>
      </c>
      <c r="G99" s="210" t="s">
        <v>374</v>
      </c>
      <c r="H99" s="211">
        <v>16</v>
      </c>
      <c r="I99" s="212"/>
      <c r="J99" s="213">
        <f aca="true" t="shared" si="0" ref="J99:J104">ROUND(I99*H99,2)</f>
        <v>0</v>
      </c>
      <c r="K99" s="209" t="s">
        <v>84</v>
      </c>
      <c r="L99" s="63"/>
      <c r="M99" s="214" t="s">
        <v>84</v>
      </c>
      <c r="N99" s="215" t="s">
        <v>56</v>
      </c>
      <c r="O99" s="44"/>
      <c r="P99" s="216">
        <f aca="true" t="shared" si="1" ref="P99:P104">O99*H99</f>
        <v>0</v>
      </c>
      <c r="Q99" s="216">
        <v>0</v>
      </c>
      <c r="R99" s="216">
        <f aca="true" t="shared" si="2" ref="R99:R104">Q99*H99</f>
        <v>0</v>
      </c>
      <c r="S99" s="216">
        <v>0</v>
      </c>
      <c r="T99" s="217">
        <f aca="true" t="shared" si="3" ref="T99:T104">S99*H99</f>
        <v>0</v>
      </c>
      <c r="AR99" s="25" t="s">
        <v>266</v>
      </c>
      <c r="AT99" s="25" t="s">
        <v>175</v>
      </c>
      <c r="AU99" s="25" t="s">
        <v>25</v>
      </c>
      <c r="AY99" s="25" t="s">
        <v>173</v>
      </c>
      <c r="BE99" s="218">
        <f aca="true" t="shared" si="4" ref="BE99:BE104">IF(N99="základní",J99,0)</f>
        <v>0</v>
      </c>
      <c r="BF99" s="218">
        <f aca="true" t="shared" si="5" ref="BF99:BF104">IF(N99="snížená",J99,0)</f>
        <v>0</v>
      </c>
      <c r="BG99" s="218">
        <f aca="true" t="shared" si="6" ref="BG99:BG104">IF(N99="zákl. přenesená",J99,0)</f>
        <v>0</v>
      </c>
      <c r="BH99" s="218">
        <f aca="true" t="shared" si="7" ref="BH99:BH104">IF(N99="sníž. přenesená",J99,0)</f>
        <v>0</v>
      </c>
      <c r="BI99" s="218">
        <f aca="true" t="shared" si="8" ref="BI99:BI104">IF(N99="nulová",J99,0)</f>
        <v>0</v>
      </c>
      <c r="BJ99" s="25" t="s">
        <v>25</v>
      </c>
      <c r="BK99" s="218">
        <f aca="true" t="shared" si="9" ref="BK99:BK104">ROUND(I99*H99,2)</f>
        <v>0</v>
      </c>
      <c r="BL99" s="25" t="s">
        <v>266</v>
      </c>
      <c r="BM99" s="25" t="s">
        <v>266</v>
      </c>
    </row>
    <row r="100" spans="2:65" s="1" customFormat="1" ht="22.5" customHeight="1">
      <c r="B100" s="43"/>
      <c r="C100" s="207" t="s">
        <v>180</v>
      </c>
      <c r="D100" s="207" t="s">
        <v>175</v>
      </c>
      <c r="E100" s="208" t="s">
        <v>1024</v>
      </c>
      <c r="F100" s="209" t="s">
        <v>1025</v>
      </c>
      <c r="G100" s="210" t="s">
        <v>374</v>
      </c>
      <c r="H100" s="211">
        <v>270</v>
      </c>
      <c r="I100" s="212"/>
      <c r="J100" s="213">
        <f t="shared" si="0"/>
        <v>0</v>
      </c>
      <c r="K100" s="209" t="s">
        <v>84</v>
      </c>
      <c r="L100" s="63"/>
      <c r="M100" s="214" t="s">
        <v>84</v>
      </c>
      <c r="N100" s="215" t="s">
        <v>56</v>
      </c>
      <c r="O100" s="44"/>
      <c r="P100" s="216">
        <f t="shared" si="1"/>
        <v>0</v>
      </c>
      <c r="Q100" s="216">
        <v>0</v>
      </c>
      <c r="R100" s="216">
        <f t="shared" si="2"/>
        <v>0</v>
      </c>
      <c r="S100" s="216">
        <v>0</v>
      </c>
      <c r="T100" s="217">
        <f t="shared" si="3"/>
        <v>0</v>
      </c>
      <c r="AR100" s="25" t="s">
        <v>266</v>
      </c>
      <c r="AT100" s="25" t="s">
        <v>175</v>
      </c>
      <c r="AU100" s="25" t="s">
        <v>25</v>
      </c>
      <c r="AY100" s="25" t="s">
        <v>173</v>
      </c>
      <c r="BE100" s="218">
        <f t="shared" si="4"/>
        <v>0</v>
      </c>
      <c r="BF100" s="218">
        <f t="shared" si="5"/>
        <v>0</v>
      </c>
      <c r="BG100" s="218">
        <f t="shared" si="6"/>
        <v>0</v>
      </c>
      <c r="BH100" s="218">
        <f t="shared" si="7"/>
        <v>0</v>
      </c>
      <c r="BI100" s="218">
        <f t="shared" si="8"/>
        <v>0</v>
      </c>
      <c r="BJ100" s="25" t="s">
        <v>25</v>
      </c>
      <c r="BK100" s="218">
        <f t="shared" si="9"/>
        <v>0</v>
      </c>
      <c r="BL100" s="25" t="s">
        <v>266</v>
      </c>
      <c r="BM100" s="25" t="s">
        <v>394</v>
      </c>
    </row>
    <row r="101" spans="2:65" s="1" customFormat="1" ht="22.5" customHeight="1">
      <c r="B101" s="43"/>
      <c r="C101" s="207" t="s">
        <v>213</v>
      </c>
      <c r="D101" s="207" t="s">
        <v>175</v>
      </c>
      <c r="E101" s="208" t="s">
        <v>1026</v>
      </c>
      <c r="F101" s="209" t="s">
        <v>1027</v>
      </c>
      <c r="G101" s="210" t="s">
        <v>374</v>
      </c>
      <c r="H101" s="211">
        <v>320</v>
      </c>
      <c r="I101" s="212"/>
      <c r="J101" s="213">
        <f t="shared" si="0"/>
        <v>0</v>
      </c>
      <c r="K101" s="209" t="s">
        <v>84</v>
      </c>
      <c r="L101" s="63"/>
      <c r="M101" s="214" t="s">
        <v>84</v>
      </c>
      <c r="N101" s="215" t="s">
        <v>56</v>
      </c>
      <c r="O101" s="44"/>
      <c r="P101" s="216">
        <f t="shared" si="1"/>
        <v>0</v>
      </c>
      <c r="Q101" s="216">
        <v>0</v>
      </c>
      <c r="R101" s="216">
        <f t="shared" si="2"/>
        <v>0</v>
      </c>
      <c r="S101" s="216">
        <v>0</v>
      </c>
      <c r="T101" s="217">
        <f t="shared" si="3"/>
        <v>0</v>
      </c>
      <c r="AR101" s="25" t="s">
        <v>266</v>
      </c>
      <c r="AT101" s="25" t="s">
        <v>175</v>
      </c>
      <c r="AU101" s="25" t="s">
        <v>25</v>
      </c>
      <c r="AY101" s="25" t="s">
        <v>173</v>
      </c>
      <c r="BE101" s="218">
        <f t="shared" si="4"/>
        <v>0</v>
      </c>
      <c r="BF101" s="218">
        <f t="shared" si="5"/>
        <v>0</v>
      </c>
      <c r="BG101" s="218">
        <f t="shared" si="6"/>
        <v>0</v>
      </c>
      <c r="BH101" s="218">
        <f t="shared" si="7"/>
        <v>0</v>
      </c>
      <c r="BI101" s="218">
        <f t="shared" si="8"/>
        <v>0</v>
      </c>
      <c r="BJ101" s="25" t="s">
        <v>25</v>
      </c>
      <c r="BK101" s="218">
        <f t="shared" si="9"/>
        <v>0</v>
      </c>
      <c r="BL101" s="25" t="s">
        <v>266</v>
      </c>
      <c r="BM101" s="25" t="s">
        <v>407</v>
      </c>
    </row>
    <row r="102" spans="2:65" s="1" customFormat="1" ht="22.5" customHeight="1">
      <c r="B102" s="43"/>
      <c r="C102" s="207" t="s">
        <v>219</v>
      </c>
      <c r="D102" s="207" t="s">
        <v>175</v>
      </c>
      <c r="E102" s="208" t="s">
        <v>1028</v>
      </c>
      <c r="F102" s="209" t="s">
        <v>1029</v>
      </c>
      <c r="G102" s="210" t="s">
        <v>374</v>
      </c>
      <c r="H102" s="211">
        <v>50</v>
      </c>
      <c r="I102" s="212"/>
      <c r="J102" s="213">
        <f t="shared" si="0"/>
        <v>0</v>
      </c>
      <c r="K102" s="209" t="s">
        <v>84</v>
      </c>
      <c r="L102" s="63"/>
      <c r="M102" s="214" t="s">
        <v>84</v>
      </c>
      <c r="N102" s="215" t="s">
        <v>56</v>
      </c>
      <c r="O102" s="44"/>
      <c r="P102" s="216">
        <f t="shared" si="1"/>
        <v>0</v>
      </c>
      <c r="Q102" s="216">
        <v>0</v>
      </c>
      <c r="R102" s="216">
        <f t="shared" si="2"/>
        <v>0</v>
      </c>
      <c r="S102" s="216">
        <v>0</v>
      </c>
      <c r="T102" s="217">
        <f t="shared" si="3"/>
        <v>0</v>
      </c>
      <c r="AR102" s="25" t="s">
        <v>266</v>
      </c>
      <c r="AT102" s="25" t="s">
        <v>175</v>
      </c>
      <c r="AU102" s="25" t="s">
        <v>25</v>
      </c>
      <c r="AY102" s="25" t="s">
        <v>173</v>
      </c>
      <c r="BE102" s="218">
        <f t="shared" si="4"/>
        <v>0</v>
      </c>
      <c r="BF102" s="218">
        <f t="shared" si="5"/>
        <v>0</v>
      </c>
      <c r="BG102" s="218">
        <f t="shared" si="6"/>
        <v>0</v>
      </c>
      <c r="BH102" s="218">
        <f t="shared" si="7"/>
        <v>0</v>
      </c>
      <c r="BI102" s="218">
        <f t="shared" si="8"/>
        <v>0</v>
      </c>
      <c r="BJ102" s="25" t="s">
        <v>25</v>
      </c>
      <c r="BK102" s="218">
        <f t="shared" si="9"/>
        <v>0</v>
      </c>
      <c r="BL102" s="25" t="s">
        <v>266</v>
      </c>
      <c r="BM102" s="25" t="s">
        <v>418</v>
      </c>
    </row>
    <row r="103" spans="2:65" s="1" customFormat="1" ht="22.5" customHeight="1">
      <c r="B103" s="43"/>
      <c r="C103" s="207" t="s">
        <v>234</v>
      </c>
      <c r="D103" s="207" t="s">
        <v>175</v>
      </c>
      <c r="E103" s="208" t="s">
        <v>1030</v>
      </c>
      <c r="F103" s="209" t="s">
        <v>1031</v>
      </c>
      <c r="G103" s="210" t="s">
        <v>374</v>
      </c>
      <c r="H103" s="211">
        <v>50</v>
      </c>
      <c r="I103" s="212"/>
      <c r="J103" s="213">
        <f t="shared" si="0"/>
        <v>0</v>
      </c>
      <c r="K103" s="209" t="s">
        <v>84</v>
      </c>
      <c r="L103" s="63"/>
      <c r="M103" s="214" t="s">
        <v>84</v>
      </c>
      <c r="N103" s="215" t="s">
        <v>56</v>
      </c>
      <c r="O103" s="44"/>
      <c r="P103" s="216">
        <f t="shared" si="1"/>
        <v>0</v>
      </c>
      <c r="Q103" s="216">
        <v>0</v>
      </c>
      <c r="R103" s="216">
        <f t="shared" si="2"/>
        <v>0</v>
      </c>
      <c r="S103" s="216">
        <v>0</v>
      </c>
      <c r="T103" s="217">
        <f t="shared" si="3"/>
        <v>0</v>
      </c>
      <c r="AR103" s="25" t="s">
        <v>266</v>
      </c>
      <c r="AT103" s="25" t="s">
        <v>175</v>
      </c>
      <c r="AU103" s="25" t="s">
        <v>25</v>
      </c>
      <c r="AY103" s="25" t="s">
        <v>173</v>
      </c>
      <c r="BE103" s="218">
        <f t="shared" si="4"/>
        <v>0</v>
      </c>
      <c r="BF103" s="218">
        <f t="shared" si="5"/>
        <v>0</v>
      </c>
      <c r="BG103" s="218">
        <f t="shared" si="6"/>
        <v>0</v>
      </c>
      <c r="BH103" s="218">
        <f t="shared" si="7"/>
        <v>0</v>
      </c>
      <c r="BI103" s="218">
        <f t="shared" si="8"/>
        <v>0</v>
      </c>
      <c r="BJ103" s="25" t="s">
        <v>25</v>
      </c>
      <c r="BK103" s="218">
        <f t="shared" si="9"/>
        <v>0</v>
      </c>
      <c r="BL103" s="25" t="s">
        <v>266</v>
      </c>
      <c r="BM103" s="25" t="s">
        <v>431</v>
      </c>
    </row>
    <row r="104" spans="2:65" s="1" customFormat="1" ht="22.5" customHeight="1">
      <c r="B104" s="43"/>
      <c r="C104" s="207" t="s">
        <v>244</v>
      </c>
      <c r="D104" s="207" t="s">
        <v>175</v>
      </c>
      <c r="E104" s="208" t="s">
        <v>1032</v>
      </c>
      <c r="F104" s="209" t="s">
        <v>1033</v>
      </c>
      <c r="G104" s="210" t="s">
        <v>374</v>
      </c>
      <c r="H104" s="211">
        <v>20</v>
      </c>
      <c r="I104" s="212"/>
      <c r="J104" s="213">
        <f t="shared" si="0"/>
        <v>0</v>
      </c>
      <c r="K104" s="209" t="s">
        <v>84</v>
      </c>
      <c r="L104" s="63"/>
      <c r="M104" s="214" t="s">
        <v>84</v>
      </c>
      <c r="N104" s="215" t="s">
        <v>56</v>
      </c>
      <c r="O104" s="44"/>
      <c r="P104" s="216">
        <f t="shared" si="1"/>
        <v>0</v>
      </c>
      <c r="Q104" s="216">
        <v>0</v>
      </c>
      <c r="R104" s="216">
        <f t="shared" si="2"/>
        <v>0</v>
      </c>
      <c r="S104" s="216">
        <v>0</v>
      </c>
      <c r="T104" s="217">
        <f t="shared" si="3"/>
        <v>0</v>
      </c>
      <c r="AR104" s="25" t="s">
        <v>266</v>
      </c>
      <c r="AT104" s="25" t="s">
        <v>175</v>
      </c>
      <c r="AU104" s="25" t="s">
        <v>25</v>
      </c>
      <c r="AY104" s="25" t="s">
        <v>173</v>
      </c>
      <c r="BE104" s="218">
        <f t="shared" si="4"/>
        <v>0</v>
      </c>
      <c r="BF104" s="218">
        <f t="shared" si="5"/>
        <v>0</v>
      </c>
      <c r="BG104" s="218">
        <f t="shared" si="6"/>
        <v>0</v>
      </c>
      <c r="BH104" s="218">
        <f t="shared" si="7"/>
        <v>0</v>
      </c>
      <c r="BI104" s="218">
        <f t="shared" si="8"/>
        <v>0</v>
      </c>
      <c r="BJ104" s="25" t="s">
        <v>25</v>
      </c>
      <c r="BK104" s="218">
        <f t="shared" si="9"/>
        <v>0</v>
      </c>
      <c r="BL104" s="25" t="s">
        <v>266</v>
      </c>
      <c r="BM104" s="25" t="s">
        <v>442</v>
      </c>
    </row>
    <row r="105" spans="2:63" s="11" customFormat="1" ht="37.35" customHeight="1">
      <c r="B105" s="190"/>
      <c r="C105" s="191"/>
      <c r="D105" s="204" t="s">
        <v>85</v>
      </c>
      <c r="E105" s="287" t="s">
        <v>1034</v>
      </c>
      <c r="F105" s="287" t="s">
        <v>1035</v>
      </c>
      <c r="G105" s="191"/>
      <c r="H105" s="191"/>
      <c r="I105" s="194"/>
      <c r="J105" s="288">
        <f>BK105</f>
        <v>0</v>
      </c>
      <c r="K105" s="191"/>
      <c r="L105" s="196"/>
      <c r="M105" s="197"/>
      <c r="N105" s="198"/>
      <c r="O105" s="198"/>
      <c r="P105" s="199">
        <f>SUM(P106:P110)</f>
        <v>0</v>
      </c>
      <c r="Q105" s="198"/>
      <c r="R105" s="199">
        <f>SUM(R106:R110)</f>
        <v>0</v>
      </c>
      <c r="S105" s="198"/>
      <c r="T105" s="200">
        <f>SUM(T106:T110)</f>
        <v>0</v>
      </c>
      <c r="AR105" s="201" t="s">
        <v>94</v>
      </c>
      <c r="AT105" s="202" t="s">
        <v>85</v>
      </c>
      <c r="AU105" s="202" t="s">
        <v>86</v>
      </c>
      <c r="AY105" s="201" t="s">
        <v>173</v>
      </c>
      <c r="BK105" s="203">
        <f>SUM(BK106:BK110)</f>
        <v>0</v>
      </c>
    </row>
    <row r="106" spans="2:65" s="1" customFormat="1" ht="22.5" customHeight="1">
      <c r="B106" s="43"/>
      <c r="C106" s="207" t="s">
        <v>202</v>
      </c>
      <c r="D106" s="207" t="s">
        <v>175</v>
      </c>
      <c r="E106" s="208" t="s">
        <v>1036</v>
      </c>
      <c r="F106" s="209" t="s">
        <v>1037</v>
      </c>
      <c r="G106" s="210" t="s">
        <v>1017</v>
      </c>
      <c r="H106" s="211">
        <v>5</v>
      </c>
      <c r="I106" s="212"/>
      <c r="J106" s="213">
        <f>ROUND(I106*H106,2)</f>
        <v>0</v>
      </c>
      <c r="K106" s="209" t="s">
        <v>84</v>
      </c>
      <c r="L106" s="63"/>
      <c r="M106" s="214" t="s">
        <v>84</v>
      </c>
      <c r="N106" s="215" t="s">
        <v>56</v>
      </c>
      <c r="O106" s="44"/>
      <c r="P106" s="216">
        <f>O106*H106</f>
        <v>0</v>
      </c>
      <c r="Q106" s="216">
        <v>0</v>
      </c>
      <c r="R106" s="216">
        <f>Q106*H106</f>
        <v>0</v>
      </c>
      <c r="S106" s="216">
        <v>0</v>
      </c>
      <c r="T106" s="217">
        <f>S106*H106</f>
        <v>0</v>
      </c>
      <c r="AR106" s="25" t="s">
        <v>266</v>
      </c>
      <c r="AT106" s="25" t="s">
        <v>175</v>
      </c>
      <c r="AU106" s="25" t="s">
        <v>25</v>
      </c>
      <c r="AY106" s="25" t="s">
        <v>173</v>
      </c>
      <c r="BE106" s="218">
        <f>IF(N106="základní",J106,0)</f>
        <v>0</v>
      </c>
      <c r="BF106" s="218">
        <f>IF(N106="snížená",J106,0)</f>
        <v>0</v>
      </c>
      <c r="BG106" s="218">
        <f>IF(N106="zákl. přenesená",J106,0)</f>
        <v>0</v>
      </c>
      <c r="BH106" s="218">
        <f>IF(N106="sníž. přenesená",J106,0)</f>
        <v>0</v>
      </c>
      <c r="BI106" s="218">
        <f>IF(N106="nulová",J106,0)</f>
        <v>0</v>
      </c>
      <c r="BJ106" s="25" t="s">
        <v>25</v>
      </c>
      <c r="BK106" s="218">
        <f>ROUND(I106*H106,2)</f>
        <v>0</v>
      </c>
      <c r="BL106" s="25" t="s">
        <v>266</v>
      </c>
      <c r="BM106" s="25" t="s">
        <v>485</v>
      </c>
    </row>
    <row r="107" spans="2:65" s="1" customFormat="1" ht="22.5" customHeight="1">
      <c r="B107" s="43"/>
      <c r="C107" s="207" t="s">
        <v>30</v>
      </c>
      <c r="D107" s="207" t="s">
        <v>175</v>
      </c>
      <c r="E107" s="208" t="s">
        <v>1038</v>
      </c>
      <c r="F107" s="209" t="s">
        <v>1039</v>
      </c>
      <c r="G107" s="210" t="s">
        <v>1017</v>
      </c>
      <c r="H107" s="211">
        <v>12</v>
      </c>
      <c r="I107" s="212"/>
      <c r="J107" s="213">
        <f>ROUND(I107*H107,2)</f>
        <v>0</v>
      </c>
      <c r="K107" s="209" t="s">
        <v>84</v>
      </c>
      <c r="L107" s="63"/>
      <c r="M107" s="214" t="s">
        <v>84</v>
      </c>
      <c r="N107" s="215" t="s">
        <v>56</v>
      </c>
      <c r="O107" s="44"/>
      <c r="P107" s="216">
        <f>O107*H107</f>
        <v>0</v>
      </c>
      <c r="Q107" s="216">
        <v>0</v>
      </c>
      <c r="R107" s="216">
        <f>Q107*H107</f>
        <v>0</v>
      </c>
      <c r="S107" s="216">
        <v>0</v>
      </c>
      <c r="T107" s="217">
        <f>S107*H107</f>
        <v>0</v>
      </c>
      <c r="AR107" s="25" t="s">
        <v>266</v>
      </c>
      <c r="AT107" s="25" t="s">
        <v>175</v>
      </c>
      <c r="AU107" s="25" t="s">
        <v>25</v>
      </c>
      <c r="AY107" s="25" t="s">
        <v>173</v>
      </c>
      <c r="BE107" s="218">
        <f>IF(N107="základní",J107,0)</f>
        <v>0</v>
      </c>
      <c r="BF107" s="218">
        <f>IF(N107="snížená",J107,0)</f>
        <v>0</v>
      </c>
      <c r="BG107" s="218">
        <f>IF(N107="zákl. přenesená",J107,0)</f>
        <v>0</v>
      </c>
      <c r="BH107" s="218">
        <f>IF(N107="sníž. přenesená",J107,0)</f>
        <v>0</v>
      </c>
      <c r="BI107" s="218">
        <f>IF(N107="nulová",J107,0)</f>
        <v>0</v>
      </c>
      <c r="BJ107" s="25" t="s">
        <v>25</v>
      </c>
      <c r="BK107" s="218">
        <f>ROUND(I107*H107,2)</f>
        <v>0</v>
      </c>
      <c r="BL107" s="25" t="s">
        <v>266</v>
      </c>
      <c r="BM107" s="25" t="s">
        <v>503</v>
      </c>
    </row>
    <row r="108" spans="2:65" s="1" customFormat="1" ht="22.5" customHeight="1">
      <c r="B108" s="43"/>
      <c r="C108" s="207" t="s">
        <v>262</v>
      </c>
      <c r="D108" s="207" t="s">
        <v>175</v>
      </c>
      <c r="E108" s="208" t="s">
        <v>1040</v>
      </c>
      <c r="F108" s="209" t="s">
        <v>1041</v>
      </c>
      <c r="G108" s="210" t="s">
        <v>1017</v>
      </c>
      <c r="H108" s="211">
        <v>10</v>
      </c>
      <c r="I108" s="212"/>
      <c r="J108" s="213">
        <f>ROUND(I108*H108,2)</f>
        <v>0</v>
      </c>
      <c r="K108" s="209" t="s">
        <v>84</v>
      </c>
      <c r="L108" s="63"/>
      <c r="M108" s="214" t="s">
        <v>84</v>
      </c>
      <c r="N108" s="215" t="s">
        <v>56</v>
      </c>
      <c r="O108" s="44"/>
      <c r="P108" s="216">
        <f>O108*H108</f>
        <v>0</v>
      </c>
      <c r="Q108" s="216">
        <v>0</v>
      </c>
      <c r="R108" s="216">
        <f>Q108*H108</f>
        <v>0</v>
      </c>
      <c r="S108" s="216">
        <v>0</v>
      </c>
      <c r="T108" s="217">
        <f>S108*H108</f>
        <v>0</v>
      </c>
      <c r="AR108" s="25" t="s">
        <v>266</v>
      </c>
      <c r="AT108" s="25" t="s">
        <v>175</v>
      </c>
      <c r="AU108" s="25" t="s">
        <v>25</v>
      </c>
      <c r="AY108" s="25" t="s">
        <v>173</v>
      </c>
      <c r="BE108" s="218">
        <f>IF(N108="základní",J108,0)</f>
        <v>0</v>
      </c>
      <c r="BF108" s="218">
        <f>IF(N108="snížená",J108,0)</f>
        <v>0</v>
      </c>
      <c r="BG108" s="218">
        <f>IF(N108="zákl. přenesená",J108,0)</f>
        <v>0</v>
      </c>
      <c r="BH108" s="218">
        <f>IF(N108="sníž. přenesená",J108,0)</f>
        <v>0</v>
      </c>
      <c r="BI108" s="218">
        <f>IF(N108="nulová",J108,0)</f>
        <v>0</v>
      </c>
      <c r="BJ108" s="25" t="s">
        <v>25</v>
      </c>
      <c r="BK108" s="218">
        <f>ROUND(I108*H108,2)</f>
        <v>0</v>
      </c>
      <c r="BL108" s="25" t="s">
        <v>266</v>
      </c>
      <c r="BM108" s="25" t="s">
        <v>521</v>
      </c>
    </row>
    <row r="109" spans="2:65" s="1" customFormat="1" ht="22.5" customHeight="1">
      <c r="B109" s="43"/>
      <c r="C109" s="207" t="s">
        <v>342</v>
      </c>
      <c r="D109" s="207" t="s">
        <v>175</v>
      </c>
      <c r="E109" s="208" t="s">
        <v>1042</v>
      </c>
      <c r="F109" s="209" t="s">
        <v>1043</v>
      </c>
      <c r="G109" s="210" t="s">
        <v>1017</v>
      </c>
      <c r="H109" s="211">
        <v>40</v>
      </c>
      <c r="I109" s="212"/>
      <c r="J109" s="213">
        <f>ROUND(I109*H109,2)</f>
        <v>0</v>
      </c>
      <c r="K109" s="209" t="s">
        <v>84</v>
      </c>
      <c r="L109" s="63"/>
      <c r="M109" s="214" t="s">
        <v>84</v>
      </c>
      <c r="N109" s="215" t="s">
        <v>56</v>
      </c>
      <c r="O109" s="44"/>
      <c r="P109" s="216">
        <f>O109*H109</f>
        <v>0</v>
      </c>
      <c r="Q109" s="216">
        <v>0</v>
      </c>
      <c r="R109" s="216">
        <f>Q109*H109</f>
        <v>0</v>
      </c>
      <c r="S109" s="216">
        <v>0</v>
      </c>
      <c r="T109" s="217">
        <f>S109*H109</f>
        <v>0</v>
      </c>
      <c r="AR109" s="25" t="s">
        <v>266</v>
      </c>
      <c r="AT109" s="25" t="s">
        <v>175</v>
      </c>
      <c r="AU109" s="25" t="s">
        <v>25</v>
      </c>
      <c r="AY109" s="25" t="s">
        <v>173</v>
      </c>
      <c r="BE109" s="218">
        <f>IF(N109="základní",J109,0)</f>
        <v>0</v>
      </c>
      <c r="BF109" s="218">
        <f>IF(N109="snížená",J109,0)</f>
        <v>0</v>
      </c>
      <c r="BG109" s="218">
        <f>IF(N109="zákl. přenesená",J109,0)</f>
        <v>0</v>
      </c>
      <c r="BH109" s="218">
        <f>IF(N109="sníž. přenesená",J109,0)</f>
        <v>0</v>
      </c>
      <c r="BI109" s="218">
        <f>IF(N109="nulová",J109,0)</f>
        <v>0</v>
      </c>
      <c r="BJ109" s="25" t="s">
        <v>25</v>
      </c>
      <c r="BK109" s="218">
        <f>ROUND(I109*H109,2)</f>
        <v>0</v>
      </c>
      <c r="BL109" s="25" t="s">
        <v>266</v>
      </c>
      <c r="BM109" s="25" t="s">
        <v>542</v>
      </c>
    </row>
    <row r="110" spans="2:65" s="1" customFormat="1" ht="22.5" customHeight="1">
      <c r="B110" s="43"/>
      <c r="C110" s="207" t="s">
        <v>345</v>
      </c>
      <c r="D110" s="207" t="s">
        <v>175</v>
      </c>
      <c r="E110" s="208" t="s">
        <v>1044</v>
      </c>
      <c r="F110" s="209" t="s">
        <v>1045</v>
      </c>
      <c r="G110" s="210" t="s">
        <v>1017</v>
      </c>
      <c r="H110" s="211">
        <v>40</v>
      </c>
      <c r="I110" s="212"/>
      <c r="J110" s="213">
        <f>ROUND(I110*H110,2)</f>
        <v>0</v>
      </c>
      <c r="K110" s="209" t="s">
        <v>84</v>
      </c>
      <c r="L110" s="63"/>
      <c r="M110" s="214" t="s">
        <v>84</v>
      </c>
      <c r="N110" s="215" t="s">
        <v>56</v>
      </c>
      <c r="O110" s="44"/>
      <c r="P110" s="216">
        <f>O110*H110</f>
        <v>0</v>
      </c>
      <c r="Q110" s="216">
        <v>0</v>
      </c>
      <c r="R110" s="216">
        <f>Q110*H110</f>
        <v>0</v>
      </c>
      <c r="S110" s="216">
        <v>0</v>
      </c>
      <c r="T110" s="217">
        <f>S110*H110</f>
        <v>0</v>
      </c>
      <c r="AR110" s="25" t="s">
        <v>266</v>
      </c>
      <c r="AT110" s="25" t="s">
        <v>175</v>
      </c>
      <c r="AU110" s="25" t="s">
        <v>25</v>
      </c>
      <c r="AY110" s="25" t="s">
        <v>173</v>
      </c>
      <c r="BE110" s="218">
        <f>IF(N110="základní",J110,0)</f>
        <v>0</v>
      </c>
      <c r="BF110" s="218">
        <f>IF(N110="snížená",J110,0)</f>
        <v>0</v>
      </c>
      <c r="BG110" s="218">
        <f>IF(N110="zákl. přenesená",J110,0)</f>
        <v>0</v>
      </c>
      <c r="BH110" s="218">
        <f>IF(N110="sníž. přenesená",J110,0)</f>
        <v>0</v>
      </c>
      <c r="BI110" s="218">
        <f>IF(N110="nulová",J110,0)</f>
        <v>0</v>
      </c>
      <c r="BJ110" s="25" t="s">
        <v>25</v>
      </c>
      <c r="BK110" s="218">
        <f>ROUND(I110*H110,2)</f>
        <v>0</v>
      </c>
      <c r="BL110" s="25" t="s">
        <v>266</v>
      </c>
      <c r="BM110" s="25" t="s">
        <v>555</v>
      </c>
    </row>
    <row r="111" spans="2:63" s="11" customFormat="1" ht="37.35" customHeight="1">
      <c r="B111" s="190"/>
      <c r="C111" s="191"/>
      <c r="D111" s="204" t="s">
        <v>85</v>
      </c>
      <c r="E111" s="287" t="s">
        <v>1046</v>
      </c>
      <c r="F111" s="287" t="s">
        <v>1047</v>
      </c>
      <c r="G111" s="191"/>
      <c r="H111" s="191"/>
      <c r="I111" s="194"/>
      <c r="J111" s="288">
        <f>BK111</f>
        <v>0</v>
      </c>
      <c r="K111" s="191"/>
      <c r="L111" s="196"/>
      <c r="M111" s="197"/>
      <c r="N111" s="198"/>
      <c r="O111" s="198"/>
      <c r="P111" s="199">
        <f>P112</f>
        <v>0</v>
      </c>
      <c r="Q111" s="198"/>
      <c r="R111" s="199">
        <f>R112</f>
        <v>0</v>
      </c>
      <c r="S111" s="198"/>
      <c r="T111" s="200">
        <f>T112</f>
        <v>0</v>
      </c>
      <c r="AR111" s="201" t="s">
        <v>94</v>
      </c>
      <c r="AT111" s="202" t="s">
        <v>85</v>
      </c>
      <c r="AU111" s="202" t="s">
        <v>86</v>
      </c>
      <c r="AY111" s="201" t="s">
        <v>173</v>
      </c>
      <c r="BK111" s="203">
        <f>BK112</f>
        <v>0</v>
      </c>
    </row>
    <row r="112" spans="2:65" s="1" customFormat="1" ht="22.5" customHeight="1">
      <c r="B112" s="43"/>
      <c r="C112" s="207" t="s">
        <v>352</v>
      </c>
      <c r="D112" s="207" t="s">
        <v>175</v>
      </c>
      <c r="E112" s="208" t="s">
        <v>1048</v>
      </c>
      <c r="F112" s="209" t="s">
        <v>1049</v>
      </c>
      <c r="G112" s="210" t="s">
        <v>1017</v>
      </c>
      <c r="H112" s="211">
        <v>9</v>
      </c>
      <c r="I112" s="212"/>
      <c r="J112" s="213">
        <f>ROUND(I112*H112,2)</f>
        <v>0</v>
      </c>
      <c r="K112" s="209" t="s">
        <v>84</v>
      </c>
      <c r="L112" s="63"/>
      <c r="M112" s="214" t="s">
        <v>84</v>
      </c>
      <c r="N112" s="215" t="s">
        <v>56</v>
      </c>
      <c r="O112" s="44"/>
      <c r="P112" s="216">
        <f>O112*H112</f>
        <v>0</v>
      </c>
      <c r="Q112" s="216">
        <v>0</v>
      </c>
      <c r="R112" s="216">
        <f>Q112*H112</f>
        <v>0</v>
      </c>
      <c r="S112" s="216">
        <v>0</v>
      </c>
      <c r="T112" s="217">
        <f>S112*H112</f>
        <v>0</v>
      </c>
      <c r="AR112" s="25" t="s">
        <v>266</v>
      </c>
      <c r="AT112" s="25" t="s">
        <v>175</v>
      </c>
      <c r="AU112" s="25" t="s">
        <v>25</v>
      </c>
      <c r="AY112" s="25" t="s">
        <v>173</v>
      </c>
      <c r="BE112" s="218">
        <f>IF(N112="základní",J112,0)</f>
        <v>0</v>
      </c>
      <c r="BF112" s="218">
        <f>IF(N112="snížená",J112,0)</f>
        <v>0</v>
      </c>
      <c r="BG112" s="218">
        <f>IF(N112="zákl. přenesená",J112,0)</f>
        <v>0</v>
      </c>
      <c r="BH112" s="218">
        <f>IF(N112="sníž. přenesená",J112,0)</f>
        <v>0</v>
      </c>
      <c r="BI112" s="218">
        <f>IF(N112="nulová",J112,0)</f>
        <v>0</v>
      </c>
      <c r="BJ112" s="25" t="s">
        <v>25</v>
      </c>
      <c r="BK112" s="218">
        <f>ROUND(I112*H112,2)</f>
        <v>0</v>
      </c>
      <c r="BL112" s="25" t="s">
        <v>266</v>
      </c>
      <c r="BM112" s="25" t="s">
        <v>579</v>
      </c>
    </row>
    <row r="113" spans="2:63" s="11" customFormat="1" ht="37.35" customHeight="1">
      <c r="B113" s="190"/>
      <c r="C113" s="191"/>
      <c r="D113" s="204" t="s">
        <v>85</v>
      </c>
      <c r="E113" s="287" t="s">
        <v>1050</v>
      </c>
      <c r="F113" s="287" t="s">
        <v>1051</v>
      </c>
      <c r="G113" s="191"/>
      <c r="H113" s="191"/>
      <c r="I113" s="194"/>
      <c r="J113" s="288">
        <f>BK113</f>
        <v>0</v>
      </c>
      <c r="K113" s="191"/>
      <c r="L113" s="196"/>
      <c r="M113" s="197"/>
      <c r="N113" s="198"/>
      <c r="O113" s="198"/>
      <c r="P113" s="199">
        <f>P114</f>
        <v>0</v>
      </c>
      <c r="Q113" s="198"/>
      <c r="R113" s="199">
        <f>R114</f>
        <v>0</v>
      </c>
      <c r="S113" s="198"/>
      <c r="T113" s="200">
        <f>T114</f>
        <v>0</v>
      </c>
      <c r="AR113" s="201" t="s">
        <v>94</v>
      </c>
      <c r="AT113" s="202" t="s">
        <v>85</v>
      </c>
      <c r="AU113" s="202" t="s">
        <v>86</v>
      </c>
      <c r="AY113" s="201" t="s">
        <v>173</v>
      </c>
      <c r="BK113" s="203">
        <f>BK114</f>
        <v>0</v>
      </c>
    </row>
    <row r="114" spans="2:65" s="1" customFormat="1" ht="22.5" customHeight="1">
      <c r="B114" s="43"/>
      <c r="C114" s="207" t="s">
        <v>10</v>
      </c>
      <c r="D114" s="207" t="s">
        <v>175</v>
      </c>
      <c r="E114" s="208" t="s">
        <v>1052</v>
      </c>
      <c r="F114" s="209" t="s">
        <v>1053</v>
      </c>
      <c r="G114" s="210" t="s">
        <v>1017</v>
      </c>
      <c r="H114" s="211">
        <v>6</v>
      </c>
      <c r="I114" s="212"/>
      <c r="J114" s="213">
        <f>ROUND(I114*H114,2)</f>
        <v>0</v>
      </c>
      <c r="K114" s="209" t="s">
        <v>84</v>
      </c>
      <c r="L114" s="63"/>
      <c r="M114" s="214" t="s">
        <v>84</v>
      </c>
      <c r="N114" s="215" t="s">
        <v>56</v>
      </c>
      <c r="O114" s="44"/>
      <c r="P114" s="216">
        <f>O114*H114</f>
        <v>0</v>
      </c>
      <c r="Q114" s="216">
        <v>0</v>
      </c>
      <c r="R114" s="216">
        <f>Q114*H114</f>
        <v>0</v>
      </c>
      <c r="S114" s="216">
        <v>0</v>
      </c>
      <c r="T114" s="217">
        <f>S114*H114</f>
        <v>0</v>
      </c>
      <c r="AR114" s="25" t="s">
        <v>266</v>
      </c>
      <c r="AT114" s="25" t="s">
        <v>175</v>
      </c>
      <c r="AU114" s="25" t="s">
        <v>25</v>
      </c>
      <c r="AY114" s="25" t="s">
        <v>173</v>
      </c>
      <c r="BE114" s="218">
        <f>IF(N114="základní",J114,0)</f>
        <v>0</v>
      </c>
      <c r="BF114" s="218">
        <f>IF(N114="snížená",J114,0)</f>
        <v>0</v>
      </c>
      <c r="BG114" s="218">
        <f>IF(N114="zákl. přenesená",J114,0)</f>
        <v>0</v>
      </c>
      <c r="BH114" s="218">
        <f>IF(N114="sníž. přenesená",J114,0)</f>
        <v>0</v>
      </c>
      <c r="BI114" s="218">
        <f>IF(N114="nulová",J114,0)</f>
        <v>0</v>
      </c>
      <c r="BJ114" s="25" t="s">
        <v>25</v>
      </c>
      <c r="BK114" s="218">
        <f>ROUND(I114*H114,2)</f>
        <v>0</v>
      </c>
      <c r="BL114" s="25" t="s">
        <v>266</v>
      </c>
      <c r="BM114" s="25" t="s">
        <v>639</v>
      </c>
    </row>
    <row r="115" spans="2:63" s="11" customFormat="1" ht="37.35" customHeight="1">
      <c r="B115" s="190"/>
      <c r="C115" s="191"/>
      <c r="D115" s="204" t="s">
        <v>85</v>
      </c>
      <c r="E115" s="287" t="s">
        <v>1054</v>
      </c>
      <c r="F115" s="287" t="s">
        <v>1055</v>
      </c>
      <c r="G115" s="191"/>
      <c r="H115" s="191"/>
      <c r="I115" s="194"/>
      <c r="J115" s="288">
        <f>BK115</f>
        <v>0</v>
      </c>
      <c r="K115" s="191"/>
      <c r="L115" s="196"/>
      <c r="M115" s="197"/>
      <c r="N115" s="198"/>
      <c r="O115" s="198"/>
      <c r="P115" s="199">
        <f>SUM(P116:P117)</f>
        <v>0</v>
      </c>
      <c r="Q115" s="198"/>
      <c r="R115" s="199">
        <f>SUM(R116:R117)</f>
        <v>0</v>
      </c>
      <c r="S115" s="198"/>
      <c r="T115" s="200">
        <f>SUM(T116:T117)</f>
        <v>0</v>
      </c>
      <c r="AR115" s="201" t="s">
        <v>94</v>
      </c>
      <c r="AT115" s="202" t="s">
        <v>85</v>
      </c>
      <c r="AU115" s="202" t="s">
        <v>86</v>
      </c>
      <c r="AY115" s="201" t="s">
        <v>173</v>
      </c>
      <c r="BK115" s="203">
        <f>SUM(BK116:BK117)</f>
        <v>0</v>
      </c>
    </row>
    <row r="116" spans="2:65" s="1" customFormat="1" ht="22.5" customHeight="1">
      <c r="B116" s="43"/>
      <c r="C116" s="207" t="s">
        <v>266</v>
      </c>
      <c r="D116" s="207" t="s">
        <v>175</v>
      </c>
      <c r="E116" s="208" t="s">
        <v>1056</v>
      </c>
      <c r="F116" s="209" t="s">
        <v>1057</v>
      </c>
      <c r="G116" s="210" t="s">
        <v>374</v>
      </c>
      <c r="H116" s="211">
        <v>258</v>
      </c>
      <c r="I116" s="212"/>
      <c r="J116" s="213">
        <f>ROUND(I116*H116,2)</f>
        <v>0</v>
      </c>
      <c r="K116" s="209" t="s">
        <v>84</v>
      </c>
      <c r="L116" s="63"/>
      <c r="M116" s="214" t="s">
        <v>84</v>
      </c>
      <c r="N116" s="215" t="s">
        <v>56</v>
      </c>
      <c r="O116" s="44"/>
      <c r="P116" s="216">
        <f>O116*H116</f>
        <v>0</v>
      </c>
      <c r="Q116" s="216">
        <v>0</v>
      </c>
      <c r="R116" s="216">
        <f>Q116*H116</f>
        <v>0</v>
      </c>
      <c r="S116" s="216">
        <v>0</v>
      </c>
      <c r="T116" s="217">
        <f>S116*H116</f>
        <v>0</v>
      </c>
      <c r="AR116" s="25" t="s">
        <v>266</v>
      </c>
      <c r="AT116" s="25" t="s">
        <v>175</v>
      </c>
      <c r="AU116" s="25" t="s">
        <v>25</v>
      </c>
      <c r="AY116" s="25" t="s">
        <v>173</v>
      </c>
      <c r="BE116" s="218">
        <f>IF(N116="základní",J116,0)</f>
        <v>0</v>
      </c>
      <c r="BF116" s="218">
        <f>IF(N116="snížená",J116,0)</f>
        <v>0</v>
      </c>
      <c r="BG116" s="218">
        <f>IF(N116="zákl. přenesená",J116,0)</f>
        <v>0</v>
      </c>
      <c r="BH116" s="218">
        <f>IF(N116="sníž. přenesená",J116,0)</f>
        <v>0</v>
      </c>
      <c r="BI116" s="218">
        <f>IF(N116="nulová",J116,0)</f>
        <v>0</v>
      </c>
      <c r="BJ116" s="25" t="s">
        <v>25</v>
      </c>
      <c r="BK116" s="218">
        <f>ROUND(I116*H116,2)</f>
        <v>0</v>
      </c>
      <c r="BL116" s="25" t="s">
        <v>266</v>
      </c>
      <c r="BM116" s="25" t="s">
        <v>661</v>
      </c>
    </row>
    <row r="117" spans="2:65" s="1" customFormat="1" ht="22.5" customHeight="1">
      <c r="B117" s="43"/>
      <c r="C117" s="207" t="s">
        <v>365</v>
      </c>
      <c r="D117" s="207" t="s">
        <v>175</v>
      </c>
      <c r="E117" s="208" t="s">
        <v>1058</v>
      </c>
      <c r="F117" s="209" t="s">
        <v>1059</v>
      </c>
      <c r="G117" s="210" t="s">
        <v>374</v>
      </c>
      <c r="H117" s="211">
        <v>30</v>
      </c>
      <c r="I117" s="212"/>
      <c r="J117" s="213">
        <f>ROUND(I117*H117,2)</f>
        <v>0</v>
      </c>
      <c r="K117" s="209" t="s">
        <v>84</v>
      </c>
      <c r="L117" s="63"/>
      <c r="M117" s="214" t="s">
        <v>84</v>
      </c>
      <c r="N117" s="215" t="s">
        <v>56</v>
      </c>
      <c r="O117" s="44"/>
      <c r="P117" s="216">
        <f>O117*H117</f>
        <v>0</v>
      </c>
      <c r="Q117" s="216">
        <v>0</v>
      </c>
      <c r="R117" s="216">
        <f>Q117*H117</f>
        <v>0</v>
      </c>
      <c r="S117" s="216">
        <v>0</v>
      </c>
      <c r="T117" s="217">
        <f>S117*H117</f>
        <v>0</v>
      </c>
      <c r="AR117" s="25" t="s">
        <v>266</v>
      </c>
      <c r="AT117" s="25" t="s">
        <v>175</v>
      </c>
      <c r="AU117" s="25" t="s">
        <v>25</v>
      </c>
      <c r="AY117" s="25" t="s">
        <v>173</v>
      </c>
      <c r="BE117" s="218">
        <f>IF(N117="základní",J117,0)</f>
        <v>0</v>
      </c>
      <c r="BF117" s="218">
        <f>IF(N117="snížená",J117,0)</f>
        <v>0</v>
      </c>
      <c r="BG117" s="218">
        <f>IF(N117="zákl. přenesená",J117,0)</f>
        <v>0</v>
      </c>
      <c r="BH117" s="218">
        <f>IF(N117="sníž. přenesená",J117,0)</f>
        <v>0</v>
      </c>
      <c r="BI117" s="218">
        <f>IF(N117="nulová",J117,0)</f>
        <v>0</v>
      </c>
      <c r="BJ117" s="25" t="s">
        <v>25</v>
      </c>
      <c r="BK117" s="218">
        <f>ROUND(I117*H117,2)</f>
        <v>0</v>
      </c>
      <c r="BL117" s="25" t="s">
        <v>266</v>
      </c>
      <c r="BM117" s="25" t="s">
        <v>678</v>
      </c>
    </row>
    <row r="118" spans="2:63" s="11" customFormat="1" ht="37.35" customHeight="1">
      <c r="B118" s="190"/>
      <c r="C118" s="191"/>
      <c r="D118" s="204" t="s">
        <v>85</v>
      </c>
      <c r="E118" s="287" t="s">
        <v>1060</v>
      </c>
      <c r="F118" s="287" t="s">
        <v>1061</v>
      </c>
      <c r="G118" s="191"/>
      <c r="H118" s="191"/>
      <c r="I118" s="194"/>
      <c r="J118" s="288">
        <f>BK118</f>
        <v>0</v>
      </c>
      <c r="K118" s="191"/>
      <c r="L118" s="196"/>
      <c r="M118" s="197"/>
      <c r="N118" s="198"/>
      <c r="O118" s="198"/>
      <c r="P118" s="199">
        <f>SUM(P119:P121)</f>
        <v>0</v>
      </c>
      <c r="Q118" s="198"/>
      <c r="R118" s="199">
        <f>SUM(R119:R121)</f>
        <v>0</v>
      </c>
      <c r="S118" s="198"/>
      <c r="T118" s="200">
        <f>SUM(T119:T121)</f>
        <v>0</v>
      </c>
      <c r="AR118" s="201" t="s">
        <v>94</v>
      </c>
      <c r="AT118" s="202" t="s">
        <v>85</v>
      </c>
      <c r="AU118" s="202" t="s">
        <v>86</v>
      </c>
      <c r="AY118" s="201" t="s">
        <v>173</v>
      </c>
      <c r="BK118" s="203">
        <f>SUM(BK119:BK121)</f>
        <v>0</v>
      </c>
    </row>
    <row r="119" spans="2:65" s="1" customFormat="1" ht="22.5" customHeight="1">
      <c r="B119" s="43"/>
      <c r="C119" s="207" t="s">
        <v>371</v>
      </c>
      <c r="D119" s="207" t="s">
        <v>175</v>
      </c>
      <c r="E119" s="208" t="s">
        <v>1062</v>
      </c>
      <c r="F119" s="209" t="s">
        <v>1063</v>
      </c>
      <c r="G119" s="210" t="s">
        <v>374</v>
      </c>
      <c r="H119" s="211">
        <v>45</v>
      </c>
      <c r="I119" s="212"/>
      <c r="J119" s="213">
        <f>ROUND(I119*H119,2)</f>
        <v>0</v>
      </c>
      <c r="K119" s="209" t="s">
        <v>84</v>
      </c>
      <c r="L119" s="63"/>
      <c r="M119" s="214" t="s">
        <v>84</v>
      </c>
      <c r="N119" s="215" t="s">
        <v>56</v>
      </c>
      <c r="O119" s="44"/>
      <c r="P119" s="216">
        <f>O119*H119</f>
        <v>0</v>
      </c>
      <c r="Q119" s="216">
        <v>0</v>
      </c>
      <c r="R119" s="216">
        <f>Q119*H119</f>
        <v>0</v>
      </c>
      <c r="S119" s="216">
        <v>0</v>
      </c>
      <c r="T119" s="217">
        <f>S119*H119</f>
        <v>0</v>
      </c>
      <c r="AR119" s="25" t="s">
        <v>266</v>
      </c>
      <c r="AT119" s="25" t="s">
        <v>175</v>
      </c>
      <c r="AU119" s="25" t="s">
        <v>25</v>
      </c>
      <c r="AY119" s="25" t="s">
        <v>173</v>
      </c>
      <c r="BE119" s="218">
        <f>IF(N119="základní",J119,0)</f>
        <v>0</v>
      </c>
      <c r="BF119" s="218">
        <f>IF(N119="snížená",J119,0)</f>
        <v>0</v>
      </c>
      <c r="BG119" s="218">
        <f>IF(N119="zákl. přenesená",J119,0)</f>
        <v>0</v>
      </c>
      <c r="BH119" s="218">
        <f>IF(N119="sníž. přenesená",J119,0)</f>
        <v>0</v>
      </c>
      <c r="BI119" s="218">
        <f>IF(N119="nulová",J119,0)</f>
        <v>0</v>
      </c>
      <c r="BJ119" s="25" t="s">
        <v>25</v>
      </c>
      <c r="BK119" s="218">
        <f>ROUND(I119*H119,2)</f>
        <v>0</v>
      </c>
      <c r="BL119" s="25" t="s">
        <v>266</v>
      </c>
      <c r="BM119" s="25" t="s">
        <v>688</v>
      </c>
    </row>
    <row r="120" spans="2:65" s="1" customFormat="1" ht="22.5" customHeight="1">
      <c r="B120" s="43"/>
      <c r="C120" s="207" t="s">
        <v>378</v>
      </c>
      <c r="D120" s="207" t="s">
        <v>175</v>
      </c>
      <c r="E120" s="208" t="s">
        <v>1064</v>
      </c>
      <c r="F120" s="209" t="s">
        <v>1065</v>
      </c>
      <c r="G120" s="210" t="s">
        <v>1017</v>
      </c>
      <c r="H120" s="211">
        <v>45</v>
      </c>
      <c r="I120" s="212"/>
      <c r="J120" s="213">
        <f>ROUND(I120*H120,2)</f>
        <v>0</v>
      </c>
      <c r="K120" s="209" t="s">
        <v>84</v>
      </c>
      <c r="L120" s="63"/>
      <c r="M120" s="214" t="s">
        <v>84</v>
      </c>
      <c r="N120" s="215" t="s">
        <v>56</v>
      </c>
      <c r="O120" s="44"/>
      <c r="P120" s="216">
        <f>O120*H120</f>
        <v>0</v>
      </c>
      <c r="Q120" s="216">
        <v>0</v>
      </c>
      <c r="R120" s="216">
        <f>Q120*H120</f>
        <v>0</v>
      </c>
      <c r="S120" s="216">
        <v>0</v>
      </c>
      <c r="T120" s="217">
        <f>S120*H120</f>
        <v>0</v>
      </c>
      <c r="AR120" s="25" t="s">
        <v>266</v>
      </c>
      <c r="AT120" s="25" t="s">
        <v>175</v>
      </c>
      <c r="AU120" s="25" t="s">
        <v>25</v>
      </c>
      <c r="AY120" s="25" t="s">
        <v>173</v>
      </c>
      <c r="BE120" s="218">
        <f>IF(N120="základní",J120,0)</f>
        <v>0</v>
      </c>
      <c r="BF120" s="218">
        <f>IF(N120="snížená",J120,0)</f>
        <v>0</v>
      </c>
      <c r="BG120" s="218">
        <f>IF(N120="zákl. přenesená",J120,0)</f>
        <v>0</v>
      </c>
      <c r="BH120" s="218">
        <f>IF(N120="sníž. přenesená",J120,0)</f>
        <v>0</v>
      </c>
      <c r="BI120" s="218">
        <f>IF(N120="nulová",J120,0)</f>
        <v>0</v>
      </c>
      <c r="BJ120" s="25" t="s">
        <v>25</v>
      </c>
      <c r="BK120" s="218">
        <f>ROUND(I120*H120,2)</f>
        <v>0</v>
      </c>
      <c r="BL120" s="25" t="s">
        <v>266</v>
      </c>
      <c r="BM120" s="25" t="s">
        <v>697</v>
      </c>
    </row>
    <row r="121" spans="2:65" s="1" customFormat="1" ht="22.5" customHeight="1">
      <c r="B121" s="43"/>
      <c r="C121" s="207" t="s">
        <v>383</v>
      </c>
      <c r="D121" s="207" t="s">
        <v>175</v>
      </c>
      <c r="E121" s="208" t="s">
        <v>1066</v>
      </c>
      <c r="F121" s="209" t="s">
        <v>1067</v>
      </c>
      <c r="G121" s="210" t="s">
        <v>374</v>
      </c>
      <c r="H121" s="211">
        <v>10</v>
      </c>
      <c r="I121" s="212"/>
      <c r="J121" s="213">
        <f>ROUND(I121*H121,2)</f>
        <v>0</v>
      </c>
      <c r="K121" s="209" t="s">
        <v>84</v>
      </c>
      <c r="L121" s="63"/>
      <c r="M121" s="214" t="s">
        <v>84</v>
      </c>
      <c r="N121" s="215" t="s">
        <v>56</v>
      </c>
      <c r="O121" s="44"/>
      <c r="P121" s="216">
        <f>O121*H121</f>
        <v>0</v>
      </c>
      <c r="Q121" s="216">
        <v>0</v>
      </c>
      <c r="R121" s="216">
        <f>Q121*H121</f>
        <v>0</v>
      </c>
      <c r="S121" s="216">
        <v>0</v>
      </c>
      <c r="T121" s="217">
        <f>S121*H121</f>
        <v>0</v>
      </c>
      <c r="AR121" s="25" t="s">
        <v>266</v>
      </c>
      <c r="AT121" s="25" t="s">
        <v>175</v>
      </c>
      <c r="AU121" s="25" t="s">
        <v>25</v>
      </c>
      <c r="AY121" s="25" t="s">
        <v>173</v>
      </c>
      <c r="BE121" s="218">
        <f>IF(N121="základní",J121,0)</f>
        <v>0</v>
      </c>
      <c r="BF121" s="218">
        <f>IF(N121="snížená",J121,0)</f>
        <v>0</v>
      </c>
      <c r="BG121" s="218">
        <f>IF(N121="zákl. přenesená",J121,0)</f>
        <v>0</v>
      </c>
      <c r="BH121" s="218">
        <f>IF(N121="sníž. přenesená",J121,0)</f>
        <v>0</v>
      </c>
      <c r="BI121" s="218">
        <f>IF(N121="nulová",J121,0)</f>
        <v>0</v>
      </c>
      <c r="BJ121" s="25" t="s">
        <v>25</v>
      </c>
      <c r="BK121" s="218">
        <f>ROUND(I121*H121,2)</f>
        <v>0</v>
      </c>
      <c r="BL121" s="25" t="s">
        <v>266</v>
      </c>
      <c r="BM121" s="25" t="s">
        <v>709</v>
      </c>
    </row>
    <row r="122" spans="2:63" s="11" customFormat="1" ht="37.35" customHeight="1">
      <c r="B122" s="190"/>
      <c r="C122" s="191"/>
      <c r="D122" s="204" t="s">
        <v>85</v>
      </c>
      <c r="E122" s="287" t="s">
        <v>1068</v>
      </c>
      <c r="F122" s="287" t="s">
        <v>1069</v>
      </c>
      <c r="G122" s="191"/>
      <c r="H122" s="191"/>
      <c r="I122" s="194"/>
      <c r="J122" s="288">
        <f>BK122</f>
        <v>0</v>
      </c>
      <c r="K122" s="191"/>
      <c r="L122" s="196"/>
      <c r="M122" s="197"/>
      <c r="N122" s="198"/>
      <c r="O122" s="198"/>
      <c r="P122" s="199">
        <f>SUM(P123:P125)</f>
        <v>0</v>
      </c>
      <c r="Q122" s="198"/>
      <c r="R122" s="199">
        <f>SUM(R123:R125)</f>
        <v>0</v>
      </c>
      <c r="S122" s="198"/>
      <c r="T122" s="200">
        <f>SUM(T123:T125)</f>
        <v>0</v>
      </c>
      <c r="AR122" s="201" t="s">
        <v>94</v>
      </c>
      <c r="AT122" s="202" t="s">
        <v>85</v>
      </c>
      <c r="AU122" s="202" t="s">
        <v>86</v>
      </c>
      <c r="AY122" s="201" t="s">
        <v>173</v>
      </c>
      <c r="BK122" s="203">
        <f>SUM(BK123:BK125)</f>
        <v>0</v>
      </c>
    </row>
    <row r="123" spans="2:65" s="1" customFormat="1" ht="22.5" customHeight="1">
      <c r="B123" s="43"/>
      <c r="C123" s="207" t="s">
        <v>9</v>
      </c>
      <c r="D123" s="207" t="s">
        <v>175</v>
      </c>
      <c r="E123" s="208" t="s">
        <v>1070</v>
      </c>
      <c r="F123" s="209" t="s">
        <v>1071</v>
      </c>
      <c r="G123" s="210" t="s">
        <v>1017</v>
      </c>
      <c r="H123" s="211">
        <v>38</v>
      </c>
      <c r="I123" s="212"/>
      <c r="J123" s="213">
        <f>ROUND(I123*H123,2)</f>
        <v>0</v>
      </c>
      <c r="K123" s="209" t="s">
        <v>84</v>
      </c>
      <c r="L123" s="63"/>
      <c r="M123" s="214" t="s">
        <v>84</v>
      </c>
      <c r="N123" s="215" t="s">
        <v>56</v>
      </c>
      <c r="O123" s="44"/>
      <c r="P123" s="216">
        <f>O123*H123</f>
        <v>0</v>
      </c>
      <c r="Q123" s="216">
        <v>0</v>
      </c>
      <c r="R123" s="216">
        <f>Q123*H123</f>
        <v>0</v>
      </c>
      <c r="S123" s="216">
        <v>0</v>
      </c>
      <c r="T123" s="217">
        <f>S123*H123</f>
        <v>0</v>
      </c>
      <c r="AR123" s="25" t="s">
        <v>266</v>
      </c>
      <c r="AT123" s="25" t="s">
        <v>175</v>
      </c>
      <c r="AU123" s="25" t="s">
        <v>25</v>
      </c>
      <c r="AY123" s="25" t="s">
        <v>173</v>
      </c>
      <c r="BE123" s="218">
        <f>IF(N123="základní",J123,0)</f>
        <v>0</v>
      </c>
      <c r="BF123" s="218">
        <f>IF(N123="snížená",J123,0)</f>
        <v>0</v>
      </c>
      <c r="BG123" s="218">
        <f>IF(N123="zákl. přenesená",J123,0)</f>
        <v>0</v>
      </c>
      <c r="BH123" s="218">
        <f>IF(N123="sníž. přenesená",J123,0)</f>
        <v>0</v>
      </c>
      <c r="BI123" s="218">
        <f>IF(N123="nulová",J123,0)</f>
        <v>0</v>
      </c>
      <c r="BJ123" s="25" t="s">
        <v>25</v>
      </c>
      <c r="BK123" s="218">
        <f>ROUND(I123*H123,2)</f>
        <v>0</v>
      </c>
      <c r="BL123" s="25" t="s">
        <v>266</v>
      </c>
      <c r="BM123" s="25" t="s">
        <v>737</v>
      </c>
    </row>
    <row r="124" spans="2:65" s="1" customFormat="1" ht="22.5" customHeight="1">
      <c r="B124" s="43"/>
      <c r="C124" s="207" t="s">
        <v>394</v>
      </c>
      <c r="D124" s="207" t="s">
        <v>175</v>
      </c>
      <c r="E124" s="208" t="s">
        <v>1072</v>
      </c>
      <c r="F124" s="209" t="s">
        <v>1073</v>
      </c>
      <c r="G124" s="210" t="s">
        <v>1017</v>
      </c>
      <c r="H124" s="211">
        <v>3</v>
      </c>
      <c r="I124" s="212"/>
      <c r="J124" s="213">
        <f>ROUND(I124*H124,2)</f>
        <v>0</v>
      </c>
      <c r="K124" s="209" t="s">
        <v>84</v>
      </c>
      <c r="L124" s="63"/>
      <c r="M124" s="214" t="s">
        <v>84</v>
      </c>
      <c r="N124" s="215" t="s">
        <v>56</v>
      </c>
      <c r="O124" s="44"/>
      <c r="P124" s="216">
        <f>O124*H124</f>
        <v>0</v>
      </c>
      <c r="Q124" s="216">
        <v>0</v>
      </c>
      <c r="R124" s="216">
        <f>Q124*H124</f>
        <v>0</v>
      </c>
      <c r="S124" s="216">
        <v>0</v>
      </c>
      <c r="T124" s="217">
        <f>S124*H124</f>
        <v>0</v>
      </c>
      <c r="AR124" s="25" t="s">
        <v>266</v>
      </c>
      <c r="AT124" s="25" t="s">
        <v>175</v>
      </c>
      <c r="AU124" s="25" t="s">
        <v>25</v>
      </c>
      <c r="AY124" s="25" t="s">
        <v>173</v>
      </c>
      <c r="BE124" s="218">
        <f>IF(N124="základní",J124,0)</f>
        <v>0</v>
      </c>
      <c r="BF124" s="218">
        <f>IF(N124="snížená",J124,0)</f>
        <v>0</v>
      </c>
      <c r="BG124" s="218">
        <f>IF(N124="zákl. přenesená",J124,0)</f>
        <v>0</v>
      </c>
      <c r="BH124" s="218">
        <f>IF(N124="sníž. přenesená",J124,0)</f>
        <v>0</v>
      </c>
      <c r="BI124" s="218">
        <f>IF(N124="nulová",J124,0)</f>
        <v>0</v>
      </c>
      <c r="BJ124" s="25" t="s">
        <v>25</v>
      </c>
      <c r="BK124" s="218">
        <f>ROUND(I124*H124,2)</f>
        <v>0</v>
      </c>
      <c r="BL124" s="25" t="s">
        <v>266</v>
      </c>
      <c r="BM124" s="25" t="s">
        <v>748</v>
      </c>
    </row>
    <row r="125" spans="2:65" s="1" customFormat="1" ht="22.5" customHeight="1">
      <c r="B125" s="43"/>
      <c r="C125" s="207" t="s">
        <v>402</v>
      </c>
      <c r="D125" s="207" t="s">
        <v>175</v>
      </c>
      <c r="E125" s="208" t="s">
        <v>1074</v>
      </c>
      <c r="F125" s="209" t="s">
        <v>1075</v>
      </c>
      <c r="G125" s="210" t="s">
        <v>1017</v>
      </c>
      <c r="H125" s="211">
        <v>2</v>
      </c>
      <c r="I125" s="212"/>
      <c r="J125" s="213">
        <f>ROUND(I125*H125,2)</f>
        <v>0</v>
      </c>
      <c r="K125" s="209" t="s">
        <v>84</v>
      </c>
      <c r="L125" s="63"/>
      <c r="M125" s="214" t="s">
        <v>84</v>
      </c>
      <c r="N125" s="215" t="s">
        <v>56</v>
      </c>
      <c r="O125" s="44"/>
      <c r="P125" s="216">
        <f>O125*H125</f>
        <v>0</v>
      </c>
      <c r="Q125" s="216">
        <v>0</v>
      </c>
      <c r="R125" s="216">
        <f>Q125*H125</f>
        <v>0</v>
      </c>
      <c r="S125" s="216">
        <v>0</v>
      </c>
      <c r="T125" s="217">
        <f>S125*H125</f>
        <v>0</v>
      </c>
      <c r="AR125" s="25" t="s">
        <v>266</v>
      </c>
      <c r="AT125" s="25" t="s">
        <v>175</v>
      </c>
      <c r="AU125" s="25" t="s">
        <v>25</v>
      </c>
      <c r="AY125" s="25" t="s">
        <v>173</v>
      </c>
      <c r="BE125" s="218">
        <f>IF(N125="základní",J125,0)</f>
        <v>0</v>
      </c>
      <c r="BF125" s="218">
        <f>IF(N125="snížená",J125,0)</f>
        <v>0</v>
      </c>
      <c r="BG125" s="218">
        <f>IF(N125="zákl. přenesená",J125,0)</f>
        <v>0</v>
      </c>
      <c r="BH125" s="218">
        <f>IF(N125="sníž. přenesená",J125,0)</f>
        <v>0</v>
      </c>
      <c r="BI125" s="218">
        <f>IF(N125="nulová",J125,0)</f>
        <v>0</v>
      </c>
      <c r="BJ125" s="25" t="s">
        <v>25</v>
      </c>
      <c r="BK125" s="218">
        <f>ROUND(I125*H125,2)</f>
        <v>0</v>
      </c>
      <c r="BL125" s="25" t="s">
        <v>266</v>
      </c>
      <c r="BM125" s="25" t="s">
        <v>758</v>
      </c>
    </row>
    <row r="126" spans="2:63" s="11" customFormat="1" ht="37.35" customHeight="1">
      <c r="B126" s="190"/>
      <c r="C126" s="191"/>
      <c r="D126" s="204" t="s">
        <v>85</v>
      </c>
      <c r="E126" s="287" t="s">
        <v>1076</v>
      </c>
      <c r="F126" s="287" t="s">
        <v>1077</v>
      </c>
      <c r="G126" s="191"/>
      <c r="H126" s="191"/>
      <c r="I126" s="194"/>
      <c r="J126" s="288">
        <f>BK126</f>
        <v>0</v>
      </c>
      <c r="K126" s="191"/>
      <c r="L126" s="196"/>
      <c r="M126" s="197"/>
      <c r="N126" s="198"/>
      <c r="O126" s="198"/>
      <c r="P126" s="199">
        <f>P127</f>
        <v>0</v>
      </c>
      <c r="Q126" s="198"/>
      <c r="R126" s="199">
        <f>R127</f>
        <v>0</v>
      </c>
      <c r="S126" s="198"/>
      <c r="T126" s="200">
        <f>T127</f>
        <v>0</v>
      </c>
      <c r="AR126" s="201" t="s">
        <v>94</v>
      </c>
      <c r="AT126" s="202" t="s">
        <v>85</v>
      </c>
      <c r="AU126" s="202" t="s">
        <v>86</v>
      </c>
      <c r="AY126" s="201" t="s">
        <v>173</v>
      </c>
      <c r="BK126" s="203">
        <f>BK127</f>
        <v>0</v>
      </c>
    </row>
    <row r="127" spans="2:65" s="1" customFormat="1" ht="22.5" customHeight="1">
      <c r="B127" s="43"/>
      <c r="C127" s="207" t="s">
        <v>407</v>
      </c>
      <c r="D127" s="207" t="s">
        <v>175</v>
      </c>
      <c r="E127" s="208" t="s">
        <v>1078</v>
      </c>
      <c r="F127" s="209" t="s">
        <v>1079</v>
      </c>
      <c r="G127" s="210" t="s">
        <v>206</v>
      </c>
      <c r="H127" s="211">
        <v>0.4</v>
      </c>
      <c r="I127" s="212"/>
      <c r="J127" s="213">
        <f>ROUND(I127*H127,2)</f>
        <v>0</v>
      </c>
      <c r="K127" s="209" t="s">
        <v>84</v>
      </c>
      <c r="L127" s="63"/>
      <c r="M127" s="214" t="s">
        <v>84</v>
      </c>
      <c r="N127" s="215" t="s">
        <v>56</v>
      </c>
      <c r="O127" s="44"/>
      <c r="P127" s="216">
        <f>O127*H127</f>
        <v>0</v>
      </c>
      <c r="Q127" s="216">
        <v>0</v>
      </c>
      <c r="R127" s="216">
        <f>Q127*H127</f>
        <v>0</v>
      </c>
      <c r="S127" s="216">
        <v>0</v>
      </c>
      <c r="T127" s="217">
        <f>S127*H127</f>
        <v>0</v>
      </c>
      <c r="AR127" s="25" t="s">
        <v>266</v>
      </c>
      <c r="AT127" s="25" t="s">
        <v>175</v>
      </c>
      <c r="AU127" s="25" t="s">
        <v>25</v>
      </c>
      <c r="AY127" s="25" t="s">
        <v>173</v>
      </c>
      <c r="BE127" s="218">
        <f>IF(N127="základní",J127,0)</f>
        <v>0</v>
      </c>
      <c r="BF127" s="218">
        <f>IF(N127="snížená",J127,0)</f>
        <v>0</v>
      </c>
      <c r="BG127" s="218">
        <f>IF(N127="zákl. přenesená",J127,0)</f>
        <v>0</v>
      </c>
      <c r="BH127" s="218">
        <f>IF(N127="sníž. přenesená",J127,0)</f>
        <v>0</v>
      </c>
      <c r="BI127" s="218">
        <f>IF(N127="nulová",J127,0)</f>
        <v>0</v>
      </c>
      <c r="BJ127" s="25" t="s">
        <v>25</v>
      </c>
      <c r="BK127" s="218">
        <f>ROUND(I127*H127,2)</f>
        <v>0</v>
      </c>
      <c r="BL127" s="25" t="s">
        <v>266</v>
      </c>
      <c r="BM127" s="25" t="s">
        <v>768</v>
      </c>
    </row>
    <row r="128" spans="2:63" s="11" customFormat="1" ht="37.35" customHeight="1">
      <c r="B128" s="190"/>
      <c r="C128" s="191"/>
      <c r="D128" s="204" t="s">
        <v>85</v>
      </c>
      <c r="E128" s="287" t="s">
        <v>1080</v>
      </c>
      <c r="F128" s="287" t="s">
        <v>1081</v>
      </c>
      <c r="G128" s="191"/>
      <c r="H128" s="191"/>
      <c r="I128" s="194"/>
      <c r="J128" s="288">
        <f>BK128</f>
        <v>0</v>
      </c>
      <c r="K128" s="191"/>
      <c r="L128" s="196"/>
      <c r="M128" s="197"/>
      <c r="N128" s="198"/>
      <c r="O128" s="198"/>
      <c r="P128" s="199">
        <f>SUM(P129:P134)</f>
        <v>0</v>
      </c>
      <c r="Q128" s="198"/>
      <c r="R128" s="199">
        <f>SUM(R129:R134)</f>
        <v>0</v>
      </c>
      <c r="S128" s="198"/>
      <c r="T128" s="200">
        <f>SUM(T129:T134)</f>
        <v>0</v>
      </c>
      <c r="AR128" s="201" t="s">
        <v>94</v>
      </c>
      <c r="AT128" s="202" t="s">
        <v>85</v>
      </c>
      <c r="AU128" s="202" t="s">
        <v>86</v>
      </c>
      <c r="AY128" s="201" t="s">
        <v>173</v>
      </c>
      <c r="BK128" s="203">
        <f>SUM(BK129:BK134)</f>
        <v>0</v>
      </c>
    </row>
    <row r="129" spans="2:65" s="1" customFormat="1" ht="22.5" customHeight="1">
      <c r="B129" s="43"/>
      <c r="C129" s="207" t="s">
        <v>411</v>
      </c>
      <c r="D129" s="207" t="s">
        <v>175</v>
      </c>
      <c r="E129" s="208" t="s">
        <v>1082</v>
      </c>
      <c r="F129" s="209" t="s">
        <v>1083</v>
      </c>
      <c r="G129" s="210" t="s">
        <v>1084</v>
      </c>
      <c r="H129" s="211">
        <v>18</v>
      </c>
      <c r="I129" s="212"/>
      <c r="J129" s="213">
        <f aca="true" t="shared" si="10" ref="J129:J134">ROUND(I129*H129,2)</f>
        <v>0</v>
      </c>
      <c r="K129" s="209" t="s">
        <v>84</v>
      </c>
      <c r="L129" s="63"/>
      <c r="M129" s="214" t="s">
        <v>84</v>
      </c>
      <c r="N129" s="215" t="s">
        <v>56</v>
      </c>
      <c r="O129" s="44"/>
      <c r="P129" s="216">
        <f aca="true" t="shared" si="11" ref="P129:P134">O129*H129</f>
        <v>0</v>
      </c>
      <c r="Q129" s="216">
        <v>0</v>
      </c>
      <c r="R129" s="216">
        <f aca="true" t="shared" si="12" ref="R129:R134">Q129*H129</f>
        <v>0</v>
      </c>
      <c r="S129" s="216">
        <v>0</v>
      </c>
      <c r="T129" s="217">
        <f aca="true" t="shared" si="13" ref="T129:T134">S129*H129</f>
        <v>0</v>
      </c>
      <c r="AR129" s="25" t="s">
        <v>266</v>
      </c>
      <c r="AT129" s="25" t="s">
        <v>175</v>
      </c>
      <c r="AU129" s="25" t="s">
        <v>25</v>
      </c>
      <c r="AY129" s="25" t="s">
        <v>173</v>
      </c>
      <c r="BE129" s="218">
        <f aca="true" t="shared" si="14" ref="BE129:BE134">IF(N129="základní",J129,0)</f>
        <v>0</v>
      </c>
      <c r="BF129" s="218">
        <f aca="true" t="shared" si="15" ref="BF129:BF134">IF(N129="snížená",J129,0)</f>
        <v>0</v>
      </c>
      <c r="BG129" s="218">
        <f aca="true" t="shared" si="16" ref="BG129:BG134">IF(N129="zákl. přenesená",J129,0)</f>
        <v>0</v>
      </c>
      <c r="BH129" s="218">
        <f aca="true" t="shared" si="17" ref="BH129:BH134">IF(N129="sníž. přenesená",J129,0)</f>
        <v>0</v>
      </c>
      <c r="BI129" s="218">
        <f aca="true" t="shared" si="18" ref="BI129:BI134">IF(N129="nulová",J129,0)</f>
        <v>0</v>
      </c>
      <c r="BJ129" s="25" t="s">
        <v>25</v>
      </c>
      <c r="BK129" s="218">
        <f aca="true" t="shared" si="19" ref="BK129:BK134">ROUND(I129*H129,2)</f>
        <v>0</v>
      </c>
      <c r="BL129" s="25" t="s">
        <v>266</v>
      </c>
      <c r="BM129" s="25" t="s">
        <v>796</v>
      </c>
    </row>
    <row r="130" spans="2:65" s="1" customFormat="1" ht="22.5" customHeight="1">
      <c r="B130" s="43"/>
      <c r="C130" s="207" t="s">
        <v>418</v>
      </c>
      <c r="D130" s="207" t="s">
        <v>175</v>
      </c>
      <c r="E130" s="208" t="s">
        <v>1085</v>
      </c>
      <c r="F130" s="209" t="s">
        <v>1086</v>
      </c>
      <c r="G130" s="210" t="s">
        <v>1084</v>
      </c>
      <c r="H130" s="211">
        <v>5</v>
      </c>
      <c r="I130" s="212"/>
      <c r="J130" s="213">
        <f t="shared" si="10"/>
        <v>0</v>
      </c>
      <c r="K130" s="209" t="s">
        <v>84</v>
      </c>
      <c r="L130" s="63"/>
      <c r="M130" s="214" t="s">
        <v>84</v>
      </c>
      <c r="N130" s="215" t="s">
        <v>56</v>
      </c>
      <c r="O130" s="44"/>
      <c r="P130" s="216">
        <f t="shared" si="11"/>
        <v>0</v>
      </c>
      <c r="Q130" s="216">
        <v>0</v>
      </c>
      <c r="R130" s="216">
        <f t="shared" si="12"/>
        <v>0</v>
      </c>
      <c r="S130" s="216">
        <v>0</v>
      </c>
      <c r="T130" s="217">
        <f t="shared" si="13"/>
        <v>0</v>
      </c>
      <c r="AR130" s="25" t="s">
        <v>266</v>
      </c>
      <c r="AT130" s="25" t="s">
        <v>175</v>
      </c>
      <c r="AU130" s="25" t="s">
        <v>25</v>
      </c>
      <c r="AY130" s="25" t="s">
        <v>173</v>
      </c>
      <c r="BE130" s="218">
        <f t="shared" si="14"/>
        <v>0</v>
      </c>
      <c r="BF130" s="218">
        <f t="shared" si="15"/>
        <v>0</v>
      </c>
      <c r="BG130" s="218">
        <f t="shared" si="16"/>
        <v>0</v>
      </c>
      <c r="BH130" s="218">
        <f t="shared" si="17"/>
        <v>0</v>
      </c>
      <c r="BI130" s="218">
        <f t="shared" si="18"/>
        <v>0</v>
      </c>
      <c r="BJ130" s="25" t="s">
        <v>25</v>
      </c>
      <c r="BK130" s="218">
        <f t="shared" si="19"/>
        <v>0</v>
      </c>
      <c r="BL130" s="25" t="s">
        <v>266</v>
      </c>
      <c r="BM130" s="25" t="s">
        <v>808</v>
      </c>
    </row>
    <row r="131" spans="2:65" s="1" customFormat="1" ht="22.5" customHeight="1">
      <c r="B131" s="43"/>
      <c r="C131" s="207" t="s">
        <v>425</v>
      </c>
      <c r="D131" s="207" t="s">
        <v>175</v>
      </c>
      <c r="E131" s="208" t="s">
        <v>1087</v>
      </c>
      <c r="F131" s="209" t="s">
        <v>1088</v>
      </c>
      <c r="G131" s="210" t="s">
        <v>1089</v>
      </c>
      <c r="H131" s="289"/>
      <c r="I131" s="212"/>
      <c r="J131" s="213">
        <f t="shared" si="10"/>
        <v>0</v>
      </c>
      <c r="K131" s="209" t="s">
        <v>84</v>
      </c>
      <c r="L131" s="63"/>
      <c r="M131" s="214" t="s">
        <v>84</v>
      </c>
      <c r="N131" s="215" t="s">
        <v>56</v>
      </c>
      <c r="O131" s="44"/>
      <c r="P131" s="216">
        <f t="shared" si="11"/>
        <v>0</v>
      </c>
      <c r="Q131" s="216">
        <v>0</v>
      </c>
      <c r="R131" s="216">
        <f t="shared" si="12"/>
        <v>0</v>
      </c>
      <c r="S131" s="216">
        <v>0</v>
      </c>
      <c r="T131" s="217">
        <f t="shared" si="13"/>
        <v>0</v>
      </c>
      <c r="AR131" s="25" t="s">
        <v>266</v>
      </c>
      <c r="AT131" s="25" t="s">
        <v>175</v>
      </c>
      <c r="AU131" s="25" t="s">
        <v>25</v>
      </c>
      <c r="AY131" s="25" t="s">
        <v>173</v>
      </c>
      <c r="BE131" s="218">
        <f t="shared" si="14"/>
        <v>0</v>
      </c>
      <c r="BF131" s="218">
        <f t="shared" si="15"/>
        <v>0</v>
      </c>
      <c r="BG131" s="218">
        <f t="shared" si="16"/>
        <v>0</v>
      </c>
      <c r="BH131" s="218">
        <f t="shared" si="17"/>
        <v>0</v>
      </c>
      <c r="BI131" s="218">
        <f t="shared" si="18"/>
        <v>0</v>
      </c>
      <c r="BJ131" s="25" t="s">
        <v>25</v>
      </c>
      <c r="BK131" s="218">
        <f t="shared" si="19"/>
        <v>0</v>
      </c>
      <c r="BL131" s="25" t="s">
        <v>266</v>
      </c>
      <c r="BM131" s="25" t="s">
        <v>823</v>
      </c>
    </row>
    <row r="132" spans="2:65" s="1" customFormat="1" ht="22.5" customHeight="1">
      <c r="B132" s="43"/>
      <c r="C132" s="207" t="s">
        <v>431</v>
      </c>
      <c r="D132" s="207" t="s">
        <v>175</v>
      </c>
      <c r="E132" s="208" t="s">
        <v>1090</v>
      </c>
      <c r="F132" s="209" t="s">
        <v>1091</v>
      </c>
      <c r="G132" s="210" t="s">
        <v>1017</v>
      </c>
      <c r="H132" s="211">
        <v>1</v>
      </c>
      <c r="I132" s="212"/>
      <c r="J132" s="213">
        <f t="shared" si="10"/>
        <v>0</v>
      </c>
      <c r="K132" s="209" t="s">
        <v>84</v>
      </c>
      <c r="L132" s="63"/>
      <c r="M132" s="214" t="s">
        <v>84</v>
      </c>
      <c r="N132" s="215" t="s">
        <v>56</v>
      </c>
      <c r="O132" s="44"/>
      <c r="P132" s="216">
        <f t="shared" si="11"/>
        <v>0</v>
      </c>
      <c r="Q132" s="216">
        <v>0</v>
      </c>
      <c r="R132" s="216">
        <f t="shared" si="12"/>
        <v>0</v>
      </c>
      <c r="S132" s="216">
        <v>0</v>
      </c>
      <c r="T132" s="217">
        <f t="shared" si="13"/>
        <v>0</v>
      </c>
      <c r="AR132" s="25" t="s">
        <v>266</v>
      </c>
      <c r="AT132" s="25" t="s">
        <v>175</v>
      </c>
      <c r="AU132" s="25" t="s">
        <v>25</v>
      </c>
      <c r="AY132" s="25" t="s">
        <v>173</v>
      </c>
      <c r="BE132" s="218">
        <f t="shared" si="14"/>
        <v>0</v>
      </c>
      <c r="BF132" s="218">
        <f t="shared" si="15"/>
        <v>0</v>
      </c>
      <c r="BG132" s="218">
        <f t="shared" si="16"/>
        <v>0</v>
      </c>
      <c r="BH132" s="218">
        <f t="shared" si="17"/>
        <v>0</v>
      </c>
      <c r="BI132" s="218">
        <f t="shared" si="18"/>
        <v>0</v>
      </c>
      <c r="BJ132" s="25" t="s">
        <v>25</v>
      </c>
      <c r="BK132" s="218">
        <f t="shared" si="19"/>
        <v>0</v>
      </c>
      <c r="BL132" s="25" t="s">
        <v>266</v>
      </c>
      <c r="BM132" s="25" t="s">
        <v>831</v>
      </c>
    </row>
    <row r="133" spans="2:65" s="1" customFormat="1" ht="22.5" customHeight="1">
      <c r="B133" s="43"/>
      <c r="C133" s="207" t="s">
        <v>435</v>
      </c>
      <c r="D133" s="207" t="s">
        <v>175</v>
      </c>
      <c r="E133" s="208" t="s">
        <v>1092</v>
      </c>
      <c r="F133" s="209" t="s">
        <v>1093</v>
      </c>
      <c r="G133" s="210" t="s">
        <v>1017</v>
      </c>
      <c r="H133" s="211">
        <v>0.5</v>
      </c>
      <c r="I133" s="212"/>
      <c r="J133" s="213">
        <f t="shared" si="10"/>
        <v>0</v>
      </c>
      <c r="K133" s="209" t="s">
        <v>84</v>
      </c>
      <c r="L133" s="63"/>
      <c r="M133" s="214" t="s">
        <v>84</v>
      </c>
      <c r="N133" s="215" t="s">
        <v>56</v>
      </c>
      <c r="O133" s="44"/>
      <c r="P133" s="216">
        <f t="shared" si="11"/>
        <v>0</v>
      </c>
      <c r="Q133" s="216">
        <v>0</v>
      </c>
      <c r="R133" s="216">
        <f t="shared" si="12"/>
        <v>0</v>
      </c>
      <c r="S133" s="216">
        <v>0</v>
      </c>
      <c r="T133" s="217">
        <f t="shared" si="13"/>
        <v>0</v>
      </c>
      <c r="AR133" s="25" t="s">
        <v>266</v>
      </c>
      <c r="AT133" s="25" t="s">
        <v>175</v>
      </c>
      <c r="AU133" s="25" t="s">
        <v>25</v>
      </c>
      <c r="AY133" s="25" t="s">
        <v>173</v>
      </c>
      <c r="BE133" s="218">
        <f t="shared" si="14"/>
        <v>0</v>
      </c>
      <c r="BF133" s="218">
        <f t="shared" si="15"/>
        <v>0</v>
      </c>
      <c r="BG133" s="218">
        <f t="shared" si="16"/>
        <v>0</v>
      </c>
      <c r="BH133" s="218">
        <f t="shared" si="17"/>
        <v>0</v>
      </c>
      <c r="BI133" s="218">
        <f t="shared" si="18"/>
        <v>0</v>
      </c>
      <c r="BJ133" s="25" t="s">
        <v>25</v>
      </c>
      <c r="BK133" s="218">
        <f t="shared" si="19"/>
        <v>0</v>
      </c>
      <c r="BL133" s="25" t="s">
        <v>266</v>
      </c>
      <c r="BM133" s="25" t="s">
        <v>860</v>
      </c>
    </row>
    <row r="134" spans="2:65" s="1" customFormat="1" ht="22.5" customHeight="1">
      <c r="B134" s="43"/>
      <c r="C134" s="207" t="s">
        <v>442</v>
      </c>
      <c r="D134" s="207" t="s">
        <v>175</v>
      </c>
      <c r="E134" s="208" t="s">
        <v>1094</v>
      </c>
      <c r="F134" s="209" t="s">
        <v>1095</v>
      </c>
      <c r="G134" s="210" t="s">
        <v>1017</v>
      </c>
      <c r="H134" s="211">
        <v>1</v>
      </c>
      <c r="I134" s="212"/>
      <c r="J134" s="213">
        <f t="shared" si="10"/>
        <v>0</v>
      </c>
      <c r="K134" s="209" t="s">
        <v>84</v>
      </c>
      <c r="L134" s="63"/>
      <c r="M134" s="214" t="s">
        <v>84</v>
      </c>
      <c r="N134" s="215" t="s">
        <v>56</v>
      </c>
      <c r="O134" s="44"/>
      <c r="P134" s="216">
        <f t="shared" si="11"/>
        <v>0</v>
      </c>
      <c r="Q134" s="216">
        <v>0</v>
      </c>
      <c r="R134" s="216">
        <f t="shared" si="12"/>
        <v>0</v>
      </c>
      <c r="S134" s="216">
        <v>0</v>
      </c>
      <c r="T134" s="217">
        <f t="shared" si="13"/>
        <v>0</v>
      </c>
      <c r="AR134" s="25" t="s">
        <v>266</v>
      </c>
      <c r="AT134" s="25" t="s">
        <v>175</v>
      </c>
      <c r="AU134" s="25" t="s">
        <v>25</v>
      </c>
      <c r="AY134" s="25" t="s">
        <v>173</v>
      </c>
      <c r="BE134" s="218">
        <f t="shared" si="14"/>
        <v>0</v>
      </c>
      <c r="BF134" s="218">
        <f t="shared" si="15"/>
        <v>0</v>
      </c>
      <c r="BG134" s="218">
        <f t="shared" si="16"/>
        <v>0</v>
      </c>
      <c r="BH134" s="218">
        <f t="shared" si="17"/>
        <v>0</v>
      </c>
      <c r="BI134" s="218">
        <f t="shared" si="18"/>
        <v>0</v>
      </c>
      <c r="BJ134" s="25" t="s">
        <v>25</v>
      </c>
      <c r="BK134" s="218">
        <f t="shared" si="19"/>
        <v>0</v>
      </c>
      <c r="BL134" s="25" t="s">
        <v>266</v>
      </c>
      <c r="BM134" s="25" t="s">
        <v>35</v>
      </c>
    </row>
    <row r="135" spans="2:63" s="11" customFormat="1" ht="37.35" customHeight="1">
      <c r="B135" s="190"/>
      <c r="C135" s="191"/>
      <c r="D135" s="192" t="s">
        <v>85</v>
      </c>
      <c r="E135" s="193" t="s">
        <v>1096</v>
      </c>
      <c r="F135" s="193" t="s">
        <v>84</v>
      </c>
      <c r="G135" s="191"/>
      <c r="H135" s="191"/>
      <c r="I135" s="194"/>
      <c r="J135" s="195">
        <f>BK135</f>
        <v>0</v>
      </c>
      <c r="K135" s="191"/>
      <c r="L135" s="196"/>
      <c r="M135" s="197"/>
      <c r="N135" s="198"/>
      <c r="O135" s="198"/>
      <c r="P135" s="199">
        <v>0</v>
      </c>
      <c r="Q135" s="198"/>
      <c r="R135" s="199">
        <v>0</v>
      </c>
      <c r="S135" s="198"/>
      <c r="T135" s="200">
        <v>0</v>
      </c>
      <c r="AR135" s="201" t="s">
        <v>94</v>
      </c>
      <c r="AT135" s="202" t="s">
        <v>85</v>
      </c>
      <c r="AU135" s="202" t="s">
        <v>86</v>
      </c>
      <c r="AY135" s="201" t="s">
        <v>173</v>
      </c>
      <c r="BK135" s="203">
        <v>0</v>
      </c>
    </row>
    <row r="136" spans="2:63" s="11" customFormat="1" ht="24.95" customHeight="1">
      <c r="B136" s="190"/>
      <c r="C136" s="191"/>
      <c r="D136" s="204" t="s">
        <v>85</v>
      </c>
      <c r="E136" s="287" t="s">
        <v>1097</v>
      </c>
      <c r="F136" s="287" t="s">
        <v>1098</v>
      </c>
      <c r="G136" s="191"/>
      <c r="H136" s="191"/>
      <c r="I136" s="194"/>
      <c r="J136" s="288">
        <f>BK136</f>
        <v>0</v>
      </c>
      <c r="K136" s="191"/>
      <c r="L136" s="196"/>
      <c r="M136" s="197"/>
      <c r="N136" s="198"/>
      <c r="O136" s="198"/>
      <c r="P136" s="199">
        <f>P137</f>
        <v>0</v>
      </c>
      <c r="Q136" s="198"/>
      <c r="R136" s="199">
        <f>R137</f>
        <v>0</v>
      </c>
      <c r="S136" s="198"/>
      <c r="T136" s="200">
        <f>T137</f>
        <v>0</v>
      </c>
      <c r="AR136" s="201" t="s">
        <v>94</v>
      </c>
      <c r="AT136" s="202" t="s">
        <v>85</v>
      </c>
      <c r="AU136" s="202" t="s">
        <v>86</v>
      </c>
      <c r="AY136" s="201" t="s">
        <v>173</v>
      </c>
      <c r="BK136" s="203">
        <f>BK137</f>
        <v>0</v>
      </c>
    </row>
    <row r="137" spans="2:65" s="1" customFormat="1" ht="22.5" customHeight="1">
      <c r="B137" s="43"/>
      <c r="C137" s="207" t="s">
        <v>459</v>
      </c>
      <c r="D137" s="207" t="s">
        <v>175</v>
      </c>
      <c r="E137" s="208" t="s">
        <v>1099</v>
      </c>
      <c r="F137" s="209" t="s">
        <v>1100</v>
      </c>
      <c r="G137" s="210" t="s">
        <v>1017</v>
      </c>
      <c r="H137" s="211">
        <v>390</v>
      </c>
      <c r="I137" s="212"/>
      <c r="J137" s="213">
        <f>ROUND(I137*H137,2)</f>
        <v>0</v>
      </c>
      <c r="K137" s="209" t="s">
        <v>84</v>
      </c>
      <c r="L137" s="63"/>
      <c r="M137" s="214" t="s">
        <v>84</v>
      </c>
      <c r="N137" s="290" t="s">
        <v>56</v>
      </c>
      <c r="O137" s="291"/>
      <c r="P137" s="292">
        <f>O137*H137</f>
        <v>0</v>
      </c>
      <c r="Q137" s="292">
        <v>0</v>
      </c>
      <c r="R137" s="292">
        <f>Q137*H137</f>
        <v>0</v>
      </c>
      <c r="S137" s="292">
        <v>0</v>
      </c>
      <c r="T137" s="293">
        <f>S137*H137</f>
        <v>0</v>
      </c>
      <c r="AR137" s="25" t="s">
        <v>266</v>
      </c>
      <c r="AT137" s="25" t="s">
        <v>175</v>
      </c>
      <c r="AU137" s="25" t="s">
        <v>25</v>
      </c>
      <c r="AY137" s="25" t="s">
        <v>173</v>
      </c>
      <c r="BE137" s="218">
        <f>IF(N137="základní",J137,0)</f>
        <v>0</v>
      </c>
      <c r="BF137" s="218">
        <f>IF(N137="snížená",J137,0)</f>
        <v>0</v>
      </c>
      <c r="BG137" s="218">
        <f>IF(N137="zákl. přenesená",J137,0)</f>
        <v>0</v>
      </c>
      <c r="BH137" s="218">
        <f>IF(N137="sníž. přenesená",J137,0)</f>
        <v>0</v>
      </c>
      <c r="BI137" s="218">
        <f>IF(N137="nulová",J137,0)</f>
        <v>0</v>
      </c>
      <c r="BJ137" s="25" t="s">
        <v>25</v>
      </c>
      <c r="BK137" s="218">
        <f>ROUND(I137*H137,2)</f>
        <v>0</v>
      </c>
      <c r="BL137" s="25" t="s">
        <v>266</v>
      </c>
      <c r="BM137" s="25" t="s">
        <v>908</v>
      </c>
    </row>
    <row r="138" spans="2:12" s="1" customFormat="1" ht="6.95" customHeight="1">
      <c r="B138" s="58"/>
      <c r="C138" s="59"/>
      <c r="D138" s="59"/>
      <c r="E138" s="59"/>
      <c r="F138" s="59"/>
      <c r="G138" s="59"/>
      <c r="H138" s="59"/>
      <c r="I138" s="151"/>
      <c r="J138" s="59"/>
      <c r="K138" s="59"/>
      <c r="L138" s="63"/>
    </row>
  </sheetData>
  <sheetProtection algorithmName="SHA-512" hashValue="wziVtloRRibdmDDCAHDoW4OjxmxjzadjnEZlwEQrfKJcfQdy2BzpFucMJmAxquA3uUS/1U4Sy2I7DMJgzhz5JA==" saltValue="eiX2g1sbHVf07XqaiZ3IQg==" spinCount="100000" sheet="1" objects="1" scenarios="1" formatCells="0" formatColumns="0" formatRows="0" sort="0" autoFilter="0"/>
  <autoFilter ref="C93:K137"/>
  <mergeCells count="12">
    <mergeCell ref="E84:H84"/>
    <mergeCell ref="E86:H86"/>
    <mergeCell ref="E7:H7"/>
    <mergeCell ref="E9:H9"/>
    <mergeCell ref="E11:H11"/>
    <mergeCell ref="E26:H26"/>
    <mergeCell ref="E47:H47"/>
    <mergeCell ref="G1:H1"/>
    <mergeCell ref="L2:V2"/>
    <mergeCell ref="E49:H49"/>
    <mergeCell ref="E51:H51"/>
    <mergeCell ref="E82:H82"/>
  </mergeCells>
  <hyperlinks>
    <hyperlink ref="F1:G1" location="C2" display="1) Krycí list soupisu"/>
    <hyperlink ref="G1:H1" location="C58" display="2) Rekapitulace"/>
    <hyperlink ref="J1" location="C9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134</v>
      </c>
      <c r="G1" s="415" t="s">
        <v>135</v>
      </c>
      <c r="H1" s="415"/>
      <c r="I1" s="126"/>
      <c r="J1" s="125" t="s">
        <v>136</v>
      </c>
      <c r="K1" s="124" t="s">
        <v>137</v>
      </c>
      <c r="L1" s="125" t="s">
        <v>138</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73"/>
      <c r="M2" s="373"/>
      <c r="N2" s="373"/>
      <c r="O2" s="373"/>
      <c r="P2" s="373"/>
      <c r="Q2" s="373"/>
      <c r="R2" s="373"/>
      <c r="S2" s="373"/>
      <c r="T2" s="373"/>
      <c r="U2" s="373"/>
      <c r="V2" s="373"/>
      <c r="AT2" s="25" t="s">
        <v>113</v>
      </c>
    </row>
    <row r="3" spans="2:46" ht="6.95" customHeight="1">
      <c r="B3" s="26"/>
      <c r="C3" s="27"/>
      <c r="D3" s="27"/>
      <c r="E3" s="27"/>
      <c r="F3" s="27"/>
      <c r="G3" s="27"/>
      <c r="H3" s="27"/>
      <c r="I3" s="127"/>
      <c r="J3" s="27"/>
      <c r="K3" s="28"/>
      <c r="AT3" s="25" t="s">
        <v>94</v>
      </c>
    </row>
    <row r="4" spans="2:46" ht="36.95" customHeight="1">
      <c r="B4" s="29"/>
      <c r="C4" s="30"/>
      <c r="D4" s="31" t="s">
        <v>139</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22.5" customHeight="1">
      <c r="B7" s="29"/>
      <c r="C7" s="30"/>
      <c r="D7" s="30"/>
      <c r="E7" s="416" t="str">
        <f>'Rekapitulace stavby'!K6</f>
        <v>Sklad posypového materiálu SÚS Seč - Etapa 1</v>
      </c>
      <c r="F7" s="422"/>
      <c r="G7" s="422"/>
      <c r="H7" s="422"/>
      <c r="I7" s="128"/>
      <c r="J7" s="30"/>
      <c r="K7" s="32"/>
    </row>
    <row r="8" spans="2:11" ht="15">
      <c r="B8" s="29"/>
      <c r="C8" s="30"/>
      <c r="D8" s="38" t="s">
        <v>140</v>
      </c>
      <c r="E8" s="30"/>
      <c r="F8" s="30"/>
      <c r="G8" s="30"/>
      <c r="H8" s="30"/>
      <c r="I8" s="128"/>
      <c r="J8" s="30"/>
      <c r="K8" s="32"/>
    </row>
    <row r="9" spans="2:11" s="1" customFormat="1" ht="22.5" customHeight="1">
      <c r="B9" s="43"/>
      <c r="C9" s="44"/>
      <c r="D9" s="44"/>
      <c r="E9" s="416" t="s">
        <v>999</v>
      </c>
      <c r="F9" s="417"/>
      <c r="G9" s="417"/>
      <c r="H9" s="417"/>
      <c r="I9" s="129"/>
      <c r="J9" s="44"/>
      <c r="K9" s="47"/>
    </row>
    <row r="10" spans="2:11" s="1" customFormat="1" ht="15">
      <c r="B10" s="43"/>
      <c r="C10" s="44"/>
      <c r="D10" s="38" t="s">
        <v>142</v>
      </c>
      <c r="E10" s="44"/>
      <c r="F10" s="44"/>
      <c r="G10" s="44"/>
      <c r="H10" s="44"/>
      <c r="I10" s="129"/>
      <c r="J10" s="44"/>
      <c r="K10" s="47"/>
    </row>
    <row r="11" spans="2:11" s="1" customFormat="1" ht="36.95" customHeight="1">
      <c r="B11" s="43"/>
      <c r="C11" s="44"/>
      <c r="D11" s="44"/>
      <c r="E11" s="418" t="s">
        <v>1101</v>
      </c>
      <c r="F11" s="417"/>
      <c r="G11" s="417"/>
      <c r="H11" s="417"/>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8" t="s">
        <v>21</v>
      </c>
      <c r="E13" s="44"/>
      <c r="F13" s="36" t="s">
        <v>84</v>
      </c>
      <c r="G13" s="44"/>
      <c r="H13" s="44"/>
      <c r="I13" s="130" t="s">
        <v>23</v>
      </c>
      <c r="J13" s="36" t="s">
        <v>84</v>
      </c>
      <c r="K13" s="47"/>
    </row>
    <row r="14" spans="2:11" s="1" customFormat="1" ht="14.45" customHeight="1">
      <c r="B14" s="43"/>
      <c r="C14" s="44"/>
      <c r="D14" s="38" t="s">
        <v>26</v>
      </c>
      <c r="E14" s="44"/>
      <c r="F14" s="36" t="s">
        <v>27</v>
      </c>
      <c r="G14" s="44"/>
      <c r="H14" s="44"/>
      <c r="I14" s="130" t="s">
        <v>28</v>
      </c>
      <c r="J14" s="131" t="str">
        <f>'Rekapitulace stavby'!AN8</f>
        <v>28.2.2017</v>
      </c>
      <c r="K14" s="47"/>
    </row>
    <row r="15" spans="2:11" s="1" customFormat="1" ht="10.9" customHeight="1">
      <c r="B15" s="43"/>
      <c r="C15" s="44"/>
      <c r="D15" s="44"/>
      <c r="E15" s="44"/>
      <c r="F15" s="44"/>
      <c r="G15" s="44"/>
      <c r="H15" s="44"/>
      <c r="I15" s="129"/>
      <c r="J15" s="44"/>
      <c r="K15" s="47"/>
    </row>
    <row r="16" spans="2:11" s="1" customFormat="1" ht="14.45" customHeight="1">
      <c r="B16" s="43"/>
      <c r="C16" s="44"/>
      <c r="D16" s="38" t="s">
        <v>36</v>
      </c>
      <c r="E16" s="44"/>
      <c r="F16" s="44"/>
      <c r="G16" s="44"/>
      <c r="H16" s="44"/>
      <c r="I16" s="130" t="s">
        <v>37</v>
      </c>
      <c r="J16" s="36" t="s">
        <v>38</v>
      </c>
      <c r="K16" s="47"/>
    </row>
    <row r="17" spans="2:11" s="1" customFormat="1" ht="18" customHeight="1">
      <c r="B17" s="43"/>
      <c r="C17" s="44"/>
      <c r="D17" s="44"/>
      <c r="E17" s="36" t="s">
        <v>39</v>
      </c>
      <c r="F17" s="44"/>
      <c r="G17" s="44"/>
      <c r="H17" s="44"/>
      <c r="I17" s="130" t="s">
        <v>40</v>
      </c>
      <c r="J17" s="36" t="s">
        <v>41</v>
      </c>
      <c r="K17" s="47"/>
    </row>
    <row r="18" spans="2:11" s="1" customFormat="1" ht="6.95" customHeight="1">
      <c r="B18" s="43"/>
      <c r="C18" s="44"/>
      <c r="D18" s="44"/>
      <c r="E18" s="44"/>
      <c r="F18" s="44"/>
      <c r="G18" s="44"/>
      <c r="H18" s="44"/>
      <c r="I18" s="129"/>
      <c r="J18" s="44"/>
      <c r="K18" s="47"/>
    </row>
    <row r="19" spans="2:11" s="1" customFormat="1" ht="14.45" customHeight="1">
      <c r="B19" s="43"/>
      <c r="C19" s="44"/>
      <c r="D19" s="38" t="s">
        <v>42</v>
      </c>
      <c r="E19" s="44"/>
      <c r="F19" s="44"/>
      <c r="G19" s="44"/>
      <c r="H19" s="44"/>
      <c r="I19" s="130" t="s">
        <v>37</v>
      </c>
      <c r="J19" s="36" t="str">
        <f>IF('Rekapitulace stavby'!AN13="Vyplň údaj","",IF('Rekapitulace stavby'!AN13="","",'Rekapitulace stavby'!AN13))</f>
        <v/>
      </c>
      <c r="K19" s="47"/>
    </row>
    <row r="20" spans="2:11" s="1" customFormat="1" ht="18" customHeight="1">
      <c r="B20" s="43"/>
      <c r="C20" s="44"/>
      <c r="D20" s="44"/>
      <c r="E20" s="36" t="str">
        <f>IF('Rekapitulace stavby'!E14="Vyplň údaj","",IF('Rekapitulace stavby'!E14="","",'Rekapitulace stavby'!E14))</f>
        <v/>
      </c>
      <c r="F20" s="44"/>
      <c r="G20" s="44"/>
      <c r="H20" s="44"/>
      <c r="I20" s="130" t="s">
        <v>40</v>
      </c>
      <c r="J20" s="36"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8" t="s">
        <v>44</v>
      </c>
      <c r="E22" s="44"/>
      <c r="F22" s="44"/>
      <c r="G22" s="44"/>
      <c r="H22" s="44"/>
      <c r="I22" s="130" t="s">
        <v>37</v>
      </c>
      <c r="J22" s="36" t="s">
        <v>45</v>
      </c>
      <c r="K22" s="47"/>
    </row>
    <row r="23" spans="2:11" s="1" customFormat="1" ht="18" customHeight="1">
      <c r="B23" s="43"/>
      <c r="C23" s="44"/>
      <c r="D23" s="44"/>
      <c r="E23" s="36" t="s">
        <v>46</v>
      </c>
      <c r="F23" s="44"/>
      <c r="G23" s="44"/>
      <c r="H23" s="44"/>
      <c r="I23" s="130" t="s">
        <v>40</v>
      </c>
      <c r="J23" s="36" t="s">
        <v>47</v>
      </c>
      <c r="K23" s="47"/>
    </row>
    <row r="24" spans="2:11" s="1" customFormat="1" ht="6.95" customHeight="1">
      <c r="B24" s="43"/>
      <c r="C24" s="44"/>
      <c r="D24" s="44"/>
      <c r="E24" s="44"/>
      <c r="F24" s="44"/>
      <c r="G24" s="44"/>
      <c r="H24" s="44"/>
      <c r="I24" s="129"/>
      <c r="J24" s="44"/>
      <c r="K24" s="47"/>
    </row>
    <row r="25" spans="2:11" s="1" customFormat="1" ht="14.45" customHeight="1">
      <c r="B25" s="43"/>
      <c r="C25" s="44"/>
      <c r="D25" s="38" t="s">
        <v>49</v>
      </c>
      <c r="E25" s="44"/>
      <c r="F25" s="44"/>
      <c r="G25" s="44"/>
      <c r="H25" s="44"/>
      <c r="I25" s="129"/>
      <c r="J25" s="44"/>
      <c r="K25" s="47"/>
    </row>
    <row r="26" spans="2:11" s="7" customFormat="1" ht="22.5" customHeight="1">
      <c r="B26" s="133"/>
      <c r="C26" s="134"/>
      <c r="D26" s="134"/>
      <c r="E26" s="411" t="s">
        <v>84</v>
      </c>
      <c r="F26" s="411"/>
      <c r="G26" s="411"/>
      <c r="H26" s="411"/>
      <c r="I26" s="135"/>
      <c r="J26" s="134"/>
      <c r="K26" s="136"/>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7"/>
      <c r="J28" s="87"/>
      <c r="K28" s="138"/>
    </row>
    <row r="29" spans="2:11" s="1" customFormat="1" ht="25.35" customHeight="1">
      <c r="B29" s="43"/>
      <c r="C29" s="44"/>
      <c r="D29" s="139" t="s">
        <v>51</v>
      </c>
      <c r="E29" s="44"/>
      <c r="F29" s="44"/>
      <c r="G29" s="44"/>
      <c r="H29" s="44"/>
      <c r="I29" s="129"/>
      <c r="J29" s="140">
        <f>ROUND(J93,2)</f>
        <v>0</v>
      </c>
      <c r="K29" s="47"/>
    </row>
    <row r="30" spans="2:11" s="1" customFormat="1" ht="6.95" customHeight="1">
      <c r="B30" s="43"/>
      <c r="C30" s="44"/>
      <c r="D30" s="87"/>
      <c r="E30" s="87"/>
      <c r="F30" s="87"/>
      <c r="G30" s="87"/>
      <c r="H30" s="87"/>
      <c r="I30" s="137"/>
      <c r="J30" s="87"/>
      <c r="K30" s="138"/>
    </row>
    <row r="31" spans="2:11" s="1" customFormat="1" ht="14.45" customHeight="1">
      <c r="B31" s="43"/>
      <c r="C31" s="44"/>
      <c r="D31" s="44"/>
      <c r="E31" s="44"/>
      <c r="F31" s="48" t="s">
        <v>53</v>
      </c>
      <c r="G31" s="44"/>
      <c r="H31" s="44"/>
      <c r="I31" s="141" t="s">
        <v>52</v>
      </c>
      <c r="J31" s="48" t="s">
        <v>54</v>
      </c>
      <c r="K31" s="47"/>
    </row>
    <row r="32" spans="2:11" s="1" customFormat="1" ht="14.45" customHeight="1">
      <c r="B32" s="43"/>
      <c r="C32" s="44"/>
      <c r="D32" s="51" t="s">
        <v>55</v>
      </c>
      <c r="E32" s="51" t="s">
        <v>56</v>
      </c>
      <c r="F32" s="142">
        <f>ROUND(SUM(BE93:BE131),2)</f>
        <v>0</v>
      </c>
      <c r="G32" s="44"/>
      <c r="H32" s="44"/>
      <c r="I32" s="143">
        <v>0.21</v>
      </c>
      <c r="J32" s="142">
        <f>ROUND(ROUND((SUM(BE93:BE131)),2)*I32,2)</f>
        <v>0</v>
      </c>
      <c r="K32" s="47"/>
    </row>
    <row r="33" spans="2:11" s="1" customFormat="1" ht="14.45" customHeight="1">
      <c r="B33" s="43"/>
      <c r="C33" s="44"/>
      <c r="D33" s="44"/>
      <c r="E33" s="51" t="s">
        <v>57</v>
      </c>
      <c r="F33" s="142">
        <f>ROUND(SUM(BF93:BF131),2)</f>
        <v>0</v>
      </c>
      <c r="G33" s="44"/>
      <c r="H33" s="44"/>
      <c r="I33" s="143">
        <v>0.15</v>
      </c>
      <c r="J33" s="142">
        <f>ROUND(ROUND((SUM(BF93:BF131)),2)*I33,2)</f>
        <v>0</v>
      </c>
      <c r="K33" s="47"/>
    </row>
    <row r="34" spans="2:11" s="1" customFormat="1" ht="14.45" customHeight="1" hidden="1">
      <c r="B34" s="43"/>
      <c r="C34" s="44"/>
      <c r="D34" s="44"/>
      <c r="E34" s="51" t="s">
        <v>58</v>
      </c>
      <c r="F34" s="142">
        <f>ROUND(SUM(BG93:BG131),2)</f>
        <v>0</v>
      </c>
      <c r="G34" s="44"/>
      <c r="H34" s="44"/>
      <c r="I34" s="143">
        <v>0.21</v>
      </c>
      <c r="J34" s="142">
        <v>0</v>
      </c>
      <c r="K34" s="47"/>
    </row>
    <row r="35" spans="2:11" s="1" customFormat="1" ht="14.45" customHeight="1" hidden="1">
      <c r="B35" s="43"/>
      <c r="C35" s="44"/>
      <c r="D35" s="44"/>
      <c r="E35" s="51" t="s">
        <v>59</v>
      </c>
      <c r="F35" s="142">
        <f>ROUND(SUM(BH93:BH131),2)</f>
        <v>0</v>
      </c>
      <c r="G35" s="44"/>
      <c r="H35" s="44"/>
      <c r="I35" s="143">
        <v>0.15</v>
      </c>
      <c r="J35" s="142">
        <v>0</v>
      </c>
      <c r="K35" s="47"/>
    </row>
    <row r="36" spans="2:11" s="1" customFormat="1" ht="14.45" customHeight="1" hidden="1">
      <c r="B36" s="43"/>
      <c r="C36" s="44"/>
      <c r="D36" s="44"/>
      <c r="E36" s="51" t="s">
        <v>60</v>
      </c>
      <c r="F36" s="142">
        <f>ROUND(SUM(BI93:BI131),2)</f>
        <v>0</v>
      </c>
      <c r="G36" s="44"/>
      <c r="H36" s="44"/>
      <c r="I36" s="143">
        <v>0</v>
      </c>
      <c r="J36" s="142">
        <v>0</v>
      </c>
      <c r="K36" s="47"/>
    </row>
    <row r="37" spans="2:11" s="1" customFormat="1" ht="6.95" customHeight="1">
      <c r="B37" s="43"/>
      <c r="C37" s="44"/>
      <c r="D37" s="44"/>
      <c r="E37" s="44"/>
      <c r="F37" s="44"/>
      <c r="G37" s="44"/>
      <c r="H37" s="44"/>
      <c r="I37" s="129"/>
      <c r="J37" s="44"/>
      <c r="K37" s="47"/>
    </row>
    <row r="38" spans="2:11" s="1" customFormat="1" ht="25.35" customHeight="1">
      <c r="B38" s="43"/>
      <c r="C38" s="144"/>
      <c r="D38" s="145" t="s">
        <v>61</v>
      </c>
      <c r="E38" s="81"/>
      <c r="F38" s="81"/>
      <c r="G38" s="146" t="s">
        <v>62</v>
      </c>
      <c r="H38" s="147" t="s">
        <v>63</v>
      </c>
      <c r="I38" s="148"/>
      <c r="J38" s="149">
        <f>SUM(J29:J36)</f>
        <v>0</v>
      </c>
      <c r="K38" s="150"/>
    </row>
    <row r="39" spans="2:11" s="1" customFormat="1" ht="14.45" customHeight="1">
      <c r="B39" s="58"/>
      <c r="C39" s="59"/>
      <c r="D39" s="59"/>
      <c r="E39" s="59"/>
      <c r="F39" s="59"/>
      <c r="G39" s="59"/>
      <c r="H39" s="59"/>
      <c r="I39" s="151"/>
      <c r="J39" s="59"/>
      <c r="K39" s="60"/>
    </row>
    <row r="43" spans="2:11" s="1" customFormat="1" ht="6.95" customHeight="1">
      <c r="B43" s="152"/>
      <c r="C43" s="153"/>
      <c r="D43" s="153"/>
      <c r="E43" s="153"/>
      <c r="F43" s="153"/>
      <c r="G43" s="153"/>
      <c r="H43" s="153"/>
      <c r="I43" s="154"/>
      <c r="J43" s="153"/>
      <c r="K43" s="155"/>
    </row>
    <row r="44" spans="2:11" s="1" customFormat="1" ht="36.95" customHeight="1">
      <c r="B44" s="43"/>
      <c r="C44" s="31" t="s">
        <v>145</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8" t="s">
        <v>18</v>
      </c>
      <c r="D46" s="44"/>
      <c r="E46" s="44"/>
      <c r="F46" s="44"/>
      <c r="G46" s="44"/>
      <c r="H46" s="44"/>
      <c r="I46" s="129"/>
      <c r="J46" s="44"/>
      <c r="K46" s="47"/>
    </row>
    <row r="47" spans="2:11" s="1" customFormat="1" ht="22.5" customHeight="1">
      <c r="B47" s="43"/>
      <c r="C47" s="44"/>
      <c r="D47" s="44"/>
      <c r="E47" s="416" t="str">
        <f>E7</f>
        <v>Sklad posypového materiálu SÚS Seč - Etapa 1</v>
      </c>
      <c r="F47" s="422"/>
      <c r="G47" s="422"/>
      <c r="H47" s="422"/>
      <c r="I47" s="129"/>
      <c r="J47" s="44"/>
      <c r="K47" s="47"/>
    </row>
    <row r="48" spans="2:11" ht="15">
      <c r="B48" s="29"/>
      <c r="C48" s="38" t="s">
        <v>140</v>
      </c>
      <c r="D48" s="30"/>
      <c r="E48" s="30"/>
      <c r="F48" s="30"/>
      <c r="G48" s="30"/>
      <c r="H48" s="30"/>
      <c r="I48" s="128"/>
      <c r="J48" s="30"/>
      <c r="K48" s="32"/>
    </row>
    <row r="49" spans="2:11" s="1" customFormat="1" ht="22.5" customHeight="1">
      <c r="B49" s="43"/>
      <c r="C49" s="44"/>
      <c r="D49" s="44"/>
      <c r="E49" s="416" t="s">
        <v>999</v>
      </c>
      <c r="F49" s="417"/>
      <c r="G49" s="417"/>
      <c r="H49" s="417"/>
      <c r="I49" s="129"/>
      <c r="J49" s="44"/>
      <c r="K49" s="47"/>
    </row>
    <row r="50" spans="2:11" s="1" customFormat="1" ht="14.45" customHeight="1">
      <c r="B50" s="43"/>
      <c r="C50" s="38" t="s">
        <v>142</v>
      </c>
      <c r="D50" s="44"/>
      <c r="E50" s="44"/>
      <c r="F50" s="44"/>
      <c r="G50" s="44"/>
      <c r="H50" s="44"/>
      <c r="I50" s="129"/>
      <c r="J50" s="44"/>
      <c r="K50" s="47"/>
    </row>
    <row r="51" spans="2:11" s="1" customFormat="1" ht="23.25" customHeight="1">
      <c r="B51" s="43"/>
      <c r="C51" s="44"/>
      <c r="D51" s="44"/>
      <c r="E51" s="418" t="str">
        <f>E11</f>
        <v>SO-EL.2 - rozvody nn materiál</v>
      </c>
      <c r="F51" s="417"/>
      <c r="G51" s="417"/>
      <c r="H51" s="417"/>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8" t="s">
        <v>26</v>
      </c>
      <c r="D53" s="44"/>
      <c r="E53" s="44"/>
      <c r="F53" s="36" t="str">
        <f>F14</f>
        <v>Seč</v>
      </c>
      <c r="G53" s="44"/>
      <c r="H53" s="44"/>
      <c r="I53" s="130" t="s">
        <v>28</v>
      </c>
      <c r="J53" s="131" t="str">
        <f>IF(J14="","",J14)</f>
        <v>28.2.2017</v>
      </c>
      <c r="K53" s="47"/>
    </row>
    <row r="54" spans="2:11" s="1" customFormat="1" ht="6.95" customHeight="1">
      <c r="B54" s="43"/>
      <c r="C54" s="44"/>
      <c r="D54" s="44"/>
      <c r="E54" s="44"/>
      <c r="F54" s="44"/>
      <c r="G54" s="44"/>
      <c r="H54" s="44"/>
      <c r="I54" s="129"/>
      <c r="J54" s="44"/>
      <c r="K54" s="47"/>
    </row>
    <row r="55" spans="2:11" s="1" customFormat="1" ht="15">
      <c r="B55" s="43"/>
      <c r="C55" s="38" t="s">
        <v>36</v>
      </c>
      <c r="D55" s="44"/>
      <c r="E55" s="44"/>
      <c r="F55" s="36" t="str">
        <f>E17</f>
        <v>Správa a údržba silnic Plzeňského kraje, p.o.</v>
      </c>
      <c r="G55" s="44"/>
      <c r="H55" s="44"/>
      <c r="I55" s="130" t="s">
        <v>44</v>
      </c>
      <c r="J55" s="36" t="str">
        <f>E23</f>
        <v>projectstudio8 s.r.o.</v>
      </c>
      <c r="K55" s="47"/>
    </row>
    <row r="56" spans="2:11" s="1" customFormat="1" ht="14.45" customHeight="1">
      <c r="B56" s="43"/>
      <c r="C56" s="38" t="s">
        <v>42</v>
      </c>
      <c r="D56" s="44"/>
      <c r="E56" s="44"/>
      <c r="F56" s="36" t="str">
        <f>IF(E20="","",E20)</f>
        <v/>
      </c>
      <c r="G56" s="44"/>
      <c r="H56" s="44"/>
      <c r="I56" s="129"/>
      <c r="J56" s="44"/>
      <c r="K56" s="47"/>
    </row>
    <row r="57" spans="2:11" s="1" customFormat="1" ht="10.35" customHeight="1">
      <c r="B57" s="43"/>
      <c r="C57" s="44"/>
      <c r="D57" s="44"/>
      <c r="E57" s="44"/>
      <c r="F57" s="44"/>
      <c r="G57" s="44"/>
      <c r="H57" s="44"/>
      <c r="I57" s="129"/>
      <c r="J57" s="44"/>
      <c r="K57" s="47"/>
    </row>
    <row r="58" spans="2:11" s="1" customFormat="1" ht="29.25" customHeight="1">
      <c r="B58" s="43"/>
      <c r="C58" s="156" t="s">
        <v>146</v>
      </c>
      <c r="D58" s="144"/>
      <c r="E58" s="144"/>
      <c r="F58" s="144"/>
      <c r="G58" s="144"/>
      <c r="H58" s="144"/>
      <c r="I58" s="157"/>
      <c r="J58" s="158" t="s">
        <v>147</v>
      </c>
      <c r="K58" s="159"/>
    </row>
    <row r="59" spans="2:11" s="1" customFormat="1" ht="10.35" customHeight="1">
      <c r="B59" s="43"/>
      <c r="C59" s="44"/>
      <c r="D59" s="44"/>
      <c r="E59" s="44"/>
      <c r="F59" s="44"/>
      <c r="G59" s="44"/>
      <c r="H59" s="44"/>
      <c r="I59" s="129"/>
      <c r="J59" s="44"/>
      <c r="K59" s="47"/>
    </row>
    <row r="60" spans="2:47" s="1" customFormat="1" ht="29.25" customHeight="1">
      <c r="B60" s="43"/>
      <c r="C60" s="160" t="s">
        <v>148</v>
      </c>
      <c r="D60" s="44"/>
      <c r="E60" s="44"/>
      <c r="F60" s="44"/>
      <c r="G60" s="44"/>
      <c r="H60" s="44"/>
      <c r="I60" s="129"/>
      <c r="J60" s="140">
        <f>J93</f>
        <v>0</v>
      </c>
      <c r="K60" s="47"/>
      <c r="AU60" s="25" t="s">
        <v>149</v>
      </c>
    </row>
    <row r="61" spans="2:11" s="8" customFormat="1" ht="24.95" customHeight="1">
      <c r="B61" s="161"/>
      <c r="C61" s="162"/>
      <c r="D61" s="163" t="s">
        <v>1102</v>
      </c>
      <c r="E61" s="164"/>
      <c r="F61" s="164"/>
      <c r="G61" s="164"/>
      <c r="H61" s="164"/>
      <c r="I61" s="165"/>
      <c r="J61" s="166">
        <f>J94</f>
        <v>0</v>
      </c>
      <c r="K61" s="167"/>
    </row>
    <row r="62" spans="2:11" s="8" customFormat="1" ht="24.95" customHeight="1">
      <c r="B62" s="161"/>
      <c r="C62" s="162"/>
      <c r="D62" s="163" t="s">
        <v>1103</v>
      </c>
      <c r="E62" s="164"/>
      <c r="F62" s="164"/>
      <c r="G62" s="164"/>
      <c r="H62" s="164"/>
      <c r="I62" s="165"/>
      <c r="J62" s="166">
        <f>J97</f>
        <v>0</v>
      </c>
      <c r="K62" s="167"/>
    </row>
    <row r="63" spans="2:11" s="8" customFormat="1" ht="24.95" customHeight="1">
      <c r="B63" s="161"/>
      <c r="C63" s="162"/>
      <c r="D63" s="163" t="s">
        <v>1104</v>
      </c>
      <c r="E63" s="164"/>
      <c r="F63" s="164"/>
      <c r="G63" s="164"/>
      <c r="H63" s="164"/>
      <c r="I63" s="165"/>
      <c r="J63" s="166">
        <f>J104</f>
        <v>0</v>
      </c>
      <c r="K63" s="167"/>
    </row>
    <row r="64" spans="2:11" s="8" customFormat="1" ht="24.95" customHeight="1">
      <c r="B64" s="161"/>
      <c r="C64" s="162"/>
      <c r="D64" s="163" t="s">
        <v>1105</v>
      </c>
      <c r="E64" s="164"/>
      <c r="F64" s="164"/>
      <c r="G64" s="164"/>
      <c r="H64" s="164"/>
      <c r="I64" s="165"/>
      <c r="J64" s="166">
        <f>J108</f>
        <v>0</v>
      </c>
      <c r="K64" s="167"/>
    </row>
    <row r="65" spans="2:11" s="8" customFormat="1" ht="24.95" customHeight="1">
      <c r="B65" s="161"/>
      <c r="C65" s="162"/>
      <c r="D65" s="163" t="s">
        <v>1106</v>
      </c>
      <c r="E65" s="164"/>
      <c r="F65" s="164"/>
      <c r="G65" s="164"/>
      <c r="H65" s="164"/>
      <c r="I65" s="165"/>
      <c r="J65" s="166">
        <f>J110</f>
        <v>0</v>
      </c>
      <c r="K65" s="167"/>
    </row>
    <row r="66" spans="2:11" s="8" customFormat="1" ht="24.95" customHeight="1">
      <c r="B66" s="161"/>
      <c r="C66" s="162"/>
      <c r="D66" s="163" t="s">
        <v>1107</v>
      </c>
      <c r="E66" s="164"/>
      <c r="F66" s="164"/>
      <c r="G66" s="164"/>
      <c r="H66" s="164"/>
      <c r="I66" s="165"/>
      <c r="J66" s="166">
        <f>J112</f>
        <v>0</v>
      </c>
      <c r="K66" s="167"/>
    </row>
    <row r="67" spans="2:11" s="8" customFormat="1" ht="24.95" customHeight="1">
      <c r="B67" s="161"/>
      <c r="C67" s="162"/>
      <c r="D67" s="163" t="s">
        <v>1108</v>
      </c>
      <c r="E67" s="164"/>
      <c r="F67" s="164"/>
      <c r="G67" s="164"/>
      <c r="H67" s="164"/>
      <c r="I67" s="165"/>
      <c r="J67" s="166">
        <f>J117</f>
        <v>0</v>
      </c>
      <c r="K67" s="167"/>
    </row>
    <row r="68" spans="2:11" s="8" customFormat="1" ht="24.95" customHeight="1">
      <c r="B68" s="161"/>
      <c r="C68" s="162"/>
      <c r="D68" s="163" t="s">
        <v>1109</v>
      </c>
      <c r="E68" s="164"/>
      <c r="F68" s="164"/>
      <c r="G68" s="164"/>
      <c r="H68" s="164"/>
      <c r="I68" s="165"/>
      <c r="J68" s="166">
        <f>J122</f>
        <v>0</v>
      </c>
      <c r="K68" s="167"/>
    </row>
    <row r="69" spans="2:11" s="8" customFormat="1" ht="24.95" customHeight="1">
      <c r="B69" s="161"/>
      <c r="C69" s="162"/>
      <c r="D69" s="163" t="s">
        <v>1110</v>
      </c>
      <c r="E69" s="164"/>
      <c r="F69" s="164"/>
      <c r="G69" s="164"/>
      <c r="H69" s="164"/>
      <c r="I69" s="165"/>
      <c r="J69" s="166">
        <f>J126</f>
        <v>0</v>
      </c>
      <c r="K69" s="167"/>
    </row>
    <row r="70" spans="2:11" s="8" customFormat="1" ht="24.95" customHeight="1">
      <c r="B70" s="161"/>
      <c r="C70" s="162"/>
      <c r="D70" s="163" t="s">
        <v>1111</v>
      </c>
      <c r="E70" s="164"/>
      <c r="F70" s="164"/>
      <c r="G70" s="164"/>
      <c r="H70" s="164"/>
      <c r="I70" s="165"/>
      <c r="J70" s="166">
        <f>J128</f>
        <v>0</v>
      </c>
      <c r="K70" s="167"/>
    </row>
    <row r="71" spans="2:11" s="8" customFormat="1" ht="24.95" customHeight="1">
      <c r="B71" s="161"/>
      <c r="C71" s="162"/>
      <c r="D71" s="163" t="s">
        <v>1112</v>
      </c>
      <c r="E71" s="164"/>
      <c r="F71" s="164"/>
      <c r="G71" s="164"/>
      <c r="H71" s="164"/>
      <c r="I71" s="165"/>
      <c r="J71" s="166">
        <f>J130</f>
        <v>0</v>
      </c>
      <c r="K71" s="167"/>
    </row>
    <row r="72" spans="2:11" s="1" customFormat="1" ht="21.75" customHeight="1">
      <c r="B72" s="43"/>
      <c r="C72" s="44"/>
      <c r="D72" s="44"/>
      <c r="E72" s="44"/>
      <c r="F72" s="44"/>
      <c r="G72" s="44"/>
      <c r="H72" s="44"/>
      <c r="I72" s="129"/>
      <c r="J72" s="44"/>
      <c r="K72" s="47"/>
    </row>
    <row r="73" spans="2:11" s="1" customFormat="1" ht="6.95" customHeight="1">
      <c r="B73" s="58"/>
      <c r="C73" s="59"/>
      <c r="D73" s="59"/>
      <c r="E73" s="59"/>
      <c r="F73" s="59"/>
      <c r="G73" s="59"/>
      <c r="H73" s="59"/>
      <c r="I73" s="151"/>
      <c r="J73" s="59"/>
      <c r="K73" s="60"/>
    </row>
    <row r="77" spans="2:12" s="1" customFormat="1" ht="6.95" customHeight="1">
      <c r="B77" s="61"/>
      <c r="C77" s="62"/>
      <c r="D77" s="62"/>
      <c r="E77" s="62"/>
      <c r="F77" s="62"/>
      <c r="G77" s="62"/>
      <c r="H77" s="62"/>
      <c r="I77" s="154"/>
      <c r="J77" s="62"/>
      <c r="K77" s="62"/>
      <c r="L77" s="63"/>
    </row>
    <row r="78" spans="2:12" s="1" customFormat="1" ht="36.95" customHeight="1">
      <c r="B78" s="43"/>
      <c r="C78" s="64" t="s">
        <v>157</v>
      </c>
      <c r="D78" s="65"/>
      <c r="E78" s="65"/>
      <c r="F78" s="65"/>
      <c r="G78" s="65"/>
      <c r="H78" s="65"/>
      <c r="I78" s="175"/>
      <c r="J78" s="65"/>
      <c r="K78" s="65"/>
      <c r="L78" s="63"/>
    </row>
    <row r="79" spans="2:12" s="1" customFormat="1" ht="6.95" customHeight="1">
      <c r="B79" s="43"/>
      <c r="C79" s="65"/>
      <c r="D79" s="65"/>
      <c r="E79" s="65"/>
      <c r="F79" s="65"/>
      <c r="G79" s="65"/>
      <c r="H79" s="65"/>
      <c r="I79" s="175"/>
      <c r="J79" s="65"/>
      <c r="K79" s="65"/>
      <c r="L79" s="63"/>
    </row>
    <row r="80" spans="2:12" s="1" customFormat="1" ht="14.45" customHeight="1">
      <c r="B80" s="43"/>
      <c r="C80" s="67" t="s">
        <v>18</v>
      </c>
      <c r="D80" s="65"/>
      <c r="E80" s="65"/>
      <c r="F80" s="65"/>
      <c r="G80" s="65"/>
      <c r="H80" s="65"/>
      <c r="I80" s="175"/>
      <c r="J80" s="65"/>
      <c r="K80" s="65"/>
      <c r="L80" s="63"/>
    </row>
    <row r="81" spans="2:12" s="1" customFormat="1" ht="22.5" customHeight="1">
      <c r="B81" s="43"/>
      <c r="C81" s="65"/>
      <c r="D81" s="65"/>
      <c r="E81" s="419" t="str">
        <f>E7</f>
        <v>Sklad posypového materiálu SÚS Seč - Etapa 1</v>
      </c>
      <c r="F81" s="420"/>
      <c r="G81" s="420"/>
      <c r="H81" s="420"/>
      <c r="I81" s="175"/>
      <c r="J81" s="65"/>
      <c r="K81" s="65"/>
      <c r="L81" s="63"/>
    </row>
    <row r="82" spans="2:12" ht="15">
      <c r="B82" s="29"/>
      <c r="C82" s="67" t="s">
        <v>140</v>
      </c>
      <c r="D82" s="176"/>
      <c r="E82" s="176"/>
      <c r="F82" s="176"/>
      <c r="G82" s="176"/>
      <c r="H82" s="176"/>
      <c r="J82" s="176"/>
      <c r="K82" s="176"/>
      <c r="L82" s="177"/>
    </row>
    <row r="83" spans="2:12" s="1" customFormat="1" ht="22.5" customHeight="1">
      <c r="B83" s="43"/>
      <c r="C83" s="65"/>
      <c r="D83" s="65"/>
      <c r="E83" s="419" t="s">
        <v>999</v>
      </c>
      <c r="F83" s="421"/>
      <c r="G83" s="421"/>
      <c r="H83" s="421"/>
      <c r="I83" s="175"/>
      <c r="J83" s="65"/>
      <c r="K83" s="65"/>
      <c r="L83" s="63"/>
    </row>
    <row r="84" spans="2:12" s="1" customFormat="1" ht="14.45" customHeight="1">
      <c r="B84" s="43"/>
      <c r="C84" s="67" t="s">
        <v>142</v>
      </c>
      <c r="D84" s="65"/>
      <c r="E84" s="65"/>
      <c r="F84" s="65"/>
      <c r="G84" s="65"/>
      <c r="H84" s="65"/>
      <c r="I84" s="175"/>
      <c r="J84" s="65"/>
      <c r="K84" s="65"/>
      <c r="L84" s="63"/>
    </row>
    <row r="85" spans="2:12" s="1" customFormat="1" ht="23.25" customHeight="1">
      <c r="B85" s="43"/>
      <c r="C85" s="65"/>
      <c r="D85" s="65"/>
      <c r="E85" s="383" t="str">
        <f>E11</f>
        <v>SO-EL.2 - rozvody nn materiál</v>
      </c>
      <c r="F85" s="421"/>
      <c r="G85" s="421"/>
      <c r="H85" s="421"/>
      <c r="I85" s="175"/>
      <c r="J85" s="65"/>
      <c r="K85" s="65"/>
      <c r="L85" s="63"/>
    </row>
    <row r="86" spans="2:12" s="1" customFormat="1" ht="6.95" customHeight="1">
      <c r="B86" s="43"/>
      <c r="C86" s="65"/>
      <c r="D86" s="65"/>
      <c r="E86" s="65"/>
      <c r="F86" s="65"/>
      <c r="G86" s="65"/>
      <c r="H86" s="65"/>
      <c r="I86" s="175"/>
      <c r="J86" s="65"/>
      <c r="K86" s="65"/>
      <c r="L86" s="63"/>
    </row>
    <row r="87" spans="2:12" s="1" customFormat="1" ht="18" customHeight="1">
      <c r="B87" s="43"/>
      <c r="C87" s="67" t="s">
        <v>26</v>
      </c>
      <c r="D87" s="65"/>
      <c r="E87" s="65"/>
      <c r="F87" s="178" t="str">
        <f>F14</f>
        <v>Seč</v>
      </c>
      <c r="G87" s="65"/>
      <c r="H87" s="65"/>
      <c r="I87" s="179" t="s">
        <v>28</v>
      </c>
      <c r="J87" s="75" t="str">
        <f>IF(J14="","",J14)</f>
        <v>28.2.2017</v>
      </c>
      <c r="K87" s="65"/>
      <c r="L87" s="63"/>
    </row>
    <row r="88" spans="2:12" s="1" customFormat="1" ht="6.95" customHeight="1">
      <c r="B88" s="43"/>
      <c r="C88" s="65"/>
      <c r="D88" s="65"/>
      <c r="E88" s="65"/>
      <c r="F88" s="65"/>
      <c r="G88" s="65"/>
      <c r="H88" s="65"/>
      <c r="I88" s="175"/>
      <c r="J88" s="65"/>
      <c r="K88" s="65"/>
      <c r="L88" s="63"/>
    </row>
    <row r="89" spans="2:12" s="1" customFormat="1" ht="15">
      <c r="B89" s="43"/>
      <c r="C89" s="67" t="s">
        <v>36</v>
      </c>
      <c r="D89" s="65"/>
      <c r="E89" s="65"/>
      <c r="F89" s="178" t="str">
        <f>E17</f>
        <v>Správa a údržba silnic Plzeňského kraje, p.o.</v>
      </c>
      <c r="G89" s="65"/>
      <c r="H89" s="65"/>
      <c r="I89" s="179" t="s">
        <v>44</v>
      </c>
      <c r="J89" s="178" t="str">
        <f>E23</f>
        <v>projectstudio8 s.r.o.</v>
      </c>
      <c r="K89" s="65"/>
      <c r="L89" s="63"/>
    </row>
    <row r="90" spans="2:12" s="1" customFormat="1" ht="14.45" customHeight="1">
      <c r="B90" s="43"/>
      <c r="C90" s="67" t="s">
        <v>42</v>
      </c>
      <c r="D90" s="65"/>
      <c r="E90" s="65"/>
      <c r="F90" s="178" t="str">
        <f>IF(E20="","",E20)</f>
        <v/>
      </c>
      <c r="G90" s="65"/>
      <c r="H90" s="65"/>
      <c r="I90" s="175"/>
      <c r="J90" s="65"/>
      <c r="K90" s="65"/>
      <c r="L90" s="63"/>
    </row>
    <row r="91" spans="2:12" s="1" customFormat="1" ht="10.35" customHeight="1">
      <c r="B91" s="43"/>
      <c r="C91" s="65"/>
      <c r="D91" s="65"/>
      <c r="E91" s="65"/>
      <c r="F91" s="65"/>
      <c r="G91" s="65"/>
      <c r="H91" s="65"/>
      <c r="I91" s="175"/>
      <c r="J91" s="65"/>
      <c r="K91" s="65"/>
      <c r="L91" s="63"/>
    </row>
    <row r="92" spans="2:20" s="10" customFormat="1" ht="29.25" customHeight="1">
      <c r="B92" s="180"/>
      <c r="C92" s="181" t="s">
        <v>158</v>
      </c>
      <c r="D92" s="182" t="s">
        <v>70</v>
      </c>
      <c r="E92" s="182" t="s">
        <v>66</v>
      </c>
      <c r="F92" s="182" t="s">
        <v>159</v>
      </c>
      <c r="G92" s="182" t="s">
        <v>160</v>
      </c>
      <c r="H92" s="182" t="s">
        <v>161</v>
      </c>
      <c r="I92" s="183" t="s">
        <v>162</v>
      </c>
      <c r="J92" s="182" t="s">
        <v>147</v>
      </c>
      <c r="K92" s="184" t="s">
        <v>163</v>
      </c>
      <c r="L92" s="185"/>
      <c r="M92" s="83" t="s">
        <v>164</v>
      </c>
      <c r="N92" s="84" t="s">
        <v>55</v>
      </c>
      <c r="O92" s="84" t="s">
        <v>165</v>
      </c>
      <c r="P92" s="84" t="s">
        <v>166</v>
      </c>
      <c r="Q92" s="84" t="s">
        <v>167</v>
      </c>
      <c r="R92" s="84" t="s">
        <v>168</v>
      </c>
      <c r="S92" s="84" t="s">
        <v>169</v>
      </c>
      <c r="T92" s="85" t="s">
        <v>170</v>
      </c>
    </row>
    <row r="93" spans="2:63" s="1" customFormat="1" ht="29.25" customHeight="1">
      <c r="B93" s="43"/>
      <c r="C93" s="89" t="s">
        <v>148</v>
      </c>
      <c r="D93" s="65"/>
      <c r="E93" s="65"/>
      <c r="F93" s="65"/>
      <c r="G93" s="65"/>
      <c r="H93" s="65"/>
      <c r="I93" s="175"/>
      <c r="J93" s="186">
        <f>BK93</f>
        <v>0</v>
      </c>
      <c r="K93" s="65"/>
      <c r="L93" s="63"/>
      <c r="M93" s="86"/>
      <c r="N93" s="87"/>
      <c r="O93" s="87"/>
      <c r="P93" s="187">
        <f>P94+P97+P104+P108+P110+P112+P117+P122+P126+P128+P130</f>
        <v>0</v>
      </c>
      <c r="Q93" s="87"/>
      <c r="R93" s="187">
        <f>R94+R97+R104+R108+R110+R112+R117+R122+R126+R128+R130</f>
        <v>0</v>
      </c>
      <c r="S93" s="87"/>
      <c r="T93" s="188">
        <f>T94+T97+T104+T108+T110+T112+T117+T122+T126+T128+T130</f>
        <v>0</v>
      </c>
      <c r="AT93" s="25" t="s">
        <v>85</v>
      </c>
      <c r="AU93" s="25" t="s">
        <v>149</v>
      </c>
      <c r="BK93" s="189">
        <f>BK94+BK97+BK104+BK108+BK110+BK112+BK117+BK122+BK126+BK128+BK130</f>
        <v>0</v>
      </c>
    </row>
    <row r="94" spans="2:63" s="11" customFormat="1" ht="37.35" customHeight="1">
      <c r="B94" s="190"/>
      <c r="C94" s="191"/>
      <c r="D94" s="204" t="s">
        <v>85</v>
      </c>
      <c r="E94" s="287" t="s">
        <v>1113</v>
      </c>
      <c r="F94" s="287" t="s">
        <v>1014</v>
      </c>
      <c r="G94" s="191"/>
      <c r="H94" s="191"/>
      <c r="I94" s="194"/>
      <c r="J94" s="288">
        <f>BK94</f>
        <v>0</v>
      </c>
      <c r="K94" s="191"/>
      <c r="L94" s="196"/>
      <c r="M94" s="197"/>
      <c r="N94" s="198"/>
      <c r="O94" s="198"/>
      <c r="P94" s="199">
        <f>SUM(P95:P96)</f>
        <v>0</v>
      </c>
      <c r="Q94" s="198"/>
      <c r="R94" s="199">
        <f>SUM(R95:R96)</f>
        <v>0</v>
      </c>
      <c r="S94" s="198"/>
      <c r="T94" s="200">
        <f>SUM(T95:T96)</f>
        <v>0</v>
      </c>
      <c r="AR94" s="201" t="s">
        <v>94</v>
      </c>
      <c r="AT94" s="202" t="s">
        <v>85</v>
      </c>
      <c r="AU94" s="202" t="s">
        <v>86</v>
      </c>
      <c r="AY94" s="201" t="s">
        <v>173</v>
      </c>
      <c r="BK94" s="203">
        <f>SUM(BK95:BK96)</f>
        <v>0</v>
      </c>
    </row>
    <row r="95" spans="2:65" s="1" customFormat="1" ht="69.75" customHeight="1">
      <c r="B95" s="43"/>
      <c r="C95" s="274" t="s">
        <v>25</v>
      </c>
      <c r="D95" s="274" t="s">
        <v>297</v>
      </c>
      <c r="E95" s="275" t="s">
        <v>1114</v>
      </c>
      <c r="F95" s="276" t="s">
        <v>1115</v>
      </c>
      <c r="G95" s="277" t="s">
        <v>1017</v>
      </c>
      <c r="H95" s="278">
        <v>1</v>
      </c>
      <c r="I95" s="279"/>
      <c r="J95" s="280">
        <f>ROUND(I95*H95,2)</f>
        <v>0</v>
      </c>
      <c r="K95" s="276" t="s">
        <v>84</v>
      </c>
      <c r="L95" s="281"/>
      <c r="M95" s="282" t="s">
        <v>84</v>
      </c>
      <c r="N95" s="283" t="s">
        <v>56</v>
      </c>
      <c r="O95" s="44"/>
      <c r="P95" s="216">
        <f>O95*H95</f>
        <v>0</v>
      </c>
      <c r="Q95" s="216">
        <v>0</v>
      </c>
      <c r="R95" s="216">
        <f>Q95*H95</f>
        <v>0</v>
      </c>
      <c r="S95" s="216">
        <v>0</v>
      </c>
      <c r="T95" s="217">
        <f>S95*H95</f>
        <v>0</v>
      </c>
      <c r="AR95" s="25" t="s">
        <v>475</v>
      </c>
      <c r="AT95" s="25" t="s">
        <v>297</v>
      </c>
      <c r="AU95" s="25" t="s">
        <v>25</v>
      </c>
      <c r="AY95" s="25" t="s">
        <v>173</v>
      </c>
      <c r="BE95" s="218">
        <f>IF(N95="základní",J95,0)</f>
        <v>0</v>
      </c>
      <c r="BF95" s="218">
        <f>IF(N95="snížená",J95,0)</f>
        <v>0</v>
      </c>
      <c r="BG95" s="218">
        <f>IF(N95="zákl. přenesená",J95,0)</f>
        <v>0</v>
      </c>
      <c r="BH95" s="218">
        <f>IF(N95="sníž. přenesená",J95,0)</f>
        <v>0</v>
      </c>
      <c r="BI95" s="218">
        <f>IF(N95="nulová",J95,0)</f>
        <v>0</v>
      </c>
      <c r="BJ95" s="25" t="s">
        <v>25</v>
      </c>
      <c r="BK95" s="218">
        <f>ROUND(I95*H95,2)</f>
        <v>0</v>
      </c>
      <c r="BL95" s="25" t="s">
        <v>266</v>
      </c>
      <c r="BM95" s="25" t="s">
        <v>180</v>
      </c>
    </row>
    <row r="96" spans="2:65" s="1" customFormat="1" ht="22.5" customHeight="1">
      <c r="B96" s="43"/>
      <c r="C96" s="274" t="s">
        <v>94</v>
      </c>
      <c r="D96" s="274" t="s">
        <v>297</v>
      </c>
      <c r="E96" s="275" t="s">
        <v>1116</v>
      </c>
      <c r="F96" s="276" t="s">
        <v>1019</v>
      </c>
      <c r="G96" s="277" t="s">
        <v>1017</v>
      </c>
      <c r="H96" s="278">
        <v>1</v>
      </c>
      <c r="I96" s="279"/>
      <c r="J96" s="280">
        <f>ROUND(I96*H96,2)</f>
        <v>0</v>
      </c>
      <c r="K96" s="276" t="s">
        <v>84</v>
      </c>
      <c r="L96" s="281"/>
      <c r="M96" s="282" t="s">
        <v>84</v>
      </c>
      <c r="N96" s="283" t="s">
        <v>56</v>
      </c>
      <c r="O96" s="44"/>
      <c r="P96" s="216">
        <f>O96*H96</f>
        <v>0</v>
      </c>
      <c r="Q96" s="216">
        <v>0</v>
      </c>
      <c r="R96" s="216">
        <f>Q96*H96</f>
        <v>0</v>
      </c>
      <c r="S96" s="216">
        <v>0</v>
      </c>
      <c r="T96" s="217">
        <f>S96*H96</f>
        <v>0</v>
      </c>
      <c r="AR96" s="25" t="s">
        <v>475</v>
      </c>
      <c r="AT96" s="25" t="s">
        <v>297</v>
      </c>
      <c r="AU96" s="25" t="s">
        <v>25</v>
      </c>
      <c r="AY96" s="25" t="s">
        <v>173</v>
      </c>
      <c r="BE96" s="218">
        <f>IF(N96="základní",J96,0)</f>
        <v>0</v>
      </c>
      <c r="BF96" s="218">
        <f>IF(N96="snížená",J96,0)</f>
        <v>0</v>
      </c>
      <c r="BG96" s="218">
        <f>IF(N96="zákl. přenesená",J96,0)</f>
        <v>0</v>
      </c>
      <c r="BH96" s="218">
        <f>IF(N96="sníž. přenesená",J96,0)</f>
        <v>0</v>
      </c>
      <c r="BI96" s="218">
        <f>IF(N96="nulová",J96,0)</f>
        <v>0</v>
      </c>
      <c r="BJ96" s="25" t="s">
        <v>25</v>
      </c>
      <c r="BK96" s="218">
        <f>ROUND(I96*H96,2)</f>
        <v>0</v>
      </c>
      <c r="BL96" s="25" t="s">
        <v>266</v>
      </c>
      <c r="BM96" s="25" t="s">
        <v>244</v>
      </c>
    </row>
    <row r="97" spans="2:63" s="11" customFormat="1" ht="37.35" customHeight="1">
      <c r="B97" s="190"/>
      <c r="C97" s="191"/>
      <c r="D97" s="204" t="s">
        <v>85</v>
      </c>
      <c r="E97" s="287" t="s">
        <v>1117</v>
      </c>
      <c r="F97" s="287" t="s">
        <v>1118</v>
      </c>
      <c r="G97" s="191"/>
      <c r="H97" s="191"/>
      <c r="I97" s="194"/>
      <c r="J97" s="288">
        <f>BK97</f>
        <v>0</v>
      </c>
      <c r="K97" s="191"/>
      <c r="L97" s="196"/>
      <c r="M97" s="197"/>
      <c r="N97" s="198"/>
      <c r="O97" s="198"/>
      <c r="P97" s="199">
        <f>SUM(P98:P103)</f>
        <v>0</v>
      </c>
      <c r="Q97" s="198"/>
      <c r="R97" s="199">
        <f>SUM(R98:R103)</f>
        <v>0</v>
      </c>
      <c r="S97" s="198"/>
      <c r="T97" s="200">
        <f>SUM(T98:T103)</f>
        <v>0</v>
      </c>
      <c r="AR97" s="201" t="s">
        <v>94</v>
      </c>
      <c r="AT97" s="202" t="s">
        <v>85</v>
      </c>
      <c r="AU97" s="202" t="s">
        <v>86</v>
      </c>
      <c r="AY97" s="201" t="s">
        <v>173</v>
      </c>
      <c r="BK97" s="203">
        <f>SUM(BK98:BK103)</f>
        <v>0</v>
      </c>
    </row>
    <row r="98" spans="2:65" s="1" customFormat="1" ht="22.5" customHeight="1">
      <c r="B98" s="43"/>
      <c r="C98" s="274" t="s">
        <v>189</v>
      </c>
      <c r="D98" s="274" t="s">
        <v>297</v>
      </c>
      <c r="E98" s="275" t="s">
        <v>1119</v>
      </c>
      <c r="F98" s="276" t="s">
        <v>1023</v>
      </c>
      <c r="G98" s="277" t="s">
        <v>374</v>
      </c>
      <c r="H98" s="278">
        <v>16</v>
      </c>
      <c r="I98" s="279"/>
      <c r="J98" s="280">
        <f aca="true" t="shared" si="0" ref="J98:J103">ROUND(I98*H98,2)</f>
        <v>0</v>
      </c>
      <c r="K98" s="276" t="s">
        <v>84</v>
      </c>
      <c r="L98" s="281"/>
      <c r="M98" s="282" t="s">
        <v>84</v>
      </c>
      <c r="N98" s="283" t="s">
        <v>56</v>
      </c>
      <c r="O98" s="44"/>
      <c r="P98" s="216">
        <f aca="true" t="shared" si="1" ref="P98:P103">O98*H98</f>
        <v>0</v>
      </c>
      <c r="Q98" s="216">
        <v>0</v>
      </c>
      <c r="R98" s="216">
        <f aca="true" t="shared" si="2" ref="R98:R103">Q98*H98</f>
        <v>0</v>
      </c>
      <c r="S98" s="216">
        <v>0</v>
      </c>
      <c r="T98" s="217">
        <f aca="true" t="shared" si="3" ref="T98:T103">S98*H98</f>
        <v>0</v>
      </c>
      <c r="AR98" s="25" t="s">
        <v>475</v>
      </c>
      <c r="AT98" s="25" t="s">
        <v>297</v>
      </c>
      <c r="AU98" s="25" t="s">
        <v>25</v>
      </c>
      <c r="AY98" s="25" t="s">
        <v>173</v>
      </c>
      <c r="BE98" s="218">
        <f aca="true" t="shared" si="4" ref="BE98:BE103">IF(N98="základní",J98,0)</f>
        <v>0</v>
      </c>
      <c r="BF98" s="218">
        <f aca="true" t="shared" si="5" ref="BF98:BF103">IF(N98="snížená",J98,0)</f>
        <v>0</v>
      </c>
      <c r="BG98" s="218">
        <f aca="true" t="shared" si="6" ref="BG98:BG103">IF(N98="zákl. přenesená",J98,0)</f>
        <v>0</v>
      </c>
      <c r="BH98" s="218">
        <f aca="true" t="shared" si="7" ref="BH98:BH103">IF(N98="sníž. přenesená",J98,0)</f>
        <v>0</v>
      </c>
      <c r="BI98" s="218">
        <f aca="true" t="shared" si="8" ref="BI98:BI103">IF(N98="nulová",J98,0)</f>
        <v>0</v>
      </c>
      <c r="BJ98" s="25" t="s">
        <v>25</v>
      </c>
      <c r="BK98" s="218">
        <f aca="true" t="shared" si="9" ref="BK98:BK103">ROUND(I98*H98,2)</f>
        <v>0</v>
      </c>
      <c r="BL98" s="25" t="s">
        <v>266</v>
      </c>
      <c r="BM98" s="25" t="s">
        <v>266</v>
      </c>
    </row>
    <row r="99" spans="2:65" s="1" customFormat="1" ht="22.5" customHeight="1">
      <c r="B99" s="43"/>
      <c r="C99" s="274" t="s">
        <v>180</v>
      </c>
      <c r="D99" s="274" t="s">
        <v>297</v>
      </c>
      <c r="E99" s="275" t="s">
        <v>1120</v>
      </c>
      <c r="F99" s="276" t="s">
        <v>1025</v>
      </c>
      <c r="G99" s="277" t="s">
        <v>374</v>
      </c>
      <c r="H99" s="278">
        <v>270</v>
      </c>
      <c r="I99" s="279"/>
      <c r="J99" s="280">
        <f t="shared" si="0"/>
        <v>0</v>
      </c>
      <c r="K99" s="276" t="s">
        <v>84</v>
      </c>
      <c r="L99" s="281"/>
      <c r="M99" s="282" t="s">
        <v>84</v>
      </c>
      <c r="N99" s="283" t="s">
        <v>56</v>
      </c>
      <c r="O99" s="44"/>
      <c r="P99" s="216">
        <f t="shared" si="1"/>
        <v>0</v>
      </c>
      <c r="Q99" s="216">
        <v>0</v>
      </c>
      <c r="R99" s="216">
        <f t="shared" si="2"/>
        <v>0</v>
      </c>
      <c r="S99" s="216">
        <v>0</v>
      </c>
      <c r="T99" s="217">
        <f t="shared" si="3"/>
        <v>0</v>
      </c>
      <c r="AR99" s="25" t="s">
        <v>475</v>
      </c>
      <c r="AT99" s="25" t="s">
        <v>297</v>
      </c>
      <c r="AU99" s="25" t="s">
        <v>25</v>
      </c>
      <c r="AY99" s="25" t="s">
        <v>173</v>
      </c>
      <c r="BE99" s="218">
        <f t="shared" si="4"/>
        <v>0</v>
      </c>
      <c r="BF99" s="218">
        <f t="shared" si="5"/>
        <v>0</v>
      </c>
      <c r="BG99" s="218">
        <f t="shared" si="6"/>
        <v>0</v>
      </c>
      <c r="BH99" s="218">
        <f t="shared" si="7"/>
        <v>0</v>
      </c>
      <c r="BI99" s="218">
        <f t="shared" si="8"/>
        <v>0</v>
      </c>
      <c r="BJ99" s="25" t="s">
        <v>25</v>
      </c>
      <c r="BK99" s="218">
        <f t="shared" si="9"/>
        <v>0</v>
      </c>
      <c r="BL99" s="25" t="s">
        <v>266</v>
      </c>
      <c r="BM99" s="25" t="s">
        <v>394</v>
      </c>
    </row>
    <row r="100" spans="2:65" s="1" customFormat="1" ht="22.5" customHeight="1">
      <c r="B100" s="43"/>
      <c r="C100" s="274" t="s">
        <v>213</v>
      </c>
      <c r="D100" s="274" t="s">
        <v>297</v>
      </c>
      <c r="E100" s="275" t="s">
        <v>1121</v>
      </c>
      <c r="F100" s="276" t="s">
        <v>1027</v>
      </c>
      <c r="G100" s="277" t="s">
        <v>374</v>
      </c>
      <c r="H100" s="278">
        <v>320</v>
      </c>
      <c r="I100" s="279"/>
      <c r="J100" s="280">
        <f t="shared" si="0"/>
        <v>0</v>
      </c>
      <c r="K100" s="276" t="s">
        <v>84</v>
      </c>
      <c r="L100" s="281"/>
      <c r="M100" s="282" t="s">
        <v>84</v>
      </c>
      <c r="N100" s="283" t="s">
        <v>56</v>
      </c>
      <c r="O100" s="44"/>
      <c r="P100" s="216">
        <f t="shared" si="1"/>
        <v>0</v>
      </c>
      <c r="Q100" s="216">
        <v>0</v>
      </c>
      <c r="R100" s="216">
        <f t="shared" si="2"/>
        <v>0</v>
      </c>
      <c r="S100" s="216">
        <v>0</v>
      </c>
      <c r="T100" s="217">
        <f t="shared" si="3"/>
        <v>0</v>
      </c>
      <c r="AR100" s="25" t="s">
        <v>475</v>
      </c>
      <c r="AT100" s="25" t="s">
        <v>297</v>
      </c>
      <c r="AU100" s="25" t="s">
        <v>25</v>
      </c>
      <c r="AY100" s="25" t="s">
        <v>173</v>
      </c>
      <c r="BE100" s="218">
        <f t="shared" si="4"/>
        <v>0</v>
      </c>
      <c r="BF100" s="218">
        <f t="shared" si="5"/>
        <v>0</v>
      </c>
      <c r="BG100" s="218">
        <f t="shared" si="6"/>
        <v>0</v>
      </c>
      <c r="BH100" s="218">
        <f t="shared" si="7"/>
        <v>0</v>
      </c>
      <c r="BI100" s="218">
        <f t="shared" si="8"/>
        <v>0</v>
      </c>
      <c r="BJ100" s="25" t="s">
        <v>25</v>
      </c>
      <c r="BK100" s="218">
        <f t="shared" si="9"/>
        <v>0</v>
      </c>
      <c r="BL100" s="25" t="s">
        <v>266</v>
      </c>
      <c r="BM100" s="25" t="s">
        <v>407</v>
      </c>
    </row>
    <row r="101" spans="2:65" s="1" customFormat="1" ht="22.5" customHeight="1">
      <c r="B101" s="43"/>
      <c r="C101" s="274" t="s">
        <v>219</v>
      </c>
      <c r="D101" s="274" t="s">
        <v>297</v>
      </c>
      <c r="E101" s="275" t="s">
        <v>1122</v>
      </c>
      <c r="F101" s="276" t="s">
        <v>1029</v>
      </c>
      <c r="G101" s="277" t="s">
        <v>374</v>
      </c>
      <c r="H101" s="278">
        <v>50</v>
      </c>
      <c r="I101" s="279"/>
      <c r="J101" s="280">
        <f t="shared" si="0"/>
        <v>0</v>
      </c>
      <c r="K101" s="276" t="s">
        <v>84</v>
      </c>
      <c r="L101" s="281"/>
      <c r="M101" s="282" t="s">
        <v>84</v>
      </c>
      <c r="N101" s="283" t="s">
        <v>56</v>
      </c>
      <c r="O101" s="44"/>
      <c r="P101" s="216">
        <f t="shared" si="1"/>
        <v>0</v>
      </c>
      <c r="Q101" s="216">
        <v>0</v>
      </c>
      <c r="R101" s="216">
        <f t="shared" si="2"/>
        <v>0</v>
      </c>
      <c r="S101" s="216">
        <v>0</v>
      </c>
      <c r="T101" s="217">
        <f t="shared" si="3"/>
        <v>0</v>
      </c>
      <c r="AR101" s="25" t="s">
        <v>475</v>
      </c>
      <c r="AT101" s="25" t="s">
        <v>297</v>
      </c>
      <c r="AU101" s="25" t="s">
        <v>25</v>
      </c>
      <c r="AY101" s="25" t="s">
        <v>173</v>
      </c>
      <c r="BE101" s="218">
        <f t="shared" si="4"/>
        <v>0</v>
      </c>
      <c r="BF101" s="218">
        <f t="shared" si="5"/>
        <v>0</v>
      </c>
      <c r="BG101" s="218">
        <f t="shared" si="6"/>
        <v>0</v>
      </c>
      <c r="BH101" s="218">
        <f t="shared" si="7"/>
        <v>0</v>
      </c>
      <c r="BI101" s="218">
        <f t="shared" si="8"/>
        <v>0</v>
      </c>
      <c r="BJ101" s="25" t="s">
        <v>25</v>
      </c>
      <c r="BK101" s="218">
        <f t="shared" si="9"/>
        <v>0</v>
      </c>
      <c r="BL101" s="25" t="s">
        <v>266</v>
      </c>
      <c r="BM101" s="25" t="s">
        <v>418</v>
      </c>
    </row>
    <row r="102" spans="2:65" s="1" customFormat="1" ht="22.5" customHeight="1">
      <c r="B102" s="43"/>
      <c r="C102" s="274" t="s">
        <v>234</v>
      </c>
      <c r="D102" s="274" t="s">
        <v>297</v>
      </c>
      <c r="E102" s="275" t="s">
        <v>1123</v>
      </c>
      <c r="F102" s="276" t="s">
        <v>1031</v>
      </c>
      <c r="G102" s="277" t="s">
        <v>374</v>
      </c>
      <c r="H102" s="278">
        <v>50</v>
      </c>
      <c r="I102" s="279"/>
      <c r="J102" s="280">
        <f t="shared" si="0"/>
        <v>0</v>
      </c>
      <c r="K102" s="276" t="s">
        <v>84</v>
      </c>
      <c r="L102" s="281"/>
      <c r="M102" s="282" t="s">
        <v>84</v>
      </c>
      <c r="N102" s="283" t="s">
        <v>56</v>
      </c>
      <c r="O102" s="44"/>
      <c r="P102" s="216">
        <f t="shared" si="1"/>
        <v>0</v>
      </c>
      <c r="Q102" s="216">
        <v>0</v>
      </c>
      <c r="R102" s="216">
        <f t="shared" si="2"/>
        <v>0</v>
      </c>
      <c r="S102" s="216">
        <v>0</v>
      </c>
      <c r="T102" s="217">
        <f t="shared" si="3"/>
        <v>0</v>
      </c>
      <c r="AR102" s="25" t="s">
        <v>475</v>
      </c>
      <c r="AT102" s="25" t="s">
        <v>297</v>
      </c>
      <c r="AU102" s="25" t="s">
        <v>25</v>
      </c>
      <c r="AY102" s="25" t="s">
        <v>173</v>
      </c>
      <c r="BE102" s="218">
        <f t="shared" si="4"/>
        <v>0</v>
      </c>
      <c r="BF102" s="218">
        <f t="shared" si="5"/>
        <v>0</v>
      </c>
      <c r="BG102" s="218">
        <f t="shared" si="6"/>
        <v>0</v>
      </c>
      <c r="BH102" s="218">
        <f t="shared" si="7"/>
        <v>0</v>
      </c>
      <c r="BI102" s="218">
        <f t="shared" si="8"/>
        <v>0</v>
      </c>
      <c r="BJ102" s="25" t="s">
        <v>25</v>
      </c>
      <c r="BK102" s="218">
        <f t="shared" si="9"/>
        <v>0</v>
      </c>
      <c r="BL102" s="25" t="s">
        <v>266</v>
      </c>
      <c r="BM102" s="25" t="s">
        <v>431</v>
      </c>
    </row>
    <row r="103" spans="2:65" s="1" customFormat="1" ht="22.5" customHeight="1">
      <c r="B103" s="43"/>
      <c r="C103" s="274" t="s">
        <v>244</v>
      </c>
      <c r="D103" s="274" t="s">
        <v>297</v>
      </c>
      <c r="E103" s="275" t="s">
        <v>1124</v>
      </c>
      <c r="F103" s="276" t="s">
        <v>1033</v>
      </c>
      <c r="G103" s="277" t="s">
        <v>374</v>
      </c>
      <c r="H103" s="278">
        <v>20</v>
      </c>
      <c r="I103" s="279"/>
      <c r="J103" s="280">
        <f t="shared" si="0"/>
        <v>0</v>
      </c>
      <c r="K103" s="276" t="s">
        <v>84</v>
      </c>
      <c r="L103" s="281"/>
      <c r="M103" s="282" t="s">
        <v>84</v>
      </c>
      <c r="N103" s="283" t="s">
        <v>56</v>
      </c>
      <c r="O103" s="44"/>
      <c r="P103" s="216">
        <f t="shared" si="1"/>
        <v>0</v>
      </c>
      <c r="Q103" s="216">
        <v>0</v>
      </c>
      <c r="R103" s="216">
        <f t="shared" si="2"/>
        <v>0</v>
      </c>
      <c r="S103" s="216">
        <v>0</v>
      </c>
      <c r="T103" s="217">
        <f t="shared" si="3"/>
        <v>0</v>
      </c>
      <c r="AR103" s="25" t="s">
        <v>475</v>
      </c>
      <c r="AT103" s="25" t="s">
        <v>297</v>
      </c>
      <c r="AU103" s="25" t="s">
        <v>25</v>
      </c>
      <c r="AY103" s="25" t="s">
        <v>173</v>
      </c>
      <c r="BE103" s="218">
        <f t="shared" si="4"/>
        <v>0</v>
      </c>
      <c r="BF103" s="218">
        <f t="shared" si="5"/>
        <v>0</v>
      </c>
      <c r="BG103" s="218">
        <f t="shared" si="6"/>
        <v>0</v>
      </c>
      <c r="BH103" s="218">
        <f t="shared" si="7"/>
        <v>0</v>
      </c>
      <c r="BI103" s="218">
        <f t="shared" si="8"/>
        <v>0</v>
      </c>
      <c r="BJ103" s="25" t="s">
        <v>25</v>
      </c>
      <c r="BK103" s="218">
        <f t="shared" si="9"/>
        <v>0</v>
      </c>
      <c r="BL103" s="25" t="s">
        <v>266</v>
      </c>
      <c r="BM103" s="25" t="s">
        <v>442</v>
      </c>
    </row>
    <row r="104" spans="2:63" s="11" customFormat="1" ht="37.35" customHeight="1">
      <c r="B104" s="190"/>
      <c r="C104" s="191"/>
      <c r="D104" s="204" t="s">
        <v>85</v>
      </c>
      <c r="E104" s="287" t="s">
        <v>1125</v>
      </c>
      <c r="F104" s="287" t="s">
        <v>1035</v>
      </c>
      <c r="G104" s="191"/>
      <c r="H104" s="191"/>
      <c r="I104" s="194"/>
      <c r="J104" s="288">
        <f>BK104</f>
        <v>0</v>
      </c>
      <c r="K104" s="191"/>
      <c r="L104" s="196"/>
      <c r="M104" s="197"/>
      <c r="N104" s="198"/>
      <c r="O104" s="198"/>
      <c r="P104" s="199">
        <f>SUM(P105:P107)</f>
        <v>0</v>
      </c>
      <c r="Q104" s="198"/>
      <c r="R104" s="199">
        <f>SUM(R105:R107)</f>
        <v>0</v>
      </c>
      <c r="S104" s="198"/>
      <c r="T104" s="200">
        <f>SUM(T105:T107)</f>
        <v>0</v>
      </c>
      <c r="AR104" s="201" t="s">
        <v>94</v>
      </c>
      <c r="AT104" s="202" t="s">
        <v>85</v>
      </c>
      <c r="AU104" s="202" t="s">
        <v>86</v>
      </c>
      <c r="AY104" s="201" t="s">
        <v>173</v>
      </c>
      <c r="BK104" s="203">
        <f>SUM(BK105:BK107)</f>
        <v>0</v>
      </c>
    </row>
    <row r="105" spans="2:65" s="1" customFormat="1" ht="22.5" customHeight="1">
      <c r="B105" s="43"/>
      <c r="C105" s="274" t="s">
        <v>202</v>
      </c>
      <c r="D105" s="274" t="s">
        <v>297</v>
      </c>
      <c r="E105" s="275" t="s">
        <v>1126</v>
      </c>
      <c r="F105" s="276" t="s">
        <v>1127</v>
      </c>
      <c r="G105" s="277" t="s">
        <v>1017</v>
      </c>
      <c r="H105" s="278">
        <v>10</v>
      </c>
      <c r="I105" s="279"/>
      <c r="J105" s="280">
        <f>ROUND(I105*H105,2)</f>
        <v>0</v>
      </c>
      <c r="K105" s="276" t="s">
        <v>84</v>
      </c>
      <c r="L105" s="281"/>
      <c r="M105" s="282" t="s">
        <v>84</v>
      </c>
      <c r="N105" s="283" t="s">
        <v>56</v>
      </c>
      <c r="O105" s="44"/>
      <c r="P105" s="216">
        <f>O105*H105</f>
        <v>0</v>
      </c>
      <c r="Q105" s="216">
        <v>0</v>
      </c>
      <c r="R105" s="216">
        <f>Q105*H105</f>
        <v>0</v>
      </c>
      <c r="S105" s="216">
        <v>0</v>
      </c>
      <c r="T105" s="217">
        <f>S105*H105</f>
        <v>0</v>
      </c>
      <c r="AR105" s="25" t="s">
        <v>475</v>
      </c>
      <c r="AT105" s="25" t="s">
        <v>297</v>
      </c>
      <c r="AU105" s="25" t="s">
        <v>25</v>
      </c>
      <c r="AY105" s="25" t="s">
        <v>173</v>
      </c>
      <c r="BE105" s="218">
        <f>IF(N105="základní",J105,0)</f>
        <v>0</v>
      </c>
      <c r="BF105" s="218">
        <f>IF(N105="snížená",J105,0)</f>
        <v>0</v>
      </c>
      <c r="BG105" s="218">
        <f>IF(N105="zákl. přenesená",J105,0)</f>
        <v>0</v>
      </c>
      <c r="BH105" s="218">
        <f>IF(N105="sníž. přenesená",J105,0)</f>
        <v>0</v>
      </c>
      <c r="BI105" s="218">
        <f>IF(N105="nulová",J105,0)</f>
        <v>0</v>
      </c>
      <c r="BJ105" s="25" t="s">
        <v>25</v>
      </c>
      <c r="BK105" s="218">
        <f>ROUND(I105*H105,2)</f>
        <v>0</v>
      </c>
      <c r="BL105" s="25" t="s">
        <v>266</v>
      </c>
      <c r="BM105" s="25" t="s">
        <v>485</v>
      </c>
    </row>
    <row r="106" spans="2:65" s="1" customFormat="1" ht="22.5" customHeight="1">
      <c r="B106" s="43"/>
      <c r="C106" s="274" t="s">
        <v>30</v>
      </c>
      <c r="D106" s="274" t="s">
        <v>297</v>
      </c>
      <c r="E106" s="275" t="s">
        <v>1128</v>
      </c>
      <c r="F106" s="276" t="s">
        <v>1129</v>
      </c>
      <c r="G106" s="277" t="s">
        <v>1017</v>
      </c>
      <c r="H106" s="278">
        <v>10</v>
      </c>
      <c r="I106" s="279"/>
      <c r="J106" s="280">
        <f>ROUND(I106*H106,2)</f>
        <v>0</v>
      </c>
      <c r="K106" s="276" t="s">
        <v>84</v>
      </c>
      <c r="L106" s="281"/>
      <c r="M106" s="282" t="s">
        <v>84</v>
      </c>
      <c r="N106" s="283" t="s">
        <v>56</v>
      </c>
      <c r="O106" s="44"/>
      <c r="P106" s="216">
        <f>O106*H106</f>
        <v>0</v>
      </c>
      <c r="Q106" s="216">
        <v>0</v>
      </c>
      <c r="R106" s="216">
        <f>Q106*H106</f>
        <v>0</v>
      </c>
      <c r="S106" s="216">
        <v>0</v>
      </c>
      <c r="T106" s="217">
        <f>S106*H106</f>
        <v>0</v>
      </c>
      <c r="AR106" s="25" t="s">
        <v>475</v>
      </c>
      <c r="AT106" s="25" t="s">
        <v>297</v>
      </c>
      <c r="AU106" s="25" t="s">
        <v>25</v>
      </c>
      <c r="AY106" s="25" t="s">
        <v>173</v>
      </c>
      <c r="BE106" s="218">
        <f>IF(N106="základní",J106,0)</f>
        <v>0</v>
      </c>
      <c r="BF106" s="218">
        <f>IF(N106="snížená",J106,0)</f>
        <v>0</v>
      </c>
      <c r="BG106" s="218">
        <f>IF(N106="zákl. přenesená",J106,0)</f>
        <v>0</v>
      </c>
      <c r="BH106" s="218">
        <f>IF(N106="sníž. přenesená",J106,0)</f>
        <v>0</v>
      </c>
      <c r="BI106" s="218">
        <f>IF(N106="nulová",J106,0)</f>
        <v>0</v>
      </c>
      <c r="BJ106" s="25" t="s">
        <v>25</v>
      </c>
      <c r="BK106" s="218">
        <f>ROUND(I106*H106,2)</f>
        <v>0</v>
      </c>
      <c r="BL106" s="25" t="s">
        <v>266</v>
      </c>
      <c r="BM106" s="25" t="s">
        <v>495</v>
      </c>
    </row>
    <row r="107" spans="2:65" s="1" customFormat="1" ht="22.5" customHeight="1">
      <c r="B107" s="43"/>
      <c r="C107" s="274" t="s">
        <v>262</v>
      </c>
      <c r="D107" s="274" t="s">
        <v>297</v>
      </c>
      <c r="E107" s="275" t="s">
        <v>1130</v>
      </c>
      <c r="F107" s="276" t="s">
        <v>1131</v>
      </c>
      <c r="G107" s="277" t="s">
        <v>1017</v>
      </c>
      <c r="H107" s="278">
        <v>40</v>
      </c>
      <c r="I107" s="279"/>
      <c r="J107" s="280">
        <f>ROUND(I107*H107,2)</f>
        <v>0</v>
      </c>
      <c r="K107" s="276" t="s">
        <v>84</v>
      </c>
      <c r="L107" s="281"/>
      <c r="M107" s="282" t="s">
        <v>84</v>
      </c>
      <c r="N107" s="283" t="s">
        <v>56</v>
      </c>
      <c r="O107" s="44"/>
      <c r="P107" s="216">
        <f>O107*H107</f>
        <v>0</v>
      </c>
      <c r="Q107" s="216">
        <v>0</v>
      </c>
      <c r="R107" s="216">
        <f>Q107*H107</f>
        <v>0</v>
      </c>
      <c r="S107" s="216">
        <v>0</v>
      </c>
      <c r="T107" s="217">
        <f>S107*H107</f>
        <v>0</v>
      </c>
      <c r="AR107" s="25" t="s">
        <v>475</v>
      </c>
      <c r="AT107" s="25" t="s">
        <v>297</v>
      </c>
      <c r="AU107" s="25" t="s">
        <v>25</v>
      </c>
      <c r="AY107" s="25" t="s">
        <v>173</v>
      </c>
      <c r="BE107" s="218">
        <f>IF(N107="základní",J107,0)</f>
        <v>0</v>
      </c>
      <c r="BF107" s="218">
        <f>IF(N107="snížená",J107,0)</f>
        <v>0</v>
      </c>
      <c r="BG107" s="218">
        <f>IF(N107="zákl. přenesená",J107,0)</f>
        <v>0</v>
      </c>
      <c r="BH107" s="218">
        <f>IF(N107="sníž. přenesená",J107,0)</f>
        <v>0</v>
      </c>
      <c r="BI107" s="218">
        <f>IF(N107="nulová",J107,0)</f>
        <v>0</v>
      </c>
      <c r="BJ107" s="25" t="s">
        <v>25</v>
      </c>
      <c r="BK107" s="218">
        <f>ROUND(I107*H107,2)</f>
        <v>0</v>
      </c>
      <c r="BL107" s="25" t="s">
        <v>266</v>
      </c>
      <c r="BM107" s="25" t="s">
        <v>513</v>
      </c>
    </row>
    <row r="108" spans="2:63" s="11" customFormat="1" ht="37.35" customHeight="1">
      <c r="B108" s="190"/>
      <c r="C108" s="191"/>
      <c r="D108" s="204" t="s">
        <v>85</v>
      </c>
      <c r="E108" s="287" t="s">
        <v>1132</v>
      </c>
      <c r="F108" s="287" t="s">
        <v>1047</v>
      </c>
      <c r="G108" s="191"/>
      <c r="H108" s="191"/>
      <c r="I108" s="194"/>
      <c r="J108" s="288">
        <f>BK108</f>
        <v>0</v>
      </c>
      <c r="K108" s="191"/>
      <c r="L108" s="196"/>
      <c r="M108" s="197"/>
      <c r="N108" s="198"/>
      <c r="O108" s="198"/>
      <c r="P108" s="199">
        <f>P109</f>
        <v>0</v>
      </c>
      <c r="Q108" s="198"/>
      <c r="R108" s="199">
        <f>R109</f>
        <v>0</v>
      </c>
      <c r="S108" s="198"/>
      <c r="T108" s="200">
        <f>T109</f>
        <v>0</v>
      </c>
      <c r="AR108" s="201" t="s">
        <v>94</v>
      </c>
      <c r="AT108" s="202" t="s">
        <v>85</v>
      </c>
      <c r="AU108" s="202" t="s">
        <v>86</v>
      </c>
      <c r="AY108" s="201" t="s">
        <v>173</v>
      </c>
      <c r="BK108" s="203">
        <f>BK109</f>
        <v>0</v>
      </c>
    </row>
    <row r="109" spans="2:65" s="1" customFormat="1" ht="22.5" customHeight="1">
      <c r="B109" s="43"/>
      <c r="C109" s="274" t="s">
        <v>342</v>
      </c>
      <c r="D109" s="274" t="s">
        <v>297</v>
      </c>
      <c r="E109" s="275" t="s">
        <v>1133</v>
      </c>
      <c r="F109" s="276" t="s">
        <v>1134</v>
      </c>
      <c r="G109" s="277" t="s">
        <v>1017</v>
      </c>
      <c r="H109" s="278">
        <v>9</v>
      </c>
      <c r="I109" s="279"/>
      <c r="J109" s="280">
        <f>ROUND(I109*H109,2)</f>
        <v>0</v>
      </c>
      <c r="K109" s="276" t="s">
        <v>84</v>
      </c>
      <c r="L109" s="281"/>
      <c r="M109" s="282" t="s">
        <v>84</v>
      </c>
      <c r="N109" s="283" t="s">
        <v>56</v>
      </c>
      <c r="O109" s="44"/>
      <c r="P109" s="216">
        <f>O109*H109</f>
        <v>0</v>
      </c>
      <c r="Q109" s="216">
        <v>0</v>
      </c>
      <c r="R109" s="216">
        <f>Q109*H109</f>
        <v>0</v>
      </c>
      <c r="S109" s="216">
        <v>0</v>
      </c>
      <c r="T109" s="217">
        <f>S109*H109</f>
        <v>0</v>
      </c>
      <c r="AR109" s="25" t="s">
        <v>475</v>
      </c>
      <c r="AT109" s="25" t="s">
        <v>297</v>
      </c>
      <c r="AU109" s="25" t="s">
        <v>25</v>
      </c>
      <c r="AY109" s="25" t="s">
        <v>173</v>
      </c>
      <c r="BE109" s="218">
        <f>IF(N109="základní",J109,0)</f>
        <v>0</v>
      </c>
      <c r="BF109" s="218">
        <f>IF(N109="snížená",J109,0)</f>
        <v>0</v>
      </c>
      <c r="BG109" s="218">
        <f>IF(N109="zákl. přenesená",J109,0)</f>
        <v>0</v>
      </c>
      <c r="BH109" s="218">
        <f>IF(N109="sníž. přenesená",J109,0)</f>
        <v>0</v>
      </c>
      <c r="BI109" s="218">
        <f>IF(N109="nulová",J109,0)</f>
        <v>0</v>
      </c>
      <c r="BJ109" s="25" t="s">
        <v>25</v>
      </c>
      <c r="BK109" s="218">
        <f>ROUND(I109*H109,2)</f>
        <v>0</v>
      </c>
      <c r="BL109" s="25" t="s">
        <v>266</v>
      </c>
      <c r="BM109" s="25" t="s">
        <v>564</v>
      </c>
    </row>
    <row r="110" spans="2:63" s="11" customFormat="1" ht="37.35" customHeight="1">
      <c r="B110" s="190"/>
      <c r="C110" s="191"/>
      <c r="D110" s="204" t="s">
        <v>85</v>
      </c>
      <c r="E110" s="287" t="s">
        <v>1135</v>
      </c>
      <c r="F110" s="287" t="s">
        <v>1051</v>
      </c>
      <c r="G110" s="191"/>
      <c r="H110" s="191"/>
      <c r="I110" s="194"/>
      <c r="J110" s="288">
        <f>BK110</f>
        <v>0</v>
      </c>
      <c r="K110" s="191"/>
      <c r="L110" s="196"/>
      <c r="M110" s="197"/>
      <c r="N110" s="198"/>
      <c r="O110" s="198"/>
      <c r="P110" s="199">
        <f>P111</f>
        <v>0</v>
      </c>
      <c r="Q110" s="198"/>
      <c r="R110" s="199">
        <f>R111</f>
        <v>0</v>
      </c>
      <c r="S110" s="198"/>
      <c r="T110" s="200">
        <f>T111</f>
        <v>0</v>
      </c>
      <c r="AR110" s="201" t="s">
        <v>94</v>
      </c>
      <c r="AT110" s="202" t="s">
        <v>85</v>
      </c>
      <c r="AU110" s="202" t="s">
        <v>86</v>
      </c>
      <c r="AY110" s="201" t="s">
        <v>173</v>
      </c>
      <c r="BK110" s="203">
        <f>BK111</f>
        <v>0</v>
      </c>
    </row>
    <row r="111" spans="2:65" s="1" customFormat="1" ht="22.5" customHeight="1">
      <c r="B111" s="43"/>
      <c r="C111" s="274" t="s">
        <v>345</v>
      </c>
      <c r="D111" s="274" t="s">
        <v>297</v>
      </c>
      <c r="E111" s="275" t="s">
        <v>1136</v>
      </c>
      <c r="F111" s="276" t="s">
        <v>1053</v>
      </c>
      <c r="G111" s="277" t="s">
        <v>1017</v>
      </c>
      <c r="H111" s="278">
        <v>6</v>
      </c>
      <c r="I111" s="279"/>
      <c r="J111" s="280">
        <f>ROUND(I111*H111,2)</f>
        <v>0</v>
      </c>
      <c r="K111" s="276" t="s">
        <v>84</v>
      </c>
      <c r="L111" s="281"/>
      <c r="M111" s="282" t="s">
        <v>84</v>
      </c>
      <c r="N111" s="283" t="s">
        <v>56</v>
      </c>
      <c r="O111" s="44"/>
      <c r="P111" s="216">
        <f>O111*H111</f>
        <v>0</v>
      </c>
      <c r="Q111" s="216">
        <v>0</v>
      </c>
      <c r="R111" s="216">
        <f>Q111*H111</f>
        <v>0</v>
      </c>
      <c r="S111" s="216">
        <v>0</v>
      </c>
      <c r="T111" s="217">
        <f>S111*H111</f>
        <v>0</v>
      </c>
      <c r="AR111" s="25" t="s">
        <v>475</v>
      </c>
      <c r="AT111" s="25" t="s">
        <v>297</v>
      </c>
      <c r="AU111" s="25" t="s">
        <v>25</v>
      </c>
      <c r="AY111" s="25" t="s">
        <v>173</v>
      </c>
      <c r="BE111" s="218">
        <f>IF(N111="základní",J111,0)</f>
        <v>0</v>
      </c>
      <c r="BF111" s="218">
        <f>IF(N111="snížená",J111,0)</f>
        <v>0</v>
      </c>
      <c r="BG111" s="218">
        <f>IF(N111="zákl. přenesená",J111,0)</f>
        <v>0</v>
      </c>
      <c r="BH111" s="218">
        <f>IF(N111="sníž. přenesená",J111,0)</f>
        <v>0</v>
      </c>
      <c r="BI111" s="218">
        <f>IF(N111="nulová",J111,0)</f>
        <v>0</v>
      </c>
      <c r="BJ111" s="25" t="s">
        <v>25</v>
      </c>
      <c r="BK111" s="218">
        <f>ROUND(I111*H111,2)</f>
        <v>0</v>
      </c>
      <c r="BL111" s="25" t="s">
        <v>266</v>
      </c>
      <c r="BM111" s="25" t="s">
        <v>639</v>
      </c>
    </row>
    <row r="112" spans="2:63" s="11" customFormat="1" ht="37.35" customHeight="1">
      <c r="B112" s="190"/>
      <c r="C112" s="191"/>
      <c r="D112" s="204" t="s">
        <v>85</v>
      </c>
      <c r="E112" s="287" t="s">
        <v>1137</v>
      </c>
      <c r="F112" s="287" t="s">
        <v>1055</v>
      </c>
      <c r="G112" s="191"/>
      <c r="H112" s="191"/>
      <c r="I112" s="194"/>
      <c r="J112" s="288">
        <f>BK112</f>
        <v>0</v>
      </c>
      <c r="K112" s="191"/>
      <c r="L112" s="196"/>
      <c r="M112" s="197"/>
      <c r="N112" s="198"/>
      <c r="O112" s="198"/>
      <c r="P112" s="199">
        <f>SUM(P113:P116)</f>
        <v>0</v>
      </c>
      <c r="Q112" s="198"/>
      <c r="R112" s="199">
        <f>SUM(R113:R116)</f>
        <v>0</v>
      </c>
      <c r="S112" s="198"/>
      <c r="T112" s="200">
        <f>SUM(T113:T116)</f>
        <v>0</v>
      </c>
      <c r="AR112" s="201" t="s">
        <v>94</v>
      </c>
      <c r="AT112" s="202" t="s">
        <v>85</v>
      </c>
      <c r="AU112" s="202" t="s">
        <v>86</v>
      </c>
      <c r="AY112" s="201" t="s">
        <v>173</v>
      </c>
      <c r="BK112" s="203">
        <f>SUM(BK113:BK116)</f>
        <v>0</v>
      </c>
    </row>
    <row r="113" spans="2:65" s="1" customFormat="1" ht="22.5" customHeight="1">
      <c r="B113" s="43"/>
      <c r="C113" s="274" t="s">
        <v>352</v>
      </c>
      <c r="D113" s="274" t="s">
        <v>297</v>
      </c>
      <c r="E113" s="275" t="s">
        <v>1138</v>
      </c>
      <c r="F113" s="276" t="s">
        <v>1057</v>
      </c>
      <c r="G113" s="277" t="s">
        <v>374</v>
      </c>
      <c r="H113" s="278">
        <v>258</v>
      </c>
      <c r="I113" s="279"/>
      <c r="J113" s="280">
        <f>ROUND(I113*H113,2)</f>
        <v>0</v>
      </c>
      <c r="K113" s="276" t="s">
        <v>84</v>
      </c>
      <c r="L113" s="281"/>
      <c r="M113" s="282" t="s">
        <v>84</v>
      </c>
      <c r="N113" s="283" t="s">
        <v>56</v>
      </c>
      <c r="O113" s="44"/>
      <c r="P113" s="216">
        <f>O113*H113</f>
        <v>0</v>
      </c>
      <c r="Q113" s="216">
        <v>0</v>
      </c>
      <c r="R113" s="216">
        <f>Q113*H113</f>
        <v>0</v>
      </c>
      <c r="S113" s="216">
        <v>0</v>
      </c>
      <c r="T113" s="217">
        <f>S113*H113</f>
        <v>0</v>
      </c>
      <c r="AR113" s="25" t="s">
        <v>475</v>
      </c>
      <c r="AT113" s="25" t="s">
        <v>297</v>
      </c>
      <c r="AU113" s="25" t="s">
        <v>25</v>
      </c>
      <c r="AY113" s="25" t="s">
        <v>173</v>
      </c>
      <c r="BE113" s="218">
        <f>IF(N113="základní",J113,0)</f>
        <v>0</v>
      </c>
      <c r="BF113" s="218">
        <f>IF(N113="snížená",J113,0)</f>
        <v>0</v>
      </c>
      <c r="BG113" s="218">
        <f>IF(N113="zákl. přenesená",J113,0)</f>
        <v>0</v>
      </c>
      <c r="BH113" s="218">
        <f>IF(N113="sníž. přenesená",J113,0)</f>
        <v>0</v>
      </c>
      <c r="BI113" s="218">
        <f>IF(N113="nulová",J113,0)</f>
        <v>0</v>
      </c>
      <c r="BJ113" s="25" t="s">
        <v>25</v>
      </c>
      <c r="BK113" s="218">
        <f>ROUND(I113*H113,2)</f>
        <v>0</v>
      </c>
      <c r="BL113" s="25" t="s">
        <v>266</v>
      </c>
      <c r="BM113" s="25" t="s">
        <v>688</v>
      </c>
    </row>
    <row r="114" spans="2:65" s="1" customFormat="1" ht="22.5" customHeight="1">
      <c r="B114" s="43"/>
      <c r="C114" s="274" t="s">
        <v>10</v>
      </c>
      <c r="D114" s="274" t="s">
        <v>297</v>
      </c>
      <c r="E114" s="275" t="s">
        <v>1139</v>
      </c>
      <c r="F114" s="276" t="s">
        <v>1140</v>
      </c>
      <c r="G114" s="277" t="s">
        <v>374</v>
      </c>
      <c r="H114" s="278">
        <v>258</v>
      </c>
      <c r="I114" s="279"/>
      <c r="J114" s="280">
        <f>ROUND(I114*H114,2)</f>
        <v>0</v>
      </c>
      <c r="K114" s="276" t="s">
        <v>84</v>
      </c>
      <c r="L114" s="281"/>
      <c r="M114" s="282" t="s">
        <v>84</v>
      </c>
      <c r="N114" s="283" t="s">
        <v>56</v>
      </c>
      <c r="O114" s="44"/>
      <c r="P114" s="216">
        <f>O114*H114</f>
        <v>0</v>
      </c>
      <c r="Q114" s="216">
        <v>0</v>
      </c>
      <c r="R114" s="216">
        <f>Q114*H114</f>
        <v>0</v>
      </c>
      <c r="S114" s="216">
        <v>0</v>
      </c>
      <c r="T114" s="217">
        <f>S114*H114</f>
        <v>0</v>
      </c>
      <c r="AR114" s="25" t="s">
        <v>475</v>
      </c>
      <c r="AT114" s="25" t="s">
        <v>297</v>
      </c>
      <c r="AU114" s="25" t="s">
        <v>25</v>
      </c>
      <c r="AY114" s="25" t="s">
        <v>173</v>
      </c>
      <c r="BE114" s="218">
        <f>IF(N114="základní",J114,0)</f>
        <v>0</v>
      </c>
      <c r="BF114" s="218">
        <f>IF(N114="snížená",J114,0)</f>
        <v>0</v>
      </c>
      <c r="BG114" s="218">
        <f>IF(N114="zákl. přenesená",J114,0)</f>
        <v>0</v>
      </c>
      <c r="BH114" s="218">
        <f>IF(N114="sníž. přenesená",J114,0)</f>
        <v>0</v>
      </c>
      <c r="BI114" s="218">
        <f>IF(N114="nulová",J114,0)</f>
        <v>0</v>
      </c>
      <c r="BJ114" s="25" t="s">
        <v>25</v>
      </c>
      <c r="BK114" s="218">
        <f>ROUND(I114*H114,2)</f>
        <v>0</v>
      </c>
      <c r="BL114" s="25" t="s">
        <v>266</v>
      </c>
      <c r="BM114" s="25" t="s">
        <v>697</v>
      </c>
    </row>
    <row r="115" spans="2:65" s="1" customFormat="1" ht="22.5" customHeight="1">
      <c r="B115" s="43"/>
      <c r="C115" s="274" t="s">
        <v>266</v>
      </c>
      <c r="D115" s="274" t="s">
        <v>297</v>
      </c>
      <c r="E115" s="275" t="s">
        <v>1141</v>
      </c>
      <c r="F115" s="276" t="s">
        <v>1142</v>
      </c>
      <c r="G115" s="277" t="s">
        <v>1017</v>
      </c>
      <c r="H115" s="278">
        <v>258</v>
      </c>
      <c r="I115" s="279"/>
      <c r="J115" s="280">
        <f>ROUND(I115*H115,2)</f>
        <v>0</v>
      </c>
      <c r="K115" s="276" t="s">
        <v>84</v>
      </c>
      <c r="L115" s="281"/>
      <c r="M115" s="282" t="s">
        <v>84</v>
      </c>
      <c r="N115" s="283" t="s">
        <v>56</v>
      </c>
      <c r="O115" s="44"/>
      <c r="P115" s="216">
        <f>O115*H115</f>
        <v>0</v>
      </c>
      <c r="Q115" s="216">
        <v>0</v>
      </c>
      <c r="R115" s="216">
        <f>Q115*H115</f>
        <v>0</v>
      </c>
      <c r="S115" s="216">
        <v>0</v>
      </c>
      <c r="T115" s="217">
        <f>S115*H115</f>
        <v>0</v>
      </c>
      <c r="AR115" s="25" t="s">
        <v>475</v>
      </c>
      <c r="AT115" s="25" t="s">
        <v>297</v>
      </c>
      <c r="AU115" s="25" t="s">
        <v>25</v>
      </c>
      <c r="AY115" s="25" t="s">
        <v>173</v>
      </c>
      <c r="BE115" s="218">
        <f>IF(N115="základní",J115,0)</f>
        <v>0</v>
      </c>
      <c r="BF115" s="218">
        <f>IF(N115="snížená",J115,0)</f>
        <v>0</v>
      </c>
      <c r="BG115" s="218">
        <f>IF(N115="zákl. přenesená",J115,0)</f>
        <v>0</v>
      </c>
      <c r="BH115" s="218">
        <f>IF(N115="sníž. přenesená",J115,0)</f>
        <v>0</v>
      </c>
      <c r="BI115" s="218">
        <f>IF(N115="nulová",J115,0)</f>
        <v>0</v>
      </c>
      <c r="BJ115" s="25" t="s">
        <v>25</v>
      </c>
      <c r="BK115" s="218">
        <f>ROUND(I115*H115,2)</f>
        <v>0</v>
      </c>
      <c r="BL115" s="25" t="s">
        <v>266</v>
      </c>
      <c r="BM115" s="25" t="s">
        <v>709</v>
      </c>
    </row>
    <row r="116" spans="2:65" s="1" customFormat="1" ht="22.5" customHeight="1">
      <c r="B116" s="43"/>
      <c r="C116" s="274" t="s">
        <v>365</v>
      </c>
      <c r="D116" s="274" t="s">
        <v>297</v>
      </c>
      <c r="E116" s="275" t="s">
        <v>1143</v>
      </c>
      <c r="F116" s="276" t="s">
        <v>1144</v>
      </c>
      <c r="G116" s="277" t="s">
        <v>374</v>
      </c>
      <c r="H116" s="278">
        <v>30</v>
      </c>
      <c r="I116" s="279"/>
      <c r="J116" s="280">
        <f>ROUND(I116*H116,2)</f>
        <v>0</v>
      </c>
      <c r="K116" s="276" t="s">
        <v>84</v>
      </c>
      <c r="L116" s="281"/>
      <c r="M116" s="282" t="s">
        <v>84</v>
      </c>
      <c r="N116" s="283" t="s">
        <v>56</v>
      </c>
      <c r="O116" s="44"/>
      <c r="P116" s="216">
        <f>O116*H116</f>
        <v>0</v>
      </c>
      <c r="Q116" s="216">
        <v>0</v>
      </c>
      <c r="R116" s="216">
        <f>Q116*H116</f>
        <v>0</v>
      </c>
      <c r="S116" s="216">
        <v>0</v>
      </c>
      <c r="T116" s="217">
        <f>S116*H116</f>
        <v>0</v>
      </c>
      <c r="AR116" s="25" t="s">
        <v>475</v>
      </c>
      <c r="AT116" s="25" t="s">
        <v>297</v>
      </c>
      <c r="AU116" s="25" t="s">
        <v>25</v>
      </c>
      <c r="AY116" s="25" t="s">
        <v>173</v>
      </c>
      <c r="BE116" s="218">
        <f>IF(N116="základní",J116,0)</f>
        <v>0</v>
      </c>
      <c r="BF116" s="218">
        <f>IF(N116="snížená",J116,0)</f>
        <v>0</v>
      </c>
      <c r="BG116" s="218">
        <f>IF(N116="zákl. přenesená",J116,0)</f>
        <v>0</v>
      </c>
      <c r="BH116" s="218">
        <f>IF(N116="sníž. přenesená",J116,0)</f>
        <v>0</v>
      </c>
      <c r="BI116" s="218">
        <f>IF(N116="nulová",J116,0)</f>
        <v>0</v>
      </c>
      <c r="BJ116" s="25" t="s">
        <v>25</v>
      </c>
      <c r="BK116" s="218">
        <f>ROUND(I116*H116,2)</f>
        <v>0</v>
      </c>
      <c r="BL116" s="25" t="s">
        <v>266</v>
      </c>
      <c r="BM116" s="25" t="s">
        <v>717</v>
      </c>
    </row>
    <row r="117" spans="2:63" s="11" customFormat="1" ht="37.35" customHeight="1">
      <c r="B117" s="190"/>
      <c r="C117" s="191"/>
      <c r="D117" s="204" t="s">
        <v>85</v>
      </c>
      <c r="E117" s="287" t="s">
        <v>1145</v>
      </c>
      <c r="F117" s="287" t="s">
        <v>1061</v>
      </c>
      <c r="G117" s="191"/>
      <c r="H117" s="191"/>
      <c r="I117" s="194"/>
      <c r="J117" s="288">
        <f>BK117</f>
        <v>0</v>
      </c>
      <c r="K117" s="191"/>
      <c r="L117" s="196"/>
      <c r="M117" s="197"/>
      <c r="N117" s="198"/>
      <c r="O117" s="198"/>
      <c r="P117" s="199">
        <f>SUM(P118:P121)</f>
        <v>0</v>
      </c>
      <c r="Q117" s="198"/>
      <c r="R117" s="199">
        <f>SUM(R118:R121)</f>
        <v>0</v>
      </c>
      <c r="S117" s="198"/>
      <c r="T117" s="200">
        <f>SUM(T118:T121)</f>
        <v>0</v>
      </c>
      <c r="AR117" s="201" t="s">
        <v>94</v>
      </c>
      <c r="AT117" s="202" t="s">
        <v>85</v>
      </c>
      <c r="AU117" s="202" t="s">
        <v>86</v>
      </c>
      <c r="AY117" s="201" t="s">
        <v>173</v>
      </c>
      <c r="BK117" s="203">
        <f>SUM(BK118:BK121)</f>
        <v>0</v>
      </c>
    </row>
    <row r="118" spans="2:65" s="1" customFormat="1" ht="22.5" customHeight="1">
      <c r="B118" s="43"/>
      <c r="C118" s="274" t="s">
        <v>371</v>
      </c>
      <c r="D118" s="274" t="s">
        <v>297</v>
      </c>
      <c r="E118" s="275" t="s">
        <v>1146</v>
      </c>
      <c r="F118" s="276" t="s">
        <v>1063</v>
      </c>
      <c r="G118" s="277" t="s">
        <v>374</v>
      </c>
      <c r="H118" s="278">
        <v>45</v>
      </c>
      <c r="I118" s="279"/>
      <c r="J118" s="280">
        <f>ROUND(I118*H118,2)</f>
        <v>0</v>
      </c>
      <c r="K118" s="276" t="s">
        <v>84</v>
      </c>
      <c r="L118" s="281"/>
      <c r="M118" s="282" t="s">
        <v>84</v>
      </c>
      <c r="N118" s="283" t="s">
        <v>56</v>
      </c>
      <c r="O118" s="44"/>
      <c r="P118" s="216">
        <f>O118*H118</f>
        <v>0</v>
      </c>
      <c r="Q118" s="216">
        <v>0</v>
      </c>
      <c r="R118" s="216">
        <f>Q118*H118</f>
        <v>0</v>
      </c>
      <c r="S118" s="216">
        <v>0</v>
      </c>
      <c r="T118" s="217">
        <f>S118*H118</f>
        <v>0</v>
      </c>
      <c r="AR118" s="25" t="s">
        <v>475</v>
      </c>
      <c r="AT118" s="25" t="s">
        <v>297</v>
      </c>
      <c r="AU118" s="25" t="s">
        <v>25</v>
      </c>
      <c r="AY118" s="25" t="s">
        <v>173</v>
      </c>
      <c r="BE118" s="218">
        <f>IF(N118="základní",J118,0)</f>
        <v>0</v>
      </c>
      <c r="BF118" s="218">
        <f>IF(N118="snížená",J118,0)</f>
        <v>0</v>
      </c>
      <c r="BG118" s="218">
        <f>IF(N118="zákl. přenesená",J118,0)</f>
        <v>0</v>
      </c>
      <c r="BH118" s="218">
        <f>IF(N118="sníž. přenesená",J118,0)</f>
        <v>0</v>
      </c>
      <c r="BI118" s="218">
        <f>IF(N118="nulová",J118,0)</f>
        <v>0</v>
      </c>
      <c r="BJ118" s="25" t="s">
        <v>25</v>
      </c>
      <c r="BK118" s="218">
        <f>ROUND(I118*H118,2)</f>
        <v>0</v>
      </c>
      <c r="BL118" s="25" t="s">
        <v>266</v>
      </c>
      <c r="BM118" s="25" t="s">
        <v>737</v>
      </c>
    </row>
    <row r="119" spans="2:65" s="1" customFormat="1" ht="22.5" customHeight="1">
      <c r="B119" s="43"/>
      <c r="C119" s="274" t="s">
        <v>378</v>
      </c>
      <c r="D119" s="274" t="s">
        <v>297</v>
      </c>
      <c r="E119" s="275" t="s">
        <v>1147</v>
      </c>
      <c r="F119" s="276" t="s">
        <v>1065</v>
      </c>
      <c r="G119" s="277" t="s">
        <v>1017</v>
      </c>
      <c r="H119" s="278">
        <v>45</v>
      </c>
      <c r="I119" s="279"/>
      <c r="J119" s="280">
        <f>ROUND(I119*H119,2)</f>
        <v>0</v>
      </c>
      <c r="K119" s="276" t="s">
        <v>84</v>
      </c>
      <c r="L119" s="281"/>
      <c r="M119" s="282" t="s">
        <v>84</v>
      </c>
      <c r="N119" s="283" t="s">
        <v>56</v>
      </c>
      <c r="O119" s="44"/>
      <c r="P119" s="216">
        <f>O119*H119</f>
        <v>0</v>
      </c>
      <c r="Q119" s="216">
        <v>0</v>
      </c>
      <c r="R119" s="216">
        <f>Q119*H119</f>
        <v>0</v>
      </c>
      <c r="S119" s="216">
        <v>0</v>
      </c>
      <c r="T119" s="217">
        <f>S119*H119</f>
        <v>0</v>
      </c>
      <c r="AR119" s="25" t="s">
        <v>475</v>
      </c>
      <c r="AT119" s="25" t="s">
        <v>297</v>
      </c>
      <c r="AU119" s="25" t="s">
        <v>25</v>
      </c>
      <c r="AY119" s="25" t="s">
        <v>173</v>
      </c>
      <c r="BE119" s="218">
        <f>IF(N119="základní",J119,0)</f>
        <v>0</v>
      </c>
      <c r="BF119" s="218">
        <f>IF(N119="snížená",J119,0)</f>
        <v>0</v>
      </c>
      <c r="BG119" s="218">
        <f>IF(N119="zákl. přenesená",J119,0)</f>
        <v>0</v>
      </c>
      <c r="BH119" s="218">
        <f>IF(N119="sníž. přenesená",J119,0)</f>
        <v>0</v>
      </c>
      <c r="BI119" s="218">
        <f>IF(N119="nulová",J119,0)</f>
        <v>0</v>
      </c>
      <c r="BJ119" s="25" t="s">
        <v>25</v>
      </c>
      <c r="BK119" s="218">
        <f>ROUND(I119*H119,2)</f>
        <v>0</v>
      </c>
      <c r="BL119" s="25" t="s">
        <v>266</v>
      </c>
      <c r="BM119" s="25" t="s">
        <v>748</v>
      </c>
    </row>
    <row r="120" spans="2:65" s="1" customFormat="1" ht="22.5" customHeight="1">
      <c r="B120" s="43"/>
      <c r="C120" s="274" t="s">
        <v>383</v>
      </c>
      <c r="D120" s="274" t="s">
        <v>297</v>
      </c>
      <c r="E120" s="275" t="s">
        <v>1148</v>
      </c>
      <c r="F120" s="276" t="s">
        <v>1067</v>
      </c>
      <c r="G120" s="277" t="s">
        <v>374</v>
      </c>
      <c r="H120" s="278">
        <v>10</v>
      </c>
      <c r="I120" s="279"/>
      <c r="J120" s="280">
        <f>ROUND(I120*H120,2)</f>
        <v>0</v>
      </c>
      <c r="K120" s="276" t="s">
        <v>84</v>
      </c>
      <c r="L120" s="281"/>
      <c r="M120" s="282" t="s">
        <v>84</v>
      </c>
      <c r="N120" s="283" t="s">
        <v>56</v>
      </c>
      <c r="O120" s="44"/>
      <c r="P120" s="216">
        <f>O120*H120</f>
        <v>0</v>
      </c>
      <c r="Q120" s="216">
        <v>0</v>
      </c>
      <c r="R120" s="216">
        <f>Q120*H120</f>
        <v>0</v>
      </c>
      <c r="S120" s="216">
        <v>0</v>
      </c>
      <c r="T120" s="217">
        <f>S120*H120</f>
        <v>0</v>
      </c>
      <c r="AR120" s="25" t="s">
        <v>475</v>
      </c>
      <c r="AT120" s="25" t="s">
        <v>297</v>
      </c>
      <c r="AU120" s="25" t="s">
        <v>25</v>
      </c>
      <c r="AY120" s="25" t="s">
        <v>173</v>
      </c>
      <c r="BE120" s="218">
        <f>IF(N120="základní",J120,0)</f>
        <v>0</v>
      </c>
      <c r="BF120" s="218">
        <f>IF(N120="snížená",J120,0)</f>
        <v>0</v>
      </c>
      <c r="BG120" s="218">
        <f>IF(N120="zákl. přenesená",J120,0)</f>
        <v>0</v>
      </c>
      <c r="BH120" s="218">
        <f>IF(N120="sníž. přenesená",J120,0)</f>
        <v>0</v>
      </c>
      <c r="BI120" s="218">
        <f>IF(N120="nulová",J120,0)</f>
        <v>0</v>
      </c>
      <c r="BJ120" s="25" t="s">
        <v>25</v>
      </c>
      <c r="BK120" s="218">
        <f>ROUND(I120*H120,2)</f>
        <v>0</v>
      </c>
      <c r="BL120" s="25" t="s">
        <v>266</v>
      </c>
      <c r="BM120" s="25" t="s">
        <v>758</v>
      </c>
    </row>
    <row r="121" spans="2:65" s="1" customFormat="1" ht="22.5" customHeight="1">
      <c r="B121" s="43"/>
      <c r="C121" s="274" t="s">
        <v>9</v>
      </c>
      <c r="D121" s="274" t="s">
        <v>297</v>
      </c>
      <c r="E121" s="275" t="s">
        <v>1149</v>
      </c>
      <c r="F121" s="276" t="s">
        <v>1150</v>
      </c>
      <c r="G121" s="277" t="s">
        <v>1017</v>
      </c>
      <c r="H121" s="278">
        <v>9</v>
      </c>
      <c r="I121" s="279"/>
      <c r="J121" s="280">
        <f>ROUND(I121*H121,2)</f>
        <v>0</v>
      </c>
      <c r="K121" s="276" t="s">
        <v>84</v>
      </c>
      <c r="L121" s="281"/>
      <c r="M121" s="282" t="s">
        <v>84</v>
      </c>
      <c r="N121" s="283" t="s">
        <v>56</v>
      </c>
      <c r="O121" s="44"/>
      <c r="P121" s="216">
        <f>O121*H121</f>
        <v>0</v>
      </c>
      <c r="Q121" s="216">
        <v>0</v>
      </c>
      <c r="R121" s="216">
        <f>Q121*H121</f>
        <v>0</v>
      </c>
      <c r="S121" s="216">
        <v>0</v>
      </c>
      <c r="T121" s="217">
        <f>S121*H121</f>
        <v>0</v>
      </c>
      <c r="AR121" s="25" t="s">
        <v>475</v>
      </c>
      <c r="AT121" s="25" t="s">
        <v>297</v>
      </c>
      <c r="AU121" s="25" t="s">
        <v>25</v>
      </c>
      <c r="AY121" s="25" t="s">
        <v>173</v>
      </c>
      <c r="BE121" s="218">
        <f>IF(N121="základní",J121,0)</f>
        <v>0</v>
      </c>
      <c r="BF121" s="218">
        <f>IF(N121="snížená",J121,0)</f>
        <v>0</v>
      </c>
      <c r="BG121" s="218">
        <f>IF(N121="zákl. přenesená",J121,0)</f>
        <v>0</v>
      </c>
      <c r="BH121" s="218">
        <f>IF(N121="sníž. přenesená",J121,0)</f>
        <v>0</v>
      </c>
      <c r="BI121" s="218">
        <f>IF(N121="nulová",J121,0)</f>
        <v>0</v>
      </c>
      <c r="BJ121" s="25" t="s">
        <v>25</v>
      </c>
      <c r="BK121" s="218">
        <f>ROUND(I121*H121,2)</f>
        <v>0</v>
      </c>
      <c r="BL121" s="25" t="s">
        <v>266</v>
      </c>
      <c r="BM121" s="25" t="s">
        <v>796</v>
      </c>
    </row>
    <row r="122" spans="2:63" s="11" customFormat="1" ht="37.35" customHeight="1">
      <c r="B122" s="190"/>
      <c r="C122" s="191"/>
      <c r="D122" s="204" t="s">
        <v>85</v>
      </c>
      <c r="E122" s="287" t="s">
        <v>1151</v>
      </c>
      <c r="F122" s="287" t="s">
        <v>1069</v>
      </c>
      <c r="G122" s="191"/>
      <c r="H122" s="191"/>
      <c r="I122" s="194"/>
      <c r="J122" s="288">
        <f>BK122</f>
        <v>0</v>
      </c>
      <c r="K122" s="191"/>
      <c r="L122" s="196"/>
      <c r="M122" s="197"/>
      <c r="N122" s="198"/>
      <c r="O122" s="198"/>
      <c r="P122" s="199">
        <f>SUM(P123:P125)</f>
        <v>0</v>
      </c>
      <c r="Q122" s="198"/>
      <c r="R122" s="199">
        <f>SUM(R123:R125)</f>
        <v>0</v>
      </c>
      <c r="S122" s="198"/>
      <c r="T122" s="200">
        <f>SUM(T123:T125)</f>
        <v>0</v>
      </c>
      <c r="AR122" s="201" t="s">
        <v>94</v>
      </c>
      <c r="AT122" s="202" t="s">
        <v>85</v>
      </c>
      <c r="AU122" s="202" t="s">
        <v>86</v>
      </c>
      <c r="AY122" s="201" t="s">
        <v>173</v>
      </c>
      <c r="BK122" s="203">
        <f>SUM(BK123:BK125)</f>
        <v>0</v>
      </c>
    </row>
    <row r="123" spans="2:65" s="1" customFormat="1" ht="22.5" customHeight="1">
      <c r="B123" s="43"/>
      <c r="C123" s="274" t="s">
        <v>394</v>
      </c>
      <c r="D123" s="274" t="s">
        <v>297</v>
      </c>
      <c r="E123" s="275" t="s">
        <v>1152</v>
      </c>
      <c r="F123" s="276" t="s">
        <v>1071</v>
      </c>
      <c r="G123" s="277" t="s">
        <v>1017</v>
      </c>
      <c r="H123" s="278">
        <v>38</v>
      </c>
      <c r="I123" s="279"/>
      <c r="J123" s="280">
        <f>ROUND(I123*H123,2)</f>
        <v>0</v>
      </c>
      <c r="K123" s="276" t="s">
        <v>84</v>
      </c>
      <c r="L123" s="281"/>
      <c r="M123" s="282" t="s">
        <v>84</v>
      </c>
      <c r="N123" s="283" t="s">
        <v>56</v>
      </c>
      <c r="O123" s="44"/>
      <c r="P123" s="216">
        <f>O123*H123</f>
        <v>0</v>
      </c>
      <c r="Q123" s="216">
        <v>0</v>
      </c>
      <c r="R123" s="216">
        <f>Q123*H123</f>
        <v>0</v>
      </c>
      <c r="S123" s="216">
        <v>0</v>
      </c>
      <c r="T123" s="217">
        <f>S123*H123</f>
        <v>0</v>
      </c>
      <c r="AR123" s="25" t="s">
        <v>475</v>
      </c>
      <c r="AT123" s="25" t="s">
        <v>297</v>
      </c>
      <c r="AU123" s="25" t="s">
        <v>25</v>
      </c>
      <c r="AY123" s="25" t="s">
        <v>173</v>
      </c>
      <c r="BE123" s="218">
        <f>IF(N123="základní",J123,0)</f>
        <v>0</v>
      </c>
      <c r="BF123" s="218">
        <f>IF(N123="snížená",J123,0)</f>
        <v>0</v>
      </c>
      <c r="BG123" s="218">
        <f>IF(N123="zákl. přenesená",J123,0)</f>
        <v>0</v>
      </c>
      <c r="BH123" s="218">
        <f>IF(N123="sníž. přenesená",J123,0)</f>
        <v>0</v>
      </c>
      <c r="BI123" s="218">
        <f>IF(N123="nulová",J123,0)</f>
        <v>0</v>
      </c>
      <c r="BJ123" s="25" t="s">
        <v>25</v>
      </c>
      <c r="BK123" s="218">
        <f>ROUND(I123*H123,2)</f>
        <v>0</v>
      </c>
      <c r="BL123" s="25" t="s">
        <v>266</v>
      </c>
      <c r="BM123" s="25" t="s">
        <v>823</v>
      </c>
    </row>
    <row r="124" spans="2:65" s="1" customFormat="1" ht="22.5" customHeight="1">
      <c r="B124" s="43"/>
      <c r="C124" s="274" t="s">
        <v>402</v>
      </c>
      <c r="D124" s="274" t="s">
        <v>297</v>
      </c>
      <c r="E124" s="275" t="s">
        <v>1153</v>
      </c>
      <c r="F124" s="276" t="s">
        <v>1073</v>
      </c>
      <c r="G124" s="277" t="s">
        <v>1017</v>
      </c>
      <c r="H124" s="278">
        <v>3</v>
      </c>
      <c r="I124" s="279"/>
      <c r="J124" s="280">
        <f>ROUND(I124*H124,2)</f>
        <v>0</v>
      </c>
      <c r="K124" s="276" t="s">
        <v>84</v>
      </c>
      <c r="L124" s="281"/>
      <c r="M124" s="282" t="s">
        <v>84</v>
      </c>
      <c r="N124" s="283" t="s">
        <v>56</v>
      </c>
      <c r="O124" s="44"/>
      <c r="P124" s="216">
        <f>O124*H124</f>
        <v>0</v>
      </c>
      <c r="Q124" s="216">
        <v>0</v>
      </c>
      <c r="R124" s="216">
        <f>Q124*H124</f>
        <v>0</v>
      </c>
      <c r="S124" s="216">
        <v>0</v>
      </c>
      <c r="T124" s="217">
        <f>S124*H124</f>
        <v>0</v>
      </c>
      <c r="AR124" s="25" t="s">
        <v>475</v>
      </c>
      <c r="AT124" s="25" t="s">
        <v>297</v>
      </c>
      <c r="AU124" s="25" t="s">
        <v>25</v>
      </c>
      <c r="AY124" s="25" t="s">
        <v>173</v>
      </c>
      <c r="BE124" s="218">
        <f>IF(N124="základní",J124,0)</f>
        <v>0</v>
      </c>
      <c r="BF124" s="218">
        <f>IF(N124="snížená",J124,0)</f>
        <v>0</v>
      </c>
      <c r="BG124" s="218">
        <f>IF(N124="zákl. přenesená",J124,0)</f>
        <v>0</v>
      </c>
      <c r="BH124" s="218">
        <f>IF(N124="sníž. přenesená",J124,0)</f>
        <v>0</v>
      </c>
      <c r="BI124" s="218">
        <f>IF(N124="nulová",J124,0)</f>
        <v>0</v>
      </c>
      <c r="BJ124" s="25" t="s">
        <v>25</v>
      </c>
      <c r="BK124" s="218">
        <f>ROUND(I124*H124,2)</f>
        <v>0</v>
      </c>
      <c r="BL124" s="25" t="s">
        <v>266</v>
      </c>
      <c r="BM124" s="25" t="s">
        <v>831</v>
      </c>
    </row>
    <row r="125" spans="2:65" s="1" customFormat="1" ht="22.5" customHeight="1">
      <c r="B125" s="43"/>
      <c r="C125" s="274" t="s">
        <v>407</v>
      </c>
      <c r="D125" s="274" t="s">
        <v>297</v>
      </c>
      <c r="E125" s="275" t="s">
        <v>1154</v>
      </c>
      <c r="F125" s="276" t="s">
        <v>1075</v>
      </c>
      <c r="G125" s="277" t="s">
        <v>1017</v>
      </c>
      <c r="H125" s="278">
        <v>2</v>
      </c>
      <c r="I125" s="279"/>
      <c r="J125" s="280">
        <f>ROUND(I125*H125,2)</f>
        <v>0</v>
      </c>
      <c r="K125" s="276" t="s">
        <v>84</v>
      </c>
      <c r="L125" s="281"/>
      <c r="M125" s="282" t="s">
        <v>84</v>
      </c>
      <c r="N125" s="283" t="s">
        <v>56</v>
      </c>
      <c r="O125" s="44"/>
      <c r="P125" s="216">
        <f>O125*H125</f>
        <v>0</v>
      </c>
      <c r="Q125" s="216">
        <v>0</v>
      </c>
      <c r="R125" s="216">
        <f>Q125*H125</f>
        <v>0</v>
      </c>
      <c r="S125" s="216">
        <v>0</v>
      </c>
      <c r="T125" s="217">
        <f>S125*H125</f>
        <v>0</v>
      </c>
      <c r="AR125" s="25" t="s">
        <v>475</v>
      </c>
      <c r="AT125" s="25" t="s">
        <v>297</v>
      </c>
      <c r="AU125" s="25" t="s">
        <v>25</v>
      </c>
      <c r="AY125" s="25" t="s">
        <v>173</v>
      </c>
      <c r="BE125" s="218">
        <f>IF(N125="základní",J125,0)</f>
        <v>0</v>
      </c>
      <c r="BF125" s="218">
        <f>IF(N125="snížená",J125,0)</f>
        <v>0</v>
      </c>
      <c r="BG125" s="218">
        <f>IF(N125="zákl. přenesená",J125,0)</f>
        <v>0</v>
      </c>
      <c r="BH125" s="218">
        <f>IF(N125="sníž. přenesená",J125,0)</f>
        <v>0</v>
      </c>
      <c r="BI125" s="218">
        <f>IF(N125="nulová",J125,0)</f>
        <v>0</v>
      </c>
      <c r="BJ125" s="25" t="s">
        <v>25</v>
      </c>
      <c r="BK125" s="218">
        <f>ROUND(I125*H125,2)</f>
        <v>0</v>
      </c>
      <c r="BL125" s="25" t="s">
        <v>266</v>
      </c>
      <c r="BM125" s="25" t="s">
        <v>841</v>
      </c>
    </row>
    <row r="126" spans="2:63" s="11" customFormat="1" ht="37.35" customHeight="1">
      <c r="B126" s="190"/>
      <c r="C126" s="191"/>
      <c r="D126" s="204" t="s">
        <v>85</v>
      </c>
      <c r="E126" s="287" t="s">
        <v>1155</v>
      </c>
      <c r="F126" s="287" t="s">
        <v>1077</v>
      </c>
      <c r="G126" s="191"/>
      <c r="H126" s="191"/>
      <c r="I126" s="194"/>
      <c r="J126" s="288">
        <f>BK126</f>
        <v>0</v>
      </c>
      <c r="K126" s="191"/>
      <c r="L126" s="196"/>
      <c r="M126" s="197"/>
      <c r="N126" s="198"/>
      <c r="O126" s="198"/>
      <c r="P126" s="199">
        <f>P127</f>
        <v>0</v>
      </c>
      <c r="Q126" s="198"/>
      <c r="R126" s="199">
        <f>R127</f>
        <v>0</v>
      </c>
      <c r="S126" s="198"/>
      <c r="T126" s="200">
        <f>T127</f>
        <v>0</v>
      </c>
      <c r="AR126" s="201" t="s">
        <v>94</v>
      </c>
      <c r="AT126" s="202" t="s">
        <v>85</v>
      </c>
      <c r="AU126" s="202" t="s">
        <v>86</v>
      </c>
      <c r="AY126" s="201" t="s">
        <v>173</v>
      </c>
      <c r="BK126" s="203">
        <f>BK127</f>
        <v>0</v>
      </c>
    </row>
    <row r="127" spans="2:65" s="1" customFormat="1" ht="22.5" customHeight="1">
      <c r="B127" s="43"/>
      <c r="C127" s="274" t="s">
        <v>411</v>
      </c>
      <c r="D127" s="274" t="s">
        <v>297</v>
      </c>
      <c r="E127" s="275" t="s">
        <v>1156</v>
      </c>
      <c r="F127" s="276" t="s">
        <v>1079</v>
      </c>
      <c r="G127" s="277" t="s">
        <v>206</v>
      </c>
      <c r="H127" s="278">
        <v>0.4</v>
      </c>
      <c r="I127" s="279"/>
      <c r="J127" s="280">
        <f>ROUND(I127*H127,2)</f>
        <v>0</v>
      </c>
      <c r="K127" s="276" t="s">
        <v>84</v>
      </c>
      <c r="L127" s="281"/>
      <c r="M127" s="282" t="s">
        <v>84</v>
      </c>
      <c r="N127" s="283" t="s">
        <v>56</v>
      </c>
      <c r="O127" s="44"/>
      <c r="P127" s="216">
        <f>O127*H127</f>
        <v>0</v>
      </c>
      <c r="Q127" s="216">
        <v>0</v>
      </c>
      <c r="R127" s="216">
        <f>Q127*H127</f>
        <v>0</v>
      </c>
      <c r="S127" s="216">
        <v>0</v>
      </c>
      <c r="T127" s="217">
        <f>S127*H127</f>
        <v>0</v>
      </c>
      <c r="AR127" s="25" t="s">
        <v>475</v>
      </c>
      <c r="AT127" s="25" t="s">
        <v>297</v>
      </c>
      <c r="AU127" s="25" t="s">
        <v>25</v>
      </c>
      <c r="AY127" s="25" t="s">
        <v>173</v>
      </c>
      <c r="BE127" s="218">
        <f>IF(N127="základní",J127,0)</f>
        <v>0</v>
      </c>
      <c r="BF127" s="218">
        <f>IF(N127="snížená",J127,0)</f>
        <v>0</v>
      </c>
      <c r="BG127" s="218">
        <f>IF(N127="zákl. přenesená",J127,0)</f>
        <v>0</v>
      </c>
      <c r="BH127" s="218">
        <f>IF(N127="sníž. přenesená",J127,0)</f>
        <v>0</v>
      </c>
      <c r="BI127" s="218">
        <f>IF(N127="nulová",J127,0)</f>
        <v>0</v>
      </c>
      <c r="BJ127" s="25" t="s">
        <v>25</v>
      </c>
      <c r="BK127" s="218">
        <f>ROUND(I127*H127,2)</f>
        <v>0</v>
      </c>
      <c r="BL127" s="25" t="s">
        <v>266</v>
      </c>
      <c r="BM127" s="25" t="s">
        <v>1157</v>
      </c>
    </row>
    <row r="128" spans="2:63" s="11" customFormat="1" ht="37.35" customHeight="1">
      <c r="B128" s="190"/>
      <c r="C128" s="191"/>
      <c r="D128" s="204" t="s">
        <v>85</v>
      </c>
      <c r="E128" s="287" t="s">
        <v>1158</v>
      </c>
      <c r="F128" s="287" t="s">
        <v>1081</v>
      </c>
      <c r="G128" s="191"/>
      <c r="H128" s="191"/>
      <c r="I128" s="194"/>
      <c r="J128" s="288">
        <f>BK128</f>
        <v>0</v>
      </c>
      <c r="K128" s="191"/>
      <c r="L128" s="196"/>
      <c r="M128" s="197"/>
      <c r="N128" s="198"/>
      <c r="O128" s="198"/>
      <c r="P128" s="199">
        <f>P129</f>
        <v>0</v>
      </c>
      <c r="Q128" s="198"/>
      <c r="R128" s="199">
        <f>R129</f>
        <v>0</v>
      </c>
      <c r="S128" s="198"/>
      <c r="T128" s="200">
        <f>T129</f>
        <v>0</v>
      </c>
      <c r="AR128" s="201" t="s">
        <v>94</v>
      </c>
      <c r="AT128" s="202" t="s">
        <v>85</v>
      </c>
      <c r="AU128" s="202" t="s">
        <v>86</v>
      </c>
      <c r="AY128" s="201" t="s">
        <v>173</v>
      </c>
      <c r="BK128" s="203">
        <f>BK129</f>
        <v>0</v>
      </c>
    </row>
    <row r="129" spans="2:65" s="1" customFormat="1" ht="22.5" customHeight="1">
      <c r="B129" s="43"/>
      <c r="C129" s="274" t="s">
        <v>418</v>
      </c>
      <c r="D129" s="274" t="s">
        <v>297</v>
      </c>
      <c r="E129" s="275" t="s">
        <v>1159</v>
      </c>
      <c r="F129" s="276" t="s">
        <v>1160</v>
      </c>
      <c r="G129" s="277" t="s">
        <v>1017</v>
      </c>
      <c r="H129" s="278">
        <v>1</v>
      </c>
      <c r="I129" s="279"/>
      <c r="J129" s="280">
        <f>ROUND(I129*H129,2)</f>
        <v>0</v>
      </c>
      <c r="K129" s="276" t="s">
        <v>84</v>
      </c>
      <c r="L129" s="281"/>
      <c r="M129" s="282" t="s">
        <v>84</v>
      </c>
      <c r="N129" s="283" t="s">
        <v>56</v>
      </c>
      <c r="O129" s="44"/>
      <c r="P129" s="216">
        <f>O129*H129</f>
        <v>0</v>
      </c>
      <c r="Q129" s="216">
        <v>0</v>
      </c>
      <c r="R129" s="216">
        <f>Q129*H129</f>
        <v>0</v>
      </c>
      <c r="S129" s="216">
        <v>0</v>
      </c>
      <c r="T129" s="217">
        <f>S129*H129</f>
        <v>0</v>
      </c>
      <c r="AR129" s="25" t="s">
        <v>475</v>
      </c>
      <c r="AT129" s="25" t="s">
        <v>297</v>
      </c>
      <c r="AU129" s="25" t="s">
        <v>25</v>
      </c>
      <c r="AY129" s="25" t="s">
        <v>173</v>
      </c>
      <c r="BE129" s="218">
        <f>IF(N129="základní",J129,0)</f>
        <v>0</v>
      </c>
      <c r="BF129" s="218">
        <f>IF(N129="snížená",J129,0)</f>
        <v>0</v>
      </c>
      <c r="BG129" s="218">
        <f>IF(N129="zákl. přenesená",J129,0)</f>
        <v>0</v>
      </c>
      <c r="BH129" s="218">
        <f>IF(N129="sníž. přenesená",J129,0)</f>
        <v>0</v>
      </c>
      <c r="BI129" s="218">
        <f>IF(N129="nulová",J129,0)</f>
        <v>0</v>
      </c>
      <c r="BJ129" s="25" t="s">
        <v>25</v>
      </c>
      <c r="BK129" s="218">
        <f>ROUND(I129*H129,2)</f>
        <v>0</v>
      </c>
      <c r="BL129" s="25" t="s">
        <v>266</v>
      </c>
      <c r="BM129" s="25" t="s">
        <v>860</v>
      </c>
    </row>
    <row r="130" spans="2:63" s="11" customFormat="1" ht="37.35" customHeight="1">
      <c r="B130" s="190"/>
      <c r="C130" s="191"/>
      <c r="D130" s="204" t="s">
        <v>85</v>
      </c>
      <c r="E130" s="287" t="s">
        <v>1161</v>
      </c>
      <c r="F130" s="287" t="s">
        <v>1162</v>
      </c>
      <c r="G130" s="191"/>
      <c r="H130" s="191"/>
      <c r="I130" s="194"/>
      <c r="J130" s="288">
        <f>BK130</f>
        <v>0</v>
      </c>
      <c r="K130" s="191"/>
      <c r="L130" s="196"/>
      <c r="M130" s="197"/>
      <c r="N130" s="198"/>
      <c r="O130" s="198"/>
      <c r="P130" s="199">
        <f>P131</f>
        <v>0</v>
      </c>
      <c r="Q130" s="198"/>
      <c r="R130" s="199">
        <f>R131</f>
        <v>0</v>
      </c>
      <c r="S130" s="198"/>
      <c r="T130" s="200">
        <f>T131</f>
        <v>0</v>
      </c>
      <c r="AR130" s="201" t="s">
        <v>94</v>
      </c>
      <c r="AT130" s="202" t="s">
        <v>85</v>
      </c>
      <c r="AU130" s="202" t="s">
        <v>86</v>
      </c>
      <c r="AY130" s="201" t="s">
        <v>173</v>
      </c>
      <c r="BK130" s="203">
        <f>BK131</f>
        <v>0</v>
      </c>
    </row>
    <row r="131" spans="2:65" s="1" customFormat="1" ht="22.5" customHeight="1">
      <c r="B131" s="43"/>
      <c r="C131" s="274" t="s">
        <v>425</v>
      </c>
      <c r="D131" s="274" t="s">
        <v>297</v>
      </c>
      <c r="E131" s="275" t="s">
        <v>1163</v>
      </c>
      <c r="F131" s="276" t="s">
        <v>1100</v>
      </c>
      <c r="G131" s="277" t="s">
        <v>1017</v>
      </c>
      <c r="H131" s="278">
        <v>390</v>
      </c>
      <c r="I131" s="279"/>
      <c r="J131" s="280">
        <f>ROUND(I131*H131,2)</f>
        <v>0</v>
      </c>
      <c r="K131" s="276" t="s">
        <v>84</v>
      </c>
      <c r="L131" s="281"/>
      <c r="M131" s="282" t="s">
        <v>84</v>
      </c>
      <c r="N131" s="294" t="s">
        <v>56</v>
      </c>
      <c r="O131" s="291"/>
      <c r="P131" s="292">
        <f>O131*H131</f>
        <v>0</v>
      </c>
      <c r="Q131" s="292">
        <v>0</v>
      </c>
      <c r="R131" s="292">
        <f>Q131*H131</f>
        <v>0</v>
      </c>
      <c r="S131" s="292">
        <v>0</v>
      </c>
      <c r="T131" s="293">
        <f>S131*H131</f>
        <v>0</v>
      </c>
      <c r="AR131" s="25" t="s">
        <v>475</v>
      </c>
      <c r="AT131" s="25" t="s">
        <v>297</v>
      </c>
      <c r="AU131" s="25" t="s">
        <v>25</v>
      </c>
      <c r="AY131" s="25" t="s">
        <v>173</v>
      </c>
      <c r="BE131" s="218">
        <f>IF(N131="základní",J131,0)</f>
        <v>0</v>
      </c>
      <c r="BF131" s="218">
        <f>IF(N131="snížená",J131,0)</f>
        <v>0</v>
      </c>
      <c r="BG131" s="218">
        <f>IF(N131="zákl. přenesená",J131,0)</f>
        <v>0</v>
      </c>
      <c r="BH131" s="218">
        <f>IF(N131="sníž. přenesená",J131,0)</f>
        <v>0</v>
      </c>
      <c r="BI131" s="218">
        <f>IF(N131="nulová",J131,0)</f>
        <v>0</v>
      </c>
      <c r="BJ131" s="25" t="s">
        <v>25</v>
      </c>
      <c r="BK131" s="218">
        <f>ROUND(I131*H131,2)</f>
        <v>0</v>
      </c>
      <c r="BL131" s="25" t="s">
        <v>266</v>
      </c>
      <c r="BM131" s="25" t="s">
        <v>35</v>
      </c>
    </row>
    <row r="132" spans="2:12" s="1" customFormat="1" ht="6.95" customHeight="1">
      <c r="B132" s="58"/>
      <c r="C132" s="59"/>
      <c r="D132" s="59"/>
      <c r="E132" s="59"/>
      <c r="F132" s="59"/>
      <c r="G132" s="59"/>
      <c r="H132" s="59"/>
      <c r="I132" s="151"/>
      <c r="J132" s="59"/>
      <c r="K132" s="59"/>
      <c r="L132" s="63"/>
    </row>
  </sheetData>
  <sheetProtection algorithmName="SHA-512" hashValue="DDpNjwIFUjbJV8sDLbPQgq4xoz7aCMOzCsR9ycxoTZ8JGkDCvkRX/H3T0YpD3xnJzJcJynFUr5N4h7EIq88U8g==" saltValue="nfuiFNyw02WOwb1b1GCK3g==" spinCount="100000" sheet="1" objects="1" scenarios="1" formatCells="0" formatColumns="0" formatRows="0" sort="0" autoFilter="0"/>
  <autoFilter ref="C92:K131"/>
  <mergeCells count="12">
    <mergeCell ref="E83:H83"/>
    <mergeCell ref="E85:H85"/>
    <mergeCell ref="E7:H7"/>
    <mergeCell ref="E9:H9"/>
    <mergeCell ref="E11:H11"/>
    <mergeCell ref="E26:H26"/>
    <mergeCell ref="E47:H47"/>
    <mergeCell ref="G1:H1"/>
    <mergeCell ref="L2:V2"/>
    <mergeCell ref="E49:H49"/>
    <mergeCell ref="E51:H51"/>
    <mergeCell ref="E81:H81"/>
  </mergeCells>
  <hyperlinks>
    <hyperlink ref="F1:G1" location="C2" display="1) Krycí list soupisu"/>
    <hyperlink ref="G1:H1" location="C58" display="2) Rekapitulace"/>
    <hyperlink ref="J1" location="C9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134</v>
      </c>
      <c r="G1" s="415" t="s">
        <v>135</v>
      </c>
      <c r="H1" s="415"/>
      <c r="I1" s="126"/>
      <c r="J1" s="125" t="s">
        <v>136</v>
      </c>
      <c r="K1" s="124" t="s">
        <v>137</v>
      </c>
      <c r="L1" s="125" t="s">
        <v>138</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73"/>
      <c r="M2" s="373"/>
      <c r="N2" s="373"/>
      <c r="O2" s="373"/>
      <c r="P2" s="373"/>
      <c r="Q2" s="373"/>
      <c r="R2" s="373"/>
      <c r="S2" s="373"/>
      <c r="T2" s="373"/>
      <c r="U2" s="373"/>
      <c r="V2" s="373"/>
      <c r="AT2" s="25" t="s">
        <v>116</v>
      </c>
    </row>
    <row r="3" spans="2:46" ht="6.95" customHeight="1">
      <c r="B3" s="26"/>
      <c r="C3" s="27"/>
      <c r="D3" s="27"/>
      <c r="E3" s="27"/>
      <c r="F3" s="27"/>
      <c r="G3" s="27"/>
      <c r="H3" s="27"/>
      <c r="I3" s="127"/>
      <c r="J3" s="27"/>
      <c r="K3" s="28"/>
      <c r="AT3" s="25" t="s">
        <v>94</v>
      </c>
    </row>
    <row r="4" spans="2:46" ht="36.95" customHeight="1">
      <c r="B4" s="29"/>
      <c r="C4" s="30"/>
      <c r="D4" s="31" t="s">
        <v>139</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22.5" customHeight="1">
      <c r="B7" s="29"/>
      <c r="C7" s="30"/>
      <c r="D7" s="30"/>
      <c r="E7" s="416" t="str">
        <f>'Rekapitulace stavby'!K6</f>
        <v>Sklad posypového materiálu SÚS Seč - Etapa 1</v>
      </c>
      <c r="F7" s="422"/>
      <c r="G7" s="422"/>
      <c r="H7" s="422"/>
      <c r="I7" s="128"/>
      <c r="J7" s="30"/>
      <c r="K7" s="32"/>
    </row>
    <row r="8" spans="2:11" ht="15">
      <c r="B8" s="29"/>
      <c r="C8" s="30"/>
      <c r="D8" s="38" t="s">
        <v>140</v>
      </c>
      <c r="E8" s="30"/>
      <c r="F8" s="30"/>
      <c r="G8" s="30"/>
      <c r="H8" s="30"/>
      <c r="I8" s="128"/>
      <c r="J8" s="30"/>
      <c r="K8" s="32"/>
    </row>
    <row r="9" spans="2:11" s="1" customFormat="1" ht="22.5" customHeight="1">
      <c r="B9" s="43"/>
      <c r="C9" s="44"/>
      <c r="D9" s="44"/>
      <c r="E9" s="416" t="s">
        <v>999</v>
      </c>
      <c r="F9" s="417"/>
      <c r="G9" s="417"/>
      <c r="H9" s="417"/>
      <c r="I9" s="129"/>
      <c r="J9" s="44"/>
      <c r="K9" s="47"/>
    </row>
    <row r="10" spans="2:11" s="1" customFormat="1" ht="15">
      <c r="B10" s="43"/>
      <c r="C10" s="44"/>
      <c r="D10" s="38" t="s">
        <v>142</v>
      </c>
      <c r="E10" s="44"/>
      <c r="F10" s="44"/>
      <c r="G10" s="44"/>
      <c r="H10" s="44"/>
      <c r="I10" s="129"/>
      <c r="J10" s="44"/>
      <c r="K10" s="47"/>
    </row>
    <row r="11" spans="2:11" s="1" customFormat="1" ht="36.95" customHeight="1">
      <c r="B11" s="43"/>
      <c r="C11" s="44"/>
      <c r="D11" s="44"/>
      <c r="E11" s="418" t="s">
        <v>1164</v>
      </c>
      <c r="F11" s="417"/>
      <c r="G11" s="417"/>
      <c r="H11" s="417"/>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8" t="s">
        <v>21</v>
      </c>
      <c r="E13" s="44"/>
      <c r="F13" s="36" t="s">
        <v>84</v>
      </c>
      <c r="G13" s="44"/>
      <c r="H13" s="44"/>
      <c r="I13" s="130" t="s">
        <v>23</v>
      </c>
      <c r="J13" s="36" t="s">
        <v>84</v>
      </c>
      <c r="K13" s="47"/>
    </row>
    <row r="14" spans="2:11" s="1" customFormat="1" ht="14.45" customHeight="1">
      <c r="B14" s="43"/>
      <c r="C14" s="44"/>
      <c r="D14" s="38" t="s">
        <v>26</v>
      </c>
      <c r="E14" s="44"/>
      <c r="F14" s="36" t="s">
        <v>27</v>
      </c>
      <c r="G14" s="44"/>
      <c r="H14" s="44"/>
      <c r="I14" s="130" t="s">
        <v>28</v>
      </c>
      <c r="J14" s="131" t="str">
        <f>'Rekapitulace stavby'!AN8</f>
        <v>28.2.2017</v>
      </c>
      <c r="K14" s="47"/>
    </row>
    <row r="15" spans="2:11" s="1" customFormat="1" ht="10.9" customHeight="1">
      <c r="B15" s="43"/>
      <c r="C15" s="44"/>
      <c r="D15" s="44"/>
      <c r="E15" s="44"/>
      <c r="F15" s="44"/>
      <c r="G15" s="44"/>
      <c r="H15" s="44"/>
      <c r="I15" s="129"/>
      <c r="J15" s="44"/>
      <c r="K15" s="47"/>
    </row>
    <row r="16" spans="2:11" s="1" customFormat="1" ht="14.45" customHeight="1">
      <c r="B16" s="43"/>
      <c r="C16" s="44"/>
      <c r="D16" s="38" t="s">
        <v>36</v>
      </c>
      <c r="E16" s="44"/>
      <c r="F16" s="44"/>
      <c r="G16" s="44"/>
      <c r="H16" s="44"/>
      <c r="I16" s="130" t="s">
        <v>37</v>
      </c>
      <c r="J16" s="36" t="s">
        <v>38</v>
      </c>
      <c r="K16" s="47"/>
    </row>
    <row r="17" spans="2:11" s="1" customFormat="1" ht="18" customHeight="1">
      <c r="B17" s="43"/>
      <c r="C17" s="44"/>
      <c r="D17" s="44"/>
      <c r="E17" s="36" t="s">
        <v>39</v>
      </c>
      <c r="F17" s="44"/>
      <c r="G17" s="44"/>
      <c r="H17" s="44"/>
      <c r="I17" s="130" t="s">
        <v>40</v>
      </c>
      <c r="J17" s="36" t="s">
        <v>41</v>
      </c>
      <c r="K17" s="47"/>
    </row>
    <row r="18" spans="2:11" s="1" customFormat="1" ht="6.95" customHeight="1">
      <c r="B18" s="43"/>
      <c r="C18" s="44"/>
      <c r="D18" s="44"/>
      <c r="E18" s="44"/>
      <c r="F18" s="44"/>
      <c r="G18" s="44"/>
      <c r="H18" s="44"/>
      <c r="I18" s="129"/>
      <c r="J18" s="44"/>
      <c r="K18" s="47"/>
    </row>
    <row r="19" spans="2:11" s="1" customFormat="1" ht="14.45" customHeight="1">
      <c r="B19" s="43"/>
      <c r="C19" s="44"/>
      <c r="D19" s="38" t="s">
        <v>42</v>
      </c>
      <c r="E19" s="44"/>
      <c r="F19" s="44"/>
      <c r="G19" s="44"/>
      <c r="H19" s="44"/>
      <c r="I19" s="130" t="s">
        <v>37</v>
      </c>
      <c r="J19" s="36" t="str">
        <f>IF('Rekapitulace stavby'!AN13="Vyplň údaj","",IF('Rekapitulace stavby'!AN13="","",'Rekapitulace stavby'!AN13))</f>
        <v/>
      </c>
      <c r="K19" s="47"/>
    </row>
    <row r="20" spans="2:11" s="1" customFormat="1" ht="18" customHeight="1">
      <c r="B20" s="43"/>
      <c r="C20" s="44"/>
      <c r="D20" s="44"/>
      <c r="E20" s="36" t="str">
        <f>IF('Rekapitulace stavby'!E14="Vyplň údaj","",IF('Rekapitulace stavby'!E14="","",'Rekapitulace stavby'!E14))</f>
        <v/>
      </c>
      <c r="F20" s="44"/>
      <c r="G20" s="44"/>
      <c r="H20" s="44"/>
      <c r="I20" s="130" t="s">
        <v>40</v>
      </c>
      <c r="J20" s="36"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8" t="s">
        <v>44</v>
      </c>
      <c r="E22" s="44"/>
      <c r="F22" s="44"/>
      <c r="G22" s="44"/>
      <c r="H22" s="44"/>
      <c r="I22" s="130" t="s">
        <v>37</v>
      </c>
      <c r="J22" s="36" t="s">
        <v>45</v>
      </c>
      <c r="K22" s="47"/>
    </row>
    <row r="23" spans="2:11" s="1" customFormat="1" ht="18" customHeight="1">
      <c r="B23" s="43"/>
      <c r="C23" s="44"/>
      <c r="D23" s="44"/>
      <c r="E23" s="36" t="s">
        <v>46</v>
      </c>
      <c r="F23" s="44"/>
      <c r="G23" s="44"/>
      <c r="H23" s="44"/>
      <c r="I23" s="130" t="s">
        <v>40</v>
      </c>
      <c r="J23" s="36" t="s">
        <v>47</v>
      </c>
      <c r="K23" s="47"/>
    </row>
    <row r="24" spans="2:11" s="1" customFormat="1" ht="6.95" customHeight="1">
      <c r="B24" s="43"/>
      <c r="C24" s="44"/>
      <c r="D24" s="44"/>
      <c r="E24" s="44"/>
      <c r="F24" s="44"/>
      <c r="G24" s="44"/>
      <c r="H24" s="44"/>
      <c r="I24" s="129"/>
      <c r="J24" s="44"/>
      <c r="K24" s="47"/>
    </row>
    <row r="25" spans="2:11" s="1" customFormat="1" ht="14.45" customHeight="1">
      <c r="B25" s="43"/>
      <c r="C25" s="44"/>
      <c r="D25" s="38" t="s">
        <v>49</v>
      </c>
      <c r="E25" s="44"/>
      <c r="F25" s="44"/>
      <c r="G25" s="44"/>
      <c r="H25" s="44"/>
      <c r="I25" s="129"/>
      <c r="J25" s="44"/>
      <c r="K25" s="47"/>
    </row>
    <row r="26" spans="2:11" s="7" customFormat="1" ht="22.5" customHeight="1">
      <c r="B26" s="133"/>
      <c r="C26" s="134"/>
      <c r="D26" s="134"/>
      <c r="E26" s="411" t="s">
        <v>84</v>
      </c>
      <c r="F26" s="411"/>
      <c r="G26" s="411"/>
      <c r="H26" s="411"/>
      <c r="I26" s="135"/>
      <c r="J26" s="134"/>
      <c r="K26" s="136"/>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7"/>
      <c r="J28" s="87"/>
      <c r="K28" s="138"/>
    </row>
    <row r="29" spans="2:11" s="1" customFormat="1" ht="25.35" customHeight="1">
      <c r="B29" s="43"/>
      <c r="C29" s="44"/>
      <c r="D29" s="139" t="s">
        <v>51</v>
      </c>
      <c r="E29" s="44"/>
      <c r="F29" s="44"/>
      <c r="G29" s="44"/>
      <c r="H29" s="44"/>
      <c r="I29" s="129"/>
      <c r="J29" s="140">
        <f>ROUND(J83,2)</f>
        <v>0</v>
      </c>
      <c r="K29" s="47"/>
    </row>
    <row r="30" spans="2:11" s="1" customFormat="1" ht="6.95" customHeight="1">
      <c r="B30" s="43"/>
      <c r="C30" s="44"/>
      <c r="D30" s="87"/>
      <c r="E30" s="87"/>
      <c r="F30" s="87"/>
      <c r="G30" s="87"/>
      <c r="H30" s="87"/>
      <c r="I30" s="137"/>
      <c r="J30" s="87"/>
      <c r="K30" s="138"/>
    </row>
    <row r="31" spans="2:11" s="1" customFormat="1" ht="14.45" customHeight="1">
      <c r="B31" s="43"/>
      <c r="C31" s="44"/>
      <c r="D31" s="44"/>
      <c r="E31" s="44"/>
      <c r="F31" s="48" t="s">
        <v>53</v>
      </c>
      <c r="G31" s="44"/>
      <c r="H31" s="44"/>
      <c r="I31" s="141" t="s">
        <v>52</v>
      </c>
      <c r="J31" s="48" t="s">
        <v>54</v>
      </c>
      <c r="K31" s="47"/>
    </row>
    <row r="32" spans="2:11" s="1" customFormat="1" ht="14.45" customHeight="1">
      <c r="B32" s="43"/>
      <c r="C32" s="44"/>
      <c r="D32" s="51" t="s">
        <v>55</v>
      </c>
      <c r="E32" s="51" t="s">
        <v>56</v>
      </c>
      <c r="F32" s="142">
        <f>ROUND(SUM(BE83:BE100),2)</f>
        <v>0</v>
      </c>
      <c r="G32" s="44"/>
      <c r="H32" s="44"/>
      <c r="I32" s="143">
        <v>0.21</v>
      </c>
      <c r="J32" s="142">
        <f>ROUND(ROUND((SUM(BE83:BE100)),2)*I32,2)</f>
        <v>0</v>
      </c>
      <c r="K32" s="47"/>
    </row>
    <row r="33" spans="2:11" s="1" customFormat="1" ht="14.45" customHeight="1">
      <c r="B33" s="43"/>
      <c r="C33" s="44"/>
      <c r="D33" s="44"/>
      <c r="E33" s="51" t="s">
        <v>57</v>
      </c>
      <c r="F33" s="142">
        <f>ROUND(SUM(BF83:BF100),2)</f>
        <v>0</v>
      </c>
      <c r="G33" s="44"/>
      <c r="H33" s="44"/>
      <c r="I33" s="143">
        <v>0.15</v>
      </c>
      <c r="J33" s="142">
        <f>ROUND(ROUND((SUM(BF83:BF100)),2)*I33,2)</f>
        <v>0</v>
      </c>
      <c r="K33" s="47"/>
    </row>
    <row r="34" spans="2:11" s="1" customFormat="1" ht="14.45" customHeight="1" hidden="1">
      <c r="B34" s="43"/>
      <c r="C34" s="44"/>
      <c r="D34" s="44"/>
      <c r="E34" s="51" t="s">
        <v>58</v>
      </c>
      <c r="F34" s="142">
        <f>ROUND(SUM(BG83:BG100),2)</f>
        <v>0</v>
      </c>
      <c r="G34" s="44"/>
      <c r="H34" s="44"/>
      <c r="I34" s="143">
        <v>0.21</v>
      </c>
      <c r="J34" s="142">
        <v>0</v>
      </c>
      <c r="K34" s="47"/>
    </row>
    <row r="35" spans="2:11" s="1" customFormat="1" ht="14.45" customHeight="1" hidden="1">
      <c r="B35" s="43"/>
      <c r="C35" s="44"/>
      <c r="D35" s="44"/>
      <c r="E35" s="51" t="s">
        <v>59</v>
      </c>
      <c r="F35" s="142">
        <f>ROUND(SUM(BH83:BH100),2)</f>
        <v>0</v>
      </c>
      <c r="G35" s="44"/>
      <c r="H35" s="44"/>
      <c r="I35" s="143">
        <v>0.15</v>
      </c>
      <c r="J35" s="142">
        <v>0</v>
      </c>
      <c r="K35" s="47"/>
    </row>
    <row r="36" spans="2:11" s="1" customFormat="1" ht="14.45" customHeight="1" hidden="1">
      <c r="B36" s="43"/>
      <c r="C36" s="44"/>
      <c r="D36" s="44"/>
      <c r="E36" s="51" t="s">
        <v>60</v>
      </c>
      <c r="F36" s="142">
        <f>ROUND(SUM(BI83:BI100),2)</f>
        <v>0</v>
      </c>
      <c r="G36" s="44"/>
      <c r="H36" s="44"/>
      <c r="I36" s="143">
        <v>0</v>
      </c>
      <c r="J36" s="142">
        <v>0</v>
      </c>
      <c r="K36" s="47"/>
    </row>
    <row r="37" spans="2:11" s="1" customFormat="1" ht="6.95" customHeight="1">
      <c r="B37" s="43"/>
      <c r="C37" s="44"/>
      <c r="D37" s="44"/>
      <c r="E37" s="44"/>
      <c r="F37" s="44"/>
      <c r="G37" s="44"/>
      <c r="H37" s="44"/>
      <c r="I37" s="129"/>
      <c r="J37" s="44"/>
      <c r="K37" s="47"/>
    </row>
    <row r="38" spans="2:11" s="1" customFormat="1" ht="25.35" customHeight="1">
      <c r="B38" s="43"/>
      <c r="C38" s="144"/>
      <c r="D38" s="145" t="s">
        <v>61</v>
      </c>
      <c r="E38" s="81"/>
      <c r="F38" s="81"/>
      <c r="G38" s="146" t="s">
        <v>62</v>
      </c>
      <c r="H38" s="147" t="s">
        <v>63</v>
      </c>
      <c r="I38" s="148"/>
      <c r="J38" s="149">
        <f>SUM(J29:J36)</f>
        <v>0</v>
      </c>
      <c r="K38" s="150"/>
    </row>
    <row r="39" spans="2:11" s="1" customFormat="1" ht="14.45" customHeight="1">
      <c r="B39" s="58"/>
      <c r="C39" s="59"/>
      <c r="D39" s="59"/>
      <c r="E39" s="59"/>
      <c r="F39" s="59"/>
      <c r="G39" s="59"/>
      <c r="H39" s="59"/>
      <c r="I39" s="151"/>
      <c r="J39" s="59"/>
      <c r="K39" s="60"/>
    </row>
    <row r="43" spans="2:11" s="1" customFormat="1" ht="6.95" customHeight="1">
      <c r="B43" s="152"/>
      <c r="C43" s="153"/>
      <c r="D43" s="153"/>
      <c r="E43" s="153"/>
      <c r="F43" s="153"/>
      <c r="G43" s="153"/>
      <c r="H43" s="153"/>
      <c r="I43" s="154"/>
      <c r="J43" s="153"/>
      <c r="K43" s="155"/>
    </row>
    <row r="44" spans="2:11" s="1" customFormat="1" ht="36.95" customHeight="1">
      <c r="B44" s="43"/>
      <c r="C44" s="31" t="s">
        <v>145</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8" t="s">
        <v>18</v>
      </c>
      <c r="D46" s="44"/>
      <c r="E46" s="44"/>
      <c r="F46" s="44"/>
      <c r="G46" s="44"/>
      <c r="H46" s="44"/>
      <c r="I46" s="129"/>
      <c r="J46" s="44"/>
      <c r="K46" s="47"/>
    </row>
    <row r="47" spans="2:11" s="1" customFormat="1" ht="22.5" customHeight="1">
      <c r="B47" s="43"/>
      <c r="C47" s="44"/>
      <c r="D47" s="44"/>
      <c r="E47" s="416" t="str">
        <f>E7</f>
        <v>Sklad posypového materiálu SÚS Seč - Etapa 1</v>
      </c>
      <c r="F47" s="422"/>
      <c r="G47" s="422"/>
      <c r="H47" s="422"/>
      <c r="I47" s="129"/>
      <c r="J47" s="44"/>
      <c r="K47" s="47"/>
    </row>
    <row r="48" spans="2:11" ht="15">
      <c r="B48" s="29"/>
      <c r="C48" s="38" t="s">
        <v>140</v>
      </c>
      <c r="D48" s="30"/>
      <c r="E48" s="30"/>
      <c r="F48" s="30"/>
      <c r="G48" s="30"/>
      <c r="H48" s="30"/>
      <c r="I48" s="128"/>
      <c r="J48" s="30"/>
      <c r="K48" s="32"/>
    </row>
    <row r="49" spans="2:11" s="1" customFormat="1" ht="22.5" customHeight="1">
      <c r="B49" s="43"/>
      <c r="C49" s="44"/>
      <c r="D49" s="44"/>
      <c r="E49" s="416" t="s">
        <v>999</v>
      </c>
      <c r="F49" s="417"/>
      <c r="G49" s="417"/>
      <c r="H49" s="417"/>
      <c r="I49" s="129"/>
      <c r="J49" s="44"/>
      <c r="K49" s="47"/>
    </row>
    <row r="50" spans="2:11" s="1" customFormat="1" ht="14.45" customHeight="1">
      <c r="B50" s="43"/>
      <c r="C50" s="38" t="s">
        <v>142</v>
      </c>
      <c r="D50" s="44"/>
      <c r="E50" s="44"/>
      <c r="F50" s="44"/>
      <c r="G50" s="44"/>
      <c r="H50" s="44"/>
      <c r="I50" s="129"/>
      <c r="J50" s="44"/>
      <c r="K50" s="47"/>
    </row>
    <row r="51" spans="2:11" s="1" customFormat="1" ht="23.25" customHeight="1">
      <c r="B51" s="43"/>
      <c r="C51" s="44"/>
      <c r="D51" s="44"/>
      <c r="E51" s="418" t="str">
        <f>E11</f>
        <v>SO-EL.3 - hromosvod montáž</v>
      </c>
      <c r="F51" s="417"/>
      <c r="G51" s="417"/>
      <c r="H51" s="417"/>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8" t="s">
        <v>26</v>
      </c>
      <c r="D53" s="44"/>
      <c r="E53" s="44"/>
      <c r="F53" s="36" t="str">
        <f>F14</f>
        <v>Seč</v>
      </c>
      <c r="G53" s="44"/>
      <c r="H53" s="44"/>
      <c r="I53" s="130" t="s">
        <v>28</v>
      </c>
      <c r="J53" s="131" t="str">
        <f>IF(J14="","",J14)</f>
        <v>28.2.2017</v>
      </c>
      <c r="K53" s="47"/>
    </row>
    <row r="54" spans="2:11" s="1" customFormat="1" ht="6.95" customHeight="1">
      <c r="B54" s="43"/>
      <c r="C54" s="44"/>
      <c r="D54" s="44"/>
      <c r="E54" s="44"/>
      <c r="F54" s="44"/>
      <c r="G54" s="44"/>
      <c r="H54" s="44"/>
      <c r="I54" s="129"/>
      <c r="J54" s="44"/>
      <c r="K54" s="47"/>
    </row>
    <row r="55" spans="2:11" s="1" customFormat="1" ht="15">
      <c r="B55" s="43"/>
      <c r="C55" s="38" t="s">
        <v>36</v>
      </c>
      <c r="D55" s="44"/>
      <c r="E55" s="44"/>
      <c r="F55" s="36" t="str">
        <f>E17</f>
        <v>Správa a údržba silnic Plzeňského kraje, p.o.</v>
      </c>
      <c r="G55" s="44"/>
      <c r="H55" s="44"/>
      <c r="I55" s="130" t="s">
        <v>44</v>
      </c>
      <c r="J55" s="36" t="str">
        <f>E23</f>
        <v>projectstudio8 s.r.o.</v>
      </c>
      <c r="K55" s="47"/>
    </row>
    <row r="56" spans="2:11" s="1" customFormat="1" ht="14.45" customHeight="1">
      <c r="B56" s="43"/>
      <c r="C56" s="38" t="s">
        <v>42</v>
      </c>
      <c r="D56" s="44"/>
      <c r="E56" s="44"/>
      <c r="F56" s="36" t="str">
        <f>IF(E20="","",E20)</f>
        <v/>
      </c>
      <c r="G56" s="44"/>
      <c r="H56" s="44"/>
      <c r="I56" s="129"/>
      <c r="J56" s="44"/>
      <c r="K56" s="47"/>
    </row>
    <row r="57" spans="2:11" s="1" customFormat="1" ht="10.35" customHeight="1">
      <c r="B57" s="43"/>
      <c r="C57" s="44"/>
      <c r="D57" s="44"/>
      <c r="E57" s="44"/>
      <c r="F57" s="44"/>
      <c r="G57" s="44"/>
      <c r="H57" s="44"/>
      <c r="I57" s="129"/>
      <c r="J57" s="44"/>
      <c r="K57" s="47"/>
    </row>
    <row r="58" spans="2:11" s="1" customFormat="1" ht="29.25" customHeight="1">
      <c r="B58" s="43"/>
      <c r="C58" s="156" t="s">
        <v>146</v>
      </c>
      <c r="D58" s="144"/>
      <c r="E58" s="144"/>
      <c r="F58" s="144"/>
      <c r="G58" s="144"/>
      <c r="H58" s="144"/>
      <c r="I58" s="157"/>
      <c r="J58" s="158" t="s">
        <v>147</v>
      </c>
      <c r="K58" s="159"/>
    </row>
    <row r="59" spans="2:11" s="1" customFormat="1" ht="10.35" customHeight="1">
      <c r="B59" s="43"/>
      <c r="C59" s="44"/>
      <c r="D59" s="44"/>
      <c r="E59" s="44"/>
      <c r="F59" s="44"/>
      <c r="G59" s="44"/>
      <c r="H59" s="44"/>
      <c r="I59" s="129"/>
      <c r="J59" s="44"/>
      <c r="K59" s="47"/>
    </row>
    <row r="60" spans="2:47" s="1" customFormat="1" ht="29.25" customHeight="1">
      <c r="B60" s="43"/>
      <c r="C60" s="160" t="s">
        <v>148</v>
      </c>
      <c r="D60" s="44"/>
      <c r="E60" s="44"/>
      <c r="F60" s="44"/>
      <c r="G60" s="44"/>
      <c r="H60" s="44"/>
      <c r="I60" s="129"/>
      <c r="J60" s="140">
        <f>J83</f>
        <v>0</v>
      </c>
      <c r="K60" s="47"/>
      <c r="AU60" s="25" t="s">
        <v>149</v>
      </c>
    </row>
    <row r="61" spans="2:11" s="8" customFormat="1" ht="24.95" customHeight="1">
      <c r="B61" s="161"/>
      <c r="C61" s="162"/>
      <c r="D61" s="163" t="s">
        <v>1165</v>
      </c>
      <c r="E61" s="164"/>
      <c r="F61" s="164"/>
      <c r="G61" s="164"/>
      <c r="H61" s="164"/>
      <c r="I61" s="165"/>
      <c r="J61" s="166">
        <f>J84</f>
        <v>0</v>
      </c>
      <c r="K61" s="167"/>
    </row>
    <row r="62" spans="2:11" s="1" customFormat="1" ht="21.75" customHeight="1">
      <c r="B62" s="43"/>
      <c r="C62" s="44"/>
      <c r="D62" s="44"/>
      <c r="E62" s="44"/>
      <c r="F62" s="44"/>
      <c r="G62" s="44"/>
      <c r="H62" s="44"/>
      <c r="I62" s="129"/>
      <c r="J62" s="44"/>
      <c r="K62" s="47"/>
    </row>
    <row r="63" spans="2:11" s="1" customFormat="1" ht="6.95" customHeight="1">
      <c r="B63" s="58"/>
      <c r="C63" s="59"/>
      <c r="D63" s="59"/>
      <c r="E63" s="59"/>
      <c r="F63" s="59"/>
      <c r="G63" s="59"/>
      <c r="H63" s="59"/>
      <c r="I63" s="151"/>
      <c r="J63" s="59"/>
      <c r="K63" s="60"/>
    </row>
    <row r="67" spans="2:12" s="1" customFormat="1" ht="6.95" customHeight="1">
      <c r="B67" s="61"/>
      <c r="C67" s="62"/>
      <c r="D67" s="62"/>
      <c r="E67" s="62"/>
      <c r="F67" s="62"/>
      <c r="G67" s="62"/>
      <c r="H67" s="62"/>
      <c r="I67" s="154"/>
      <c r="J67" s="62"/>
      <c r="K67" s="62"/>
      <c r="L67" s="63"/>
    </row>
    <row r="68" spans="2:12" s="1" customFormat="1" ht="36.95" customHeight="1">
      <c r="B68" s="43"/>
      <c r="C68" s="64" t="s">
        <v>157</v>
      </c>
      <c r="D68" s="65"/>
      <c r="E68" s="65"/>
      <c r="F68" s="65"/>
      <c r="G68" s="65"/>
      <c r="H68" s="65"/>
      <c r="I68" s="175"/>
      <c r="J68" s="65"/>
      <c r="K68" s="65"/>
      <c r="L68" s="63"/>
    </row>
    <row r="69" spans="2:12" s="1" customFormat="1" ht="6.95" customHeight="1">
      <c r="B69" s="43"/>
      <c r="C69" s="65"/>
      <c r="D69" s="65"/>
      <c r="E69" s="65"/>
      <c r="F69" s="65"/>
      <c r="G69" s="65"/>
      <c r="H69" s="65"/>
      <c r="I69" s="175"/>
      <c r="J69" s="65"/>
      <c r="K69" s="65"/>
      <c r="L69" s="63"/>
    </row>
    <row r="70" spans="2:12" s="1" customFormat="1" ht="14.45" customHeight="1">
      <c r="B70" s="43"/>
      <c r="C70" s="67" t="s">
        <v>18</v>
      </c>
      <c r="D70" s="65"/>
      <c r="E70" s="65"/>
      <c r="F70" s="65"/>
      <c r="G70" s="65"/>
      <c r="H70" s="65"/>
      <c r="I70" s="175"/>
      <c r="J70" s="65"/>
      <c r="K70" s="65"/>
      <c r="L70" s="63"/>
    </row>
    <row r="71" spans="2:12" s="1" customFormat="1" ht="22.5" customHeight="1">
      <c r="B71" s="43"/>
      <c r="C71" s="65"/>
      <c r="D71" s="65"/>
      <c r="E71" s="419" t="str">
        <f>E7</f>
        <v>Sklad posypového materiálu SÚS Seč - Etapa 1</v>
      </c>
      <c r="F71" s="420"/>
      <c r="G71" s="420"/>
      <c r="H71" s="420"/>
      <c r="I71" s="175"/>
      <c r="J71" s="65"/>
      <c r="K71" s="65"/>
      <c r="L71" s="63"/>
    </row>
    <row r="72" spans="2:12" ht="15">
      <c r="B72" s="29"/>
      <c r="C72" s="67" t="s">
        <v>140</v>
      </c>
      <c r="D72" s="176"/>
      <c r="E72" s="176"/>
      <c r="F72" s="176"/>
      <c r="G72" s="176"/>
      <c r="H72" s="176"/>
      <c r="J72" s="176"/>
      <c r="K72" s="176"/>
      <c r="L72" s="177"/>
    </row>
    <row r="73" spans="2:12" s="1" customFormat="1" ht="22.5" customHeight="1">
      <c r="B73" s="43"/>
      <c r="C73" s="65"/>
      <c r="D73" s="65"/>
      <c r="E73" s="419" t="s">
        <v>999</v>
      </c>
      <c r="F73" s="421"/>
      <c r="G73" s="421"/>
      <c r="H73" s="421"/>
      <c r="I73" s="175"/>
      <c r="J73" s="65"/>
      <c r="K73" s="65"/>
      <c r="L73" s="63"/>
    </row>
    <row r="74" spans="2:12" s="1" customFormat="1" ht="14.45" customHeight="1">
      <c r="B74" s="43"/>
      <c r="C74" s="67" t="s">
        <v>142</v>
      </c>
      <c r="D74" s="65"/>
      <c r="E74" s="65"/>
      <c r="F74" s="65"/>
      <c r="G74" s="65"/>
      <c r="H74" s="65"/>
      <c r="I74" s="175"/>
      <c r="J74" s="65"/>
      <c r="K74" s="65"/>
      <c r="L74" s="63"/>
    </row>
    <row r="75" spans="2:12" s="1" customFormat="1" ht="23.25" customHeight="1">
      <c r="B75" s="43"/>
      <c r="C75" s="65"/>
      <c r="D75" s="65"/>
      <c r="E75" s="383" t="str">
        <f>E11</f>
        <v>SO-EL.3 - hromosvod montáž</v>
      </c>
      <c r="F75" s="421"/>
      <c r="G75" s="421"/>
      <c r="H75" s="421"/>
      <c r="I75" s="175"/>
      <c r="J75" s="65"/>
      <c r="K75" s="65"/>
      <c r="L75" s="63"/>
    </row>
    <row r="76" spans="2:12" s="1" customFormat="1" ht="6.95" customHeight="1">
      <c r="B76" s="43"/>
      <c r="C76" s="65"/>
      <c r="D76" s="65"/>
      <c r="E76" s="65"/>
      <c r="F76" s="65"/>
      <c r="G76" s="65"/>
      <c r="H76" s="65"/>
      <c r="I76" s="175"/>
      <c r="J76" s="65"/>
      <c r="K76" s="65"/>
      <c r="L76" s="63"/>
    </row>
    <row r="77" spans="2:12" s="1" customFormat="1" ht="18" customHeight="1">
      <c r="B77" s="43"/>
      <c r="C77" s="67" t="s">
        <v>26</v>
      </c>
      <c r="D77" s="65"/>
      <c r="E77" s="65"/>
      <c r="F77" s="178" t="str">
        <f>F14</f>
        <v>Seč</v>
      </c>
      <c r="G77" s="65"/>
      <c r="H77" s="65"/>
      <c r="I77" s="179" t="s">
        <v>28</v>
      </c>
      <c r="J77" s="75" t="str">
        <f>IF(J14="","",J14)</f>
        <v>28.2.2017</v>
      </c>
      <c r="K77" s="65"/>
      <c r="L77" s="63"/>
    </row>
    <row r="78" spans="2:12" s="1" customFormat="1" ht="6.95" customHeight="1">
      <c r="B78" s="43"/>
      <c r="C78" s="65"/>
      <c r="D78" s="65"/>
      <c r="E78" s="65"/>
      <c r="F78" s="65"/>
      <c r="G78" s="65"/>
      <c r="H78" s="65"/>
      <c r="I78" s="175"/>
      <c r="J78" s="65"/>
      <c r="K78" s="65"/>
      <c r="L78" s="63"/>
    </row>
    <row r="79" spans="2:12" s="1" customFormat="1" ht="15">
      <c r="B79" s="43"/>
      <c r="C79" s="67" t="s">
        <v>36</v>
      </c>
      <c r="D79" s="65"/>
      <c r="E79" s="65"/>
      <c r="F79" s="178" t="str">
        <f>E17</f>
        <v>Správa a údržba silnic Plzeňského kraje, p.o.</v>
      </c>
      <c r="G79" s="65"/>
      <c r="H79" s="65"/>
      <c r="I79" s="179" t="s">
        <v>44</v>
      </c>
      <c r="J79" s="178" t="str">
        <f>E23</f>
        <v>projectstudio8 s.r.o.</v>
      </c>
      <c r="K79" s="65"/>
      <c r="L79" s="63"/>
    </row>
    <row r="80" spans="2:12" s="1" customFormat="1" ht="14.45" customHeight="1">
      <c r="B80" s="43"/>
      <c r="C80" s="67" t="s">
        <v>42</v>
      </c>
      <c r="D80" s="65"/>
      <c r="E80" s="65"/>
      <c r="F80" s="178" t="str">
        <f>IF(E20="","",E20)</f>
        <v/>
      </c>
      <c r="G80" s="65"/>
      <c r="H80" s="65"/>
      <c r="I80" s="175"/>
      <c r="J80" s="65"/>
      <c r="K80" s="65"/>
      <c r="L80" s="63"/>
    </row>
    <row r="81" spans="2:12" s="1" customFormat="1" ht="10.35" customHeight="1">
      <c r="B81" s="43"/>
      <c r="C81" s="65"/>
      <c r="D81" s="65"/>
      <c r="E81" s="65"/>
      <c r="F81" s="65"/>
      <c r="G81" s="65"/>
      <c r="H81" s="65"/>
      <c r="I81" s="175"/>
      <c r="J81" s="65"/>
      <c r="K81" s="65"/>
      <c r="L81" s="63"/>
    </row>
    <row r="82" spans="2:20" s="10" customFormat="1" ht="29.25" customHeight="1">
      <c r="B82" s="180"/>
      <c r="C82" s="181" t="s">
        <v>158</v>
      </c>
      <c r="D82" s="182" t="s">
        <v>70</v>
      </c>
      <c r="E82" s="182" t="s">
        <v>66</v>
      </c>
      <c r="F82" s="182" t="s">
        <v>159</v>
      </c>
      <c r="G82" s="182" t="s">
        <v>160</v>
      </c>
      <c r="H82" s="182" t="s">
        <v>161</v>
      </c>
      <c r="I82" s="183" t="s">
        <v>162</v>
      </c>
      <c r="J82" s="182" t="s">
        <v>147</v>
      </c>
      <c r="K82" s="184" t="s">
        <v>163</v>
      </c>
      <c r="L82" s="185"/>
      <c r="M82" s="83" t="s">
        <v>164</v>
      </c>
      <c r="N82" s="84" t="s">
        <v>55</v>
      </c>
      <c r="O82" s="84" t="s">
        <v>165</v>
      </c>
      <c r="P82" s="84" t="s">
        <v>166</v>
      </c>
      <c r="Q82" s="84" t="s">
        <v>167</v>
      </c>
      <c r="R82" s="84" t="s">
        <v>168</v>
      </c>
      <c r="S82" s="84" t="s">
        <v>169</v>
      </c>
      <c r="T82" s="85" t="s">
        <v>170</v>
      </c>
    </row>
    <row r="83" spans="2:63" s="1" customFormat="1" ht="29.25" customHeight="1">
      <c r="B83" s="43"/>
      <c r="C83" s="89" t="s">
        <v>148</v>
      </c>
      <c r="D83" s="65"/>
      <c r="E83" s="65"/>
      <c r="F83" s="65"/>
      <c r="G83" s="65"/>
      <c r="H83" s="65"/>
      <c r="I83" s="175"/>
      <c r="J83" s="186">
        <f>BK83</f>
        <v>0</v>
      </c>
      <c r="K83" s="65"/>
      <c r="L83" s="63"/>
      <c r="M83" s="86"/>
      <c r="N83" s="87"/>
      <c r="O83" s="87"/>
      <c r="P83" s="187">
        <f>P84</f>
        <v>0</v>
      </c>
      <c r="Q83" s="87"/>
      <c r="R83" s="187">
        <f>R84</f>
        <v>0</v>
      </c>
      <c r="S83" s="87"/>
      <c r="T83" s="188">
        <f>T84</f>
        <v>0</v>
      </c>
      <c r="AT83" s="25" t="s">
        <v>85</v>
      </c>
      <c r="AU83" s="25" t="s">
        <v>149</v>
      </c>
      <c r="BK83" s="189">
        <f>BK84</f>
        <v>0</v>
      </c>
    </row>
    <row r="84" spans="2:63" s="11" customFormat="1" ht="37.35" customHeight="1">
      <c r="B84" s="190"/>
      <c r="C84" s="191"/>
      <c r="D84" s="204" t="s">
        <v>85</v>
      </c>
      <c r="E84" s="287" t="s">
        <v>1166</v>
      </c>
      <c r="F84" s="287" t="s">
        <v>1167</v>
      </c>
      <c r="G84" s="191"/>
      <c r="H84" s="191"/>
      <c r="I84" s="194"/>
      <c r="J84" s="288">
        <f>BK84</f>
        <v>0</v>
      </c>
      <c r="K84" s="191"/>
      <c r="L84" s="196"/>
      <c r="M84" s="197"/>
      <c r="N84" s="198"/>
      <c r="O84" s="198"/>
      <c r="P84" s="199">
        <f>SUM(P85:P100)</f>
        <v>0</v>
      </c>
      <c r="Q84" s="198"/>
      <c r="R84" s="199">
        <f>SUM(R85:R100)</f>
        <v>0</v>
      </c>
      <c r="S84" s="198"/>
      <c r="T84" s="200">
        <f>SUM(T85:T100)</f>
        <v>0</v>
      </c>
      <c r="AR84" s="201" t="s">
        <v>94</v>
      </c>
      <c r="AT84" s="202" t="s">
        <v>85</v>
      </c>
      <c r="AU84" s="202" t="s">
        <v>86</v>
      </c>
      <c r="AY84" s="201" t="s">
        <v>173</v>
      </c>
      <c r="BK84" s="203">
        <f>SUM(BK85:BK100)</f>
        <v>0</v>
      </c>
    </row>
    <row r="85" spans="2:65" s="1" customFormat="1" ht="22.5" customHeight="1">
      <c r="B85" s="43"/>
      <c r="C85" s="207" t="s">
        <v>25</v>
      </c>
      <c r="D85" s="207" t="s">
        <v>175</v>
      </c>
      <c r="E85" s="208" t="s">
        <v>1168</v>
      </c>
      <c r="F85" s="209" t="s">
        <v>1169</v>
      </c>
      <c r="G85" s="210" t="s">
        <v>374</v>
      </c>
      <c r="H85" s="211">
        <v>145</v>
      </c>
      <c r="I85" s="212"/>
      <c r="J85" s="213">
        <f aca="true" t="shared" si="0" ref="J85:J100">ROUND(I85*H85,2)</f>
        <v>0</v>
      </c>
      <c r="K85" s="209" t="s">
        <v>84</v>
      </c>
      <c r="L85" s="63"/>
      <c r="M85" s="214" t="s">
        <v>84</v>
      </c>
      <c r="N85" s="215" t="s">
        <v>56</v>
      </c>
      <c r="O85" s="44"/>
      <c r="P85" s="216">
        <f aca="true" t="shared" si="1" ref="P85:P100">O85*H85</f>
        <v>0</v>
      </c>
      <c r="Q85" s="216">
        <v>0</v>
      </c>
      <c r="R85" s="216">
        <f aca="true" t="shared" si="2" ref="R85:R100">Q85*H85</f>
        <v>0</v>
      </c>
      <c r="S85" s="216">
        <v>0</v>
      </c>
      <c r="T85" s="217">
        <f aca="true" t="shared" si="3" ref="T85:T100">S85*H85</f>
        <v>0</v>
      </c>
      <c r="AR85" s="25" t="s">
        <v>266</v>
      </c>
      <c r="AT85" s="25" t="s">
        <v>175</v>
      </c>
      <c r="AU85" s="25" t="s">
        <v>25</v>
      </c>
      <c r="AY85" s="25" t="s">
        <v>173</v>
      </c>
      <c r="BE85" s="218">
        <f aca="true" t="shared" si="4" ref="BE85:BE100">IF(N85="základní",J85,0)</f>
        <v>0</v>
      </c>
      <c r="BF85" s="218">
        <f aca="true" t="shared" si="5" ref="BF85:BF100">IF(N85="snížená",J85,0)</f>
        <v>0</v>
      </c>
      <c r="BG85" s="218">
        <f aca="true" t="shared" si="6" ref="BG85:BG100">IF(N85="zákl. přenesená",J85,0)</f>
        <v>0</v>
      </c>
      <c r="BH85" s="218">
        <f aca="true" t="shared" si="7" ref="BH85:BH100">IF(N85="sníž. přenesená",J85,0)</f>
        <v>0</v>
      </c>
      <c r="BI85" s="218">
        <f aca="true" t="shared" si="8" ref="BI85:BI100">IF(N85="nulová",J85,0)</f>
        <v>0</v>
      </c>
      <c r="BJ85" s="25" t="s">
        <v>25</v>
      </c>
      <c r="BK85" s="218">
        <f aca="true" t="shared" si="9" ref="BK85:BK100">ROUND(I85*H85,2)</f>
        <v>0</v>
      </c>
      <c r="BL85" s="25" t="s">
        <v>266</v>
      </c>
      <c r="BM85" s="25" t="s">
        <v>94</v>
      </c>
    </row>
    <row r="86" spans="2:65" s="1" customFormat="1" ht="22.5" customHeight="1">
      <c r="B86" s="43"/>
      <c r="C86" s="207" t="s">
        <v>94</v>
      </c>
      <c r="D86" s="207" t="s">
        <v>175</v>
      </c>
      <c r="E86" s="208" t="s">
        <v>1170</v>
      </c>
      <c r="F86" s="209" t="s">
        <v>1171</v>
      </c>
      <c r="G86" s="210" t="s">
        <v>374</v>
      </c>
      <c r="H86" s="211">
        <v>255</v>
      </c>
      <c r="I86" s="212"/>
      <c r="J86" s="213">
        <f t="shared" si="0"/>
        <v>0</v>
      </c>
      <c r="K86" s="209" t="s">
        <v>84</v>
      </c>
      <c r="L86" s="63"/>
      <c r="M86" s="214" t="s">
        <v>84</v>
      </c>
      <c r="N86" s="215" t="s">
        <v>56</v>
      </c>
      <c r="O86" s="44"/>
      <c r="P86" s="216">
        <f t="shared" si="1"/>
        <v>0</v>
      </c>
      <c r="Q86" s="216">
        <v>0</v>
      </c>
      <c r="R86" s="216">
        <f t="shared" si="2"/>
        <v>0</v>
      </c>
      <c r="S86" s="216">
        <v>0</v>
      </c>
      <c r="T86" s="217">
        <f t="shared" si="3"/>
        <v>0</v>
      </c>
      <c r="AR86" s="25" t="s">
        <v>266</v>
      </c>
      <c r="AT86" s="25" t="s">
        <v>175</v>
      </c>
      <c r="AU86" s="25" t="s">
        <v>25</v>
      </c>
      <c r="AY86" s="25" t="s">
        <v>173</v>
      </c>
      <c r="BE86" s="218">
        <f t="shared" si="4"/>
        <v>0</v>
      </c>
      <c r="BF86" s="218">
        <f t="shared" si="5"/>
        <v>0</v>
      </c>
      <c r="BG86" s="218">
        <f t="shared" si="6"/>
        <v>0</v>
      </c>
      <c r="BH86" s="218">
        <f t="shared" si="7"/>
        <v>0</v>
      </c>
      <c r="BI86" s="218">
        <f t="shared" si="8"/>
        <v>0</v>
      </c>
      <c r="BJ86" s="25" t="s">
        <v>25</v>
      </c>
      <c r="BK86" s="218">
        <f t="shared" si="9"/>
        <v>0</v>
      </c>
      <c r="BL86" s="25" t="s">
        <v>266</v>
      </c>
      <c r="BM86" s="25" t="s">
        <v>180</v>
      </c>
    </row>
    <row r="87" spans="2:65" s="1" customFormat="1" ht="22.5" customHeight="1">
      <c r="B87" s="43"/>
      <c r="C87" s="207" t="s">
        <v>189</v>
      </c>
      <c r="D87" s="207" t="s">
        <v>175</v>
      </c>
      <c r="E87" s="208" t="s">
        <v>1172</v>
      </c>
      <c r="F87" s="209" t="s">
        <v>1173</v>
      </c>
      <c r="G87" s="210" t="s">
        <v>374</v>
      </c>
      <c r="H87" s="211">
        <v>66</v>
      </c>
      <c r="I87" s="212"/>
      <c r="J87" s="213">
        <f t="shared" si="0"/>
        <v>0</v>
      </c>
      <c r="K87" s="209" t="s">
        <v>84</v>
      </c>
      <c r="L87" s="63"/>
      <c r="M87" s="214" t="s">
        <v>84</v>
      </c>
      <c r="N87" s="215" t="s">
        <v>56</v>
      </c>
      <c r="O87" s="44"/>
      <c r="P87" s="216">
        <f t="shared" si="1"/>
        <v>0</v>
      </c>
      <c r="Q87" s="216">
        <v>0</v>
      </c>
      <c r="R87" s="216">
        <f t="shared" si="2"/>
        <v>0</v>
      </c>
      <c r="S87" s="216">
        <v>0</v>
      </c>
      <c r="T87" s="217">
        <f t="shared" si="3"/>
        <v>0</v>
      </c>
      <c r="AR87" s="25" t="s">
        <v>266</v>
      </c>
      <c r="AT87" s="25" t="s">
        <v>175</v>
      </c>
      <c r="AU87" s="25" t="s">
        <v>25</v>
      </c>
      <c r="AY87" s="25" t="s">
        <v>173</v>
      </c>
      <c r="BE87" s="218">
        <f t="shared" si="4"/>
        <v>0</v>
      </c>
      <c r="BF87" s="218">
        <f t="shared" si="5"/>
        <v>0</v>
      </c>
      <c r="BG87" s="218">
        <f t="shared" si="6"/>
        <v>0</v>
      </c>
      <c r="BH87" s="218">
        <f t="shared" si="7"/>
        <v>0</v>
      </c>
      <c r="BI87" s="218">
        <f t="shared" si="8"/>
        <v>0</v>
      </c>
      <c r="BJ87" s="25" t="s">
        <v>25</v>
      </c>
      <c r="BK87" s="218">
        <f t="shared" si="9"/>
        <v>0</v>
      </c>
      <c r="BL87" s="25" t="s">
        <v>266</v>
      </c>
      <c r="BM87" s="25" t="s">
        <v>219</v>
      </c>
    </row>
    <row r="88" spans="2:65" s="1" customFormat="1" ht="22.5" customHeight="1">
      <c r="B88" s="43"/>
      <c r="C88" s="207" t="s">
        <v>180</v>
      </c>
      <c r="D88" s="207" t="s">
        <v>175</v>
      </c>
      <c r="E88" s="208" t="s">
        <v>1174</v>
      </c>
      <c r="F88" s="209" t="s">
        <v>1175</v>
      </c>
      <c r="G88" s="210" t="s">
        <v>1017</v>
      </c>
      <c r="H88" s="211">
        <v>8</v>
      </c>
      <c r="I88" s="212"/>
      <c r="J88" s="213">
        <f t="shared" si="0"/>
        <v>0</v>
      </c>
      <c r="K88" s="209" t="s">
        <v>84</v>
      </c>
      <c r="L88" s="63"/>
      <c r="M88" s="214" t="s">
        <v>84</v>
      </c>
      <c r="N88" s="215" t="s">
        <v>56</v>
      </c>
      <c r="O88" s="44"/>
      <c r="P88" s="216">
        <f t="shared" si="1"/>
        <v>0</v>
      </c>
      <c r="Q88" s="216">
        <v>0</v>
      </c>
      <c r="R88" s="216">
        <f t="shared" si="2"/>
        <v>0</v>
      </c>
      <c r="S88" s="216">
        <v>0</v>
      </c>
      <c r="T88" s="217">
        <f t="shared" si="3"/>
        <v>0</v>
      </c>
      <c r="AR88" s="25" t="s">
        <v>266</v>
      </c>
      <c r="AT88" s="25" t="s">
        <v>175</v>
      </c>
      <c r="AU88" s="25" t="s">
        <v>25</v>
      </c>
      <c r="AY88" s="25" t="s">
        <v>173</v>
      </c>
      <c r="BE88" s="218">
        <f t="shared" si="4"/>
        <v>0</v>
      </c>
      <c r="BF88" s="218">
        <f t="shared" si="5"/>
        <v>0</v>
      </c>
      <c r="BG88" s="218">
        <f t="shared" si="6"/>
        <v>0</v>
      </c>
      <c r="BH88" s="218">
        <f t="shared" si="7"/>
        <v>0</v>
      </c>
      <c r="BI88" s="218">
        <f t="shared" si="8"/>
        <v>0</v>
      </c>
      <c r="BJ88" s="25" t="s">
        <v>25</v>
      </c>
      <c r="BK88" s="218">
        <f t="shared" si="9"/>
        <v>0</v>
      </c>
      <c r="BL88" s="25" t="s">
        <v>266</v>
      </c>
      <c r="BM88" s="25" t="s">
        <v>244</v>
      </c>
    </row>
    <row r="89" spans="2:65" s="1" customFormat="1" ht="22.5" customHeight="1">
      <c r="B89" s="43"/>
      <c r="C89" s="207" t="s">
        <v>213</v>
      </c>
      <c r="D89" s="207" t="s">
        <v>175</v>
      </c>
      <c r="E89" s="208" t="s">
        <v>1176</v>
      </c>
      <c r="F89" s="209" t="s">
        <v>1177</v>
      </c>
      <c r="G89" s="210" t="s">
        <v>1017</v>
      </c>
      <c r="H89" s="211">
        <v>255</v>
      </c>
      <c r="I89" s="212"/>
      <c r="J89" s="213">
        <f t="shared" si="0"/>
        <v>0</v>
      </c>
      <c r="K89" s="209" t="s">
        <v>84</v>
      </c>
      <c r="L89" s="63"/>
      <c r="M89" s="214" t="s">
        <v>84</v>
      </c>
      <c r="N89" s="215" t="s">
        <v>56</v>
      </c>
      <c r="O89" s="44"/>
      <c r="P89" s="216">
        <f t="shared" si="1"/>
        <v>0</v>
      </c>
      <c r="Q89" s="216">
        <v>0</v>
      </c>
      <c r="R89" s="216">
        <f t="shared" si="2"/>
        <v>0</v>
      </c>
      <c r="S89" s="216">
        <v>0</v>
      </c>
      <c r="T89" s="217">
        <f t="shared" si="3"/>
        <v>0</v>
      </c>
      <c r="AR89" s="25" t="s">
        <v>266</v>
      </c>
      <c r="AT89" s="25" t="s">
        <v>175</v>
      </c>
      <c r="AU89" s="25" t="s">
        <v>25</v>
      </c>
      <c r="AY89" s="25" t="s">
        <v>173</v>
      </c>
      <c r="BE89" s="218">
        <f t="shared" si="4"/>
        <v>0</v>
      </c>
      <c r="BF89" s="218">
        <f t="shared" si="5"/>
        <v>0</v>
      </c>
      <c r="BG89" s="218">
        <f t="shared" si="6"/>
        <v>0</v>
      </c>
      <c r="BH89" s="218">
        <f t="shared" si="7"/>
        <v>0</v>
      </c>
      <c r="BI89" s="218">
        <f t="shared" si="8"/>
        <v>0</v>
      </c>
      <c r="BJ89" s="25" t="s">
        <v>25</v>
      </c>
      <c r="BK89" s="218">
        <f t="shared" si="9"/>
        <v>0</v>
      </c>
      <c r="BL89" s="25" t="s">
        <v>266</v>
      </c>
      <c r="BM89" s="25" t="s">
        <v>30</v>
      </c>
    </row>
    <row r="90" spans="2:65" s="1" customFormat="1" ht="22.5" customHeight="1">
      <c r="B90" s="43"/>
      <c r="C90" s="207" t="s">
        <v>219</v>
      </c>
      <c r="D90" s="207" t="s">
        <v>175</v>
      </c>
      <c r="E90" s="208" t="s">
        <v>1178</v>
      </c>
      <c r="F90" s="209" t="s">
        <v>1179</v>
      </c>
      <c r="G90" s="210" t="s">
        <v>1017</v>
      </c>
      <c r="H90" s="211">
        <v>8</v>
      </c>
      <c r="I90" s="212"/>
      <c r="J90" s="213">
        <f t="shared" si="0"/>
        <v>0</v>
      </c>
      <c r="K90" s="209" t="s">
        <v>84</v>
      </c>
      <c r="L90" s="63"/>
      <c r="M90" s="214" t="s">
        <v>84</v>
      </c>
      <c r="N90" s="215" t="s">
        <v>56</v>
      </c>
      <c r="O90" s="44"/>
      <c r="P90" s="216">
        <f t="shared" si="1"/>
        <v>0</v>
      </c>
      <c r="Q90" s="216">
        <v>0</v>
      </c>
      <c r="R90" s="216">
        <f t="shared" si="2"/>
        <v>0</v>
      </c>
      <c r="S90" s="216">
        <v>0</v>
      </c>
      <c r="T90" s="217">
        <f t="shared" si="3"/>
        <v>0</v>
      </c>
      <c r="AR90" s="25" t="s">
        <v>266</v>
      </c>
      <c r="AT90" s="25" t="s">
        <v>175</v>
      </c>
      <c r="AU90" s="25" t="s">
        <v>25</v>
      </c>
      <c r="AY90" s="25" t="s">
        <v>173</v>
      </c>
      <c r="BE90" s="218">
        <f t="shared" si="4"/>
        <v>0</v>
      </c>
      <c r="BF90" s="218">
        <f t="shared" si="5"/>
        <v>0</v>
      </c>
      <c r="BG90" s="218">
        <f t="shared" si="6"/>
        <v>0</v>
      </c>
      <c r="BH90" s="218">
        <f t="shared" si="7"/>
        <v>0</v>
      </c>
      <c r="BI90" s="218">
        <f t="shared" si="8"/>
        <v>0</v>
      </c>
      <c r="BJ90" s="25" t="s">
        <v>25</v>
      </c>
      <c r="BK90" s="218">
        <f t="shared" si="9"/>
        <v>0</v>
      </c>
      <c r="BL90" s="25" t="s">
        <v>266</v>
      </c>
      <c r="BM90" s="25" t="s">
        <v>352</v>
      </c>
    </row>
    <row r="91" spans="2:65" s="1" customFormat="1" ht="22.5" customHeight="1">
      <c r="B91" s="43"/>
      <c r="C91" s="207" t="s">
        <v>234</v>
      </c>
      <c r="D91" s="207" t="s">
        <v>175</v>
      </c>
      <c r="E91" s="208" t="s">
        <v>1087</v>
      </c>
      <c r="F91" s="209" t="s">
        <v>1180</v>
      </c>
      <c r="G91" s="210" t="s">
        <v>1017</v>
      </c>
      <c r="H91" s="211">
        <v>3</v>
      </c>
      <c r="I91" s="212"/>
      <c r="J91" s="213">
        <f t="shared" si="0"/>
        <v>0</v>
      </c>
      <c r="K91" s="209" t="s">
        <v>84</v>
      </c>
      <c r="L91" s="63"/>
      <c r="M91" s="214" t="s">
        <v>84</v>
      </c>
      <c r="N91" s="215" t="s">
        <v>56</v>
      </c>
      <c r="O91" s="44"/>
      <c r="P91" s="216">
        <f t="shared" si="1"/>
        <v>0</v>
      </c>
      <c r="Q91" s="216">
        <v>0</v>
      </c>
      <c r="R91" s="216">
        <f t="shared" si="2"/>
        <v>0</v>
      </c>
      <c r="S91" s="216">
        <v>0</v>
      </c>
      <c r="T91" s="217">
        <f t="shared" si="3"/>
        <v>0</v>
      </c>
      <c r="AR91" s="25" t="s">
        <v>266</v>
      </c>
      <c r="AT91" s="25" t="s">
        <v>175</v>
      </c>
      <c r="AU91" s="25" t="s">
        <v>25</v>
      </c>
      <c r="AY91" s="25" t="s">
        <v>173</v>
      </c>
      <c r="BE91" s="218">
        <f t="shared" si="4"/>
        <v>0</v>
      </c>
      <c r="BF91" s="218">
        <f t="shared" si="5"/>
        <v>0</v>
      </c>
      <c r="BG91" s="218">
        <f t="shared" si="6"/>
        <v>0</v>
      </c>
      <c r="BH91" s="218">
        <f t="shared" si="7"/>
        <v>0</v>
      </c>
      <c r="BI91" s="218">
        <f t="shared" si="8"/>
        <v>0</v>
      </c>
      <c r="BJ91" s="25" t="s">
        <v>25</v>
      </c>
      <c r="BK91" s="218">
        <f t="shared" si="9"/>
        <v>0</v>
      </c>
      <c r="BL91" s="25" t="s">
        <v>266</v>
      </c>
      <c r="BM91" s="25" t="s">
        <v>266</v>
      </c>
    </row>
    <row r="92" spans="2:65" s="1" customFormat="1" ht="22.5" customHeight="1">
      <c r="B92" s="43"/>
      <c r="C92" s="207" t="s">
        <v>244</v>
      </c>
      <c r="D92" s="207" t="s">
        <v>175</v>
      </c>
      <c r="E92" s="208" t="s">
        <v>1181</v>
      </c>
      <c r="F92" s="209" t="s">
        <v>1182</v>
      </c>
      <c r="G92" s="210" t="s">
        <v>1017</v>
      </c>
      <c r="H92" s="211">
        <v>8</v>
      </c>
      <c r="I92" s="212"/>
      <c r="J92" s="213">
        <f t="shared" si="0"/>
        <v>0</v>
      </c>
      <c r="K92" s="209" t="s">
        <v>84</v>
      </c>
      <c r="L92" s="63"/>
      <c r="M92" s="214" t="s">
        <v>84</v>
      </c>
      <c r="N92" s="215" t="s">
        <v>56</v>
      </c>
      <c r="O92" s="44"/>
      <c r="P92" s="216">
        <f t="shared" si="1"/>
        <v>0</v>
      </c>
      <c r="Q92" s="216">
        <v>0</v>
      </c>
      <c r="R92" s="216">
        <f t="shared" si="2"/>
        <v>0</v>
      </c>
      <c r="S92" s="216">
        <v>0</v>
      </c>
      <c r="T92" s="217">
        <f t="shared" si="3"/>
        <v>0</v>
      </c>
      <c r="AR92" s="25" t="s">
        <v>266</v>
      </c>
      <c r="AT92" s="25" t="s">
        <v>175</v>
      </c>
      <c r="AU92" s="25" t="s">
        <v>25</v>
      </c>
      <c r="AY92" s="25" t="s">
        <v>173</v>
      </c>
      <c r="BE92" s="218">
        <f t="shared" si="4"/>
        <v>0</v>
      </c>
      <c r="BF92" s="218">
        <f t="shared" si="5"/>
        <v>0</v>
      </c>
      <c r="BG92" s="218">
        <f t="shared" si="6"/>
        <v>0</v>
      </c>
      <c r="BH92" s="218">
        <f t="shared" si="7"/>
        <v>0</v>
      </c>
      <c r="BI92" s="218">
        <f t="shared" si="8"/>
        <v>0</v>
      </c>
      <c r="BJ92" s="25" t="s">
        <v>25</v>
      </c>
      <c r="BK92" s="218">
        <f t="shared" si="9"/>
        <v>0</v>
      </c>
      <c r="BL92" s="25" t="s">
        <v>266</v>
      </c>
      <c r="BM92" s="25" t="s">
        <v>371</v>
      </c>
    </row>
    <row r="93" spans="2:65" s="1" customFormat="1" ht="22.5" customHeight="1">
      <c r="B93" s="43"/>
      <c r="C93" s="207" t="s">
        <v>202</v>
      </c>
      <c r="D93" s="207" t="s">
        <v>175</v>
      </c>
      <c r="E93" s="208" t="s">
        <v>1183</v>
      </c>
      <c r="F93" s="209" t="s">
        <v>1184</v>
      </c>
      <c r="G93" s="210" t="s">
        <v>1017</v>
      </c>
      <c r="H93" s="211">
        <v>8</v>
      </c>
      <c r="I93" s="212"/>
      <c r="J93" s="213">
        <f t="shared" si="0"/>
        <v>0</v>
      </c>
      <c r="K93" s="209" t="s">
        <v>84</v>
      </c>
      <c r="L93" s="63"/>
      <c r="M93" s="214" t="s">
        <v>84</v>
      </c>
      <c r="N93" s="215" t="s">
        <v>56</v>
      </c>
      <c r="O93" s="44"/>
      <c r="P93" s="216">
        <f t="shared" si="1"/>
        <v>0</v>
      </c>
      <c r="Q93" s="216">
        <v>0</v>
      </c>
      <c r="R93" s="216">
        <f t="shared" si="2"/>
        <v>0</v>
      </c>
      <c r="S93" s="216">
        <v>0</v>
      </c>
      <c r="T93" s="217">
        <f t="shared" si="3"/>
        <v>0</v>
      </c>
      <c r="AR93" s="25" t="s">
        <v>266</v>
      </c>
      <c r="AT93" s="25" t="s">
        <v>175</v>
      </c>
      <c r="AU93" s="25" t="s">
        <v>25</v>
      </c>
      <c r="AY93" s="25" t="s">
        <v>173</v>
      </c>
      <c r="BE93" s="218">
        <f t="shared" si="4"/>
        <v>0</v>
      </c>
      <c r="BF93" s="218">
        <f t="shared" si="5"/>
        <v>0</v>
      </c>
      <c r="BG93" s="218">
        <f t="shared" si="6"/>
        <v>0</v>
      </c>
      <c r="BH93" s="218">
        <f t="shared" si="7"/>
        <v>0</v>
      </c>
      <c r="BI93" s="218">
        <f t="shared" si="8"/>
        <v>0</v>
      </c>
      <c r="BJ93" s="25" t="s">
        <v>25</v>
      </c>
      <c r="BK93" s="218">
        <f t="shared" si="9"/>
        <v>0</v>
      </c>
      <c r="BL93" s="25" t="s">
        <v>266</v>
      </c>
      <c r="BM93" s="25" t="s">
        <v>383</v>
      </c>
    </row>
    <row r="94" spans="2:65" s="1" customFormat="1" ht="22.5" customHeight="1">
      <c r="B94" s="43"/>
      <c r="C94" s="207" t="s">
        <v>30</v>
      </c>
      <c r="D94" s="207" t="s">
        <v>175</v>
      </c>
      <c r="E94" s="208" t="s">
        <v>1185</v>
      </c>
      <c r="F94" s="209" t="s">
        <v>1083</v>
      </c>
      <c r="G94" s="210" t="s">
        <v>1084</v>
      </c>
      <c r="H94" s="211">
        <v>5</v>
      </c>
      <c r="I94" s="212"/>
      <c r="J94" s="213">
        <f t="shared" si="0"/>
        <v>0</v>
      </c>
      <c r="K94" s="209" t="s">
        <v>84</v>
      </c>
      <c r="L94" s="63"/>
      <c r="M94" s="214" t="s">
        <v>84</v>
      </c>
      <c r="N94" s="215" t="s">
        <v>56</v>
      </c>
      <c r="O94" s="44"/>
      <c r="P94" s="216">
        <f t="shared" si="1"/>
        <v>0</v>
      </c>
      <c r="Q94" s="216">
        <v>0</v>
      </c>
      <c r="R94" s="216">
        <f t="shared" si="2"/>
        <v>0</v>
      </c>
      <c r="S94" s="216">
        <v>0</v>
      </c>
      <c r="T94" s="217">
        <f t="shared" si="3"/>
        <v>0</v>
      </c>
      <c r="AR94" s="25" t="s">
        <v>266</v>
      </c>
      <c r="AT94" s="25" t="s">
        <v>175</v>
      </c>
      <c r="AU94" s="25" t="s">
        <v>25</v>
      </c>
      <c r="AY94" s="25" t="s">
        <v>173</v>
      </c>
      <c r="BE94" s="218">
        <f t="shared" si="4"/>
        <v>0</v>
      </c>
      <c r="BF94" s="218">
        <f t="shared" si="5"/>
        <v>0</v>
      </c>
      <c r="BG94" s="218">
        <f t="shared" si="6"/>
        <v>0</v>
      </c>
      <c r="BH94" s="218">
        <f t="shared" si="7"/>
        <v>0</v>
      </c>
      <c r="BI94" s="218">
        <f t="shared" si="8"/>
        <v>0</v>
      </c>
      <c r="BJ94" s="25" t="s">
        <v>25</v>
      </c>
      <c r="BK94" s="218">
        <f t="shared" si="9"/>
        <v>0</v>
      </c>
      <c r="BL94" s="25" t="s">
        <v>266</v>
      </c>
      <c r="BM94" s="25" t="s">
        <v>394</v>
      </c>
    </row>
    <row r="95" spans="2:65" s="1" customFormat="1" ht="22.5" customHeight="1">
      <c r="B95" s="43"/>
      <c r="C95" s="207" t="s">
        <v>262</v>
      </c>
      <c r="D95" s="207" t="s">
        <v>175</v>
      </c>
      <c r="E95" s="208" t="s">
        <v>1090</v>
      </c>
      <c r="F95" s="209" t="s">
        <v>1088</v>
      </c>
      <c r="G95" s="210" t="s">
        <v>1089</v>
      </c>
      <c r="H95" s="289"/>
      <c r="I95" s="212"/>
      <c r="J95" s="213">
        <f t="shared" si="0"/>
        <v>0</v>
      </c>
      <c r="K95" s="209" t="s">
        <v>84</v>
      </c>
      <c r="L95" s="63"/>
      <c r="M95" s="214" t="s">
        <v>84</v>
      </c>
      <c r="N95" s="215" t="s">
        <v>56</v>
      </c>
      <c r="O95" s="44"/>
      <c r="P95" s="216">
        <f t="shared" si="1"/>
        <v>0</v>
      </c>
      <c r="Q95" s="216">
        <v>0</v>
      </c>
      <c r="R95" s="216">
        <f t="shared" si="2"/>
        <v>0</v>
      </c>
      <c r="S95" s="216">
        <v>0</v>
      </c>
      <c r="T95" s="217">
        <f t="shared" si="3"/>
        <v>0</v>
      </c>
      <c r="AR95" s="25" t="s">
        <v>266</v>
      </c>
      <c r="AT95" s="25" t="s">
        <v>175</v>
      </c>
      <c r="AU95" s="25" t="s">
        <v>25</v>
      </c>
      <c r="AY95" s="25" t="s">
        <v>173</v>
      </c>
      <c r="BE95" s="218">
        <f t="shared" si="4"/>
        <v>0</v>
      </c>
      <c r="BF95" s="218">
        <f t="shared" si="5"/>
        <v>0</v>
      </c>
      <c r="BG95" s="218">
        <f t="shared" si="6"/>
        <v>0</v>
      </c>
      <c r="BH95" s="218">
        <f t="shared" si="7"/>
        <v>0</v>
      </c>
      <c r="BI95" s="218">
        <f t="shared" si="8"/>
        <v>0</v>
      </c>
      <c r="BJ95" s="25" t="s">
        <v>25</v>
      </c>
      <c r="BK95" s="218">
        <f t="shared" si="9"/>
        <v>0</v>
      </c>
      <c r="BL95" s="25" t="s">
        <v>266</v>
      </c>
      <c r="BM95" s="25" t="s">
        <v>407</v>
      </c>
    </row>
    <row r="96" spans="2:65" s="1" customFormat="1" ht="22.5" customHeight="1">
      <c r="B96" s="43"/>
      <c r="C96" s="207" t="s">
        <v>342</v>
      </c>
      <c r="D96" s="207" t="s">
        <v>175</v>
      </c>
      <c r="E96" s="208" t="s">
        <v>1186</v>
      </c>
      <c r="F96" s="209" t="s">
        <v>1091</v>
      </c>
      <c r="G96" s="210" t="s">
        <v>1017</v>
      </c>
      <c r="H96" s="211">
        <v>1</v>
      </c>
      <c r="I96" s="212"/>
      <c r="J96" s="213">
        <f t="shared" si="0"/>
        <v>0</v>
      </c>
      <c r="K96" s="209" t="s">
        <v>84</v>
      </c>
      <c r="L96" s="63"/>
      <c r="M96" s="214" t="s">
        <v>84</v>
      </c>
      <c r="N96" s="215" t="s">
        <v>56</v>
      </c>
      <c r="O96" s="44"/>
      <c r="P96" s="216">
        <f t="shared" si="1"/>
        <v>0</v>
      </c>
      <c r="Q96" s="216">
        <v>0</v>
      </c>
      <c r="R96" s="216">
        <f t="shared" si="2"/>
        <v>0</v>
      </c>
      <c r="S96" s="216">
        <v>0</v>
      </c>
      <c r="T96" s="217">
        <f t="shared" si="3"/>
        <v>0</v>
      </c>
      <c r="AR96" s="25" t="s">
        <v>266</v>
      </c>
      <c r="AT96" s="25" t="s">
        <v>175</v>
      </c>
      <c r="AU96" s="25" t="s">
        <v>25</v>
      </c>
      <c r="AY96" s="25" t="s">
        <v>173</v>
      </c>
      <c r="BE96" s="218">
        <f t="shared" si="4"/>
        <v>0</v>
      </c>
      <c r="BF96" s="218">
        <f t="shared" si="5"/>
        <v>0</v>
      </c>
      <c r="BG96" s="218">
        <f t="shared" si="6"/>
        <v>0</v>
      </c>
      <c r="BH96" s="218">
        <f t="shared" si="7"/>
        <v>0</v>
      </c>
      <c r="BI96" s="218">
        <f t="shared" si="8"/>
        <v>0</v>
      </c>
      <c r="BJ96" s="25" t="s">
        <v>25</v>
      </c>
      <c r="BK96" s="218">
        <f t="shared" si="9"/>
        <v>0</v>
      </c>
      <c r="BL96" s="25" t="s">
        <v>266</v>
      </c>
      <c r="BM96" s="25" t="s">
        <v>418</v>
      </c>
    </row>
    <row r="97" spans="2:65" s="1" customFormat="1" ht="22.5" customHeight="1">
      <c r="B97" s="43"/>
      <c r="C97" s="207" t="s">
        <v>345</v>
      </c>
      <c r="D97" s="207" t="s">
        <v>175</v>
      </c>
      <c r="E97" s="208" t="s">
        <v>1187</v>
      </c>
      <c r="F97" s="209" t="s">
        <v>1188</v>
      </c>
      <c r="G97" s="210" t="s">
        <v>1017</v>
      </c>
      <c r="H97" s="211">
        <v>1</v>
      </c>
      <c r="I97" s="212"/>
      <c r="J97" s="213">
        <f t="shared" si="0"/>
        <v>0</v>
      </c>
      <c r="K97" s="209" t="s">
        <v>84</v>
      </c>
      <c r="L97" s="63"/>
      <c r="M97" s="214" t="s">
        <v>84</v>
      </c>
      <c r="N97" s="215" t="s">
        <v>56</v>
      </c>
      <c r="O97" s="44"/>
      <c r="P97" s="216">
        <f t="shared" si="1"/>
        <v>0</v>
      </c>
      <c r="Q97" s="216">
        <v>0</v>
      </c>
      <c r="R97" s="216">
        <f t="shared" si="2"/>
        <v>0</v>
      </c>
      <c r="S97" s="216">
        <v>0</v>
      </c>
      <c r="T97" s="217">
        <f t="shared" si="3"/>
        <v>0</v>
      </c>
      <c r="AR97" s="25" t="s">
        <v>266</v>
      </c>
      <c r="AT97" s="25" t="s">
        <v>175</v>
      </c>
      <c r="AU97" s="25" t="s">
        <v>25</v>
      </c>
      <c r="AY97" s="25" t="s">
        <v>173</v>
      </c>
      <c r="BE97" s="218">
        <f t="shared" si="4"/>
        <v>0</v>
      </c>
      <c r="BF97" s="218">
        <f t="shared" si="5"/>
        <v>0</v>
      </c>
      <c r="BG97" s="218">
        <f t="shared" si="6"/>
        <v>0</v>
      </c>
      <c r="BH97" s="218">
        <f t="shared" si="7"/>
        <v>0</v>
      </c>
      <c r="BI97" s="218">
        <f t="shared" si="8"/>
        <v>0</v>
      </c>
      <c r="BJ97" s="25" t="s">
        <v>25</v>
      </c>
      <c r="BK97" s="218">
        <f t="shared" si="9"/>
        <v>0</v>
      </c>
      <c r="BL97" s="25" t="s">
        <v>266</v>
      </c>
      <c r="BM97" s="25" t="s">
        <v>442</v>
      </c>
    </row>
    <row r="98" spans="2:65" s="1" customFormat="1" ht="22.5" customHeight="1">
      <c r="B98" s="43"/>
      <c r="C98" s="207" t="s">
        <v>352</v>
      </c>
      <c r="D98" s="207" t="s">
        <v>175</v>
      </c>
      <c r="E98" s="208" t="s">
        <v>1189</v>
      </c>
      <c r="F98" s="209" t="s">
        <v>1190</v>
      </c>
      <c r="G98" s="210" t="s">
        <v>1017</v>
      </c>
      <c r="H98" s="211">
        <v>1</v>
      </c>
      <c r="I98" s="212"/>
      <c r="J98" s="213">
        <f t="shared" si="0"/>
        <v>0</v>
      </c>
      <c r="K98" s="209" t="s">
        <v>84</v>
      </c>
      <c r="L98" s="63"/>
      <c r="M98" s="214" t="s">
        <v>84</v>
      </c>
      <c r="N98" s="215" t="s">
        <v>56</v>
      </c>
      <c r="O98" s="44"/>
      <c r="P98" s="216">
        <f t="shared" si="1"/>
        <v>0</v>
      </c>
      <c r="Q98" s="216">
        <v>0</v>
      </c>
      <c r="R98" s="216">
        <f t="shared" si="2"/>
        <v>0</v>
      </c>
      <c r="S98" s="216">
        <v>0</v>
      </c>
      <c r="T98" s="217">
        <f t="shared" si="3"/>
        <v>0</v>
      </c>
      <c r="AR98" s="25" t="s">
        <v>266</v>
      </c>
      <c r="AT98" s="25" t="s">
        <v>175</v>
      </c>
      <c r="AU98" s="25" t="s">
        <v>25</v>
      </c>
      <c r="AY98" s="25" t="s">
        <v>173</v>
      </c>
      <c r="BE98" s="218">
        <f t="shared" si="4"/>
        <v>0</v>
      </c>
      <c r="BF98" s="218">
        <f t="shared" si="5"/>
        <v>0</v>
      </c>
      <c r="BG98" s="218">
        <f t="shared" si="6"/>
        <v>0</v>
      </c>
      <c r="BH98" s="218">
        <f t="shared" si="7"/>
        <v>0</v>
      </c>
      <c r="BI98" s="218">
        <f t="shared" si="8"/>
        <v>0</v>
      </c>
      <c r="BJ98" s="25" t="s">
        <v>25</v>
      </c>
      <c r="BK98" s="218">
        <f t="shared" si="9"/>
        <v>0</v>
      </c>
      <c r="BL98" s="25" t="s">
        <v>266</v>
      </c>
      <c r="BM98" s="25" t="s">
        <v>475</v>
      </c>
    </row>
    <row r="99" spans="2:65" s="1" customFormat="1" ht="22.5" customHeight="1">
      <c r="B99" s="43"/>
      <c r="C99" s="207" t="s">
        <v>10</v>
      </c>
      <c r="D99" s="207" t="s">
        <v>175</v>
      </c>
      <c r="E99" s="208" t="s">
        <v>1191</v>
      </c>
      <c r="F99" s="209" t="s">
        <v>1192</v>
      </c>
      <c r="G99" s="210" t="s">
        <v>1017</v>
      </c>
      <c r="H99" s="211">
        <v>7</v>
      </c>
      <c r="I99" s="212"/>
      <c r="J99" s="213">
        <f t="shared" si="0"/>
        <v>0</v>
      </c>
      <c r="K99" s="209" t="s">
        <v>84</v>
      </c>
      <c r="L99" s="63"/>
      <c r="M99" s="214" t="s">
        <v>84</v>
      </c>
      <c r="N99" s="215" t="s">
        <v>56</v>
      </c>
      <c r="O99" s="44"/>
      <c r="P99" s="216">
        <f t="shared" si="1"/>
        <v>0</v>
      </c>
      <c r="Q99" s="216">
        <v>0</v>
      </c>
      <c r="R99" s="216">
        <f t="shared" si="2"/>
        <v>0</v>
      </c>
      <c r="S99" s="216">
        <v>0</v>
      </c>
      <c r="T99" s="217">
        <f t="shared" si="3"/>
        <v>0</v>
      </c>
      <c r="AR99" s="25" t="s">
        <v>266</v>
      </c>
      <c r="AT99" s="25" t="s">
        <v>175</v>
      </c>
      <c r="AU99" s="25" t="s">
        <v>25</v>
      </c>
      <c r="AY99" s="25" t="s">
        <v>173</v>
      </c>
      <c r="BE99" s="218">
        <f t="shared" si="4"/>
        <v>0</v>
      </c>
      <c r="BF99" s="218">
        <f t="shared" si="5"/>
        <v>0</v>
      </c>
      <c r="BG99" s="218">
        <f t="shared" si="6"/>
        <v>0</v>
      </c>
      <c r="BH99" s="218">
        <f t="shared" si="7"/>
        <v>0</v>
      </c>
      <c r="BI99" s="218">
        <f t="shared" si="8"/>
        <v>0</v>
      </c>
      <c r="BJ99" s="25" t="s">
        <v>25</v>
      </c>
      <c r="BK99" s="218">
        <f t="shared" si="9"/>
        <v>0</v>
      </c>
      <c r="BL99" s="25" t="s">
        <v>266</v>
      </c>
      <c r="BM99" s="25" t="s">
        <v>485</v>
      </c>
    </row>
    <row r="100" spans="2:65" s="1" customFormat="1" ht="22.5" customHeight="1">
      <c r="B100" s="43"/>
      <c r="C100" s="207" t="s">
        <v>266</v>
      </c>
      <c r="D100" s="207" t="s">
        <v>175</v>
      </c>
      <c r="E100" s="208" t="s">
        <v>1193</v>
      </c>
      <c r="F100" s="209" t="s">
        <v>1194</v>
      </c>
      <c r="G100" s="210" t="s">
        <v>374</v>
      </c>
      <c r="H100" s="211">
        <v>145</v>
      </c>
      <c r="I100" s="212"/>
      <c r="J100" s="213">
        <f t="shared" si="0"/>
        <v>0</v>
      </c>
      <c r="K100" s="209" t="s">
        <v>84</v>
      </c>
      <c r="L100" s="63"/>
      <c r="M100" s="214" t="s">
        <v>84</v>
      </c>
      <c r="N100" s="290" t="s">
        <v>56</v>
      </c>
      <c r="O100" s="291"/>
      <c r="P100" s="292">
        <f t="shared" si="1"/>
        <v>0</v>
      </c>
      <c r="Q100" s="292">
        <v>0</v>
      </c>
      <c r="R100" s="292">
        <f t="shared" si="2"/>
        <v>0</v>
      </c>
      <c r="S100" s="292">
        <v>0</v>
      </c>
      <c r="T100" s="293">
        <f t="shared" si="3"/>
        <v>0</v>
      </c>
      <c r="AR100" s="25" t="s">
        <v>266</v>
      </c>
      <c r="AT100" s="25" t="s">
        <v>175</v>
      </c>
      <c r="AU100" s="25" t="s">
        <v>25</v>
      </c>
      <c r="AY100" s="25" t="s">
        <v>173</v>
      </c>
      <c r="BE100" s="218">
        <f t="shared" si="4"/>
        <v>0</v>
      </c>
      <c r="BF100" s="218">
        <f t="shared" si="5"/>
        <v>0</v>
      </c>
      <c r="BG100" s="218">
        <f t="shared" si="6"/>
        <v>0</v>
      </c>
      <c r="BH100" s="218">
        <f t="shared" si="7"/>
        <v>0</v>
      </c>
      <c r="BI100" s="218">
        <f t="shared" si="8"/>
        <v>0</v>
      </c>
      <c r="BJ100" s="25" t="s">
        <v>25</v>
      </c>
      <c r="BK100" s="218">
        <f t="shared" si="9"/>
        <v>0</v>
      </c>
      <c r="BL100" s="25" t="s">
        <v>266</v>
      </c>
      <c r="BM100" s="25" t="s">
        <v>495</v>
      </c>
    </row>
    <row r="101" spans="2:12" s="1" customFormat="1" ht="6.95" customHeight="1">
      <c r="B101" s="58"/>
      <c r="C101" s="59"/>
      <c r="D101" s="59"/>
      <c r="E101" s="59"/>
      <c r="F101" s="59"/>
      <c r="G101" s="59"/>
      <c r="H101" s="59"/>
      <c r="I101" s="151"/>
      <c r="J101" s="59"/>
      <c r="K101" s="59"/>
      <c r="L101" s="63"/>
    </row>
  </sheetData>
  <sheetProtection algorithmName="SHA-512" hashValue="5X7AXRmuuYpCG4aeTVMPao9DLoa8+oU03YzGY5r8cNhNqEWDCHesxuY0G4Cq+IXjdlgQdP39Gv3Ro9lHLPpziA==" saltValue="SV7wFoN6TFBq7Odh2Czbgw==" spinCount="100000" sheet="1" objects="1" scenarios="1" formatCells="0" formatColumns="0" formatRows="0" sort="0" autoFilter="0"/>
  <autoFilter ref="C82:K100"/>
  <mergeCells count="12">
    <mergeCell ref="E73:H73"/>
    <mergeCell ref="E75:H75"/>
    <mergeCell ref="E7:H7"/>
    <mergeCell ref="E9:H9"/>
    <mergeCell ref="E11:H11"/>
    <mergeCell ref="E26:H26"/>
    <mergeCell ref="E47:H47"/>
    <mergeCell ref="G1:H1"/>
    <mergeCell ref="L2:V2"/>
    <mergeCell ref="E49:H49"/>
    <mergeCell ref="E51:H51"/>
    <mergeCell ref="E71:H71"/>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134</v>
      </c>
      <c r="G1" s="415" t="s">
        <v>135</v>
      </c>
      <c r="H1" s="415"/>
      <c r="I1" s="126"/>
      <c r="J1" s="125" t="s">
        <v>136</v>
      </c>
      <c r="K1" s="124" t="s">
        <v>137</v>
      </c>
      <c r="L1" s="125" t="s">
        <v>138</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73"/>
      <c r="M2" s="373"/>
      <c r="N2" s="373"/>
      <c r="O2" s="373"/>
      <c r="P2" s="373"/>
      <c r="Q2" s="373"/>
      <c r="R2" s="373"/>
      <c r="S2" s="373"/>
      <c r="T2" s="373"/>
      <c r="U2" s="373"/>
      <c r="V2" s="373"/>
      <c r="AT2" s="25" t="s">
        <v>119</v>
      </c>
    </row>
    <row r="3" spans="2:46" ht="6.95" customHeight="1">
      <c r="B3" s="26"/>
      <c r="C3" s="27"/>
      <c r="D3" s="27"/>
      <c r="E3" s="27"/>
      <c r="F3" s="27"/>
      <c r="G3" s="27"/>
      <c r="H3" s="27"/>
      <c r="I3" s="127"/>
      <c r="J3" s="27"/>
      <c r="K3" s="28"/>
      <c r="AT3" s="25" t="s">
        <v>94</v>
      </c>
    </row>
    <row r="4" spans="2:46" ht="36.95" customHeight="1">
      <c r="B4" s="29"/>
      <c r="C4" s="30"/>
      <c r="D4" s="31" t="s">
        <v>139</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22.5" customHeight="1">
      <c r="B7" s="29"/>
      <c r="C7" s="30"/>
      <c r="D7" s="30"/>
      <c r="E7" s="416" t="str">
        <f>'Rekapitulace stavby'!K6</f>
        <v>Sklad posypového materiálu SÚS Seč - Etapa 1</v>
      </c>
      <c r="F7" s="422"/>
      <c r="G7" s="422"/>
      <c r="H7" s="422"/>
      <c r="I7" s="128"/>
      <c r="J7" s="30"/>
      <c r="K7" s="32"/>
    </row>
    <row r="8" spans="2:11" ht="15">
      <c r="B8" s="29"/>
      <c r="C8" s="30"/>
      <c r="D8" s="38" t="s">
        <v>140</v>
      </c>
      <c r="E8" s="30"/>
      <c r="F8" s="30"/>
      <c r="G8" s="30"/>
      <c r="H8" s="30"/>
      <c r="I8" s="128"/>
      <c r="J8" s="30"/>
      <c r="K8" s="32"/>
    </row>
    <row r="9" spans="2:11" s="1" customFormat="1" ht="22.5" customHeight="1">
      <c r="B9" s="43"/>
      <c r="C9" s="44"/>
      <c r="D9" s="44"/>
      <c r="E9" s="416" t="s">
        <v>999</v>
      </c>
      <c r="F9" s="417"/>
      <c r="G9" s="417"/>
      <c r="H9" s="417"/>
      <c r="I9" s="129"/>
      <c r="J9" s="44"/>
      <c r="K9" s="47"/>
    </row>
    <row r="10" spans="2:11" s="1" customFormat="1" ht="15">
      <c r="B10" s="43"/>
      <c r="C10" s="44"/>
      <c r="D10" s="38" t="s">
        <v>142</v>
      </c>
      <c r="E10" s="44"/>
      <c r="F10" s="44"/>
      <c r="G10" s="44"/>
      <c r="H10" s="44"/>
      <c r="I10" s="129"/>
      <c r="J10" s="44"/>
      <c r="K10" s="47"/>
    </row>
    <row r="11" spans="2:11" s="1" customFormat="1" ht="36.95" customHeight="1">
      <c r="B11" s="43"/>
      <c r="C11" s="44"/>
      <c r="D11" s="44"/>
      <c r="E11" s="418" t="s">
        <v>1195</v>
      </c>
      <c r="F11" s="417"/>
      <c r="G11" s="417"/>
      <c r="H11" s="417"/>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8" t="s">
        <v>21</v>
      </c>
      <c r="E13" s="44"/>
      <c r="F13" s="36" t="s">
        <v>84</v>
      </c>
      <c r="G13" s="44"/>
      <c r="H13" s="44"/>
      <c r="I13" s="130" t="s">
        <v>23</v>
      </c>
      <c r="J13" s="36" t="s">
        <v>84</v>
      </c>
      <c r="K13" s="47"/>
    </row>
    <row r="14" spans="2:11" s="1" customFormat="1" ht="14.45" customHeight="1">
      <c r="B14" s="43"/>
      <c r="C14" s="44"/>
      <c r="D14" s="38" t="s">
        <v>26</v>
      </c>
      <c r="E14" s="44"/>
      <c r="F14" s="36" t="s">
        <v>27</v>
      </c>
      <c r="G14" s="44"/>
      <c r="H14" s="44"/>
      <c r="I14" s="130" t="s">
        <v>28</v>
      </c>
      <c r="J14" s="131" t="str">
        <f>'Rekapitulace stavby'!AN8</f>
        <v>28.2.2017</v>
      </c>
      <c r="K14" s="47"/>
    </row>
    <row r="15" spans="2:11" s="1" customFormat="1" ht="10.9" customHeight="1">
      <c r="B15" s="43"/>
      <c r="C15" s="44"/>
      <c r="D15" s="44"/>
      <c r="E15" s="44"/>
      <c r="F15" s="44"/>
      <c r="G15" s="44"/>
      <c r="H15" s="44"/>
      <c r="I15" s="129"/>
      <c r="J15" s="44"/>
      <c r="K15" s="47"/>
    </row>
    <row r="16" spans="2:11" s="1" customFormat="1" ht="14.45" customHeight="1">
      <c r="B16" s="43"/>
      <c r="C16" s="44"/>
      <c r="D16" s="38" t="s">
        <v>36</v>
      </c>
      <c r="E16" s="44"/>
      <c r="F16" s="44"/>
      <c r="G16" s="44"/>
      <c r="H16" s="44"/>
      <c r="I16" s="130" t="s">
        <v>37</v>
      </c>
      <c r="J16" s="36" t="s">
        <v>38</v>
      </c>
      <c r="K16" s="47"/>
    </row>
    <row r="17" spans="2:11" s="1" customFormat="1" ht="18" customHeight="1">
      <c r="B17" s="43"/>
      <c r="C17" s="44"/>
      <c r="D17" s="44"/>
      <c r="E17" s="36" t="s">
        <v>39</v>
      </c>
      <c r="F17" s="44"/>
      <c r="G17" s="44"/>
      <c r="H17" s="44"/>
      <c r="I17" s="130" t="s">
        <v>40</v>
      </c>
      <c r="J17" s="36" t="s">
        <v>41</v>
      </c>
      <c r="K17" s="47"/>
    </row>
    <row r="18" spans="2:11" s="1" customFormat="1" ht="6.95" customHeight="1">
      <c r="B18" s="43"/>
      <c r="C18" s="44"/>
      <c r="D18" s="44"/>
      <c r="E18" s="44"/>
      <c r="F18" s="44"/>
      <c r="G18" s="44"/>
      <c r="H18" s="44"/>
      <c r="I18" s="129"/>
      <c r="J18" s="44"/>
      <c r="K18" s="47"/>
    </row>
    <row r="19" spans="2:11" s="1" customFormat="1" ht="14.45" customHeight="1">
      <c r="B19" s="43"/>
      <c r="C19" s="44"/>
      <c r="D19" s="38" t="s">
        <v>42</v>
      </c>
      <c r="E19" s="44"/>
      <c r="F19" s="44"/>
      <c r="G19" s="44"/>
      <c r="H19" s="44"/>
      <c r="I19" s="130" t="s">
        <v>37</v>
      </c>
      <c r="J19" s="36" t="str">
        <f>IF('Rekapitulace stavby'!AN13="Vyplň údaj","",IF('Rekapitulace stavby'!AN13="","",'Rekapitulace stavby'!AN13))</f>
        <v/>
      </c>
      <c r="K19" s="47"/>
    </row>
    <row r="20" spans="2:11" s="1" customFormat="1" ht="18" customHeight="1">
      <c r="B20" s="43"/>
      <c r="C20" s="44"/>
      <c r="D20" s="44"/>
      <c r="E20" s="36" t="str">
        <f>IF('Rekapitulace stavby'!E14="Vyplň údaj","",IF('Rekapitulace stavby'!E14="","",'Rekapitulace stavby'!E14))</f>
        <v/>
      </c>
      <c r="F20" s="44"/>
      <c r="G20" s="44"/>
      <c r="H20" s="44"/>
      <c r="I20" s="130" t="s">
        <v>40</v>
      </c>
      <c r="J20" s="36"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8" t="s">
        <v>44</v>
      </c>
      <c r="E22" s="44"/>
      <c r="F22" s="44"/>
      <c r="G22" s="44"/>
      <c r="H22" s="44"/>
      <c r="I22" s="130" t="s">
        <v>37</v>
      </c>
      <c r="J22" s="36" t="s">
        <v>45</v>
      </c>
      <c r="K22" s="47"/>
    </row>
    <row r="23" spans="2:11" s="1" customFormat="1" ht="18" customHeight="1">
      <c r="B23" s="43"/>
      <c r="C23" s="44"/>
      <c r="D23" s="44"/>
      <c r="E23" s="36" t="s">
        <v>46</v>
      </c>
      <c r="F23" s="44"/>
      <c r="G23" s="44"/>
      <c r="H23" s="44"/>
      <c r="I23" s="130" t="s">
        <v>40</v>
      </c>
      <c r="J23" s="36" t="s">
        <v>47</v>
      </c>
      <c r="K23" s="47"/>
    </row>
    <row r="24" spans="2:11" s="1" customFormat="1" ht="6.95" customHeight="1">
      <c r="B24" s="43"/>
      <c r="C24" s="44"/>
      <c r="D24" s="44"/>
      <c r="E24" s="44"/>
      <c r="F24" s="44"/>
      <c r="G24" s="44"/>
      <c r="H24" s="44"/>
      <c r="I24" s="129"/>
      <c r="J24" s="44"/>
      <c r="K24" s="47"/>
    </row>
    <row r="25" spans="2:11" s="1" customFormat="1" ht="14.45" customHeight="1">
      <c r="B25" s="43"/>
      <c r="C25" s="44"/>
      <c r="D25" s="38" t="s">
        <v>49</v>
      </c>
      <c r="E25" s="44"/>
      <c r="F25" s="44"/>
      <c r="G25" s="44"/>
      <c r="H25" s="44"/>
      <c r="I25" s="129"/>
      <c r="J25" s="44"/>
      <c r="K25" s="47"/>
    </row>
    <row r="26" spans="2:11" s="7" customFormat="1" ht="22.5" customHeight="1">
      <c r="B26" s="133"/>
      <c r="C26" s="134"/>
      <c r="D26" s="134"/>
      <c r="E26" s="411" t="s">
        <v>84</v>
      </c>
      <c r="F26" s="411"/>
      <c r="G26" s="411"/>
      <c r="H26" s="411"/>
      <c r="I26" s="135"/>
      <c r="J26" s="134"/>
      <c r="K26" s="136"/>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7"/>
      <c r="J28" s="87"/>
      <c r="K28" s="138"/>
    </row>
    <row r="29" spans="2:11" s="1" customFormat="1" ht="25.35" customHeight="1">
      <c r="B29" s="43"/>
      <c r="C29" s="44"/>
      <c r="D29" s="139" t="s">
        <v>51</v>
      </c>
      <c r="E29" s="44"/>
      <c r="F29" s="44"/>
      <c r="G29" s="44"/>
      <c r="H29" s="44"/>
      <c r="I29" s="129"/>
      <c r="J29" s="140">
        <f>ROUND(J83,2)</f>
        <v>0</v>
      </c>
      <c r="K29" s="47"/>
    </row>
    <row r="30" spans="2:11" s="1" customFormat="1" ht="6.95" customHeight="1">
      <c r="B30" s="43"/>
      <c r="C30" s="44"/>
      <c r="D30" s="87"/>
      <c r="E30" s="87"/>
      <c r="F30" s="87"/>
      <c r="G30" s="87"/>
      <c r="H30" s="87"/>
      <c r="I30" s="137"/>
      <c r="J30" s="87"/>
      <c r="K30" s="138"/>
    </row>
    <row r="31" spans="2:11" s="1" customFormat="1" ht="14.45" customHeight="1">
      <c r="B31" s="43"/>
      <c r="C31" s="44"/>
      <c r="D31" s="44"/>
      <c r="E31" s="44"/>
      <c r="F31" s="48" t="s">
        <v>53</v>
      </c>
      <c r="G31" s="44"/>
      <c r="H31" s="44"/>
      <c r="I31" s="141" t="s">
        <v>52</v>
      </c>
      <c r="J31" s="48" t="s">
        <v>54</v>
      </c>
      <c r="K31" s="47"/>
    </row>
    <row r="32" spans="2:11" s="1" customFormat="1" ht="14.45" customHeight="1">
      <c r="B32" s="43"/>
      <c r="C32" s="44"/>
      <c r="D32" s="51" t="s">
        <v>55</v>
      </c>
      <c r="E32" s="51" t="s">
        <v>56</v>
      </c>
      <c r="F32" s="142">
        <f>ROUND(SUM(BE83:BE95),2)</f>
        <v>0</v>
      </c>
      <c r="G32" s="44"/>
      <c r="H32" s="44"/>
      <c r="I32" s="143">
        <v>0.21</v>
      </c>
      <c r="J32" s="142">
        <f>ROUND(ROUND((SUM(BE83:BE95)),2)*I32,2)</f>
        <v>0</v>
      </c>
      <c r="K32" s="47"/>
    </row>
    <row r="33" spans="2:11" s="1" customFormat="1" ht="14.45" customHeight="1">
      <c r="B33" s="43"/>
      <c r="C33" s="44"/>
      <c r="D33" s="44"/>
      <c r="E33" s="51" t="s">
        <v>57</v>
      </c>
      <c r="F33" s="142">
        <f>ROUND(SUM(BF83:BF95),2)</f>
        <v>0</v>
      </c>
      <c r="G33" s="44"/>
      <c r="H33" s="44"/>
      <c r="I33" s="143">
        <v>0.15</v>
      </c>
      <c r="J33" s="142">
        <f>ROUND(ROUND((SUM(BF83:BF95)),2)*I33,2)</f>
        <v>0</v>
      </c>
      <c r="K33" s="47"/>
    </row>
    <row r="34" spans="2:11" s="1" customFormat="1" ht="14.45" customHeight="1" hidden="1">
      <c r="B34" s="43"/>
      <c r="C34" s="44"/>
      <c r="D34" s="44"/>
      <c r="E34" s="51" t="s">
        <v>58</v>
      </c>
      <c r="F34" s="142">
        <f>ROUND(SUM(BG83:BG95),2)</f>
        <v>0</v>
      </c>
      <c r="G34" s="44"/>
      <c r="H34" s="44"/>
      <c r="I34" s="143">
        <v>0.21</v>
      </c>
      <c r="J34" s="142">
        <v>0</v>
      </c>
      <c r="K34" s="47"/>
    </row>
    <row r="35" spans="2:11" s="1" customFormat="1" ht="14.45" customHeight="1" hidden="1">
      <c r="B35" s="43"/>
      <c r="C35" s="44"/>
      <c r="D35" s="44"/>
      <c r="E35" s="51" t="s">
        <v>59</v>
      </c>
      <c r="F35" s="142">
        <f>ROUND(SUM(BH83:BH95),2)</f>
        <v>0</v>
      </c>
      <c r="G35" s="44"/>
      <c r="H35" s="44"/>
      <c r="I35" s="143">
        <v>0.15</v>
      </c>
      <c r="J35" s="142">
        <v>0</v>
      </c>
      <c r="K35" s="47"/>
    </row>
    <row r="36" spans="2:11" s="1" customFormat="1" ht="14.45" customHeight="1" hidden="1">
      <c r="B36" s="43"/>
      <c r="C36" s="44"/>
      <c r="D36" s="44"/>
      <c r="E36" s="51" t="s">
        <v>60</v>
      </c>
      <c r="F36" s="142">
        <f>ROUND(SUM(BI83:BI95),2)</f>
        <v>0</v>
      </c>
      <c r="G36" s="44"/>
      <c r="H36" s="44"/>
      <c r="I36" s="143">
        <v>0</v>
      </c>
      <c r="J36" s="142">
        <v>0</v>
      </c>
      <c r="K36" s="47"/>
    </row>
    <row r="37" spans="2:11" s="1" customFormat="1" ht="6.95" customHeight="1">
      <c r="B37" s="43"/>
      <c r="C37" s="44"/>
      <c r="D37" s="44"/>
      <c r="E37" s="44"/>
      <c r="F37" s="44"/>
      <c r="G37" s="44"/>
      <c r="H37" s="44"/>
      <c r="I37" s="129"/>
      <c r="J37" s="44"/>
      <c r="K37" s="47"/>
    </row>
    <row r="38" spans="2:11" s="1" customFormat="1" ht="25.35" customHeight="1">
      <c r="B38" s="43"/>
      <c r="C38" s="144"/>
      <c r="D38" s="145" t="s">
        <v>61</v>
      </c>
      <c r="E38" s="81"/>
      <c r="F38" s="81"/>
      <c r="G38" s="146" t="s">
        <v>62</v>
      </c>
      <c r="H38" s="147" t="s">
        <v>63</v>
      </c>
      <c r="I38" s="148"/>
      <c r="J38" s="149">
        <f>SUM(J29:J36)</f>
        <v>0</v>
      </c>
      <c r="K38" s="150"/>
    </row>
    <row r="39" spans="2:11" s="1" customFormat="1" ht="14.45" customHeight="1">
      <c r="B39" s="58"/>
      <c r="C39" s="59"/>
      <c r="D39" s="59"/>
      <c r="E39" s="59"/>
      <c r="F39" s="59"/>
      <c r="G39" s="59"/>
      <c r="H39" s="59"/>
      <c r="I39" s="151"/>
      <c r="J39" s="59"/>
      <c r="K39" s="60"/>
    </row>
    <row r="43" spans="2:11" s="1" customFormat="1" ht="6.95" customHeight="1">
      <c r="B43" s="152"/>
      <c r="C43" s="153"/>
      <c r="D43" s="153"/>
      <c r="E43" s="153"/>
      <c r="F43" s="153"/>
      <c r="G43" s="153"/>
      <c r="H43" s="153"/>
      <c r="I43" s="154"/>
      <c r="J43" s="153"/>
      <c r="K43" s="155"/>
    </row>
    <row r="44" spans="2:11" s="1" customFormat="1" ht="36.95" customHeight="1">
      <c r="B44" s="43"/>
      <c r="C44" s="31" t="s">
        <v>145</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8" t="s">
        <v>18</v>
      </c>
      <c r="D46" s="44"/>
      <c r="E46" s="44"/>
      <c r="F46" s="44"/>
      <c r="G46" s="44"/>
      <c r="H46" s="44"/>
      <c r="I46" s="129"/>
      <c r="J46" s="44"/>
      <c r="K46" s="47"/>
    </row>
    <row r="47" spans="2:11" s="1" customFormat="1" ht="22.5" customHeight="1">
      <c r="B47" s="43"/>
      <c r="C47" s="44"/>
      <c r="D47" s="44"/>
      <c r="E47" s="416" t="str">
        <f>E7</f>
        <v>Sklad posypového materiálu SÚS Seč - Etapa 1</v>
      </c>
      <c r="F47" s="422"/>
      <c r="G47" s="422"/>
      <c r="H47" s="422"/>
      <c r="I47" s="129"/>
      <c r="J47" s="44"/>
      <c r="K47" s="47"/>
    </row>
    <row r="48" spans="2:11" ht="15">
      <c r="B48" s="29"/>
      <c r="C48" s="38" t="s">
        <v>140</v>
      </c>
      <c r="D48" s="30"/>
      <c r="E48" s="30"/>
      <c r="F48" s="30"/>
      <c r="G48" s="30"/>
      <c r="H48" s="30"/>
      <c r="I48" s="128"/>
      <c r="J48" s="30"/>
      <c r="K48" s="32"/>
    </row>
    <row r="49" spans="2:11" s="1" customFormat="1" ht="22.5" customHeight="1">
      <c r="B49" s="43"/>
      <c r="C49" s="44"/>
      <c r="D49" s="44"/>
      <c r="E49" s="416" t="s">
        <v>999</v>
      </c>
      <c r="F49" s="417"/>
      <c r="G49" s="417"/>
      <c r="H49" s="417"/>
      <c r="I49" s="129"/>
      <c r="J49" s="44"/>
      <c r="K49" s="47"/>
    </row>
    <row r="50" spans="2:11" s="1" customFormat="1" ht="14.45" customHeight="1">
      <c r="B50" s="43"/>
      <c r="C50" s="38" t="s">
        <v>142</v>
      </c>
      <c r="D50" s="44"/>
      <c r="E50" s="44"/>
      <c r="F50" s="44"/>
      <c r="G50" s="44"/>
      <c r="H50" s="44"/>
      <c r="I50" s="129"/>
      <c r="J50" s="44"/>
      <c r="K50" s="47"/>
    </row>
    <row r="51" spans="2:11" s="1" customFormat="1" ht="23.25" customHeight="1">
      <c r="B51" s="43"/>
      <c r="C51" s="44"/>
      <c r="D51" s="44"/>
      <c r="E51" s="418" t="str">
        <f>E11</f>
        <v>SO-EL.4 - hromosvod materiál</v>
      </c>
      <c r="F51" s="417"/>
      <c r="G51" s="417"/>
      <c r="H51" s="417"/>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8" t="s">
        <v>26</v>
      </c>
      <c r="D53" s="44"/>
      <c r="E53" s="44"/>
      <c r="F53" s="36" t="str">
        <f>F14</f>
        <v>Seč</v>
      </c>
      <c r="G53" s="44"/>
      <c r="H53" s="44"/>
      <c r="I53" s="130" t="s">
        <v>28</v>
      </c>
      <c r="J53" s="131" t="str">
        <f>IF(J14="","",J14)</f>
        <v>28.2.2017</v>
      </c>
      <c r="K53" s="47"/>
    </row>
    <row r="54" spans="2:11" s="1" customFormat="1" ht="6.95" customHeight="1">
      <c r="B54" s="43"/>
      <c r="C54" s="44"/>
      <c r="D54" s="44"/>
      <c r="E54" s="44"/>
      <c r="F54" s="44"/>
      <c r="G54" s="44"/>
      <c r="H54" s="44"/>
      <c r="I54" s="129"/>
      <c r="J54" s="44"/>
      <c r="K54" s="47"/>
    </row>
    <row r="55" spans="2:11" s="1" customFormat="1" ht="15">
      <c r="B55" s="43"/>
      <c r="C55" s="38" t="s">
        <v>36</v>
      </c>
      <c r="D55" s="44"/>
      <c r="E55" s="44"/>
      <c r="F55" s="36" t="str">
        <f>E17</f>
        <v>Správa a údržba silnic Plzeňského kraje, p.o.</v>
      </c>
      <c r="G55" s="44"/>
      <c r="H55" s="44"/>
      <c r="I55" s="130" t="s">
        <v>44</v>
      </c>
      <c r="J55" s="36" t="str">
        <f>E23</f>
        <v>projectstudio8 s.r.o.</v>
      </c>
      <c r="K55" s="47"/>
    </row>
    <row r="56" spans="2:11" s="1" customFormat="1" ht="14.45" customHeight="1">
      <c r="B56" s="43"/>
      <c r="C56" s="38" t="s">
        <v>42</v>
      </c>
      <c r="D56" s="44"/>
      <c r="E56" s="44"/>
      <c r="F56" s="36" t="str">
        <f>IF(E20="","",E20)</f>
        <v/>
      </c>
      <c r="G56" s="44"/>
      <c r="H56" s="44"/>
      <c r="I56" s="129"/>
      <c r="J56" s="44"/>
      <c r="K56" s="47"/>
    </row>
    <row r="57" spans="2:11" s="1" customFormat="1" ht="10.35" customHeight="1">
      <c r="B57" s="43"/>
      <c r="C57" s="44"/>
      <c r="D57" s="44"/>
      <c r="E57" s="44"/>
      <c r="F57" s="44"/>
      <c r="G57" s="44"/>
      <c r="H57" s="44"/>
      <c r="I57" s="129"/>
      <c r="J57" s="44"/>
      <c r="K57" s="47"/>
    </row>
    <row r="58" spans="2:11" s="1" customFormat="1" ht="29.25" customHeight="1">
      <c r="B58" s="43"/>
      <c r="C58" s="156" t="s">
        <v>146</v>
      </c>
      <c r="D58" s="144"/>
      <c r="E58" s="144"/>
      <c r="F58" s="144"/>
      <c r="G58" s="144"/>
      <c r="H58" s="144"/>
      <c r="I58" s="157"/>
      <c r="J58" s="158" t="s">
        <v>147</v>
      </c>
      <c r="K58" s="159"/>
    </row>
    <row r="59" spans="2:11" s="1" customFormat="1" ht="10.35" customHeight="1">
      <c r="B59" s="43"/>
      <c r="C59" s="44"/>
      <c r="D59" s="44"/>
      <c r="E59" s="44"/>
      <c r="F59" s="44"/>
      <c r="G59" s="44"/>
      <c r="H59" s="44"/>
      <c r="I59" s="129"/>
      <c r="J59" s="44"/>
      <c r="K59" s="47"/>
    </row>
    <row r="60" spans="2:47" s="1" customFormat="1" ht="29.25" customHeight="1">
      <c r="B60" s="43"/>
      <c r="C60" s="160" t="s">
        <v>148</v>
      </c>
      <c r="D60" s="44"/>
      <c r="E60" s="44"/>
      <c r="F60" s="44"/>
      <c r="G60" s="44"/>
      <c r="H60" s="44"/>
      <c r="I60" s="129"/>
      <c r="J60" s="140">
        <f>J83</f>
        <v>0</v>
      </c>
      <c r="K60" s="47"/>
      <c r="AU60" s="25" t="s">
        <v>149</v>
      </c>
    </row>
    <row r="61" spans="2:11" s="8" customFormat="1" ht="24.95" customHeight="1">
      <c r="B61" s="161"/>
      <c r="C61" s="162"/>
      <c r="D61" s="163" t="s">
        <v>1165</v>
      </c>
      <c r="E61" s="164"/>
      <c r="F61" s="164"/>
      <c r="G61" s="164"/>
      <c r="H61" s="164"/>
      <c r="I61" s="165"/>
      <c r="J61" s="166">
        <f>J84</f>
        <v>0</v>
      </c>
      <c r="K61" s="167"/>
    </row>
    <row r="62" spans="2:11" s="1" customFormat="1" ht="21.75" customHeight="1">
      <c r="B62" s="43"/>
      <c r="C62" s="44"/>
      <c r="D62" s="44"/>
      <c r="E62" s="44"/>
      <c r="F62" s="44"/>
      <c r="G62" s="44"/>
      <c r="H62" s="44"/>
      <c r="I62" s="129"/>
      <c r="J62" s="44"/>
      <c r="K62" s="47"/>
    </row>
    <row r="63" spans="2:11" s="1" customFormat="1" ht="6.95" customHeight="1">
      <c r="B63" s="58"/>
      <c r="C63" s="59"/>
      <c r="D63" s="59"/>
      <c r="E63" s="59"/>
      <c r="F63" s="59"/>
      <c r="G63" s="59"/>
      <c r="H63" s="59"/>
      <c r="I63" s="151"/>
      <c r="J63" s="59"/>
      <c r="K63" s="60"/>
    </row>
    <row r="67" spans="2:12" s="1" customFormat="1" ht="6.95" customHeight="1">
      <c r="B67" s="61"/>
      <c r="C67" s="62"/>
      <c r="D67" s="62"/>
      <c r="E67" s="62"/>
      <c r="F67" s="62"/>
      <c r="G67" s="62"/>
      <c r="H67" s="62"/>
      <c r="I67" s="154"/>
      <c r="J67" s="62"/>
      <c r="K67" s="62"/>
      <c r="L67" s="63"/>
    </row>
    <row r="68" spans="2:12" s="1" customFormat="1" ht="36.95" customHeight="1">
      <c r="B68" s="43"/>
      <c r="C68" s="64" t="s">
        <v>157</v>
      </c>
      <c r="D68" s="65"/>
      <c r="E68" s="65"/>
      <c r="F68" s="65"/>
      <c r="G68" s="65"/>
      <c r="H68" s="65"/>
      <c r="I68" s="175"/>
      <c r="J68" s="65"/>
      <c r="K68" s="65"/>
      <c r="L68" s="63"/>
    </row>
    <row r="69" spans="2:12" s="1" customFormat="1" ht="6.95" customHeight="1">
      <c r="B69" s="43"/>
      <c r="C69" s="65"/>
      <c r="D69" s="65"/>
      <c r="E69" s="65"/>
      <c r="F69" s="65"/>
      <c r="G69" s="65"/>
      <c r="H69" s="65"/>
      <c r="I69" s="175"/>
      <c r="J69" s="65"/>
      <c r="K69" s="65"/>
      <c r="L69" s="63"/>
    </row>
    <row r="70" spans="2:12" s="1" customFormat="1" ht="14.45" customHeight="1">
      <c r="B70" s="43"/>
      <c r="C70" s="67" t="s">
        <v>18</v>
      </c>
      <c r="D70" s="65"/>
      <c r="E70" s="65"/>
      <c r="F70" s="65"/>
      <c r="G70" s="65"/>
      <c r="H70" s="65"/>
      <c r="I70" s="175"/>
      <c r="J70" s="65"/>
      <c r="K70" s="65"/>
      <c r="L70" s="63"/>
    </row>
    <row r="71" spans="2:12" s="1" customFormat="1" ht="22.5" customHeight="1">
      <c r="B71" s="43"/>
      <c r="C71" s="65"/>
      <c r="D71" s="65"/>
      <c r="E71" s="419" t="str">
        <f>E7</f>
        <v>Sklad posypového materiálu SÚS Seč - Etapa 1</v>
      </c>
      <c r="F71" s="420"/>
      <c r="G71" s="420"/>
      <c r="H71" s="420"/>
      <c r="I71" s="175"/>
      <c r="J71" s="65"/>
      <c r="K71" s="65"/>
      <c r="L71" s="63"/>
    </row>
    <row r="72" spans="2:12" ht="15">
      <c r="B72" s="29"/>
      <c r="C72" s="67" t="s">
        <v>140</v>
      </c>
      <c r="D72" s="176"/>
      <c r="E72" s="176"/>
      <c r="F72" s="176"/>
      <c r="G72" s="176"/>
      <c r="H72" s="176"/>
      <c r="J72" s="176"/>
      <c r="K72" s="176"/>
      <c r="L72" s="177"/>
    </row>
    <row r="73" spans="2:12" s="1" customFormat="1" ht="22.5" customHeight="1">
      <c r="B73" s="43"/>
      <c r="C73" s="65"/>
      <c r="D73" s="65"/>
      <c r="E73" s="419" t="s">
        <v>999</v>
      </c>
      <c r="F73" s="421"/>
      <c r="G73" s="421"/>
      <c r="H73" s="421"/>
      <c r="I73" s="175"/>
      <c r="J73" s="65"/>
      <c r="K73" s="65"/>
      <c r="L73" s="63"/>
    </row>
    <row r="74" spans="2:12" s="1" customFormat="1" ht="14.45" customHeight="1">
      <c r="B74" s="43"/>
      <c r="C74" s="67" t="s">
        <v>142</v>
      </c>
      <c r="D74" s="65"/>
      <c r="E74" s="65"/>
      <c r="F74" s="65"/>
      <c r="G74" s="65"/>
      <c r="H74" s="65"/>
      <c r="I74" s="175"/>
      <c r="J74" s="65"/>
      <c r="K74" s="65"/>
      <c r="L74" s="63"/>
    </row>
    <row r="75" spans="2:12" s="1" customFormat="1" ht="23.25" customHeight="1">
      <c r="B75" s="43"/>
      <c r="C75" s="65"/>
      <c r="D75" s="65"/>
      <c r="E75" s="383" t="str">
        <f>E11</f>
        <v>SO-EL.4 - hromosvod materiál</v>
      </c>
      <c r="F75" s="421"/>
      <c r="G75" s="421"/>
      <c r="H75" s="421"/>
      <c r="I75" s="175"/>
      <c r="J75" s="65"/>
      <c r="K75" s="65"/>
      <c r="L75" s="63"/>
    </row>
    <row r="76" spans="2:12" s="1" customFormat="1" ht="6.95" customHeight="1">
      <c r="B76" s="43"/>
      <c r="C76" s="65"/>
      <c r="D76" s="65"/>
      <c r="E76" s="65"/>
      <c r="F76" s="65"/>
      <c r="G76" s="65"/>
      <c r="H76" s="65"/>
      <c r="I76" s="175"/>
      <c r="J76" s="65"/>
      <c r="K76" s="65"/>
      <c r="L76" s="63"/>
    </row>
    <row r="77" spans="2:12" s="1" customFormat="1" ht="18" customHeight="1">
      <c r="B77" s="43"/>
      <c r="C77" s="67" t="s">
        <v>26</v>
      </c>
      <c r="D77" s="65"/>
      <c r="E77" s="65"/>
      <c r="F77" s="178" t="str">
        <f>F14</f>
        <v>Seč</v>
      </c>
      <c r="G77" s="65"/>
      <c r="H77" s="65"/>
      <c r="I77" s="179" t="s">
        <v>28</v>
      </c>
      <c r="J77" s="75" t="str">
        <f>IF(J14="","",J14)</f>
        <v>28.2.2017</v>
      </c>
      <c r="K77" s="65"/>
      <c r="L77" s="63"/>
    </row>
    <row r="78" spans="2:12" s="1" customFormat="1" ht="6.95" customHeight="1">
      <c r="B78" s="43"/>
      <c r="C78" s="65"/>
      <c r="D78" s="65"/>
      <c r="E78" s="65"/>
      <c r="F78" s="65"/>
      <c r="G78" s="65"/>
      <c r="H78" s="65"/>
      <c r="I78" s="175"/>
      <c r="J78" s="65"/>
      <c r="K78" s="65"/>
      <c r="L78" s="63"/>
    </row>
    <row r="79" spans="2:12" s="1" customFormat="1" ht="15">
      <c r="B79" s="43"/>
      <c r="C79" s="67" t="s">
        <v>36</v>
      </c>
      <c r="D79" s="65"/>
      <c r="E79" s="65"/>
      <c r="F79" s="178" t="str">
        <f>E17</f>
        <v>Správa a údržba silnic Plzeňského kraje, p.o.</v>
      </c>
      <c r="G79" s="65"/>
      <c r="H79" s="65"/>
      <c r="I79" s="179" t="s">
        <v>44</v>
      </c>
      <c r="J79" s="178" t="str">
        <f>E23</f>
        <v>projectstudio8 s.r.o.</v>
      </c>
      <c r="K79" s="65"/>
      <c r="L79" s="63"/>
    </row>
    <row r="80" spans="2:12" s="1" customFormat="1" ht="14.45" customHeight="1">
      <c r="B80" s="43"/>
      <c r="C80" s="67" t="s">
        <v>42</v>
      </c>
      <c r="D80" s="65"/>
      <c r="E80" s="65"/>
      <c r="F80" s="178" t="str">
        <f>IF(E20="","",E20)</f>
        <v/>
      </c>
      <c r="G80" s="65"/>
      <c r="H80" s="65"/>
      <c r="I80" s="175"/>
      <c r="J80" s="65"/>
      <c r="K80" s="65"/>
      <c r="L80" s="63"/>
    </row>
    <row r="81" spans="2:12" s="1" customFormat="1" ht="10.35" customHeight="1">
      <c r="B81" s="43"/>
      <c r="C81" s="65"/>
      <c r="D81" s="65"/>
      <c r="E81" s="65"/>
      <c r="F81" s="65"/>
      <c r="G81" s="65"/>
      <c r="H81" s="65"/>
      <c r="I81" s="175"/>
      <c r="J81" s="65"/>
      <c r="K81" s="65"/>
      <c r="L81" s="63"/>
    </row>
    <row r="82" spans="2:20" s="10" customFormat="1" ht="29.25" customHeight="1">
      <c r="B82" s="180"/>
      <c r="C82" s="181" t="s">
        <v>158</v>
      </c>
      <c r="D82" s="182" t="s">
        <v>70</v>
      </c>
      <c r="E82" s="182" t="s">
        <v>66</v>
      </c>
      <c r="F82" s="182" t="s">
        <v>159</v>
      </c>
      <c r="G82" s="182" t="s">
        <v>160</v>
      </c>
      <c r="H82" s="182" t="s">
        <v>161</v>
      </c>
      <c r="I82" s="183" t="s">
        <v>162</v>
      </c>
      <c r="J82" s="182" t="s">
        <v>147</v>
      </c>
      <c r="K82" s="184" t="s">
        <v>163</v>
      </c>
      <c r="L82" s="185"/>
      <c r="M82" s="83" t="s">
        <v>164</v>
      </c>
      <c r="N82" s="84" t="s">
        <v>55</v>
      </c>
      <c r="O82" s="84" t="s">
        <v>165</v>
      </c>
      <c r="P82" s="84" t="s">
        <v>166</v>
      </c>
      <c r="Q82" s="84" t="s">
        <v>167</v>
      </c>
      <c r="R82" s="84" t="s">
        <v>168</v>
      </c>
      <c r="S82" s="84" t="s">
        <v>169</v>
      </c>
      <c r="T82" s="85" t="s">
        <v>170</v>
      </c>
    </row>
    <row r="83" spans="2:63" s="1" customFormat="1" ht="29.25" customHeight="1">
      <c r="B83" s="43"/>
      <c r="C83" s="89" t="s">
        <v>148</v>
      </c>
      <c r="D83" s="65"/>
      <c r="E83" s="65"/>
      <c r="F83" s="65"/>
      <c r="G83" s="65"/>
      <c r="H83" s="65"/>
      <c r="I83" s="175"/>
      <c r="J83" s="186">
        <f>BK83</f>
        <v>0</v>
      </c>
      <c r="K83" s="65"/>
      <c r="L83" s="63"/>
      <c r="M83" s="86"/>
      <c r="N83" s="87"/>
      <c r="O83" s="87"/>
      <c r="P83" s="187">
        <f>P84</f>
        <v>0</v>
      </c>
      <c r="Q83" s="87"/>
      <c r="R83" s="187">
        <f>R84</f>
        <v>0</v>
      </c>
      <c r="S83" s="87"/>
      <c r="T83" s="188">
        <f>T84</f>
        <v>0</v>
      </c>
      <c r="AT83" s="25" t="s">
        <v>85</v>
      </c>
      <c r="AU83" s="25" t="s">
        <v>149</v>
      </c>
      <c r="BK83" s="189">
        <f>BK84</f>
        <v>0</v>
      </c>
    </row>
    <row r="84" spans="2:63" s="11" customFormat="1" ht="37.35" customHeight="1">
      <c r="B84" s="190"/>
      <c r="C84" s="191"/>
      <c r="D84" s="204" t="s">
        <v>85</v>
      </c>
      <c r="E84" s="287" t="s">
        <v>1166</v>
      </c>
      <c r="F84" s="287" t="s">
        <v>1167</v>
      </c>
      <c r="G84" s="191"/>
      <c r="H84" s="191"/>
      <c r="I84" s="194"/>
      <c r="J84" s="288">
        <f>BK84</f>
        <v>0</v>
      </c>
      <c r="K84" s="191"/>
      <c r="L84" s="196"/>
      <c r="M84" s="197"/>
      <c r="N84" s="198"/>
      <c r="O84" s="198"/>
      <c r="P84" s="199">
        <f>SUM(P85:P95)</f>
        <v>0</v>
      </c>
      <c r="Q84" s="198"/>
      <c r="R84" s="199">
        <f>SUM(R85:R95)</f>
        <v>0</v>
      </c>
      <c r="S84" s="198"/>
      <c r="T84" s="200">
        <f>SUM(T85:T95)</f>
        <v>0</v>
      </c>
      <c r="AR84" s="201" t="s">
        <v>94</v>
      </c>
      <c r="AT84" s="202" t="s">
        <v>85</v>
      </c>
      <c r="AU84" s="202" t="s">
        <v>86</v>
      </c>
      <c r="AY84" s="201" t="s">
        <v>173</v>
      </c>
      <c r="BK84" s="203">
        <f>SUM(BK85:BK95)</f>
        <v>0</v>
      </c>
    </row>
    <row r="85" spans="2:65" s="1" customFormat="1" ht="22.5" customHeight="1">
      <c r="B85" s="43"/>
      <c r="C85" s="274" t="s">
        <v>25</v>
      </c>
      <c r="D85" s="274" t="s">
        <v>297</v>
      </c>
      <c r="E85" s="275" t="s">
        <v>1196</v>
      </c>
      <c r="F85" s="276" t="s">
        <v>1197</v>
      </c>
      <c r="G85" s="277" t="s">
        <v>374</v>
      </c>
      <c r="H85" s="278">
        <v>145</v>
      </c>
      <c r="I85" s="279"/>
      <c r="J85" s="280">
        <f aca="true" t="shared" si="0" ref="J85:J95">ROUND(I85*H85,2)</f>
        <v>0</v>
      </c>
      <c r="K85" s="276" t="s">
        <v>84</v>
      </c>
      <c r="L85" s="281"/>
      <c r="M85" s="282" t="s">
        <v>84</v>
      </c>
      <c r="N85" s="283" t="s">
        <v>56</v>
      </c>
      <c r="O85" s="44"/>
      <c r="P85" s="216">
        <f aca="true" t="shared" si="1" ref="P85:P95">O85*H85</f>
        <v>0</v>
      </c>
      <c r="Q85" s="216">
        <v>0</v>
      </c>
      <c r="R85" s="216">
        <f aca="true" t="shared" si="2" ref="R85:R95">Q85*H85</f>
        <v>0</v>
      </c>
      <c r="S85" s="216">
        <v>0</v>
      </c>
      <c r="T85" s="217">
        <f aca="true" t="shared" si="3" ref="T85:T95">S85*H85</f>
        <v>0</v>
      </c>
      <c r="AR85" s="25" t="s">
        <v>475</v>
      </c>
      <c r="AT85" s="25" t="s">
        <v>297</v>
      </c>
      <c r="AU85" s="25" t="s">
        <v>25</v>
      </c>
      <c r="AY85" s="25" t="s">
        <v>173</v>
      </c>
      <c r="BE85" s="218">
        <f aca="true" t="shared" si="4" ref="BE85:BE95">IF(N85="základní",J85,0)</f>
        <v>0</v>
      </c>
      <c r="BF85" s="218">
        <f aca="true" t="shared" si="5" ref="BF85:BF95">IF(N85="snížená",J85,0)</f>
        <v>0</v>
      </c>
      <c r="BG85" s="218">
        <f aca="true" t="shared" si="6" ref="BG85:BG95">IF(N85="zákl. přenesená",J85,0)</f>
        <v>0</v>
      </c>
      <c r="BH85" s="218">
        <f aca="true" t="shared" si="7" ref="BH85:BH95">IF(N85="sníž. přenesená",J85,0)</f>
        <v>0</v>
      </c>
      <c r="BI85" s="218">
        <f aca="true" t="shared" si="8" ref="BI85:BI95">IF(N85="nulová",J85,0)</f>
        <v>0</v>
      </c>
      <c r="BJ85" s="25" t="s">
        <v>25</v>
      </c>
      <c r="BK85" s="218">
        <f aca="true" t="shared" si="9" ref="BK85:BK95">ROUND(I85*H85,2)</f>
        <v>0</v>
      </c>
      <c r="BL85" s="25" t="s">
        <v>266</v>
      </c>
      <c r="BM85" s="25" t="s">
        <v>94</v>
      </c>
    </row>
    <row r="86" spans="2:65" s="1" customFormat="1" ht="22.5" customHeight="1">
      <c r="B86" s="43"/>
      <c r="C86" s="274" t="s">
        <v>94</v>
      </c>
      <c r="D86" s="274" t="s">
        <v>297</v>
      </c>
      <c r="E86" s="275" t="s">
        <v>1198</v>
      </c>
      <c r="F86" s="276" t="s">
        <v>1199</v>
      </c>
      <c r="G86" s="277" t="s">
        <v>374</v>
      </c>
      <c r="H86" s="278">
        <v>255</v>
      </c>
      <c r="I86" s="279"/>
      <c r="J86" s="280">
        <f t="shared" si="0"/>
        <v>0</v>
      </c>
      <c r="K86" s="276" t="s">
        <v>84</v>
      </c>
      <c r="L86" s="281"/>
      <c r="M86" s="282" t="s">
        <v>84</v>
      </c>
      <c r="N86" s="283" t="s">
        <v>56</v>
      </c>
      <c r="O86" s="44"/>
      <c r="P86" s="216">
        <f t="shared" si="1"/>
        <v>0</v>
      </c>
      <c r="Q86" s="216">
        <v>0</v>
      </c>
      <c r="R86" s="216">
        <f t="shared" si="2"/>
        <v>0</v>
      </c>
      <c r="S86" s="216">
        <v>0</v>
      </c>
      <c r="T86" s="217">
        <f t="shared" si="3"/>
        <v>0</v>
      </c>
      <c r="AR86" s="25" t="s">
        <v>475</v>
      </c>
      <c r="AT86" s="25" t="s">
        <v>297</v>
      </c>
      <c r="AU86" s="25" t="s">
        <v>25</v>
      </c>
      <c r="AY86" s="25" t="s">
        <v>173</v>
      </c>
      <c r="BE86" s="218">
        <f t="shared" si="4"/>
        <v>0</v>
      </c>
      <c r="BF86" s="218">
        <f t="shared" si="5"/>
        <v>0</v>
      </c>
      <c r="BG86" s="218">
        <f t="shared" si="6"/>
        <v>0</v>
      </c>
      <c r="BH86" s="218">
        <f t="shared" si="7"/>
        <v>0</v>
      </c>
      <c r="BI86" s="218">
        <f t="shared" si="8"/>
        <v>0</v>
      </c>
      <c r="BJ86" s="25" t="s">
        <v>25</v>
      </c>
      <c r="BK86" s="218">
        <f t="shared" si="9"/>
        <v>0</v>
      </c>
      <c r="BL86" s="25" t="s">
        <v>266</v>
      </c>
      <c r="BM86" s="25" t="s">
        <v>180</v>
      </c>
    </row>
    <row r="87" spans="2:65" s="1" customFormat="1" ht="22.5" customHeight="1">
      <c r="B87" s="43"/>
      <c r="C87" s="274" t="s">
        <v>189</v>
      </c>
      <c r="D87" s="274" t="s">
        <v>297</v>
      </c>
      <c r="E87" s="275" t="s">
        <v>1200</v>
      </c>
      <c r="F87" s="276" t="s">
        <v>1201</v>
      </c>
      <c r="G87" s="277" t="s">
        <v>374</v>
      </c>
      <c r="H87" s="278">
        <v>66</v>
      </c>
      <c r="I87" s="279"/>
      <c r="J87" s="280">
        <f t="shared" si="0"/>
        <v>0</v>
      </c>
      <c r="K87" s="276" t="s">
        <v>84</v>
      </c>
      <c r="L87" s="281"/>
      <c r="M87" s="282" t="s">
        <v>84</v>
      </c>
      <c r="N87" s="283" t="s">
        <v>56</v>
      </c>
      <c r="O87" s="44"/>
      <c r="P87" s="216">
        <f t="shared" si="1"/>
        <v>0</v>
      </c>
      <c r="Q87" s="216">
        <v>0</v>
      </c>
      <c r="R87" s="216">
        <f t="shared" si="2"/>
        <v>0</v>
      </c>
      <c r="S87" s="216">
        <v>0</v>
      </c>
      <c r="T87" s="217">
        <f t="shared" si="3"/>
        <v>0</v>
      </c>
      <c r="AR87" s="25" t="s">
        <v>475</v>
      </c>
      <c r="AT87" s="25" t="s">
        <v>297</v>
      </c>
      <c r="AU87" s="25" t="s">
        <v>25</v>
      </c>
      <c r="AY87" s="25" t="s">
        <v>173</v>
      </c>
      <c r="BE87" s="218">
        <f t="shared" si="4"/>
        <v>0</v>
      </c>
      <c r="BF87" s="218">
        <f t="shared" si="5"/>
        <v>0</v>
      </c>
      <c r="BG87" s="218">
        <f t="shared" si="6"/>
        <v>0</v>
      </c>
      <c r="BH87" s="218">
        <f t="shared" si="7"/>
        <v>0</v>
      </c>
      <c r="BI87" s="218">
        <f t="shared" si="8"/>
        <v>0</v>
      </c>
      <c r="BJ87" s="25" t="s">
        <v>25</v>
      </c>
      <c r="BK87" s="218">
        <f t="shared" si="9"/>
        <v>0</v>
      </c>
      <c r="BL87" s="25" t="s">
        <v>266</v>
      </c>
      <c r="BM87" s="25" t="s">
        <v>219</v>
      </c>
    </row>
    <row r="88" spans="2:65" s="1" customFormat="1" ht="22.5" customHeight="1">
      <c r="B88" s="43"/>
      <c r="C88" s="274" t="s">
        <v>180</v>
      </c>
      <c r="D88" s="274" t="s">
        <v>297</v>
      </c>
      <c r="E88" s="275" t="s">
        <v>1202</v>
      </c>
      <c r="F88" s="276" t="s">
        <v>1203</v>
      </c>
      <c r="G88" s="277" t="s">
        <v>1017</v>
      </c>
      <c r="H88" s="278">
        <v>155</v>
      </c>
      <c r="I88" s="279"/>
      <c r="J88" s="280">
        <f t="shared" si="0"/>
        <v>0</v>
      </c>
      <c r="K88" s="276" t="s">
        <v>84</v>
      </c>
      <c r="L88" s="281"/>
      <c r="M88" s="282" t="s">
        <v>84</v>
      </c>
      <c r="N88" s="283" t="s">
        <v>56</v>
      </c>
      <c r="O88" s="44"/>
      <c r="P88" s="216">
        <f t="shared" si="1"/>
        <v>0</v>
      </c>
      <c r="Q88" s="216">
        <v>0</v>
      </c>
      <c r="R88" s="216">
        <f t="shared" si="2"/>
        <v>0</v>
      </c>
      <c r="S88" s="216">
        <v>0</v>
      </c>
      <c r="T88" s="217">
        <f t="shared" si="3"/>
        <v>0</v>
      </c>
      <c r="AR88" s="25" t="s">
        <v>475</v>
      </c>
      <c r="AT88" s="25" t="s">
        <v>297</v>
      </c>
      <c r="AU88" s="25" t="s">
        <v>25</v>
      </c>
      <c r="AY88" s="25" t="s">
        <v>173</v>
      </c>
      <c r="BE88" s="218">
        <f t="shared" si="4"/>
        <v>0</v>
      </c>
      <c r="BF88" s="218">
        <f t="shared" si="5"/>
        <v>0</v>
      </c>
      <c r="BG88" s="218">
        <f t="shared" si="6"/>
        <v>0</v>
      </c>
      <c r="BH88" s="218">
        <f t="shared" si="7"/>
        <v>0</v>
      </c>
      <c r="BI88" s="218">
        <f t="shared" si="8"/>
        <v>0</v>
      </c>
      <c r="BJ88" s="25" t="s">
        <v>25</v>
      </c>
      <c r="BK88" s="218">
        <f t="shared" si="9"/>
        <v>0</v>
      </c>
      <c r="BL88" s="25" t="s">
        <v>266</v>
      </c>
      <c r="BM88" s="25" t="s">
        <v>244</v>
      </c>
    </row>
    <row r="89" spans="2:65" s="1" customFormat="1" ht="22.5" customHeight="1">
      <c r="B89" s="43"/>
      <c r="C89" s="274" t="s">
        <v>213</v>
      </c>
      <c r="D89" s="274" t="s">
        <v>297</v>
      </c>
      <c r="E89" s="275" t="s">
        <v>1204</v>
      </c>
      <c r="F89" s="276" t="s">
        <v>1175</v>
      </c>
      <c r="G89" s="277" t="s">
        <v>1017</v>
      </c>
      <c r="H89" s="278">
        <v>8</v>
      </c>
      <c r="I89" s="279"/>
      <c r="J89" s="280">
        <f t="shared" si="0"/>
        <v>0</v>
      </c>
      <c r="K89" s="276" t="s">
        <v>84</v>
      </c>
      <c r="L89" s="281"/>
      <c r="M89" s="282" t="s">
        <v>84</v>
      </c>
      <c r="N89" s="283" t="s">
        <v>56</v>
      </c>
      <c r="O89" s="44"/>
      <c r="P89" s="216">
        <f t="shared" si="1"/>
        <v>0</v>
      </c>
      <c r="Q89" s="216">
        <v>0</v>
      </c>
      <c r="R89" s="216">
        <f t="shared" si="2"/>
        <v>0</v>
      </c>
      <c r="S89" s="216">
        <v>0</v>
      </c>
      <c r="T89" s="217">
        <f t="shared" si="3"/>
        <v>0</v>
      </c>
      <c r="AR89" s="25" t="s">
        <v>475</v>
      </c>
      <c r="AT89" s="25" t="s">
        <v>297</v>
      </c>
      <c r="AU89" s="25" t="s">
        <v>25</v>
      </c>
      <c r="AY89" s="25" t="s">
        <v>173</v>
      </c>
      <c r="BE89" s="218">
        <f t="shared" si="4"/>
        <v>0</v>
      </c>
      <c r="BF89" s="218">
        <f t="shared" si="5"/>
        <v>0</v>
      </c>
      <c r="BG89" s="218">
        <f t="shared" si="6"/>
        <v>0</v>
      </c>
      <c r="BH89" s="218">
        <f t="shared" si="7"/>
        <v>0</v>
      </c>
      <c r="BI89" s="218">
        <f t="shared" si="8"/>
        <v>0</v>
      </c>
      <c r="BJ89" s="25" t="s">
        <v>25</v>
      </c>
      <c r="BK89" s="218">
        <f t="shared" si="9"/>
        <v>0</v>
      </c>
      <c r="BL89" s="25" t="s">
        <v>266</v>
      </c>
      <c r="BM89" s="25" t="s">
        <v>30</v>
      </c>
    </row>
    <row r="90" spans="2:65" s="1" customFormat="1" ht="22.5" customHeight="1">
      <c r="B90" s="43"/>
      <c r="C90" s="274" t="s">
        <v>219</v>
      </c>
      <c r="D90" s="274" t="s">
        <v>297</v>
      </c>
      <c r="E90" s="275" t="s">
        <v>1205</v>
      </c>
      <c r="F90" s="276" t="s">
        <v>1177</v>
      </c>
      <c r="G90" s="277" t="s">
        <v>1017</v>
      </c>
      <c r="H90" s="278">
        <v>100</v>
      </c>
      <c r="I90" s="279"/>
      <c r="J90" s="280">
        <f t="shared" si="0"/>
        <v>0</v>
      </c>
      <c r="K90" s="276" t="s">
        <v>84</v>
      </c>
      <c r="L90" s="281"/>
      <c r="M90" s="282" t="s">
        <v>84</v>
      </c>
      <c r="N90" s="283" t="s">
        <v>56</v>
      </c>
      <c r="O90" s="44"/>
      <c r="P90" s="216">
        <f t="shared" si="1"/>
        <v>0</v>
      </c>
      <c r="Q90" s="216">
        <v>0</v>
      </c>
      <c r="R90" s="216">
        <f t="shared" si="2"/>
        <v>0</v>
      </c>
      <c r="S90" s="216">
        <v>0</v>
      </c>
      <c r="T90" s="217">
        <f t="shared" si="3"/>
        <v>0</v>
      </c>
      <c r="AR90" s="25" t="s">
        <v>475</v>
      </c>
      <c r="AT90" s="25" t="s">
        <v>297</v>
      </c>
      <c r="AU90" s="25" t="s">
        <v>25</v>
      </c>
      <c r="AY90" s="25" t="s">
        <v>173</v>
      </c>
      <c r="BE90" s="218">
        <f t="shared" si="4"/>
        <v>0</v>
      </c>
      <c r="BF90" s="218">
        <f t="shared" si="5"/>
        <v>0</v>
      </c>
      <c r="BG90" s="218">
        <f t="shared" si="6"/>
        <v>0</v>
      </c>
      <c r="BH90" s="218">
        <f t="shared" si="7"/>
        <v>0</v>
      </c>
      <c r="BI90" s="218">
        <f t="shared" si="8"/>
        <v>0</v>
      </c>
      <c r="BJ90" s="25" t="s">
        <v>25</v>
      </c>
      <c r="BK90" s="218">
        <f t="shared" si="9"/>
        <v>0</v>
      </c>
      <c r="BL90" s="25" t="s">
        <v>266</v>
      </c>
      <c r="BM90" s="25" t="s">
        <v>342</v>
      </c>
    </row>
    <row r="91" spans="2:65" s="1" customFormat="1" ht="22.5" customHeight="1">
      <c r="B91" s="43"/>
      <c r="C91" s="274" t="s">
        <v>234</v>
      </c>
      <c r="D91" s="274" t="s">
        <v>297</v>
      </c>
      <c r="E91" s="275" t="s">
        <v>1206</v>
      </c>
      <c r="F91" s="276" t="s">
        <v>1179</v>
      </c>
      <c r="G91" s="277" t="s">
        <v>1017</v>
      </c>
      <c r="H91" s="278">
        <v>8</v>
      </c>
      <c r="I91" s="279"/>
      <c r="J91" s="280">
        <f t="shared" si="0"/>
        <v>0</v>
      </c>
      <c r="K91" s="276" t="s">
        <v>84</v>
      </c>
      <c r="L91" s="281"/>
      <c r="M91" s="282" t="s">
        <v>84</v>
      </c>
      <c r="N91" s="283" t="s">
        <v>56</v>
      </c>
      <c r="O91" s="44"/>
      <c r="P91" s="216">
        <f t="shared" si="1"/>
        <v>0</v>
      </c>
      <c r="Q91" s="216">
        <v>0</v>
      </c>
      <c r="R91" s="216">
        <f t="shared" si="2"/>
        <v>0</v>
      </c>
      <c r="S91" s="216">
        <v>0</v>
      </c>
      <c r="T91" s="217">
        <f t="shared" si="3"/>
        <v>0</v>
      </c>
      <c r="AR91" s="25" t="s">
        <v>475</v>
      </c>
      <c r="AT91" s="25" t="s">
        <v>297</v>
      </c>
      <c r="AU91" s="25" t="s">
        <v>25</v>
      </c>
      <c r="AY91" s="25" t="s">
        <v>173</v>
      </c>
      <c r="BE91" s="218">
        <f t="shared" si="4"/>
        <v>0</v>
      </c>
      <c r="BF91" s="218">
        <f t="shared" si="5"/>
        <v>0</v>
      </c>
      <c r="BG91" s="218">
        <f t="shared" si="6"/>
        <v>0</v>
      </c>
      <c r="BH91" s="218">
        <f t="shared" si="7"/>
        <v>0</v>
      </c>
      <c r="BI91" s="218">
        <f t="shared" si="8"/>
        <v>0</v>
      </c>
      <c r="BJ91" s="25" t="s">
        <v>25</v>
      </c>
      <c r="BK91" s="218">
        <f t="shared" si="9"/>
        <v>0</v>
      </c>
      <c r="BL91" s="25" t="s">
        <v>266</v>
      </c>
      <c r="BM91" s="25" t="s">
        <v>266</v>
      </c>
    </row>
    <row r="92" spans="2:65" s="1" customFormat="1" ht="22.5" customHeight="1">
      <c r="B92" s="43"/>
      <c r="C92" s="274" t="s">
        <v>244</v>
      </c>
      <c r="D92" s="274" t="s">
        <v>297</v>
      </c>
      <c r="E92" s="275" t="s">
        <v>1207</v>
      </c>
      <c r="F92" s="276" t="s">
        <v>1180</v>
      </c>
      <c r="G92" s="277" t="s">
        <v>1208</v>
      </c>
      <c r="H92" s="278">
        <v>3</v>
      </c>
      <c r="I92" s="279"/>
      <c r="J92" s="280">
        <f t="shared" si="0"/>
        <v>0</v>
      </c>
      <c r="K92" s="276" t="s">
        <v>84</v>
      </c>
      <c r="L92" s="281"/>
      <c r="M92" s="282" t="s">
        <v>84</v>
      </c>
      <c r="N92" s="283" t="s">
        <v>56</v>
      </c>
      <c r="O92" s="44"/>
      <c r="P92" s="216">
        <f t="shared" si="1"/>
        <v>0</v>
      </c>
      <c r="Q92" s="216">
        <v>0</v>
      </c>
      <c r="R92" s="216">
        <f t="shared" si="2"/>
        <v>0</v>
      </c>
      <c r="S92" s="216">
        <v>0</v>
      </c>
      <c r="T92" s="217">
        <f t="shared" si="3"/>
        <v>0</v>
      </c>
      <c r="AR92" s="25" t="s">
        <v>475</v>
      </c>
      <c r="AT92" s="25" t="s">
        <v>297</v>
      </c>
      <c r="AU92" s="25" t="s">
        <v>25</v>
      </c>
      <c r="AY92" s="25" t="s">
        <v>173</v>
      </c>
      <c r="BE92" s="218">
        <f t="shared" si="4"/>
        <v>0</v>
      </c>
      <c r="BF92" s="218">
        <f t="shared" si="5"/>
        <v>0</v>
      </c>
      <c r="BG92" s="218">
        <f t="shared" si="6"/>
        <v>0</v>
      </c>
      <c r="BH92" s="218">
        <f t="shared" si="7"/>
        <v>0</v>
      </c>
      <c r="BI92" s="218">
        <f t="shared" si="8"/>
        <v>0</v>
      </c>
      <c r="BJ92" s="25" t="s">
        <v>25</v>
      </c>
      <c r="BK92" s="218">
        <f t="shared" si="9"/>
        <v>0</v>
      </c>
      <c r="BL92" s="25" t="s">
        <v>266</v>
      </c>
      <c r="BM92" s="25" t="s">
        <v>371</v>
      </c>
    </row>
    <row r="93" spans="2:65" s="1" customFormat="1" ht="22.5" customHeight="1">
      <c r="B93" s="43"/>
      <c r="C93" s="274" t="s">
        <v>202</v>
      </c>
      <c r="D93" s="274" t="s">
        <v>297</v>
      </c>
      <c r="E93" s="275" t="s">
        <v>1209</v>
      </c>
      <c r="F93" s="276" t="s">
        <v>1210</v>
      </c>
      <c r="G93" s="277" t="s">
        <v>1017</v>
      </c>
      <c r="H93" s="278">
        <v>8</v>
      </c>
      <c r="I93" s="279"/>
      <c r="J93" s="280">
        <f t="shared" si="0"/>
        <v>0</v>
      </c>
      <c r="K93" s="276" t="s">
        <v>84</v>
      </c>
      <c r="L93" s="281"/>
      <c r="M93" s="282" t="s">
        <v>84</v>
      </c>
      <c r="N93" s="283" t="s">
        <v>56</v>
      </c>
      <c r="O93" s="44"/>
      <c r="P93" s="216">
        <f t="shared" si="1"/>
        <v>0</v>
      </c>
      <c r="Q93" s="216">
        <v>0</v>
      </c>
      <c r="R93" s="216">
        <f t="shared" si="2"/>
        <v>0</v>
      </c>
      <c r="S93" s="216">
        <v>0</v>
      </c>
      <c r="T93" s="217">
        <f t="shared" si="3"/>
        <v>0</v>
      </c>
      <c r="AR93" s="25" t="s">
        <v>475</v>
      </c>
      <c r="AT93" s="25" t="s">
        <v>297</v>
      </c>
      <c r="AU93" s="25" t="s">
        <v>25</v>
      </c>
      <c r="AY93" s="25" t="s">
        <v>173</v>
      </c>
      <c r="BE93" s="218">
        <f t="shared" si="4"/>
        <v>0</v>
      </c>
      <c r="BF93" s="218">
        <f t="shared" si="5"/>
        <v>0</v>
      </c>
      <c r="BG93" s="218">
        <f t="shared" si="6"/>
        <v>0</v>
      </c>
      <c r="BH93" s="218">
        <f t="shared" si="7"/>
        <v>0</v>
      </c>
      <c r="BI93" s="218">
        <f t="shared" si="8"/>
        <v>0</v>
      </c>
      <c r="BJ93" s="25" t="s">
        <v>25</v>
      </c>
      <c r="BK93" s="218">
        <f t="shared" si="9"/>
        <v>0</v>
      </c>
      <c r="BL93" s="25" t="s">
        <v>266</v>
      </c>
      <c r="BM93" s="25" t="s">
        <v>383</v>
      </c>
    </row>
    <row r="94" spans="2:65" s="1" customFormat="1" ht="22.5" customHeight="1">
      <c r="B94" s="43"/>
      <c r="C94" s="274" t="s">
        <v>30</v>
      </c>
      <c r="D94" s="274" t="s">
        <v>297</v>
      </c>
      <c r="E94" s="275" t="s">
        <v>1211</v>
      </c>
      <c r="F94" s="276" t="s">
        <v>1212</v>
      </c>
      <c r="G94" s="277" t="s">
        <v>1017</v>
      </c>
      <c r="H94" s="278">
        <v>16</v>
      </c>
      <c r="I94" s="279"/>
      <c r="J94" s="280">
        <f t="shared" si="0"/>
        <v>0</v>
      </c>
      <c r="K94" s="276" t="s">
        <v>84</v>
      </c>
      <c r="L94" s="281"/>
      <c r="M94" s="282" t="s">
        <v>84</v>
      </c>
      <c r="N94" s="283" t="s">
        <v>56</v>
      </c>
      <c r="O94" s="44"/>
      <c r="P94" s="216">
        <f t="shared" si="1"/>
        <v>0</v>
      </c>
      <c r="Q94" s="216">
        <v>0</v>
      </c>
      <c r="R94" s="216">
        <f t="shared" si="2"/>
        <v>0</v>
      </c>
      <c r="S94" s="216">
        <v>0</v>
      </c>
      <c r="T94" s="217">
        <f t="shared" si="3"/>
        <v>0</v>
      </c>
      <c r="AR94" s="25" t="s">
        <v>475</v>
      </c>
      <c r="AT94" s="25" t="s">
        <v>297</v>
      </c>
      <c r="AU94" s="25" t="s">
        <v>25</v>
      </c>
      <c r="AY94" s="25" t="s">
        <v>173</v>
      </c>
      <c r="BE94" s="218">
        <f t="shared" si="4"/>
        <v>0</v>
      </c>
      <c r="BF94" s="218">
        <f t="shared" si="5"/>
        <v>0</v>
      </c>
      <c r="BG94" s="218">
        <f t="shared" si="6"/>
        <v>0</v>
      </c>
      <c r="BH94" s="218">
        <f t="shared" si="7"/>
        <v>0</v>
      </c>
      <c r="BI94" s="218">
        <f t="shared" si="8"/>
        <v>0</v>
      </c>
      <c r="BJ94" s="25" t="s">
        <v>25</v>
      </c>
      <c r="BK94" s="218">
        <f t="shared" si="9"/>
        <v>0</v>
      </c>
      <c r="BL94" s="25" t="s">
        <v>266</v>
      </c>
      <c r="BM94" s="25" t="s">
        <v>394</v>
      </c>
    </row>
    <row r="95" spans="2:65" s="1" customFormat="1" ht="22.5" customHeight="1">
      <c r="B95" s="43"/>
      <c r="C95" s="274" t="s">
        <v>262</v>
      </c>
      <c r="D95" s="274" t="s">
        <v>297</v>
      </c>
      <c r="E95" s="275" t="s">
        <v>1159</v>
      </c>
      <c r="F95" s="276" t="s">
        <v>1160</v>
      </c>
      <c r="G95" s="277" t="s">
        <v>1017</v>
      </c>
      <c r="H95" s="278">
        <v>1</v>
      </c>
      <c r="I95" s="279"/>
      <c r="J95" s="280">
        <f t="shared" si="0"/>
        <v>0</v>
      </c>
      <c r="K95" s="276" t="s">
        <v>84</v>
      </c>
      <c r="L95" s="281"/>
      <c r="M95" s="282" t="s">
        <v>84</v>
      </c>
      <c r="N95" s="294" t="s">
        <v>56</v>
      </c>
      <c r="O95" s="291"/>
      <c r="P95" s="292">
        <f t="shared" si="1"/>
        <v>0</v>
      </c>
      <c r="Q95" s="292">
        <v>0</v>
      </c>
      <c r="R95" s="292">
        <f t="shared" si="2"/>
        <v>0</v>
      </c>
      <c r="S95" s="292">
        <v>0</v>
      </c>
      <c r="T95" s="293">
        <f t="shared" si="3"/>
        <v>0</v>
      </c>
      <c r="AR95" s="25" t="s">
        <v>475</v>
      </c>
      <c r="AT95" s="25" t="s">
        <v>297</v>
      </c>
      <c r="AU95" s="25" t="s">
        <v>25</v>
      </c>
      <c r="AY95" s="25" t="s">
        <v>173</v>
      </c>
      <c r="BE95" s="218">
        <f t="shared" si="4"/>
        <v>0</v>
      </c>
      <c r="BF95" s="218">
        <f t="shared" si="5"/>
        <v>0</v>
      </c>
      <c r="BG95" s="218">
        <f t="shared" si="6"/>
        <v>0</v>
      </c>
      <c r="BH95" s="218">
        <f t="shared" si="7"/>
        <v>0</v>
      </c>
      <c r="BI95" s="218">
        <f t="shared" si="8"/>
        <v>0</v>
      </c>
      <c r="BJ95" s="25" t="s">
        <v>25</v>
      </c>
      <c r="BK95" s="218">
        <f t="shared" si="9"/>
        <v>0</v>
      </c>
      <c r="BL95" s="25" t="s">
        <v>266</v>
      </c>
      <c r="BM95" s="25" t="s">
        <v>407</v>
      </c>
    </row>
    <row r="96" spans="2:12" s="1" customFormat="1" ht="6.95" customHeight="1">
      <c r="B96" s="58"/>
      <c r="C96" s="59"/>
      <c r="D96" s="59"/>
      <c r="E96" s="59"/>
      <c r="F96" s="59"/>
      <c r="G96" s="59"/>
      <c r="H96" s="59"/>
      <c r="I96" s="151"/>
      <c r="J96" s="59"/>
      <c r="K96" s="59"/>
      <c r="L96" s="63"/>
    </row>
  </sheetData>
  <sheetProtection algorithmName="SHA-512" hashValue="Yx79/dLShYzjcpcl2xkP4ArvDW7rAEwvpfP1l/dG7j7Jx2rrLOXJsZJtOKk5Ul5scYp5P2Q27ZlOe3QWQBwyIg==" saltValue="TKsbwSWy8cnsZqqq41OM3Q==" spinCount="100000" sheet="1" objects="1" scenarios="1" formatCells="0" formatColumns="0" formatRows="0" sort="0" autoFilter="0"/>
  <autoFilter ref="C82:K95"/>
  <mergeCells count="12">
    <mergeCell ref="E73:H73"/>
    <mergeCell ref="E75:H75"/>
    <mergeCell ref="E7:H7"/>
    <mergeCell ref="E9:H9"/>
    <mergeCell ref="E11:H11"/>
    <mergeCell ref="E26:H26"/>
    <mergeCell ref="E47:H47"/>
    <mergeCell ref="G1:H1"/>
    <mergeCell ref="L2:V2"/>
    <mergeCell ref="E49:H49"/>
    <mergeCell ref="E51:H51"/>
    <mergeCell ref="E71:H71"/>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134</v>
      </c>
      <c r="G1" s="415" t="s">
        <v>135</v>
      </c>
      <c r="H1" s="415"/>
      <c r="I1" s="126"/>
      <c r="J1" s="125" t="s">
        <v>136</v>
      </c>
      <c r="K1" s="124" t="s">
        <v>137</v>
      </c>
      <c r="L1" s="125" t="s">
        <v>138</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73"/>
      <c r="M2" s="373"/>
      <c r="N2" s="373"/>
      <c r="O2" s="373"/>
      <c r="P2" s="373"/>
      <c r="Q2" s="373"/>
      <c r="R2" s="373"/>
      <c r="S2" s="373"/>
      <c r="T2" s="373"/>
      <c r="U2" s="373"/>
      <c r="V2" s="373"/>
      <c r="AT2" s="25" t="s">
        <v>126</v>
      </c>
    </row>
    <row r="3" spans="2:46" ht="6.95" customHeight="1">
      <c r="B3" s="26"/>
      <c r="C3" s="27"/>
      <c r="D3" s="27"/>
      <c r="E3" s="27"/>
      <c r="F3" s="27"/>
      <c r="G3" s="27"/>
      <c r="H3" s="27"/>
      <c r="I3" s="127"/>
      <c r="J3" s="27"/>
      <c r="K3" s="28"/>
      <c r="AT3" s="25" t="s">
        <v>94</v>
      </c>
    </row>
    <row r="4" spans="2:46" ht="36.95" customHeight="1">
      <c r="B4" s="29"/>
      <c r="C4" s="30"/>
      <c r="D4" s="31" t="s">
        <v>139</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22.5" customHeight="1">
      <c r="B7" s="29"/>
      <c r="C7" s="30"/>
      <c r="D7" s="30"/>
      <c r="E7" s="416" t="str">
        <f>'Rekapitulace stavby'!K6</f>
        <v>Sklad posypového materiálu SÚS Seč - Etapa 1</v>
      </c>
      <c r="F7" s="422"/>
      <c r="G7" s="422"/>
      <c r="H7" s="422"/>
      <c r="I7" s="128"/>
      <c r="J7" s="30"/>
      <c r="K7" s="32"/>
    </row>
    <row r="8" spans="2:11" ht="15">
      <c r="B8" s="29"/>
      <c r="C8" s="30"/>
      <c r="D8" s="38" t="s">
        <v>140</v>
      </c>
      <c r="E8" s="30"/>
      <c r="F8" s="30"/>
      <c r="G8" s="30"/>
      <c r="H8" s="30"/>
      <c r="I8" s="128"/>
      <c r="J8" s="30"/>
      <c r="K8" s="32"/>
    </row>
    <row r="9" spans="2:11" s="1" customFormat="1" ht="22.5" customHeight="1">
      <c r="B9" s="43"/>
      <c r="C9" s="44"/>
      <c r="D9" s="44"/>
      <c r="E9" s="416" t="s">
        <v>1213</v>
      </c>
      <c r="F9" s="417"/>
      <c r="G9" s="417"/>
      <c r="H9" s="417"/>
      <c r="I9" s="129"/>
      <c r="J9" s="44"/>
      <c r="K9" s="47"/>
    </row>
    <row r="10" spans="2:11" s="1" customFormat="1" ht="15">
      <c r="B10" s="43"/>
      <c r="C10" s="44"/>
      <c r="D10" s="38" t="s">
        <v>142</v>
      </c>
      <c r="E10" s="44"/>
      <c r="F10" s="44"/>
      <c r="G10" s="44"/>
      <c r="H10" s="44"/>
      <c r="I10" s="129"/>
      <c r="J10" s="44"/>
      <c r="K10" s="47"/>
    </row>
    <row r="11" spans="2:11" s="1" customFormat="1" ht="36.95" customHeight="1">
      <c r="B11" s="43"/>
      <c r="C11" s="44"/>
      <c r="D11" s="44"/>
      <c r="E11" s="418" t="s">
        <v>1214</v>
      </c>
      <c r="F11" s="417"/>
      <c r="G11" s="417"/>
      <c r="H11" s="417"/>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8" t="s">
        <v>21</v>
      </c>
      <c r="E13" s="44"/>
      <c r="F13" s="36" t="s">
        <v>84</v>
      </c>
      <c r="G13" s="44"/>
      <c r="H13" s="44"/>
      <c r="I13" s="130" t="s">
        <v>23</v>
      </c>
      <c r="J13" s="36" t="s">
        <v>84</v>
      </c>
      <c r="K13" s="47"/>
    </row>
    <row r="14" spans="2:11" s="1" customFormat="1" ht="14.45" customHeight="1">
      <c r="B14" s="43"/>
      <c r="C14" s="44"/>
      <c r="D14" s="38" t="s">
        <v>26</v>
      </c>
      <c r="E14" s="44"/>
      <c r="F14" s="36" t="s">
        <v>27</v>
      </c>
      <c r="G14" s="44"/>
      <c r="H14" s="44"/>
      <c r="I14" s="130" t="s">
        <v>28</v>
      </c>
      <c r="J14" s="131" t="str">
        <f>'Rekapitulace stavby'!AN8</f>
        <v>28.2.2017</v>
      </c>
      <c r="K14" s="47"/>
    </row>
    <row r="15" spans="2:11" s="1" customFormat="1" ht="10.9" customHeight="1">
      <c r="B15" s="43"/>
      <c r="C15" s="44"/>
      <c r="D15" s="44"/>
      <c r="E15" s="44"/>
      <c r="F15" s="44"/>
      <c r="G15" s="44"/>
      <c r="H15" s="44"/>
      <c r="I15" s="129"/>
      <c r="J15" s="44"/>
      <c r="K15" s="47"/>
    </row>
    <row r="16" spans="2:11" s="1" customFormat="1" ht="14.45" customHeight="1">
      <c r="B16" s="43"/>
      <c r="C16" s="44"/>
      <c r="D16" s="38" t="s">
        <v>36</v>
      </c>
      <c r="E16" s="44"/>
      <c r="F16" s="44"/>
      <c r="G16" s="44"/>
      <c r="H16" s="44"/>
      <c r="I16" s="130" t="s">
        <v>37</v>
      </c>
      <c r="J16" s="36" t="s">
        <v>38</v>
      </c>
      <c r="K16" s="47"/>
    </row>
    <row r="17" spans="2:11" s="1" customFormat="1" ht="18" customHeight="1">
      <c r="B17" s="43"/>
      <c r="C17" s="44"/>
      <c r="D17" s="44"/>
      <c r="E17" s="36" t="s">
        <v>39</v>
      </c>
      <c r="F17" s="44"/>
      <c r="G17" s="44"/>
      <c r="H17" s="44"/>
      <c r="I17" s="130" t="s">
        <v>40</v>
      </c>
      <c r="J17" s="36" t="s">
        <v>41</v>
      </c>
      <c r="K17" s="47"/>
    </row>
    <row r="18" spans="2:11" s="1" customFormat="1" ht="6.95" customHeight="1">
      <c r="B18" s="43"/>
      <c r="C18" s="44"/>
      <c r="D18" s="44"/>
      <c r="E18" s="44"/>
      <c r="F18" s="44"/>
      <c r="G18" s="44"/>
      <c r="H18" s="44"/>
      <c r="I18" s="129"/>
      <c r="J18" s="44"/>
      <c r="K18" s="47"/>
    </row>
    <row r="19" spans="2:11" s="1" customFormat="1" ht="14.45" customHeight="1">
      <c r="B19" s="43"/>
      <c r="C19" s="44"/>
      <c r="D19" s="38" t="s">
        <v>42</v>
      </c>
      <c r="E19" s="44"/>
      <c r="F19" s="44"/>
      <c r="G19" s="44"/>
      <c r="H19" s="44"/>
      <c r="I19" s="130" t="s">
        <v>37</v>
      </c>
      <c r="J19" s="36" t="str">
        <f>IF('Rekapitulace stavby'!AN13="Vyplň údaj","",IF('Rekapitulace stavby'!AN13="","",'Rekapitulace stavby'!AN13))</f>
        <v/>
      </c>
      <c r="K19" s="47"/>
    </row>
    <row r="20" spans="2:11" s="1" customFormat="1" ht="18" customHeight="1">
      <c r="B20" s="43"/>
      <c r="C20" s="44"/>
      <c r="D20" s="44"/>
      <c r="E20" s="36" t="str">
        <f>IF('Rekapitulace stavby'!E14="Vyplň údaj","",IF('Rekapitulace stavby'!E14="","",'Rekapitulace stavby'!E14))</f>
        <v/>
      </c>
      <c r="F20" s="44"/>
      <c r="G20" s="44"/>
      <c r="H20" s="44"/>
      <c r="I20" s="130" t="s">
        <v>40</v>
      </c>
      <c r="J20" s="36"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8" t="s">
        <v>44</v>
      </c>
      <c r="E22" s="44"/>
      <c r="F22" s="44"/>
      <c r="G22" s="44"/>
      <c r="H22" s="44"/>
      <c r="I22" s="130" t="s">
        <v>37</v>
      </c>
      <c r="J22" s="36" t="s">
        <v>45</v>
      </c>
      <c r="K22" s="47"/>
    </row>
    <row r="23" spans="2:11" s="1" customFormat="1" ht="18" customHeight="1">
      <c r="B23" s="43"/>
      <c r="C23" s="44"/>
      <c r="D23" s="44"/>
      <c r="E23" s="36" t="s">
        <v>46</v>
      </c>
      <c r="F23" s="44"/>
      <c r="G23" s="44"/>
      <c r="H23" s="44"/>
      <c r="I23" s="130" t="s">
        <v>40</v>
      </c>
      <c r="J23" s="36" t="s">
        <v>47</v>
      </c>
      <c r="K23" s="47"/>
    </row>
    <row r="24" spans="2:11" s="1" customFormat="1" ht="6.95" customHeight="1">
      <c r="B24" s="43"/>
      <c r="C24" s="44"/>
      <c r="D24" s="44"/>
      <c r="E24" s="44"/>
      <c r="F24" s="44"/>
      <c r="G24" s="44"/>
      <c r="H24" s="44"/>
      <c r="I24" s="129"/>
      <c r="J24" s="44"/>
      <c r="K24" s="47"/>
    </row>
    <row r="25" spans="2:11" s="1" customFormat="1" ht="14.45" customHeight="1">
      <c r="B25" s="43"/>
      <c r="C25" s="44"/>
      <c r="D25" s="38" t="s">
        <v>49</v>
      </c>
      <c r="E25" s="44"/>
      <c r="F25" s="44"/>
      <c r="G25" s="44"/>
      <c r="H25" s="44"/>
      <c r="I25" s="129"/>
      <c r="J25" s="44"/>
      <c r="K25" s="47"/>
    </row>
    <row r="26" spans="2:11" s="7" customFormat="1" ht="22.5" customHeight="1">
      <c r="B26" s="133"/>
      <c r="C26" s="134"/>
      <c r="D26" s="134"/>
      <c r="E26" s="411" t="s">
        <v>84</v>
      </c>
      <c r="F26" s="411"/>
      <c r="G26" s="411"/>
      <c r="H26" s="411"/>
      <c r="I26" s="135"/>
      <c r="J26" s="134"/>
      <c r="K26" s="136"/>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7"/>
      <c r="J28" s="87"/>
      <c r="K28" s="138"/>
    </row>
    <row r="29" spans="2:11" s="1" customFormat="1" ht="25.35" customHeight="1">
      <c r="B29" s="43"/>
      <c r="C29" s="44"/>
      <c r="D29" s="139" t="s">
        <v>51</v>
      </c>
      <c r="E29" s="44"/>
      <c r="F29" s="44"/>
      <c r="G29" s="44"/>
      <c r="H29" s="44"/>
      <c r="I29" s="129"/>
      <c r="J29" s="140">
        <f>ROUND(J88,2)</f>
        <v>0</v>
      </c>
      <c r="K29" s="47"/>
    </row>
    <row r="30" spans="2:11" s="1" customFormat="1" ht="6.95" customHeight="1">
      <c r="B30" s="43"/>
      <c r="C30" s="44"/>
      <c r="D30" s="87"/>
      <c r="E30" s="87"/>
      <c r="F30" s="87"/>
      <c r="G30" s="87"/>
      <c r="H30" s="87"/>
      <c r="I30" s="137"/>
      <c r="J30" s="87"/>
      <c r="K30" s="138"/>
    </row>
    <row r="31" spans="2:11" s="1" customFormat="1" ht="14.45" customHeight="1">
      <c r="B31" s="43"/>
      <c r="C31" s="44"/>
      <c r="D31" s="44"/>
      <c r="E31" s="44"/>
      <c r="F31" s="48" t="s">
        <v>53</v>
      </c>
      <c r="G31" s="44"/>
      <c r="H31" s="44"/>
      <c r="I31" s="141" t="s">
        <v>52</v>
      </c>
      <c r="J31" s="48" t="s">
        <v>54</v>
      </c>
      <c r="K31" s="47"/>
    </row>
    <row r="32" spans="2:11" s="1" customFormat="1" ht="14.45" customHeight="1">
      <c r="B32" s="43"/>
      <c r="C32" s="44"/>
      <c r="D32" s="51" t="s">
        <v>55</v>
      </c>
      <c r="E32" s="51" t="s">
        <v>56</v>
      </c>
      <c r="F32" s="142">
        <f>ROUND(SUM(BE88:BE121),2)</f>
        <v>0</v>
      </c>
      <c r="G32" s="44"/>
      <c r="H32" s="44"/>
      <c r="I32" s="143">
        <v>0.21</v>
      </c>
      <c r="J32" s="142">
        <f>ROUND(ROUND((SUM(BE88:BE121)),2)*I32,2)</f>
        <v>0</v>
      </c>
      <c r="K32" s="47"/>
    </row>
    <row r="33" spans="2:11" s="1" customFormat="1" ht="14.45" customHeight="1">
      <c r="B33" s="43"/>
      <c r="C33" s="44"/>
      <c r="D33" s="44"/>
      <c r="E33" s="51" t="s">
        <v>57</v>
      </c>
      <c r="F33" s="142">
        <f>ROUND(SUM(BF88:BF121),2)</f>
        <v>0</v>
      </c>
      <c r="G33" s="44"/>
      <c r="H33" s="44"/>
      <c r="I33" s="143">
        <v>0.15</v>
      </c>
      <c r="J33" s="142">
        <f>ROUND(ROUND((SUM(BF88:BF121)),2)*I33,2)</f>
        <v>0</v>
      </c>
      <c r="K33" s="47"/>
    </row>
    <row r="34" spans="2:11" s="1" customFormat="1" ht="14.45" customHeight="1" hidden="1">
      <c r="B34" s="43"/>
      <c r="C34" s="44"/>
      <c r="D34" s="44"/>
      <c r="E34" s="51" t="s">
        <v>58</v>
      </c>
      <c r="F34" s="142">
        <f>ROUND(SUM(BG88:BG121),2)</f>
        <v>0</v>
      </c>
      <c r="G34" s="44"/>
      <c r="H34" s="44"/>
      <c r="I34" s="143">
        <v>0.21</v>
      </c>
      <c r="J34" s="142">
        <v>0</v>
      </c>
      <c r="K34" s="47"/>
    </row>
    <row r="35" spans="2:11" s="1" customFormat="1" ht="14.45" customHeight="1" hidden="1">
      <c r="B35" s="43"/>
      <c r="C35" s="44"/>
      <c r="D35" s="44"/>
      <c r="E35" s="51" t="s">
        <v>59</v>
      </c>
      <c r="F35" s="142">
        <f>ROUND(SUM(BH88:BH121),2)</f>
        <v>0</v>
      </c>
      <c r="G35" s="44"/>
      <c r="H35" s="44"/>
      <c r="I35" s="143">
        <v>0.15</v>
      </c>
      <c r="J35" s="142">
        <v>0</v>
      </c>
      <c r="K35" s="47"/>
    </row>
    <row r="36" spans="2:11" s="1" customFormat="1" ht="14.45" customHeight="1" hidden="1">
      <c r="B36" s="43"/>
      <c r="C36" s="44"/>
      <c r="D36" s="44"/>
      <c r="E36" s="51" t="s">
        <v>60</v>
      </c>
      <c r="F36" s="142">
        <f>ROUND(SUM(BI88:BI121),2)</f>
        <v>0</v>
      </c>
      <c r="G36" s="44"/>
      <c r="H36" s="44"/>
      <c r="I36" s="143">
        <v>0</v>
      </c>
      <c r="J36" s="142">
        <v>0</v>
      </c>
      <c r="K36" s="47"/>
    </row>
    <row r="37" spans="2:11" s="1" customFormat="1" ht="6.95" customHeight="1">
      <c r="B37" s="43"/>
      <c r="C37" s="44"/>
      <c r="D37" s="44"/>
      <c r="E37" s="44"/>
      <c r="F37" s="44"/>
      <c r="G37" s="44"/>
      <c r="H37" s="44"/>
      <c r="I37" s="129"/>
      <c r="J37" s="44"/>
      <c r="K37" s="47"/>
    </row>
    <row r="38" spans="2:11" s="1" customFormat="1" ht="25.35" customHeight="1">
      <c r="B38" s="43"/>
      <c r="C38" s="144"/>
      <c r="D38" s="145" t="s">
        <v>61</v>
      </c>
      <c r="E38" s="81"/>
      <c r="F38" s="81"/>
      <c r="G38" s="146" t="s">
        <v>62</v>
      </c>
      <c r="H38" s="147" t="s">
        <v>63</v>
      </c>
      <c r="I38" s="148"/>
      <c r="J38" s="149">
        <f>SUM(J29:J36)</f>
        <v>0</v>
      </c>
      <c r="K38" s="150"/>
    </row>
    <row r="39" spans="2:11" s="1" customFormat="1" ht="14.45" customHeight="1">
      <c r="B39" s="58"/>
      <c r="C39" s="59"/>
      <c r="D39" s="59"/>
      <c r="E39" s="59"/>
      <c r="F39" s="59"/>
      <c r="G39" s="59"/>
      <c r="H39" s="59"/>
      <c r="I39" s="151"/>
      <c r="J39" s="59"/>
      <c r="K39" s="60"/>
    </row>
    <row r="43" spans="2:11" s="1" customFormat="1" ht="6.95" customHeight="1">
      <c r="B43" s="152"/>
      <c r="C43" s="153"/>
      <c r="D43" s="153"/>
      <c r="E43" s="153"/>
      <c r="F43" s="153"/>
      <c r="G43" s="153"/>
      <c r="H43" s="153"/>
      <c r="I43" s="154"/>
      <c r="J43" s="153"/>
      <c r="K43" s="155"/>
    </row>
    <row r="44" spans="2:11" s="1" customFormat="1" ht="36.95" customHeight="1">
      <c r="B44" s="43"/>
      <c r="C44" s="31" t="s">
        <v>145</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8" t="s">
        <v>18</v>
      </c>
      <c r="D46" s="44"/>
      <c r="E46" s="44"/>
      <c r="F46" s="44"/>
      <c r="G46" s="44"/>
      <c r="H46" s="44"/>
      <c r="I46" s="129"/>
      <c r="J46" s="44"/>
      <c r="K46" s="47"/>
    </row>
    <row r="47" spans="2:11" s="1" customFormat="1" ht="22.5" customHeight="1">
      <c r="B47" s="43"/>
      <c r="C47" s="44"/>
      <c r="D47" s="44"/>
      <c r="E47" s="416" t="str">
        <f>E7</f>
        <v>Sklad posypového materiálu SÚS Seč - Etapa 1</v>
      </c>
      <c r="F47" s="422"/>
      <c r="G47" s="422"/>
      <c r="H47" s="422"/>
      <c r="I47" s="129"/>
      <c r="J47" s="44"/>
      <c r="K47" s="47"/>
    </row>
    <row r="48" spans="2:11" ht="15">
      <c r="B48" s="29"/>
      <c r="C48" s="38" t="s">
        <v>140</v>
      </c>
      <c r="D48" s="30"/>
      <c r="E48" s="30"/>
      <c r="F48" s="30"/>
      <c r="G48" s="30"/>
      <c r="H48" s="30"/>
      <c r="I48" s="128"/>
      <c r="J48" s="30"/>
      <c r="K48" s="32"/>
    </row>
    <row r="49" spans="2:11" s="1" customFormat="1" ht="22.5" customHeight="1">
      <c r="B49" s="43"/>
      <c r="C49" s="44"/>
      <c r="D49" s="44"/>
      <c r="E49" s="416" t="s">
        <v>1213</v>
      </c>
      <c r="F49" s="417"/>
      <c r="G49" s="417"/>
      <c r="H49" s="417"/>
      <c r="I49" s="129"/>
      <c r="J49" s="44"/>
      <c r="K49" s="47"/>
    </row>
    <row r="50" spans="2:11" s="1" customFormat="1" ht="14.45" customHeight="1">
      <c r="B50" s="43"/>
      <c r="C50" s="38" t="s">
        <v>142</v>
      </c>
      <c r="D50" s="44"/>
      <c r="E50" s="44"/>
      <c r="F50" s="44"/>
      <c r="G50" s="44"/>
      <c r="H50" s="44"/>
      <c r="I50" s="129"/>
      <c r="J50" s="44"/>
      <c r="K50" s="47"/>
    </row>
    <row r="51" spans="2:11" s="1" customFormat="1" ht="23.25" customHeight="1">
      <c r="B51" s="43"/>
      <c r="C51" s="44"/>
      <c r="D51" s="44"/>
      <c r="E51" s="418" t="str">
        <f>E11</f>
        <v>SO-ZT.1 - Dešťová kanalizace</v>
      </c>
      <c r="F51" s="417"/>
      <c r="G51" s="417"/>
      <c r="H51" s="417"/>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8" t="s">
        <v>26</v>
      </c>
      <c r="D53" s="44"/>
      <c r="E53" s="44"/>
      <c r="F53" s="36" t="str">
        <f>F14</f>
        <v>Seč</v>
      </c>
      <c r="G53" s="44"/>
      <c r="H53" s="44"/>
      <c r="I53" s="130" t="s">
        <v>28</v>
      </c>
      <c r="J53" s="131" t="str">
        <f>IF(J14="","",J14)</f>
        <v>28.2.2017</v>
      </c>
      <c r="K53" s="47"/>
    </row>
    <row r="54" spans="2:11" s="1" customFormat="1" ht="6.95" customHeight="1">
      <c r="B54" s="43"/>
      <c r="C54" s="44"/>
      <c r="D54" s="44"/>
      <c r="E54" s="44"/>
      <c r="F54" s="44"/>
      <c r="G54" s="44"/>
      <c r="H54" s="44"/>
      <c r="I54" s="129"/>
      <c r="J54" s="44"/>
      <c r="K54" s="47"/>
    </row>
    <row r="55" spans="2:11" s="1" customFormat="1" ht="15">
      <c r="B55" s="43"/>
      <c r="C55" s="38" t="s">
        <v>36</v>
      </c>
      <c r="D55" s="44"/>
      <c r="E55" s="44"/>
      <c r="F55" s="36" t="str">
        <f>E17</f>
        <v>Správa a údržba silnic Plzeňského kraje, p.o.</v>
      </c>
      <c r="G55" s="44"/>
      <c r="H55" s="44"/>
      <c r="I55" s="130" t="s">
        <v>44</v>
      </c>
      <c r="J55" s="36" t="str">
        <f>E23</f>
        <v>projectstudio8 s.r.o.</v>
      </c>
      <c r="K55" s="47"/>
    </row>
    <row r="56" spans="2:11" s="1" customFormat="1" ht="14.45" customHeight="1">
      <c r="B56" s="43"/>
      <c r="C56" s="38" t="s">
        <v>42</v>
      </c>
      <c r="D56" s="44"/>
      <c r="E56" s="44"/>
      <c r="F56" s="36" t="str">
        <f>IF(E20="","",E20)</f>
        <v/>
      </c>
      <c r="G56" s="44"/>
      <c r="H56" s="44"/>
      <c r="I56" s="129"/>
      <c r="J56" s="44"/>
      <c r="K56" s="47"/>
    </row>
    <row r="57" spans="2:11" s="1" customFormat="1" ht="10.35" customHeight="1">
      <c r="B57" s="43"/>
      <c r="C57" s="44"/>
      <c r="D57" s="44"/>
      <c r="E57" s="44"/>
      <c r="F57" s="44"/>
      <c r="G57" s="44"/>
      <c r="H57" s="44"/>
      <c r="I57" s="129"/>
      <c r="J57" s="44"/>
      <c r="K57" s="47"/>
    </row>
    <row r="58" spans="2:11" s="1" customFormat="1" ht="29.25" customHeight="1">
      <c r="B58" s="43"/>
      <c r="C58" s="156" t="s">
        <v>146</v>
      </c>
      <c r="D58" s="144"/>
      <c r="E58" s="144"/>
      <c r="F58" s="144"/>
      <c r="G58" s="144"/>
      <c r="H58" s="144"/>
      <c r="I58" s="157"/>
      <c r="J58" s="158" t="s">
        <v>147</v>
      </c>
      <c r="K58" s="159"/>
    </row>
    <row r="59" spans="2:11" s="1" customFormat="1" ht="10.35" customHeight="1">
      <c r="B59" s="43"/>
      <c r="C59" s="44"/>
      <c r="D59" s="44"/>
      <c r="E59" s="44"/>
      <c r="F59" s="44"/>
      <c r="G59" s="44"/>
      <c r="H59" s="44"/>
      <c r="I59" s="129"/>
      <c r="J59" s="44"/>
      <c r="K59" s="47"/>
    </row>
    <row r="60" spans="2:47" s="1" customFormat="1" ht="29.25" customHeight="1">
      <c r="B60" s="43"/>
      <c r="C60" s="160" t="s">
        <v>148</v>
      </c>
      <c r="D60" s="44"/>
      <c r="E60" s="44"/>
      <c r="F60" s="44"/>
      <c r="G60" s="44"/>
      <c r="H60" s="44"/>
      <c r="I60" s="129"/>
      <c r="J60" s="140">
        <f>J88</f>
        <v>0</v>
      </c>
      <c r="K60" s="47"/>
      <c r="AU60" s="25" t="s">
        <v>149</v>
      </c>
    </row>
    <row r="61" spans="2:11" s="8" customFormat="1" ht="24.95" customHeight="1">
      <c r="B61" s="161"/>
      <c r="C61" s="162"/>
      <c r="D61" s="163" t="s">
        <v>1215</v>
      </c>
      <c r="E61" s="164"/>
      <c r="F61" s="164"/>
      <c r="G61" s="164"/>
      <c r="H61" s="164"/>
      <c r="I61" s="165"/>
      <c r="J61" s="166">
        <f>J89</f>
        <v>0</v>
      </c>
      <c r="K61" s="167"/>
    </row>
    <row r="62" spans="2:11" s="8" customFormat="1" ht="24.95" customHeight="1">
      <c r="B62" s="161"/>
      <c r="C62" s="162"/>
      <c r="D62" s="163" t="s">
        <v>1216</v>
      </c>
      <c r="E62" s="164"/>
      <c r="F62" s="164"/>
      <c r="G62" s="164"/>
      <c r="H62" s="164"/>
      <c r="I62" s="165"/>
      <c r="J62" s="166">
        <f>J99</f>
        <v>0</v>
      </c>
      <c r="K62" s="167"/>
    </row>
    <row r="63" spans="2:11" s="8" customFormat="1" ht="24.95" customHeight="1">
      <c r="B63" s="161"/>
      <c r="C63" s="162"/>
      <c r="D63" s="163" t="s">
        <v>1217</v>
      </c>
      <c r="E63" s="164"/>
      <c r="F63" s="164"/>
      <c r="G63" s="164"/>
      <c r="H63" s="164"/>
      <c r="I63" s="165"/>
      <c r="J63" s="166">
        <f>J102</f>
        <v>0</v>
      </c>
      <c r="K63" s="167"/>
    </row>
    <row r="64" spans="2:11" s="8" customFormat="1" ht="24.95" customHeight="1">
      <c r="B64" s="161"/>
      <c r="C64" s="162"/>
      <c r="D64" s="163" t="s">
        <v>1218</v>
      </c>
      <c r="E64" s="164"/>
      <c r="F64" s="164"/>
      <c r="G64" s="164"/>
      <c r="H64" s="164"/>
      <c r="I64" s="165"/>
      <c r="J64" s="166">
        <f>J106</f>
        <v>0</v>
      </c>
      <c r="K64" s="167"/>
    </row>
    <row r="65" spans="2:11" s="8" customFormat="1" ht="24.95" customHeight="1">
      <c r="B65" s="161"/>
      <c r="C65" s="162"/>
      <c r="D65" s="163" t="s">
        <v>1219</v>
      </c>
      <c r="E65" s="164"/>
      <c r="F65" s="164"/>
      <c r="G65" s="164"/>
      <c r="H65" s="164"/>
      <c r="I65" s="165"/>
      <c r="J65" s="166">
        <f>J114</f>
        <v>0</v>
      </c>
      <c r="K65" s="167"/>
    </row>
    <row r="66" spans="2:11" s="8" customFormat="1" ht="24.95" customHeight="1">
      <c r="B66" s="161"/>
      <c r="C66" s="162"/>
      <c r="D66" s="163" t="s">
        <v>1220</v>
      </c>
      <c r="E66" s="164"/>
      <c r="F66" s="164"/>
      <c r="G66" s="164"/>
      <c r="H66" s="164"/>
      <c r="I66" s="165"/>
      <c r="J66" s="166">
        <f>J118</f>
        <v>0</v>
      </c>
      <c r="K66" s="167"/>
    </row>
    <row r="67" spans="2:11" s="1" customFormat="1" ht="21.75" customHeight="1">
      <c r="B67" s="43"/>
      <c r="C67" s="44"/>
      <c r="D67" s="44"/>
      <c r="E67" s="44"/>
      <c r="F67" s="44"/>
      <c r="G67" s="44"/>
      <c r="H67" s="44"/>
      <c r="I67" s="129"/>
      <c r="J67" s="44"/>
      <c r="K67" s="47"/>
    </row>
    <row r="68" spans="2:11" s="1" customFormat="1" ht="6.95" customHeight="1">
      <c r="B68" s="58"/>
      <c r="C68" s="59"/>
      <c r="D68" s="59"/>
      <c r="E68" s="59"/>
      <c r="F68" s="59"/>
      <c r="G68" s="59"/>
      <c r="H68" s="59"/>
      <c r="I68" s="151"/>
      <c r="J68" s="59"/>
      <c r="K68" s="60"/>
    </row>
    <row r="72" spans="2:12" s="1" customFormat="1" ht="6.95" customHeight="1">
      <c r="B72" s="61"/>
      <c r="C72" s="62"/>
      <c r="D72" s="62"/>
      <c r="E72" s="62"/>
      <c r="F72" s="62"/>
      <c r="G72" s="62"/>
      <c r="H72" s="62"/>
      <c r="I72" s="154"/>
      <c r="J72" s="62"/>
      <c r="K72" s="62"/>
      <c r="L72" s="63"/>
    </row>
    <row r="73" spans="2:12" s="1" customFormat="1" ht="36.95" customHeight="1">
      <c r="B73" s="43"/>
      <c r="C73" s="64" t="s">
        <v>157</v>
      </c>
      <c r="D73" s="65"/>
      <c r="E73" s="65"/>
      <c r="F73" s="65"/>
      <c r="G73" s="65"/>
      <c r="H73" s="65"/>
      <c r="I73" s="175"/>
      <c r="J73" s="65"/>
      <c r="K73" s="65"/>
      <c r="L73" s="63"/>
    </row>
    <row r="74" spans="2:12" s="1" customFormat="1" ht="6.95" customHeight="1">
      <c r="B74" s="43"/>
      <c r="C74" s="65"/>
      <c r="D74" s="65"/>
      <c r="E74" s="65"/>
      <c r="F74" s="65"/>
      <c r="G74" s="65"/>
      <c r="H74" s="65"/>
      <c r="I74" s="175"/>
      <c r="J74" s="65"/>
      <c r="K74" s="65"/>
      <c r="L74" s="63"/>
    </row>
    <row r="75" spans="2:12" s="1" customFormat="1" ht="14.45" customHeight="1">
      <c r="B75" s="43"/>
      <c r="C75" s="67" t="s">
        <v>18</v>
      </c>
      <c r="D75" s="65"/>
      <c r="E75" s="65"/>
      <c r="F75" s="65"/>
      <c r="G75" s="65"/>
      <c r="H75" s="65"/>
      <c r="I75" s="175"/>
      <c r="J75" s="65"/>
      <c r="K75" s="65"/>
      <c r="L75" s="63"/>
    </row>
    <row r="76" spans="2:12" s="1" customFormat="1" ht="22.5" customHeight="1">
      <c r="B76" s="43"/>
      <c r="C76" s="65"/>
      <c r="D76" s="65"/>
      <c r="E76" s="419" t="str">
        <f>E7</f>
        <v>Sklad posypového materiálu SÚS Seč - Etapa 1</v>
      </c>
      <c r="F76" s="420"/>
      <c r="G76" s="420"/>
      <c r="H76" s="420"/>
      <c r="I76" s="175"/>
      <c r="J76" s="65"/>
      <c r="K76" s="65"/>
      <c r="L76" s="63"/>
    </row>
    <row r="77" spans="2:12" ht="15">
      <c r="B77" s="29"/>
      <c r="C77" s="67" t="s">
        <v>140</v>
      </c>
      <c r="D77" s="176"/>
      <c r="E77" s="176"/>
      <c r="F77" s="176"/>
      <c r="G77" s="176"/>
      <c r="H77" s="176"/>
      <c r="J77" s="176"/>
      <c r="K77" s="176"/>
      <c r="L77" s="177"/>
    </row>
    <row r="78" spans="2:12" s="1" customFormat="1" ht="22.5" customHeight="1">
      <c r="B78" s="43"/>
      <c r="C78" s="65"/>
      <c r="D78" s="65"/>
      <c r="E78" s="419" t="s">
        <v>1213</v>
      </c>
      <c r="F78" s="421"/>
      <c r="G78" s="421"/>
      <c r="H78" s="421"/>
      <c r="I78" s="175"/>
      <c r="J78" s="65"/>
      <c r="K78" s="65"/>
      <c r="L78" s="63"/>
    </row>
    <row r="79" spans="2:12" s="1" customFormat="1" ht="14.45" customHeight="1">
      <c r="B79" s="43"/>
      <c r="C79" s="67" t="s">
        <v>142</v>
      </c>
      <c r="D79" s="65"/>
      <c r="E79" s="65"/>
      <c r="F79" s="65"/>
      <c r="G79" s="65"/>
      <c r="H79" s="65"/>
      <c r="I79" s="175"/>
      <c r="J79" s="65"/>
      <c r="K79" s="65"/>
      <c r="L79" s="63"/>
    </row>
    <row r="80" spans="2:12" s="1" customFormat="1" ht="23.25" customHeight="1">
      <c r="B80" s="43"/>
      <c r="C80" s="65"/>
      <c r="D80" s="65"/>
      <c r="E80" s="383" t="str">
        <f>E11</f>
        <v>SO-ZT.1 - Dešťová kanalizace</v>
      </c>
      <c r="F80" s="421"/>
      <c r="G80" s="421"/>
      <c r="H80" s="421"/>
      <c r="I80" s="175"/>
      <c r="J80" s="65"/>
      <c r="K80" s="65"/>
      <c r="L80" s="63"/>
    </row>
    <row r="81" spans="2:12" s="1" customFormat="1" ht="6.95" customHeight="1">
      <c r="B81" s="43"/>
      <c r="C81" s="65"/>
      <c r="D81" s="65"/>
      <c r="E81" s="65"/>
      <c r="F81" s="65"/>
      <c r="G81" s="65"/>
      <c r="H81" s="65"/>
      <c r="I81" s="175"/>
      <c r="J81" s="65"/>
      <c r="K81" s="65"/>
      <c r="L81" s="63"/>
    </row>
    <row r="82" spans="2:12" s="1" customFormat="1" ht="18" customHeight="1">
      <c r="B82" s="43"/>
      <c r="C82" s="67" t="s">
        <v>26</v>
      </c>
      <c r="D82" s="65"/>
      <c r="E82" s="65"/>
      <c r="F82" s="178" t="str">
        <f>F14</f>
        <v>Seč</v>
      </c>
      <c r="G82" s="65"/>
      <c r="H82" s="65"/>
      <c r="I82" s="179" t="s">
        <v>28</v>
      </c>
      <c r="J82" s="75" t="str">
        <f>IF(J14="","",J14)</f>
        <v>28.2.2017</v>
      </c>
      <c r="K82" s="65"/>
      <c r="L82" s="63"/>
    </row>
    <row r="83" spans="2:12" s="1" customFormat="1" ht="6.95" customHeight="1">
      <c r="B83" s="43"/>
      <c r="C83" s="65"/>
      <c r="D83" s="65"/>
      <c r="E83" s="65"/>
      <c r="F83" s="65"/>
      <c r="G83" s="65"/>
      <c r="H83" s="65"/>
      <c r="I83" s="175"/>
      <c r="J83" s="65"/>
      <c r="K83" s="65"/>
      <c r="L83" s="63"/>
    </row>
    <row r="84" spans="2:12" s="1" customFormat="1" ht="15">
      <c r="B84" s="43"/>
      <c r="C84" s="67" t="s">
        <v>36</v>
      </c>
      <c r="D84" s="65"/>
      <c r="E84" s="65"/>
      <c r="F84" s="178" t="str">
        <f>E17</f>
        <v>Správa a údržba silnic Plzeňského kraje, p.o.</v>
      </c>
      <c r="G84" s="65"/>
      <c r="H84" s="65"/>
      <c r="I84" s="179" t="s">
        <v>44</v>
      </c>
      <c r="J84" s="178" t="str">
        <f>E23</f>
        <v>projectstudio8 s.r.o.</v>
      </c>
      <c r="K84" s="65"/>
      <c r="L84" s="63"/>
    </row>
    <row r="85" spans="2:12" s="1" customFormat="1" ht="14.45" customHeight="1">
      <c r="B85" s="43"/>
      <c r="C85" s="67" t="s">
        <v>42</v>
      </c>
      <c r="D85" s="65"/>
      <c r="E85" s="65"/>
      <c r="F85" s="178" t="str">
        <f>IF(E20="","",E20)</f>
        <v/>
      </c>
      <c r="G85" s="65"/>
      <c r="H85" s="65"/>
      <c r="I85" s="175"/>
      <c r="J85" s="65"/>
      <c r="K85" s="65"/>
      <c r="L85" s="63"/>
    </row>
    <row r="86" spans="2:12" s="1" customFormat="1" ht="10.35" customHeight="1">
      <c r="B86" s="43"/>
      <c r="C86" s="65"/>
      <c r="D86" s="65"/>
      <c r="E86" s="65"/>
      <c r="F86" s="65"/>
      <c r="G86" s="65"/>
      <c r="H86" s="65"/>
      <c r="I86" s="175"/>
      <c r="J86" s="65"/>
      <c r="K86" s="65"/>
      <c r="L86" s="63"/>
    </row>
    <row r="87" spans="2:20" s="10" customFormat="1" ht="29.25" customHeight="1">
      <c r="B87" s="180"/>
      <c r="C87" s="181" t="s">
        <v>158</v>
      </c>
      <c r="D87" s="182" t="s">
        <v>70</v>
      </c>
      <c r="E87" s="182" t="s">
        <v>66</v>
      </c>
      <c r="F87" s="182" t="s">
        <v>159</v>
      </c>
      <c r="G87" s="182" t="s">
        <v>160</v>
      </c>
      <c r="H87" s="182" t="s">
        <v>161</v>
      </c>
      <c r="I87" s="183" t="s">
        <v>162</v>
      </c>
      <c r="J87" s="182" t="s">
        <v>147</v>
      </c>
      <c r="K87" s="184" t="s">
        <v>163</v>
      </c>
      <c r="L87" s="185"/>
      <c r="M87" s="83" t="s">
        <v>164</v>
      </c>
      <c r="N87" s="84" t="s">
        <v>55</v>
      </c>
      <c r="O87" s="84" t="s">
        <v>165</v>
      </c>
      <c r="P87" s="84" t="s">
        <v>166</v>
      </c>
      <c r="Q87" s="84" t="s">
        <v>167</v>
      </c>
      <c r="R87" s="84" t="s">
        <v>168</v>
      </c>
      <c r="S87" s="84" t="s">
        <v>169</v>
      </c>
      <c r="T87" s="85" t="s">
        <v>170</v>
      </c>
    </row>
    <row r="88" spans="2:63" s="1" customFormat="1" ht="29.25" customHeight="1">
      <c r="B88" s="43"/>
      <c r="C88" s="89" t="s">
        <v>148</v>
      </c>
      <c r="D88" s="65"/>
      <c r="E88" s="65"/>
      <c r="F88" s="65"/>
      <c r="G88" s="65"/>
      <c r="H88" s="65"/>
      <c r="I88" s="175"/>
      <c r="J88" s="186">
        <f>BK88</f>
        <v>0</v>
      </c>
      <c r="K88" s="65"/>
      <c r="L88" s="63"/>
      <c r="M88" s="86"/>
      <c r="N88" s="87"/>
      <c r="O88" s="87"/>
      <c r="P88" s="187">
        <f>P89+P99+P102+P106+P114+P118</f>
        <v>0</v>
      </c>
      <c r="Q88" s="87"/>
      <c r="R88" s="187">
        <f>R89+R99+R102+R106+R114+R118</f>
        <v>0</v>
      </c>
      <c r="S88" s="87"/>
      <c r="T88" s="188">
        <f>T89+T99+T102+T106+T114+T118</f>
        <v>0</v>
      </c>
      <c r="AT88" s="25" t="s">
        <v>85</v>
      </c>
      <c r="AU88" s="25" t="s">
        <v>149</v>
      </c>
      <c r="BK88" s="189">
        <f>BK89+BK99+BK102+BK106+BK114+BK118</f>
        <v>0</v>
      </c>
    </row>
    <row r="89" spans="2:63" s="11" customFormat="1" ht="37.35" customHeight="1">
      <c r="B89" s="190"/>
      <c r="C89" s="191"/>
      <c r="D89" s="204" t="s">
        <v>85</v>
      </c>
      <c r="E89" s="287" t="s">
        <v>1221</v>
      </c>
      <c r="F89" s="287" t="s">
        <v>1222</v>
      </c>
      <c r="G89" s="191"/>
      <c r="H89" s="191"/>
      <c r="I89" s="194"/>
      <c r="J89" s="288">
        <f>BK89</f>
        <v>0</v>
      </c>
      <c r="K89" s="191"/>
      <c r="L89" s="196"/>
      <c r="M89" s="197"/>
      <c r="N89" s="198"/>
      <c r="O89" s="198"/>
      <c r="P89" s="199">
        <f>SUM(P90:P98)</f>
        <v>0</v>
      </c>
      <c r="Q89" s="198"/>
      <c r="R89" s="199">
        <f>SUM(R90:R98)</f>
        <v>0</v>
      </c>
      <c r="S89" s="198"/>
      <c r="T89" s="200">
        <f>SUM(T90:T98)</f>
        <v>0</v>
      </c>
      <c r="AR89" s="201" t="s">
        <v>94</v>
      </c>
      <c r="AT89" s="202" t="s">
        <v>85</v>
      </c>
      <c r="AU89" s="202" t="s">
        <v>86</v>
      </c>
      <c r="AY89" s="201" t="s">
        <v>173</v>
      </c>
      <c r="BK89" s="203">
        <f>SUM(BK90:BK98)</f>
        <v>0</v>
      </c>
    </row>
    <row r="90" spans="2:65" s="1" customFormat="1" ht="22.5" customHeight="1">
      <c r="B90" s="43"/>
      <c r="C90" s="207" t="s">
        <v>25</v>
      </c>
      <c r="D90" s="207" t="s">
        <v>175</v>
      </c>
      <c r="E90" s="208" t="s">
        <v>323</v>
      </c>
      <c r="F90" s="209" t="s">
        <v>1223</v>
      </c>
      <c r="G90" s="210" t="s">
        <v>178</v>
      </c>
      <c r="H90" s="211">
        <v>63</v>
      </c>
      <c r="I90" s="212"/>
      <c r="J90" s="213">
        <f aca="true" t="shared" si="0" ref="J90:J98">ROUND(I90*H90,2)</f>
        <v>0</v>
      </c>
      <c r="K90" s="209" t="s">
        <v>84</v>
      </c>
      <c r="L90" s="63"/>
      <c r="M90" s="214" t="s">
        <v>84</v>
      </c>
      <c r="N90" s="215" t="s">
        <v>56</v>
      </c>
      <c r="O90" s="44"/>
      <c r="P90" s="216">
        <f aca="true" t="shared" si="1" ref="P90:P98">O90*H90</f>
        <v>0</v>
      </c>
      <c r="Q90" s="216">
        <v>0</v>
      </c>
      <c r="R90" s="216">
        <f aca="true" t="shared" si="2" ref="R90:R98">Q90*H90</f>
        <v>0</v>
      </c>
      <c r="S90" s="216">
        <v>0</v>
      </c>
      <c r="T90" s="217">
        <f aca="true" t="shared" si="3" ref="T90:T98">S90*H90</f>
        <v>0</v>
      </c>
      <c r="AR90" s="25" t="s">
        <v>266</v>
      </c>
      <c r="AT90" s="25" t="s">
        <v>175</v>
      </c>
      <c r="AU90" s="25" t="s">
        <v>25</v>
      </c>
      <c r="AY90" s="25" t="s">
        <v>173</v>
      </c>
      <c r="BE90" s="218">
        <f aca="true" t="shared" si="4" ref="BE90:BE98">IF(N90="základní",J90,0)</f>
        <v>0</v>
      </c>
      <c r="BF90" s="218">
        <f aca="true" t="shared" si="5" ref="BF90:BF98">IF(N90="snížená",J90,0)</f>
        <v>0</v>
      </c>
      <c r="BG90" s="218">
        <f aca="true" t="shared" si="6" ref="BG90:BG98">IF(N90="zákl. přenesená",J90,0)</f>
        <v>0</v>
      </c>
      <c r="BH90" s="218">
        <f aca="true" t="shared" si="7" ref="BH90:BH98">IF(N90="sníž. přenesená",J90,0)</f>
        <v>0</v>
      </c>
      <c r="BI90" s="218">
        <f aca="true" t="shared" si="8" ref="BI90:BI98">IF(N90="nulová",J90,0)</f>
        <v>0</v>
      </c>
      <c r="BJ90" s="25" t="s">
        <v>25</v>
      </c>
      <c r="BK90" s="218">
        <f aca="true" t="shared" si="9" ref="BK90:BK98">ROUND(I90*H90,2)</f>
        <v>0</v>
      </c>
      <c r="BL90" s="25" t="s">
        <v>266</v>
      </c>
      <c r="BM90" s="25" t="s">
        <v>94</v>
      </c>
    </row>
    <row r="91" spans="2:65" s="1" customFormat="1" ht="22.5" customHeight="1">
      <c r="B91" s="43"/>
      <c r="C91" s="207" t="s">
        <v>94</v>
      </c>
      <c r="D91" s="207" t="s">
        <v>175</v>
      </c>
      <c r="E91" s="208" t="s">
        <v>1224</v>
      </c>
      <c r="F91" s="209" t="s">
        <v>1225</v>
      </c>
      <c r="G91" s="210" t="s">
        <v>178</v>
      </c>
      <c r="H91" s="211">
        <v>62.6</v>
      </c>
      <c r="I91" s="212"/>
      <c r="J91" s="213">
        <f t="shared" si="0"/>
        <v>0</v>
      </c>
      <c r="K91" s="209" t="s">
        <v>84</v>
      </c>
      <c r="L91" s="63"/>
      <c r="M91" s="214" t="s">
        <v>84</v>
      </c>
      <c r="N91" s="215" t="s">
        <v>56</v>
      </c>
      <c r="O91" s="44"/>
      <c r="P91" s="216">
        <f t="shared" si="1"/>
        <v>0</v>
      </c>
      <c r="Q91" s="216">
        <v>0</v>
      </c>
      <c r="R91" s="216">
        <f t="shared" si="2"/>
        <v>0</v>
      </c>
      <c r="S91" s="216">
        <v>0</v>
      </c>
      <c r="T91" s="217">
        <f t="shared" si="3"/>
        <v>0</v>
      </c>
      <c r="AR91" s="25" t="s">
        <v>266</v>
      </c>
      <c r="AT91" s="25" t="s">
        <v>175</v>
      </c>
      <c r="AU91" s="25" t="s">
        <v>25</v>
      </c>
      <c r="AY91" s="25" t="s">
        <v>173</v>
      </c>
      <c r="BE91" s="218">
        <f t="shared" si="4"/>
        <v>0</v>
      </c>
      <c r="BF91" s="218">
        <f t="shared" si="5"/>
        <v>0</v>
      </c>
      <c r="BG91" s="218">
        <f t="shared" si="6"/>
        <v>0</v>
      </c>
      <c r="BH91" s="218">
        <f t="shared" si="7"/>
        <v>0</v>
      </c>
      <c r="BI91" s="218">
        <f t="shared" si="8"/>
        <v>0</v>
      </c>
      <c r="BJ91" s="25" t="s">
        <v>25</v>
      </c>
      <c r="BK91" s="218">
        <f t="shared" si="9"/>
        <v>0</v>
      </c>
      <c r="BL91" s="25" t="s">
        <v>266</v>
      </c>
      <c r="BM91" s="25" t="s">
        <v>180</v>
      </c>
    </row>
    <row r="92" spans="2:65" s="1" customFormat="1" ht="31.5" customHeight="1">
      <c r="B92" s="43"/>
      <c r="C92" s="207" t="s">
        <v>189</v>
      </c>
      <c r="D92" s="207" t="s">
        <v>175</v>
      </c>
      <c r="E92" s="208" t="s">
        <v>1226</v>
      </c>
      <c r="F92" s="209" t="s">
        <v>1227</v>
      </c>
      <c r="G92" s="210" t="s">
        <v>178</v>
      </c>
      <c r="H92" s="211">
        <v>22.5</v>
      </c>
      <c r="I92" s="212"/>
      <c r="J92" s="213">
        <f t="shared" si="0"/>
        <v>0</v>
      </c>
      <c r="K92" s="209" t="s">
        <v>84</v>
      </c>
      <c r="L92" s="63"/>
      <c r="M92" s="214" t="s">
        <v>84</v>
      </c>
      <c r="N92" s="215" t="s">
        <v>56</v>
      </c>
      <c r="O92" s="44"/>
      <c r="P92" s="216">
        <f t="shared" si="1"/>
        <v>0</v>
      </c>
      <c r="Q92" s="216">
        <v>0</v>
      </c>
      <c r="R92" s="216">
        <f t="shared" si="2"/>
        <v>0</v>
      </c>
      <c r="S92" s="216">
        <v>0</v>
      </c>
      <c r="T92" s="217">
        <f t="shared" si="3"/>
        <v>0</v>
      </c>
      <c r="AR92" s="25" t="s">
        <v>266</v>
      </c>
      <c r="AT92" s="25" t="s">
        <v>175</v>
      </c>
      <c r="AU92" s="25" t="s">
        <v>25</v>
      </c>
      <c r="AY92" s="25" t="s">
        <v>173</v>
      </c>
      <c r="BE92" s="218">
        <f t="shared" si="4"/>
        <v>0</v>
      </c>
      <c r="BF92" s="218">
        <f t="shared" si="5"/>
        <v>0</v>
      </c>
      <c r="BG92" s="218">
        <f t="shared" si="6"/>
        <v>0</v>
      </c>
      <c r="BH92" s="218">
        <f t="shared" si="7"/>
        <v>0</v>
      </c>
      <c r="BI92" s="218">
        <f t="shared" si="8"/>
        <v>0</v>
      </c>
      <c r="BJ92" s="25" t="s">
        <v>25</v>
      </c>
      <c r="BK92" s="218">
        <f t="shared" si="9"/>
        <v>0</v>
      </c>
      <c r="BL92" s="25" t="s">
        <v>266</v>
      </c>
      <c r="BM92" s="25" t="s">
        <v>219</v>
      </c>
    </row>
    <row r="93" spans="2:65" s="1" customFormat="1" ht="22.5" customHeight="1">
      <c r="B93" s="43"/>
      <c r="C93" s="207" t="s">
        <v>180</v>
      </c>
      <c r="D93" s="207" t="s">
        <v>175</v>
      </c>
      <c r="E93" s="208" t="s">
        <v>1228</v>
      </c>
      <c r="F93" s="209" t="s">
        <v>1229</v>
      </c>
      <c r="G93" s="210" t="s">
        <v>206</v>
      </c>
      <c r="H93" s="211">
        <v>260.7</v>
      </c>
      <c r="I93" s="212"/>
      <c r="J93" s="213">
        <f t="shared" si="0"/>
        <v>0</v>
      </c>
      <c r="K93" s="209" t="s">
        <v>84</v>
      </c>
      <c r="L93" s="63"/>
      <c r="M93" s="214" t="s">
        <v>84</v>
      </c>
      <c r="N93" s="215" t="s">
        <v>56</v>
      </c>
      <c r="O93" s="44"/>
      <c r="P93" s="216">
        <f t="shared" si="1"/>
        <v>0</v>
      </c>
      <c r="Q93" s="216">
        <v>0</v>
      </c>
      <c r="R93" s="216">
        <f t="shared" si="2"/>
        <v>0</v>
      </c>
      <c r="S93" s="216">
        <v>0</v>
      </c>
      <c r="T93" s="217">
        <f t="shared" si="3"/>
        <v>0</v>
      </c>
      <c r="AR93" s="25" t="s">
        <v>266</v>
      </c>
      <c r="AT93" s="25" t="s">
        <v>175</v>
      </c>
      <c r="AU93" s="25" t="s">
        <v>25</v>
      </c>
      <c r="AY93" s="25" t="s">
        <v>173</v>
      </c>
      <c r="BE93" s="218">
        <f t="shared" si="4"/>
        <v>0</v>
      </c>
      <c r="BF93" s="218">
        <f t="shared" si="5"/>
        <v>0</v>
      </c>
      <c r="BG93" s="218">
        <f t="shared" si="6"/>
        <v>0</v>
      </c>
      <c r="BH93" s="218">
        <f t="shared" si="7"/>
        <v>0</v>
      </c>
      <c r="BI93" s="218">
        <f t="shared" si="8"/>
        <v>0</v>
      </c>
      <c r="BJ93" s="25" t="s">
        <v>25</v>
      </c>
      <c r="BK93" s="218">
        <f t="shared" si="9"/>
        <v>0</v>
      </c>
      <c r="BL93" s="25" t="s">
        <v>266</v>
      </c>
      <c r="BM93" s="25" t="s">
        <v>244</v>
      </c>
    </row>
    <row r="94" spans="2:65" s="1" customFormat="1" ht="22.5" customHeight="1">
      <c r="B94" s="43"/>
      <c r="C94" s="207" t="s">
        <v>213</v>
      </c>
      <c r="D94" s="207" t="s">
        <v>175</v>
      </c>
      <c r="E94" s="208" t="s">
        <v>1230</v>
      </c>
      <c r="F94" s="209" t="s">
        <v>1231</v>
      </c>
      <c r="G94" s="210" t="s">
        <v>206</v>
      </c>
      <c r="H94" s="211">
        <v>260.7</v>
      </c>
      <c r="I94" s="212"/>
      <c r="J94" s="213">
        <f t="shared" si="0"/>
        <v>0</v>
      </c>
      <c r="K94" s="209" t="s">
        <v>84</v>
      </c>
      <c r="L94" s="63"/>
      <c r="M94" s="214" t="s">
        <v>84</v>
      </c>
      <c r="N94" s="215" t="s">
        <v>56</v>
      </c>
      <c r="O94" s="44"/>
      <c r="P94" s="216">
        <f t="shared" si="1"/>
        <v>0</v>
      </c>
      <c r="Q94" s="216">
        <v>0</v>
      </c>
      <c r="R94" s="216">
        <f t="shared" si="2"/>
        <v>0</v>
      </c>
      <c r="S94" s="216">
        <v>0</v>
      </c>
      <c r="T94" s="217">
        <f t="shared" si="3"/>
        <v>0</v>
      </c>
      <c r="AR94" s="25" t="s">
        <v>266</v>
      </c>
      <c r="AT94" s="25" t="s">
        <v>175</v>
      </c>
      <c r="AU94" s="25" t="s">
        <v>25</v>
      </c>
      <c r="AY94" s="25" t="s">
        <v>173</v>
      </c>
      <c r="BE94" s="218">
        <f t="shared" si="4"/>
        <v>0</v>
      </c>
      <c r="BF94" s="218">
        <f t="shared" si="5"/>
        <v>0</v>
      </c>
      <c r="BG94" s="218">
        <f t="shared" si="6"/>
        <v>0</v>
      </c>
      <c r="BH94" s="218">
        <f t="shared" si="7"/>
        <v>0</v>
      </c>
      <c r="BI94" s="218">
        <f t="shared" si="8"/>
        <v>0</v>
      </c>
      <c r="BJ94" s="25" t="s">
        <v>25</v>
      </c>
      <c r="BK94" s="218">
        <f t="shared" si="9"/>
        <v>0</v>
      </c>
      <c r="BL94" s="25" t="s">
        <v>266</v>
      </c>
      <c r="BM94" s="25" t="s">
        <v>30</v>
      </c>
    </row>
    <row r="95" spans="2:65" s="1" customFormat="1" ht="22.5" customHeight="1">
      <c r="B95" s="43"/>
      <c r="C95" s="207" t="s">
        <v>219</v>
      </c>
      <c r="D95" s="207" t="s">
        <v>175</v>
      </c>
      <c r="E95" s="208" t="s">
        <v>355</v>
      </c>
      <c r="F95" s="209" t="s">
        <v>1232</v>
      </c>
      <c r="G95" s="210" t="s">
        <v>178</v>
      </c>
      <c r="H95" s="211">
        <v>95.6</v>
      </c>
      <c r="I95" s="212"/>
      <c r="J95" s="213">
        <f t="shared" si="0"/>
        <v>0</v>
      </c>
      <c r="K95" s="209" t="s">
        <v>84</v>
      </c>
      <c r="L95" s="63"/>
      <c r="M95" s="214" t="s">
        <v>84</v>
      </c>
      <c r="N95" s="215" t="s">
        <v>56</v>
      </c>
      <c r="O95" s="44"/>
      <c r="P95" s="216">
        <f t="shared" si="1"/>
        <v>0</v>
      </c>
      <c r="Q95" s="216">
        <v>0</v>
      </c>
      <c r="R95" s="216">
        <f t="shared" si="2"/>
        <v>0</v>
      </c>
      <c r="S95" s="216">
        <v>0</v>
      </c>
      <c r="T95" s="217">
        <f t="shared" si="3"/>
        <v>0</v>
      </c>
      <c r="AR95" s="25" t="s">
        <v>266</v>
      </c>
      <c r="AT95" s="25" t="s">
        <v>175</v>
      </c>
      <c r="AU95" s="25" t="s">
        <v>25</v>
      </c>
      <c r="AY95" s="25" t="s">
        <v>173</v>
      </c>
      <c r="BE95" s="218">
        <f t="shared" si="4"/>
        <v>0</v>
      </c>
      <c r="BF95" s="218">
        <f t="shared" si="5"/>
        <v>0</v>
      </c>
      <c r="BG95" s="218">
        <f t="shared" si="6"/>
        <v>0</v>
      </c>
      <c r="BH95" s="218">
        <f t="shared" si="7"/>
        <v>0</v>
      </c>
      <c r="BI95" s="218">
        <f t="shared" si="8"/>
        <v>0</v>
      </c>
      <c r="BJ95" s="25" t="s">
        <v>25</v>
      </c>
      <c r="BK95" s="218">
        <f t="shared" si="9"/>
        <v>0</v>
      </c>
      <c r="BL95" s="25" t="s">
        <v>266</v>
      </c>
      <c r="BM95" s="25" t="s">
        <v>342</v>
      </c>
    </row>
    <row r="96" spans="2:65" s="1" customFormat="1" ht="22.5" customHeight="1">
      <c r="B96" s="43"/>
      <c r="C96" s="207" t="s">
        <v>234</v>
      </c>
      <c r="D96" s="207" t="s">
        <v>175</v>
      </c>
      <c r="E96" s="208" t="s">
        <v>1233</v>
      </c>
      <c r="F96" s="209" t="s">
        <v>1234</v>
      </c>
      <c r="G96" s="210" t="s">
        <v>206</v>
      </c>
      <c r="H96" s="211">
        <v>48</v>
      </c>
      <c r="I96" s="212"/>
      <c r="J96" s="213">
        <f t="shared" si="0"/>
        <v>0</v>
      </c>
      <c r="K96" s="209" t="s">
        <v>84</v>
      </c>
      <c r="L96" s="63"/>
      <c r="M96" s="214" t="s">
        <v>84</v>
      </c>
      <c r="N96" s="215" t="s">
        <v>56</v>
      </c>
      <c r="O96" s="44"/>
      <c r="P96" s="216">
        <f t="shared" si="1"/>
        <v>0</v>
      </c>
      <c r="Q96" s="216">
        <v>0</v>
      </c>
      <c r="R96" s="216">
        <f t="shared" si="2"/>
        <v>0</v>
      </c>
      <c r="S96" s="216">
        <v>0</v>
      </c>
      <c r="T96" s="217">
        <f t="shared" si="3"/>
        <v>0</v>
      </c>
      <c r="AR96" s="25" t="s">
        <v>266</v>
      </c>
      <c r="AT96" s="25" t="s">
        <v>175</v>
      </c>
      <c r="AU96" s="25" t="s">
        <v>25</v>
      </c>
      <c r="AY96" s="25" t="s">
        <v>173</v>
      </c>
      <c r="BE96" s="218">
        <f t="shared" si="4"/>
        <v>0</v>
      </c>
      <c r="BF96" s="218">
        <f t="shared" si="5"/>
        <v>0</v>
      </c>
      <c r="BG96" s="218">
        <f t="shared" si="6"/>
        <v>0</v>
      </c>
      <c r="BH96" s="218">
        <f t="shared" si="7"/>
        <v>0</v>
      </c>
      <c r="BI96" s="218">
        <f t="shared" si="8"/>
        <v>0</v>
      </c>
      <c r="BJ96" s="25" t="s">
        <v>25</v>
      </c>
      <c r="BK96" s="218">
        <f t="shared" si="9"/>
        <v>0</v>
      </c>
      <c r="BL96" s="25" t="s">
        <v>266</v>
      </c>
      <c r="BM96" s="25" t="s">
        <v>352</v>
      </c>
    </row>
    <row r="97" spans="2:65" s="1" customFormat="1" ht="22.5" customHeight="1">
      <c r="B97" s="43"/>
      <c r="C97" s="207" t="s">
        <v>244</v>
      </c>
      <c r="D97" s="207" t="s">
        <v>175</v>
      </c>
      <c r="E97" s="208" t="s">
        <v>1235</v>
      </c>
      <c r="F97" s="209" t="s">
        <v>1236</v>
      </c>
      <c r="G97" s="210" t="s">
        <v>178</v>
      </c>
      <c r="H97" s="211">
        <v>41.5</v>
      </c>
      <c r="I97" s="212"/>
      <c r="J97" s="213">
        <f t="shared" si="0"/>
        <v>0</v>
      </c>
      <c r="K97" s="209" t="s">
        <v>84</v>
      </c>
      <c r="L97" s="63"/>
      <c r="M97" s="214" t="s">
        <v>84</v>
      </c>
      <c r="N97" s="215" t="s">
        <v>56</v>
      </c>
      <c r="O97" s="44"/>
      <c r="P97" s="216">
        <f t="shared" si="1"/>
        <v>0</v>
      </c>
      <c r="Q97" s="216">
        <v>0</v>
      </c>
      <c r="R97" s="216">
        <f t="shared" si="2"/>
        <v>0</v>
      </c>
      <c r="S97" s="216">
        <v>0</v>
      </c>
      <c r="T97" s="217">
        <f t="shared" si="3"/>
        <v>0</v>
      </c>
      <c r="AR97" s="25" t="s">
        <v>266</v>
      </c>
      <c r="AT97" s="25" t="s">
        <v>175</v>
      </c>
      <c r="AU97" s="25" t="s">
        <v>25</v>
      </c>
      <c r="AY97" s="25" t="s">
        <v>173</v>
      </c>
      <c r="BE97" s="218">
        <f t="shared" si="4"/>
        <v>0</v>
      </c>
      <c r="BF97" s="218">
        <f t="shared" si="5"/>
        <v>0</v>
      </c>
      <c r="BG97" s="218">
        <f t="shared" si="6"/>
        <v>0</v>
      </c>
      <c r="BH97" s="218">
        <f t="shared" si="7"/>
        <v>0</v>
      </c>
      <c r="BI97" s="218">
        <f t="shared" si="8"/>
        <v>0</v>
      </c>
      <c r="BJ97" s="25" t="s">
        <v>25</v>
      </c>
      <c r="BK97" s="218">
        <f t="shared" si="9"/>
        <v>0</v>
      </c>
      <c r="BL97" s="25" t="s">
        <v>266</v>
      </c>
      <c r="BM97" s="25" t="s">
        <v>266</v>
      </c>
    </row>
    <row r="98" spans="2:65" s="1" customFormat="1" ht="22.5" customHeight="1">
      <c r="B98" s="43"/>
      <c r="C98" s="207" t="s">
        <v>202</v>
      </c>
      <c r="D98" s="207" t="s">
        <v>175</v>
      </c>
      <c r="E98" s="208" t="s">
        <v>1237</v>
      </c>
      <c r="F98" s="209" t="s">
        <v>1238</v>
      </c>
      <c r="G98" s="210" t="s">
        <v>178</v>
      </c>
      <c r="H98" s="211">
        <v>41.5</v>
      </c>
      <c r="I98" s="212"/>
      <c r="J98" s="213">
        <f t="shared" si="0"/>
        <v>0</v>
      </c>
      <c r="K98" s="209" t="s">
        <v>84</v>
      </c>
      <c r="L98" s="63"/>
      <c r="M98" s="214" t="s">
        <v>84</v>
      </c>
      <c r="N98" s="215" t="s">
        <v>56</v>
      </c>
      <c r="O98" s="44"/>
      <c r="P98" s="216">
        <f t="shared" si="1"/>
        <v>0</v>
      </c>
      <c r="Q98" s="216">
        <v>0</v>
      </c>
      <c r="R98" s="216">
        <f t="shared" si="2"/>
        <v>0</v>
      </c>
      <c r="S98" s="216">
        <v>0</v>
      </c>
      <c r="T98" s="217">
        <f t="shared" si="3"/>
        <v>0</v>
      </c>
      <c r="AR98" s="25" t="s">
        <v>266</v>
      </c>
      <c r="AT98" s="25" t="s">
        <v>175</v>
      </c>
      <c r="AU98" s="25" t="s">
        <v>25</v>
      </c>
      <c r="AY98" s="25" t="s">
        <v>173</v>
      </c>
      <c r="BE98" s="218">
        <f t="shared" si="4"/>
        <v>0</v>
      </c>
      <c r="BF98" s="218">
        <f t="shared" si="5"/>
        <v>0</v>
      </c>
      <c r="BG98" s="218">
        <f t="shared" si="6"/>
        <v>0</v>
      </c>
      <c r="BH98" s="218">
        <f t="shared" si="7"/>
        <v>0</v>
      </c>
      <c r="BI98" s="218">
        <f t="shared" si="8"/>
        <v>0</v>
      </c>
      <c r="BJ98" s="25" t="s">
        <v>25</v>
      </c>
      <c r="BK98" s="218">
        <f t="shared" si="9"/>
        <v>0</v>
      </c>
      <c r="BL98" s="25" t="s">
        <v>266</v>
      </c>
      <c r="BM98" s="25" t="s">
        <v>371</v>
      </c>
    </row>
    <row r="99" spans="2:63" s="11" customFormat="1" ht="37.35" customHeight="1">
      <c r="B99" s="190"/>
      <c r="C99" s="191"/>
      <c r="D99" s="204" t="s">
        <v>85</v>
      </c>
      <c r="E99" s="287" t="s">
        <v>1239</v>
      </c>
      <c r="F99" s="287" t="s">
        <v>1240</v>
      </c>
      <c r="G99" s="191"/>
      <c r="H99" s="191"/>
      <c r="I99" s="194"/>
      <c r="J99" s="288">
        <f>BK99</f>
        <v>0</v>
      </c>
      <c r="K99" s="191"/>
      <c r="L99" s="196"/>
      <c r="M99" s="197"/>
      <c r="N99" s="198"/>
      <c r="O99" s="198"/>
      <c r="P99" s="199">
        <f>SUM(P100:P101)</f>
        <v>0</v>
      </c>
      <c r="Q99" s="198"/>
      <c r="R99" s="199">
        <f>SUM(R100:R101)</f>
        <v>0</v>
      </c>
      <c r="S99" s="198"/>
      <c r="T99" s="200">
        <f>SUM(T100:T101)</f>
        <v>0</v>
      </c>
      <c r="AR99" s="201" t="s">
        <v>94</v>
      </c>
      <c r="AT99" s="202" t="s">
        <v>85</v>
      </c>
      <c r="AU99" s="202" t="s">
        <v>86</v>
      </c>
      <c r="AY99" s="201" t="s">
        <v>173</v>
      </c>
      <c r="BK99" s="203">
        <f>SUM(BK100:BK101)</f>
        <v>0</v>
      </c>
    </row>
    <row r="100" spans="2:65" s="1" customFormat="1" ht="22.5" customHeight="1">
      <c r="B100" s="43"/>
      <c r="C100" s="207" t="s">
        <v>30</v>
      </c>
      <c r="D100" s="207" t="s">
        <v>175</v>
      </c>
      <c r="E100" s="208" t="s">
        <v>1241</v>
      </c>
      <c r="F100" s="209" t="s">
        <v>1242</v>
      </c>
      <c r="G100" s="210" t="s">
        <v>178</v>
      </c>
      <c r="H100" s="211">
        <v>7.5</v>
      </c>
      <c r="I100" s="212"/>
      <c r="J100" s="213">
        <f>ROUND(I100*H100,2)</f>
        <v>0</v>
      </c>
      <c r="K100" s="209" t="s">
        <v>84</v>
      </c>
      <c r="L100" s="63"/>
      <c r="M100" s="214" t="s">
        <v>84</v>
      </c>
      <c r="N100" s="215" t="s">
        <v>56</v>
      </c>
      <c r="O100" s="44"/>
      <c r="P100" s="216">
        <f>O100*H100</f>
        <v>0</v>
      </c>
      <c r="Q100" s="216">
        <v>0</v>
      </c>
      <c r="R100" s="216">
        <f>Q100*H100</f>
        <v>0</v>
      </c>
      <c r="S100" s="216">
        <v>0</v>
      </c>
      <c r="T100" s="217">
        <f>S100*H100</f>
        <v>0</v>
      </c>
      <c r="AR100" s="25" t="s">
        <v>266</v>
      </c>
      <c r="AT100" s="25" t="s">
        <v>175</v>
      </c>
      <c r="AU100" s="25" t="s">
        <v>25</v>
      </c>
      <c r="AY100" s="25" t="s">
        <v>173</v>
      </c>
      <c r="BE100" s="218">
        <f>IF(N100="základní",J100,0)</f>
        <v>0</v>
      </c>
      <c r="BF100" s="218">
        <f>IF(N100="snížená",J100,0)</f>
        <v>0</v>
      </c>
      <c r="BG100" s="218">
        <f>IF(N100="zákl. přenesená",J100,0)</f>
        <v>0</v>
      </c>
      <c r="BH100" s="218">
        <f>IF(N100="sníž. přenesená",J100,0)</f>
        <v>0</v>
      </c>
      <c r="BI100" s="218">
        <f>IF(N100="nulová",J100,0)</f>
        <v>0</v>
      </c>
      <c r="BJ100" s="25" t="s">
        <v>25</v>
      </c>
      <c r="BK100" s="218">
        <f>ROUND(I100*H100,2)</f>
        <v>0</v>
      </c>
      <c r="BL100" s="25" t="s">
        <v>266</v>
      </c>
      <c r="BM100" s="25" t="s">
        <v>383</v>
      </c>
    </row>
    <row r="101" spans="2:65" s="1" customFormat="1" ht="22.5" customHeight="1">
      <c r="B101" s="43"/>
      <c r="C101" s="207" t="s">
        <v>262</v>
      </c>
      <c r="D101" s="207" t="s">
        <v>175</v>
      </c>
      <c r="E101" s="208" t="s">
        <v>1243</v>
      </c>
      <c r="F101" s="209" t="s">
        <v>1244</v>
      </c>
      <c r="G101" s="210" t="s">
        <v>198</v>
      </c>
      <c r="H101" s="211">
        <v>58.5</v>
      </c>
      <c r="I101" s="212"/>
      <c r="J101" s="213">
        <f>ROUND(I101*H101,2)</f>
        <v>0</v>
      </c>
      <c r="K101" s="209" t="s">
        <v>84</v>
      </c>
      <c r="L101" s="63"/>
      <c r="M101" s="214" t="s">
        <v>84</v>
      </c>
      <c r="N101" s="215" t="s">
        <v>56</v>
      </c>
      <c r="O101" s="44"/>
      <c r="P101" s="216">
        <f>O101*H101</f>
        <v>0</v>
      </c>
      <c r="Q101" s="216">
        <v>0</v>
      </c>
      <c r="R101" s="216">
        <f>Q101*H101</f>
        <v>0</v>
      </c>
      <c r="S101" s="216">
        <v>0</v>
      </c>
      <c r="T101" s="217">
        <f>S101*H101</f>
        <v>0</v>
      </c>
      <c r="AR101" s="25" t="s">
        <v>266</v>
      </c>
      <c r="AT101" s="25" t="s">
        <v>175</v>
      </c>
      <c r="AU101" s="25" t="s">
        <v>25</v>
      </c>
      <c r="AY101" s="25" t="s">
        <v>173</v>
      </c>
      <c r="BE101" s="218">
        <f>IF(N101="základní",J101,0)</f>
        <v>0</v>
      </c>
      <c r="BF101" s="218">
        <f>IF(N101="snížená",J101,0)</f>
        <v>0</v>
      </c>
      <c r="BG101" s="218">
        <f>IF(N101="zákl. přenesená",J101,0)</f>
        <v>0</v>
      </c>
      <c r="BH101" s="218">
        <f>IF(N101="sníž. přenesená",J101,0)</f>
        <v>0</v>
      </c>
      <c r="BI101" s="218">
        <f>IF(N101="nulová",J101,0)</f>
        <v>0</v>
      </c>
      <c r="BJ101" s="25" t="s">
        <v>25</v>
      </c>
      <c r="BK101" s="218">
        <f>ROUND(I101*H101,2)</f>
        <v>0</v>
      </c>
      <c r="BL101" s="25" t="s">
        <v>266</v>
      </c>
      <c r="BM101" s="25" t="s">
        <v>394</v>
      </c>
    </row>
    <row r="102" spans="2:63" s="11" customFormat="1" ht="37.35" customHeight="1">
      <c r="B102" s="190"/>
      <c r="C102" s="191"/>
      <c r="D102" s="204" t="s">
        <v>85</v>
      </c>
      <c r="E102" s="287" t="s">
        <v>1245</v>
      </c>
      <c r="F102" s="287" t="s">
        <v>1246</v>
      </c>
      <c r="G102" s="191"/>
      <c r="H102" s="191"/>
      <c r="I102" s="194"/>
      <c r="J102" s="288">
        <f>BK102</f>
        <v>0</v>
      </c>
      <c r="K102" s="191"/>
      <c r="L102" s="196"/>
      <c r="M102" s="197"/>
      <c r="N102" s="198"/>
      <c r="O102" s="198"/>
      <c r="P102" s="199">
        <f>SUM(P103:P105)</f>
        <v>0</v>
      </c>
      <c r="Q102" s="198"/>
      <c r="R102" s="199">
        <f>SUM(R103:R105)</f>
        <v>0</v>
      </c>
      <c r="S102" s="198"/>
      <c r="T102" s="200">
        <f>SUM(T103:T105)</f>
        <v>0</v>
      </c>
      <c r="AR102" s="201" t="s">
        <v>94</v>
      </c>
      <c r="AT102" s="202" t="s">
        <v>85</v>
      </c>
      <c r="AU102" s="202" t="s">
        <v>86</v>
      </c>
      <c r="AY102" s="201" t="s">
        <v>173</v>
      </c>
      <c r="BK102" s="203">
        <f>SUM(BK103:BK105)</f>
        <v>0</v>
      </c>
    </row>
    <row r="103" spans="2:65" s="1" customFormat="1" ht="22.5" customHeight="1">
      <c r="B103" s="43"/>
      <c r="C103" s="207" t="s">
        <v>342</v>
      </c>
      <c r="D103" s="207" t="s">
        <v>175</v>
      </c>
      <c r="E103" s="208" t="s">
        <v>1247</v>
      </c>
      <c r="F103" s="209" t="s">
        <v>1248</v>
      </c>
      <c r="G103" s="210" t="s">
        <v>178</v>
      </c>
      <c r="H103" s="211">
        <v>9.6</v>
      </c>
      <c r="I103" s="212"/>
      <c r="J103" s="213">
        <f>ROUND(I103*H103,2)</f>
        <v>0</v>
      </c>
      <c r="K103" s="209" t="s">
        <v>84</v>
      </c>
      <c r="L103" s="63"/>
      <c r="M103" s="214" t="s">
        <v>84</v>
      </c>
      <c r="N103" s="215" t="s">
        <v>56</v>
      </c>
      <c r="O103" s="44"/>
      <c r="P103" s="216">
        <f>O103*H103</f>
        <v>0</v>
      </c>
      <c r="Q103" s="216">
        <v>0</v>
      </c>
      <c r="R103" s="216">
        <f>Q103*H103</f>
        <v>0</v>
      </c>
      <c r="S103" s="216">
        <v>0</v>
      </c>
      <c r="T103" s="217">
        <f>S103*H103</f>
        <v>0</v>
      </c>
      <c r="AR103" s="25" t="s">
        <v>266</v>
      </c>
      <c r="AT103" s="25" t="s">
        <v>175</v>
      </c>
      <c r="AU103" s="25" t="s">
        <v>25</v>
      </c>
      <c r="AY103" s="25" t="s">
        <v>173</v>
      </c>
      <c r="BE103" s="218">
        <f>IF(N103="základní",J103,0)</f>
        <v>0</v>
      </c>
      <c r="BF103" s="218">
        <f>IF(N103="snížená",J103,0)</f>
        <v>0</v>
      </c>
      <c r="BG103" s="218">
        <f>IF(N103="zákl. přenesená",J103,0)</f>
        <v>0</v>
      </c>
      <c r="BH103" s="218">
        <f>IF(N103="sníž. přenesená",J103,0)</f>
        <v>0</v>
      </c>
      <c r="BI103" s="218">
        <f>IF(N103="nulová",J103,0)</f>
        <v>0</v>
      </c>
      <c r="BJ103" s="25" t="s">
        <v>25</v>
      </c>
      <c r="BK103" s="218">
        <f>ROUND(I103*H103,2)</f>
        <v>0</v>
      </c>
      <c r="BL103" s="25" t="s">
        <v>266</v>
      </c>
      <c r="BM103" s="25" t="s">
        <v>407</v>
      </c>
    </row>
    <row r="104" spans="2:65" s="1" customFormat="1" ht="22.5" customHeight="1">
      <c r="B104" s="43"/>
      <c r="C104" s="207" t="s">
        <v>345</v>
      </c>
      <c r="D104" s="207" t="s">
        <v>175</v>
      </c>
      <c r="E104" s="208" t="s">
        <v>1249</v>
      </c>
      <c r="F104" s="209" t="s">
        <v>1250</v>
      </c>
      <c r="G104" s="210" t="s">
        <v>206</v>
      </c>
      <c r="H104" s="211">
        <v>48</v>
      </c>
      <c r="I104" s="212"/>
      <c r="J104" s="213">
        <f>ROUND(I104*H104,2)</f>
        <v>0</v>
      </c>
      <c r="K104" s="209" t="s">
        <v>84</v>
      </c>
      <c r="L104" s="63"/>
      <c r="M104" s="214" t="s">
        <v>84</v>
      </c>
      <c r="N104" s="215" t="s">
        <v>56</v>
      </c>
      <c r="O104" s="44"/>
      <c r="P104" s="216">
        <f>O104*H104</f>
        <v>0</v>
      </c>
      <c r="Q104" s="216">
        <v>0</v>
      </c>
      <c r="R104" s="216">
        <f>Q104*H104</f>
        <v>0</v>
      </c>
      <c r="S104" s="216">
        <v>0</v>
      </c>
      <c r="T104" s="217">
        <f>S104*H104</f>
        <v>0</v>
      </c>
      <c r="AR104" s="25" t="s">
        <v>266</v>
      </c>
      <c r="AT104" s="25" t="s">
        <v>175</v>
      </c>
      <c r="AU104" s="25" t="s">
        <v>25</v>
      </c>
      <c r="AY104" s="25" t="s">
        <v>173</v>
      </c>
      <c r="BE104" s="218">
        <f>IF(N104="základní",J104,0)</f>
        <v>0</v>
      </c>
      <c r="BF104" s="218">
        <f>IF(N104="snížená",J104,0)</f>
        <v>0</v>
      </c>
      <c r="BG104" s="218">
        <f>IF(N104="zákl. přenesená",J104,0)</f>
        <v>0</v>
      </c>
      <c r="BH104" s="218">
        <f>IF(N104="sníž. přenesená",J104,0)</f>
        <v>0</v>
      </c>
      <c r="BI104" s="218">
        <f>IF(N104="nulová",J104,0)</f>
        <v>0</v>
      </c>
      <c r="BJ104" s="25" t="s">
        <v>25</v>
      </c>
      <c r="BK104" s="218">
        <f>ROUND(I104*H104,2)</f>
        <v>0</v>
      </c>
      <c r="BL104" s="25" t="s">
        <v>266</v>
      </c>
      <c r="BM104" s="25" t="s">
        <v>418</v>
      </c>
    </row>
    <row r="105" spans="2:65" s="1" customFormat="1" ht="22.5" customHeight="1">
      <c r="B105" s="43"/>
      <c r="C105" s="207" t="s">
        <v>352</v>
      </c>
      <c r="D105" s="207" t="s">
        <v>175</v>
      </c>
      <c r="E105" s="208" t="s">
        <v>1251</v>
      </c>
      <c r="F105" s="209" t="s">
        <v>1252</v>
      </c>
      <c r="G105" s="210" t="s">
        <v>178</v>
      </c>
      <c r="H105" s="211">
        <v>9.6</v>
      </c>
      <c r="I105" s="212"/>
      <c r="J105" s="213">
        <f>ROUND(I105*H105,2)</f>
        <v>0</v>
      </c>
      <c r="K105" s="209" t="s">
        <v>84</v>
      </c>
      <c r="L105" s="63"/>
      <c r="M105" s="214" t="s">
        <v>84</v>
      </c>
      <c r="N105" s="215" t="s">
        <v>56</v>
      </c>
      <c r="O105" s="44"/>
      <c r="P105" s="216">
        <f>O105*H105</f>
        <v>0</v>
      </c>
      <c r="Q105" s="216">
        <v>0</v>
      </c>
      <c r="R105" s="216">
        <f>Q105*H105</f>
        <v>0</v>
      </c>
      <c r="S105" s="216">
        <v>0</v>
      </c>
      <c r="T105" s="217">
        <f>S105*H105</f>
        <v>0</v>
      </c>
      <c r="AR105" s="25" t="s">
        <v>266</v>
      </c>
      <c r="AT105" s="25" t="s">
        <v>175</v>
      </c>
      <c r="AU105" s="25" t="s">
        <v>25</v>
      </c>
      <c r="AY105" s="25" t="s">
        <v>173</v>
      </c>
      <c r="BE105" s="218">
        <f>IF(N105="základní",J105,0)</f>
        <v>0</v>
      </c>
      <c r="BF105" s="218">
        <f>IF(N105="snížená",J105,0)</f>
        <v>0</v>
      </c>
      <c r="BG105" s="218">
        <f>IF(N105="zákl. přenesená",J105,0)</f>
        <v>0</v>
      </c>
      <c r="BH105" s="218">
        <f>IF(N105="sníž. přenesená",J105,0)</f>
        <v>0</v>
      </c>
      <c r="BI105" s="218">
        <f>IF(N105="nulová",J105,0)</f>
        <v>0</v>
      </c>
      <c r="BJ105" s="25" t="s">
        <v>25</v>
      </c>
      <c r="BK105" s="218">
        <f>ROUND(I105*H105,2)</f>
        <v>0</v>
      </c>
      <c r="BL105" s="25" t="s">
        <v>266</v>
      </c>
      <c r="BM105" s="25" t="s">
        <v>431</v>
      </c>
    </row>
    <row r="106" spans="2:63" s="11" customFormat="1" ht="37.35" customHeight="1">
      <c r="B106" s="190"/>
      <c r="C106" s="191"/>
      <c r="D106" s="204" t="s">
        <v>85</v>
      </c>
      <c r="E106" s="287" t="s">
        <v>1253</v>
      </c>
      <c r="F106" s="287" t="s">
        <v>1254</v>
      </c>
      <c r="G106" s="191"/>
      <c r="H106" s="191"/>
      <c r="I106" s="194"/>
      <c r="J106" s="288">
        <f>BK106</f>
        <v>0</v>
      </c>
      <c r="K106" s="191"/>
      <c r="L106" s="196"/>
      <c r="M106" s="197"/>
      <c r="N106" s="198"/>
      <c r="O106" s="198"/>
      <c r="P106" s="199">
        <f>SUM(P107:P113)</f>
        <v>0</v>
      </c>
      <c r="Q106" s="198"/>
      <c r="R106" s="199">
        <f>SUM(R107:R113)</f>
        <v>0</v>
      </c>
      <c r="S106" s="198"/>
      <c r="T106" s="200">
        <f>SUM(T107:T113)</f>
        <v>0</v>
      </c>
      <c r="AR106" s="201" t="s">
        <v>94</v>
      </c>
      <c r="AT106" s="202" t="s">
        <v>85</v>
      </c>
      <c r="AU106" s="202" t="s">
        <v>86</v>
      </c>
      <c r="AY106" s="201" t="s">
        <v>173</v>
      </c>
      <c r="BK106" s="203">
        <f>SUM(BK107:BK113)</f>
        <v>0</v>
      </c>
    </row>
    <row r="107" spans="2:65" s="1" customFormat="1" ht="22.5" customHeight="1">
      <c r="B107" s="43"/>
      <c r="C107" s="207" t="s">
        <v>10</v>
      </c>
      <c r="D107" s="207" t="s">
        <v>175</v>
      </c>
      <c r="E107" s="208" t="s">
        <v>1255</v>
      </c>
      <c r="F107" s="209" t="s">
        <v>1256</v>
      </c>
      <c r="G107" s="210" t="s">
        <v>374</v>
      </c>
      <c r="H107" s="211">
        <v>92</v>
      </c>
      <c r="I107" s="212"/>
      <c r="J107" s="213">
        <f aca="true" t="shared" si="10" ref="J107:J113">ROUND(I107*H107,2)</f>
        <v>0</v>
      </c>
      <c r="K107" s="209" t="s">
        <v>84</v>
      </c>
      <c r="L107" s="63"/>
      <c r="M107" s="214" t="s">
        <v>84</v>
      </c>
      <c r="N107" s="215" t="s">
        <v>56</v>
      </c>
      <c r="O107" s="44"/>
      <c r="P107" s="216">
        <f aca="true" t="shared" si="11" ref="P107:P113">O107*H107</f>
        <v>0</v>
      </c>
      <c r="Q107" s="216">
        <v>0</v>
      </c>
      <c r="R107" s="216">
        <f aca="true" t="shared" si="12" ref="R107:R113">Q107*H107</f>
        <v>0</v>
      </c>
      <c r="S107" s="216">
        <v>0</v>
      </c>
      <c r="T107" s="217">
        <f aca="true" t="shared" si="13" ref="T107:T113">S107*H107</f>
        <v>0</v>
      </c>
      <c r="AR107" s="25" t="s">
        <v>266</v>
      </c>
      <c r="AT107" s="25" t="s">
        <v>175</v>
      </c>
      <c r="AU107" s="25" t="s">
        <v>25</v>
      </c>
      <c r="AY107" s="25" t="s">
        <v>173</v>
      </c>
      <c r="BE107" s="218">
        <f aca="true" t="shared" si="14" ref="BE107:BE113">IF(N107="základní",J107,0)</f>
        <v>0</v>
      </c>
      <c r="BF107" s="218">
        <f aca="true" t="shared" si="15" ref="BF107:BF113">IF(N107="snížená",J107,0)</f>
        <v>0</v>
      </c>
      <c r="BG107" s="218">
        <f aca="true" t="shared" si="16" ref="BG107:BG113">IF(N107="zákl. přenesená",J107,0)</f>
        <v>0</v>
      </c>
      <c r="BH107" s="218">
        <f aca="true" t="shared" si="17" ref="BH107:BH113">IF(N107="sníž. přenesená",J107,0)</f>
        <v>0</v>
      </c>
      <c r="BI107" s="218">
        <f aca="true" t="shared" si="18" ref="BI107:BI113">IF(N107="nulová",J107,0)</f>
        <v>0</v>
      </c>
      <c r="BJ107" s="25" t="s">
        <v>25</v>
      </c>
      <c r="BK107" s="218">
        <f aca="true" t="shared" si="19" ref="BK107:BK113">ROUND(I107*H107,2)</f>
        <v>0</v>
      </c>
      <c r="BL107" s="25" t="s">
        <v>266</v>
      </c>
      <c r="BM107" s="25" t="s">
        <v>442</v>
      </c>
    </row>
    <row r="108" spans="2:65" s="1" customFormat="1" ht="22.5" customHeight="1">
      <c r="B108" s="43"/>
      <c r="C108" s="207" t="s">
        <v>266</v>
      </c>
      <c r="D108" s="207" t="s">
        <v>175</v>
      </c>
      <c r="E108" s="208" t="s">
        <v>1257</v>
      </c>
      <c r="F108" s="209" t="s">
        <v>1258</v>
      </c>
      <c r="G108" s="210" t="s">
        <v>374</v>
      </c>
      <c r="H108" s="211">
        <v>92</v>
      </c>
      <c r="I108" s="212"/>
      <c r="J108" s="213">
        <f t="shared" si="10"/>
        <v>0</v>
      </c>
      <c r="K108" s="209" t="s">
        <v>84</v>
      </c>
      <c r="L108" s="63"/>
      <c r="M108" s="214" t="s">
        <v>84</v>
      </c>
      <c r="N108" s="215" t="s">
        <v>56</v>
      </c>
      <c r="O108" s="44"/>
      <c r="P108" s="216">
        <f t="shared" si="11"/>
        <v>0</v>
      </c>
      <c r="Q108" s="216">
        <v>0</v>
      </c>
      <c r="R108" s="216">
        <f t="shared" si="12"/>
        <v>0</v>
      </c>
      <c r="S108" s="216">
        <v>0</v>
      </c>
      <c r="T108" s="217">
        <f t="shared" si="13"/>
        <v>0</v>
      </c>
      <c r="AR108" s="25" t="s">
        <v>266</v>
      </c>
      <c r="AT108" s="25" t="s">
        <v>175</v>
      </c>
      <c r="AU108" s="25" t="s">
        <v>25</v>
      </c>
      <c r="AY108" s="25" t="s">
        <v>173</v>
      </c>
      <c r="BE108" s="218">
        <f t="shared" si="14"/>
        <v>0</v>
      </c>
      <c r="BF108" s="218">
        <f t="shared" si="15"/>
        <v>0</v>
      </c>
      <c r="BG108" s="218">
        <f t="shared" si="16"/>
        <v>0</v>
      </c>
      <c r="BH108" s="218">
        <f t="shared" si="17"/>
        <v>0</v>
      </c>
      <c r="BI108" s="218">
        <f t="shared" si="18"/>
        <v>0</v>
      </c>
      <c r="BJ108" s="25" t="s">
        <v>25</v>
      </c>
      <c r="BK108" s="218">
        <f t="shared" si="19"/>
        <v>0</v>
      </c>
      <c r="BL108" s="25" t="s">
        <v>266</v>
      </c>
      <c r="BM108" s="25" t="s">
        <v>475</v>
      </c>
    </row>
    <row r="109" spans="2:65" s="1" customFormat="1" ht="22.5" customHeight="1">
      <c r="B109" s="43"/>
      <c r="C109" s="207" t="s">
        <v>365</v>
      </c>
      <c r="D109" s="207" t="s">
        <v>175</v>
      </c>
      <c r="E109" s="208" t="s">
        <v>1259</v>
      </c>
      <c r="F109" s="209" t="s">
        <v>1260</v>
      </c>
      <c r="G109" s="210" t="s">
        <v>374</v>
      </c>
      <c r="H109" s="211">
        <v>12</v>
      </c>
      <c r="I109" s="212"/>
      <c r="J109" s="213">
        <f t="shared" si="10"/>
        <v>0</v>
      </c>
      <c r="K109" s="209" t="s">
        <v>84</v>
      </c>
      <c r="L109" s="63"/>
      <c r="M109" s="214" t="s">
        <v>84</v>
      </c>
      <c r="N109" s="215" t="s">
        <v>56</v>
      </c>
      <c r="O109" s="44"/>
      <c r="P109" s="216">
        <f t="shared" si="11"/>
        <v>0</v>
      </c>
      <c r="Q109" s="216">
        <v>0</v>
      </c>
      <c r="R109" s="216">
        <f t="shared" si="12"/>
        <v>0</v>
      </c>
      <c r="S109" s="216">
        <v>0</v>
      </c>
      <c r="T109" s="217">
        <f t="shared" si="13"/>
        <v>0</v>
      </c>
      <c r="AR109" s="25" t="s">
        <v>266</v>
      </c>
      <c r="AT109" s="25" t="s">
        <v>175</v>
      </c>
      <c r="AU109" s="25" t="s">
        <v>25</v>
      </c>
      <c r="AY109" s="25" t="s">
        <v>173</v>
      </c>
      <c r="BE109" s="218">
        <f t="shared" si="14"/>
        <v>0</v>
      </c>
      <c r="BF109" s="218">
        <f t="shared" si="15"/>
        <v>0</v>
      </c>
      <c r="BG109" s="218">
        <f t="shared" si="16"/>
        <v>0</v>
      </c>
      <c r="BH109" s="218">
        <f t="shared" si="17"/>
        <v>0</v>
      </c>
      <c r="BI109" s="218">
        <f t="shared" si="18"/>
        <v>0</v>
      </c>
      <c r="BJ109" s="25" t="s">
        <v>25</v>
      </c>
      <c r="BK109" s="218">
        <f t="shared" si="19"/>
        <v>0</v>
      </c>
      <c r="BL109" s="25" t="s">
        <v>266</v>
      </c>
      <c r="BM109" s="25" t="s">
        <v>485</v>
      </c>
    </row>
    <row r="110" spans="2:65" s="1" customFormat="1" ht="22.5" customHeight="1">
      <c r="B110" s="43"/>
      <c r="C110" s="207" t="s">
        <v>371</v>
      </c>
      <c r="D110" s="207" t="s">
        <v>175</v>
      </c>
      <c r="E110" s="208" t="s">
        <v>1261</v>
      </c>
      <c r="F110" s="209" t="s">
        <v>1262</v>
      </c>
      <c r="G110" s="210" t="s">
        <v>374</v>
      </c>
      <c r="H110" s="211">
        <v>6</v>
      </c>
      <c r="I110" s="212"/>
      <c r="J110" s="213">
        <f t="shared" si="10"/>
        <v>0</v>
      </c>
      <c r="K110" s="209" t="s">
        <v>84</v>
      </c>
      <c r="L110" s="63"/>
      <c r="M110" s="214" t="s">
        <v>84</v>
      </c>
      <c r="N110" s="215" t="s">
        <v>56</v>
      </c>
      <c r="O110" s="44"/>
      <c r="P110" s="216">
        <f t="shared" si="11"/>
        <v>0</v>
      </c>
      <c r="Q110" s="216">
        <v>0</v>
      </c>
      <c r="R110" s="216">
        <f t="shared" si="12"/>
        <v>0</v>
      </c>
      <c r="S110" s="216">
        <v>0</v>
      </c>
      <c r="T110" s="217">
        <f t="shared" si="13"/>
        <v>0</v>
      </c>
      <c r="AR110" s="25" t="s">
        <v>266</v>
      </c>
      <c r="AT110" s="25" t="s">
        <v>175</v>
      </c>
      <c r="AU110" s="25" t="s">
        <v>25</v>
      </c>
      <c r="AY110" s="25" t="s">
        <v>173</v>
      </c>
      <c r="BE110" s="218">
        <f t="shared" si="14"/>
        <v>0</v>
      </c>
      <c r="BF110" s="218">
        <f t="shared" si="15"/>
        <v>0</v>
      </c>
      <c r="BG110" s="218">
        <f t="shared" si="16"/>
        <v>0</v>
      </c>
      <c r="BH110" s="218">
        <f t="shared" si="17"/>
        <v>0</v>
      </c>
      <c r="BI110" s="218">
        <f t="shared" si="18"/>
        <v>0</v>
      </c>
      <c r="BJ110" s="25" t="s">
        <v>25</v>
      </c>
      <c r="BK110" s="218">
        <f t="shared" si="19"/>
        <v>0</v>
      </c>
      <c r="BL110" s="25" t="s">
        <v>266</v>
      </c>
      <c r="BM110" s="25" t="s">
        <v>495</v>
      </c>
    </row>
    <row r="111" spans="2:65" s="1" customFormat="1" ht="22.5" customHeight="1">
      <c r="B111" s="43"/>
      <c r="C111" s="207" t="s">
        <v>378</v>
      </c>
      <c r="D111" s="207" t="s">
        <v>175</v>
      </c>
      <c r="E111" s="208" t="s">
        <v>1263</v>
      </c>
      <c r="F111" s="209" t="s">
        <v>1264</v>
      </c>
      <c r="G111" s="210" t="s">
        <v>265</v>
      </c>
      <c r="H111" s="211">
        <v>4</v>
      </c>
      <c r="I111" s="212"/>
      <c r="J111" s="213">
        <f t="shared" si="10"/>
        <v>0</v>
      </c>
      <c r="K111" s="209" t="s">
        <v>84</v>
      </c>
      <c r="L111" s="63"/>
      <c r="M111" s="214" t="s">
        <v>84</v>
      </c>
      <c r="N111" s="215" t="s">
        <v>56</v>
      </c>
      <c r="O111" s="44"/>
      <c r="P111" s="216">
        <f t="shared" si="11"/>
        <v>0</v>
      </c>
      <c r="Q111" s="216">
        <v>0</v>
      </c>
      <c r="R111" s="216">
        <f t="shared" si="12"/>
        <v>0</v>
      </c>
      <c r="S111" s="216">
        <v>0</v>
      </c>
      <c r="T111" s="217">
        <f t="shared" si="13"/>
        <v>0</v>
      </c>
      <c r="AR111" s="25" t="s">
        <v>266</v>
      </c>
      <c r="AT111" s="25" t="s">
        <v>175</v>
      </c>
      <c r="AU111" s="25" t="s">
        <v>25</v>
      </c>
      <c r="AY111" s="25" t="s">
        <v>173</v>
      </c>
      <c r="BE111" s="218">
        <f t="shared" si="14"/>
        <v>0</v>
      </c>
      <c r="BF111" s="218">
        <f t="shared" si="15"/>
        <v>0</v>
      </c>
      <c r="BG111" s="218">
        <f t="shared" si="16"/>
        <v>0</v>
      </c>
      <c r="BH111" s="218">
        <f t="shared" si="17"/>
        <v>0</v>
      </c>
      <c r="BI111" s="218">
        <f t="shared" si="18"/>
        <v>0</v>
      </c>
      <c r="BJ111" s="25" t="s">
        <v>25</v>
      </c>
      <c r="BK111" s="218">
        <f t="shared" si="19"/>
        <v>0</v>
      </c>
      <c r="BL111" s="25" t="s">
        <v>266</v>
      </c>
      <c r="BM111" s="25" t="s">
        <v>503</v>
      </c>
    </row>
    <row r="112" spans="2:65" s="1" customFormat="1" ht="31.5" customHeight="1">
      <c r="B112" s="43"/>
      <c r="C112" s="207" t="s">
        <v>383</v>
      </c>
      <c r="D112" s="207" t="s">
        <v>175</v>
      </c>
      <c r="E112" s="208" t="s">
        <v>1265</v>
      </c>
      <c r="F112" s="209" t="s">
        <v>1266</v>
      </c>
      <c r="G112" s="210" t="s">
        <v>265</v>
      </c>
      <c r="H112" s="211">
        <v>2</v>
      </c>
      <c r="I112" s="212"/>
      <c r="J112" s="213">
        <f t="shared" si="10"/>
        <v>0</v>
      </c>
      <c r="K112" s="209" t="s">
        <v>84</v>
      </c>
      <c r="L112" s="63"/>
      <c r="M112" s="214" t="s">
        <v>84</v>
      </c>
      <c r="N112" s="215" t="s">
        <v>56</v>
      </c>
      <c r="O112" s="44"/>
      <c r="P112" s="216">
        <f t="shared" si="11"/>
        <v>0</v>
      </c>
      <c r="Q112" s="216">
        <v>0</v>
      </c>
      <c r="R112" s="216">
        <f t="shared" si="12"/>
        <v>0</v>
      </c>
      <c r="S112" s="216">
        <v>0</v>
      </c>
      <c r="T112" s="217">
        <f t="shared" si="13"/>
        <v>0</v>
      </c>
      <c r="AR112" s="25" t="s">
        <v>266</v>
      </c>
      <c r="AT112" s="25" t="s">
        <v>175</v>
      </c>
      <c r="AU112" s="25" t="s">
        <v>25</v>
      </c>
      <c r="AY112" s="25" t="s">
        <v>173</v>
      </c>
      <c r="BE112" s="218">
        <f t="shared" si="14"/>
        <v>0</v>
      </c>
      <c r="BF112" s="218">
        <f t="shared" si="15"/>
        <v>0</v>
      </c>
      <c r="BG112" s="218">
        <f t="shared" si="16"/>
        <v>0</v>
      </c>
      <c r="BH112" s="218">
        <f t="shared" si="17"/>
        <v>0</v>
      </c>
      <c r="BI112" s="218">
        <f t="shared" si="18"/>
        <v>0</v>
      </c>
      <c r="BJ112" s="25" t="s">
        <v>25</v>
      </c>
      <c r="BK112" s="218">
        <f t="shared" si="19"/>
        <v>0</v>
      </c>
      <c r="BL112" s="25" t="s">
        <v>266</v>
      </c>
      <c r="BM112" s="25" t="s">
        <v>513</v>
      </c>
    </row>
    <row r="113" spans="2:65" s="1" customFormat="1" ht="22.5" customHeight="1">
      <c r="B113" s="43"/>
      <c r="C113" s="207" t="s">
        <v>9</v>
      </c>
      <c r="D113" s="207" t="s">
        <v>175</v>
      </c>
      <c r="E113" s="208" t="s">
        <v>1267</v>
      </c>
      <c r="F113" s="209" t="s">
        <v>1268</v>
      </c>
      <c r="G113" s="210" t="s">
        <v>265</v>
      </c>
      <c r="H113" s="211">
        <v>3</v>
      </c>
      <c r="I113" s="212"/>
      <c r="J113" s="213">
        <f t="shared" si="10"/>
        <v>0</v>
      </c>
      <c r="K113" s="209" t="s">
        <v>84</v>
      </c>
      <c r="L113" s="63"/>
      <c r="M113" s="214" t="s">
        <v>84</v>
      </c>
      <c r="N113" s="215" t="s">
        <v>56</v>
      </c>
      <c r="O113" s="44"/>
      <c r="P113" s="216">
        <f t="shared" si="11"/>
        <v>0</v>
      </c>
      <c r="Q113" s="216">
        <v>0</v>
      </c>
      <c r="R113" s="216">
        <f t="shared" si="12"/>
        <v>0</v>
      </c>
      <c r="S113" s="216">
        <v>0</v>
      </c>
      <c r="T113" s="217">
        <f t="shared" si="13"/>
        <v>0</v>
      </c>
      <c r="AR113" s="25" t="s">
        <v>266</v>
      </c>
      <c r="AT113" s="25" t="s">
        <v>175</v>
      </c>
      <c r="AU113" s="25" t="s">
        <v>25</v>
      </c>
      <c r="AY113" s="25" t="s">
        <v>173</v>
      </c>
      <c r="BE113" s="218">
        <f t="shared" si="14"/>
        <v>0</v>
      </c>
      <c r="BF113" s="218">
        <f t="shared" si="15"/>
        <v>0</v>
      </c>
      <c r="BG113" s="218">
        <f t="shared" si="16"/>
        <v>0</v>
      </c>
      <c r="BH113" s="218">
        <f t="shared" si="17"/>
        <v>0</v>
      </c>
      <c r="BI113" s="218">
        <f t="shared" si="18"/>
        <v>0</v>
      </c>
      <c r="BJ113" s="25" t="s">
        <v>25</v>
      </c>
      <c r="BK113" s="218">
        <f t="shared" si="19"/>
        <v>0</v>
      </c>
      <c r="BL113" s="25" t="s">
        <v>266</v>
      </c>
      <c r="BM113" s="25" t="s">
        <v>521</v>
      </c>
    </row>
    <row r="114" spans="2:63" s="11" customFormat="1" ht="37.35" customHeight="1">
      <c r="B114" s="190"/>
      <c r="C114" s="191"/>
      <c r="D114" s="204" t="s">
        <v>85</v>
      </c>
      <c r="E114" s="287" t="s">
        <v>1269</v>
      </c>
      <c r="F114" s="287" t="s">
        <v>1270</v>
      </c>
      <c r="G114" s="191"/>
      <c r="H114" s="191"/>
      <c r="I114" s="194"/>
      <c r="J114" s="288">
        <f>BK114</f>
        <v>0</v>
      </c>
      <c r="K114" s="191"/>
      <c r="L114" s="196"/>
      <c r="M114" s="197"/>
      <c r="N114" s="198"/>
      <c r="O114" s="198"/>
      <c r="P114" s="199">
        <f>SUM(P115:P117)</f>
        <v>0</v>
      </c>
      <c r="Q114" s="198"/>
      <c r="R114" s="199">
        <f>SUM(R115:R117)</f>
        <v>0</v>
      </c>
      <c r="S114" s="198"/>
      <c r="T114" s="200">
        <f>SUM(T115:T117)</f>
        <v>0</v>
      </c>
      <c r="AR114" s="201" t="s">
        <v>94</v>
      </c>
      <c r="AT114" s="202" t="s">
        <v>85</v>
      </c>
      <c r="AU114" s="202" t="s">
        <v>86</v>
      </c>
      <c r="AY114" s="201" t="s">
        <v>173</v>
      </c>
      <c r="BK114" s="203">
        <f>SUM(BK115:BK117)</f>
        <v>0</v>
      </c>
    </row>
    <row r="115" spans="2:65" s="1" customFormat="1" ht="22.5" customHeight="1">
      <c r="B115" s="43"/>
      <c r="C115" s="207" t="s">
        <v>394</v>
      </c>
      <c r="D115" s="207" t="s">
        <v>175</v>
      </c>
      <c r="E115" s="208" t="s">
        <v>1271</v>
      </c>
      <c r="F115" s="209" t="s">
        <v>1272</v>
      </c>
      <c r="G115" s="210" t="s">
        <v>374</v>
      </c>
      <c r="H115" s="211">
        <v>12</v>
      </c>
      <c r="I115" s="212"/>
      <c r="J115" s="213">
        <f>ROUND(I115*H115,2)</f>
        <v>0</v>
      </c>
      <c r="K115" s="209" t="s">
        <v>84</v>
      </c>
      <c r="L115" s="63"/>
      <c r="M115" s="214" t="s">
        <v>84</v>
      </c>
      <c r="N115" s="215" t="s">
        <v>56</v>
      </c>
      <c r="O115" s="44"/>
      <c r="P115" s="216">
        <f>O115*H115</f>
        <v>0</v>
      </c>
      <c r="Q115" s="216">
        <v>0</v>
      </c>
      <c r="R115" s="216">
        <f>Q115*H115</f>
        <v>0</v>
      </c>
      <c r="S115" s="216">
        <v>0</v>
      </c>
      <c r="T115" s="217">
        <f>S115*H115</f>
        <v>0</v>
      </c>
      <c r="AR115" s="25" t="s">
        <v>266</v>
      </c>
      <c r="AT115" s="25" t="s">
        <v>175</v>
      </c>
      <c r="AU115" s="25" t="s">
        <v>25</v>
      </c>
      <c r="AY115" s="25" t="s">
        <v>173</v>
      </c>
      <c r="BE115" s="218">
        <f>IF(N115="základní",J115,0)</f>
        <v>0</v>
      </c>
      <c r="BF115" s="218">
        <f>IF(N115="snížená",J115,0)</f>
        <v>0</v>
      </c>
      <c r="BG115" s="218">
        <f>IF(N115="zákl. přenesená",J115,0)</f>
        <v>0</v>
      </c>
      <c r="BH115" s="218">
        <f>IF(N115="sníž. přenesená",J115,0)</f>
        <v>0</v>
      </c>
      <c r="BI115" s="218">
        <f>IF(N115="nulová",J115,0)</f>
        <v>0</v>
      </c>
      <c r="BJ115" s="25" t="s">
        <v>25</v>
      </c>
      <c r="BK115" s="218">
        <f>ROUND(I115*H115,2)</f>
        <v>0</v>
      </c>
      <c r="BL115" s="25" t="s">
        <v>266</v>
      </c>
      <c r="BM115" s="25" t="s">
        <v>542</v>
      </c>
    </row>
    <row r="116" spans="2:65" s="1" customFormat="1" ht="22.5" customHeight="1">
      <c r="B116" s="43"/>
      <c r="C116" s="207" t="s">
        <v>402</v>
      </c>
      <c r="D116" s="207" t="s">
        <v>175</v>
      </c>
      <c r="E116" s="208" t="s">
        <v>1273</v>
      </c>
      <c r="F116" s="209" t="s">
        <v>1274</v>
      </c>
      <c r="G116" s="210" t="s">
        <v>265</v>
      </c>
      <c r="H116" s="211">
        <v>3</v>
      </c>
      <c r="I116" s="212"/>
      <c r="J116" s="213">
        <f>ROUND(I116*H116,2)</f>
        <v>0</v>
      </c>
      <c r="K116" s="209" t="s">
        <v>84</v>
      </c>
      <c r="L116" s="63"/>
      <c r="M116" s="214" t="s">
        <v>84</v>
      </c>
      <c r="N116" s="215" t="s">
        <v>56</v>
      </c>
      <c r="O116" s="44"/>
      <c r="P116" s="216">
        <f>O116*H116</f>
        <v>0</v>
      </c>
      <c r="Q116" s="216">
        <v>0</v>
      </c>
      <c r="R116" s="216">
        <f>Q116*H116</f>
        <v>0</v>
      </c>
      <c r="S116" s="216">
        <v>0</v>
      </c>
      <c r="T116" s="217">
        <f>S116*H116</f>
        <v>0</v>
      </c>
      <c r="AR116" s="25" t="s">
        <v>266</v>
      </c>
      <c r="AT116" s="25" t="s">
        <v>175</v>
      </c>
      <c r="AU116" s="25" t="s">
        <v>25</v>
      </c>
      <c r="AY116" s="25" t="s">
        <v>173</v>
      </c>
      <c r="BE116" s="218">
        <f>IF(N116="základní",J116,0)</f>
        <v>0</v>
      </c>
      <c r="BF116" s="218">
        <f>IF(N116="snížená",J116,0)</f>
        <v>0</v>
      </c>
      <c r="BG116" s="218">
        <f>IF(N116="zákl. přenesená",J116,0)</f>
        <v>0</v>
      </c>
      <c r="BH116" s="218">
        <f>IF(N116="sníž. přenesená",J116,0)</f>
        <v>0</v>
      </c>
      <c r="BI116" s="218">
        <f>IF(N116="nulová",J116,0)</f>
        <v>0</v>
      </c>
      <c r="BJ116" s="25" t="s">
        <v>25</v>
      </c>
      <c r="BK116" s="218">
        <f>ROUND(I116*H116,2)</f>
        <v>0</v>
      </c>
      <c r="BL116" s="25" t="s">
        <v>266</v>
      </c>
      <c r="BM116" s="25" t="s">
        <v>555</v>
      </c>
    </row>
    <row r="117" spans="2:65" s="1" customFormat="1" ht="22.5" customHeight="1">
      <c r="B117" s="43"/>
      <c r="C117" s="207" t="s">
        <v>407</v>
      </c>
      <c r="D117" s="207" t="s">
        <v>175</v>
      </c>
      <c r="E117" s="208" t="s">
        <v>1275</v>
      </c>
      <c r="F117" s="209" t="s">
        <v>1276</v>
      </c>
      <c r="G117" s="210" t="s">
        <v>265</v>
      </c>
      <c r="H117" s="211">
        <v>3</v>
      </c>
      <c r="I117" s="212"/>
      <c r="J117" s="213">
        <f>ROUND(I117*H117,2)</f>
        <v>0</v>
      </c>
      <c r="K117" s="209" t="s">
        <v>84</v>
      </c>
      <c r="L117" s="63"/>
      <c r="M117" s="214" t="s">
        <v>84</v>
      </c>
      <c r="N117" s="215" t="s">
        <v>56</v>
      </c>
      <c r="O117" s="44"/>
      <c r="P117" s="216">
        <f>O117*H117</f>
        <v>0</v>
      </c>
      <c r="Q117" s="216">
        <v>0</v>
      </c>
      <c r="R117" s="216">
        <f>Q117*H117</f>
        <v>0</v>
      </c>
      <c r="S117" s="216">
        <v>0</v>
      </c>
      <c r="T117" s="217">
        <f>S117*H117</f>
        <v>0</v>
      </c>
      <c r="AR117" s="25" t="s">
        <v>266</v>
      </c>
      <c r="AT117" s="25" t="s">
        <v>175</v>
      </c>
      <c r="AU117" s="25" t="s">
        <v>25</v>
      </c>
      <c r="AY117" s="25" t="s">
        <v>173</v>
      </c>
      <c r="BE117" s="218">
        <f>IF(N117="základní",J117,0)</f>
        <v>0</v>
      </c>
      <c r="BF117" s="218">
        <f>IF(N117="snížená",J117,0)</f>
        <v>0</v>
      </c>
      <c r="BG117" s="218">
        <f>IF(N117="zákl. přenesená",J117,0)</f>
        <v>0</v>
      </c>
      <c r="BH117" s="218">
        <f>IF(N117="sníž. přenesená",J117,0)</f>
        <v>0</v>
      </c>
      <c r="BI117" s="218">
        <f>IF(N117="nulová",J117,0)</f>
        <v>0</v>
      </c>
      <c r="BJ117" s="25" t="s">
        <v>25</v>
      </c>
      <c r="BK117" s="218">
        <f>ROUND(I117*H117,2)</f>
        <v>0</v>
      </c>
      <c r="BL117" s="25" t="s">
        <v>266</v>
      </c>
      <c r="BM117" s="25" t="s">
        <v>564</v>
      </c>
    </row>
    <row r="118" spans="2:63" s="11" customFormat="1" ht="37.35" customHeight="1">
      <c r="B118" s="190"/>
      <c r="C118" s="191"/>
      <c r="D118" s="204" t="s">
        <v>85</v>
      </c>
      <c r="E118" s="287" t="s">
        <v>1277</v>
      </c>
      <c r="F118" s="287" t="s">
        <v>1278</v>
      </c>
      <c r="G118" s="191"/>
      <c r="H118" s="191"/>
      <c r="I118" s="194"/>
      <c r="J118" s="288">
        <f>BK118</f>
        <v>0</v>
      </c>
      <c r="K118" s="191"/>
      <c r="L118" s="196"/>
      <c r="M118" s="197"/>
      <c r="N118" s="198"/>
      <c r="O118" s="198"/>
      <c r="P118" s="199">
        <f>SUM(P119:P121)</f>
        <v>0</v>
      </c>
      <c r="Q118" s="198"/>
      <c r="R118" s="199">
        <f>SUM(R119:R121)</f>
        <v>0</v>
      </c>
      <c r="S118" s="198"/>
      <c r="T118" s="200">
        <f>SUM(T119:T121)</f>
        <v>0</v>
      </c>
      <c r="AR118" s="201" t="s">
        <v>94</v>
      </c>
      <c r="AT118" s="202" t="s">
        <v>85</v>
      </c>
      <c r="AU118" s="202" t="s">
        <v>86</v>
      </c>
      <c r="AY118" s="201" t="s">
        <v>173</v>
      </c>
      <c r="BK118" s="203">
        <f>SUM(BK119:BK121)</f>
        <v>0</v>
      </c>
    </row>
    <row r="119" spans="2:65" s="1" customFormat="1" ht="22.5" customHeight="1">
      <c r="B119" s="43"/>
      <c r="C119" s="207" t="s">
        <v>411</v>
      </c>
      <c r="D119" s="207" t="s">
        <v>175</v>
      </c>
      <c r="E119" s="208" t="s">
        <v>1279</v>
      </c>
      <c r="F119" s="209" t="s">
        <v>1280</v>
      </c>
      <c r="G119" s="210" t="s">
        <v>374</v>
      </c>
      <c r="H119" s="211">
        <v>8</v>
      </c>
      <c r="I119" s="212"/>
      <c r="J119" s="213">
        <f>ROUND(I119*H119,2)</f>
        <v>0</v>
      </c>
      <c r="K119" s="209" t="s">
        <v>84</v>
      </c>
      <c r="L119" s="63"/>
      <c r="M119" s="214" t="s">
        <v>84</v>
      </c>
      <c r="N119" s="215" t="s">
        <v>56</v>
      </c>
      <c r="O119" s="44"/>
      <c r="P119" s="216">
        <f>O119*H119</f>
        <v>0</v>
      </c>
      <c r="Q119" s="216">
        <v>0</v>
      </c>
      <c r="R119" s="216">
        <f>Q119*H119</f>
        <v>0</v>
      </c>
      <c r="S119" s="216">
        <v>0</v>
      </c>
      <c r="T119" s="217">
        <f>S119*H119</f>
        <v>0</v>
      </c>
      <c r="AR119" s="25" t="s">
        <v>266</v>
      </c>
      <c r="AT119" s="25" t="s">
        <v>175</v>
      </c>
      <c r="AU119" s="25" t="s">
        <v>25</v>
      </c>
      <c r="AY119" s="25" t="s">
        <v>173</v>
      </c>
      <c r="BE119" s="218">
        <f>IF(N119="základní",J119,0)</f>
        <v>0</v>
      </c>
      <c r="BF119" s="218">
        <f>IF(N119="snížená",J119,0)</f>
        <v>0</v>
      </c>
      <c r="BG119" s="218">
        <f>IF(N119="zákl. přenesená",J119,0)</f>
        <v>0</v>
      </c>
      <c r="BH119" s="218">
        <f>IF(N119="sníž. přenesená",J119,0)</f>
        <v>0</v>
      </c>
      <c r="BI119" s="218">
        <f>IF(N119="nulová",J119,0)</f>
        <v>0</v>
      </c>
      <c r="BJ119" s="25" t="s">
        <v>25</v>
      </c>
      <c r="BK119" s="218">
        <f>ROUND(I119*H119,2)</f>
        <v>0</v>
      </c>
      <c r="BL119" s="25" t="s">
        <v>266</v>
      </c>
      <c r="BM119" s="25" t="s">
        <v>579</v>
      </c>
    </row>
    <row r="120" spans="2:65" s="1" customFormat="1" ht="22.5" customHeight="1">
      <c r="B120" s="43"/>
      <c r="C120" s="207" t="s">
        <v>418</v>
      </c>
      <c r="D120" s="207" t="s">
        <v>175</v>
      </c>
      <c r="E120" s="208" t="s">
        <v>1281</v>
      </c>
      <c r="F120" s="209" t="s">
        <v>1282</v>
      </c>
      <c r="G120" s="210" t="s">
        <v>265</v>
      </c>
      <c r="H120" s="211">
        <v>4</v>
      </c>
      <c r="I120" s="212"/>
      <c r="J120" s="213">
        <f>ROUND(I120*H120,2)</f>
        <v>0</v>
      </c>
      <c r="K120" s="209" t="s">
        <v>84</v>
      </c>
      <c r="L120" s="63"/>
      <c r="M120" s="214" t="s">
        <v>84</v>
      </c>
      <c r="N120" s="215" t="s">
        <v>56</v>
      </c>
      <c r="O120" s="44"/>
      <c r="P120" s="216">
        <f>O120*H120</f>
        <v>0</v>
      </c>
      <c r="Q120" s="216">
        <v>0</v>
      </c>
      <c r="R120" s="216">
        <f>Q120*H120</f>
        <v>0</v>
      </c>
      <c r="S120" s="216">
        <v>0</v>
      </c>
      <c r="T120" s="217">
        <f>S120*H120</f>
        <v>0</v>
      </c>
      <c r="AR120" s="25" t="s">
        <v>266</v>
      </c>
      <c r="AT120" s="25" t="s">
        <v>175</v>
      </c>
      <c r="AU120" s="25" t="s">
        <v>25</v>
      </c>
      <c r="AY120" s="25" t="s">
        <v>173</v>
      </c>
      <c r="BE120" s="218">
        <f>IF(N120="základní",J120,0)</f>
        <v>0</v>
      </c>
      <c r="BF120" s="218">
        <f>IF(N120="snížená",J120,0)</f>
        <v>0</v>
      </c>
      <c r="BG120" s="218">
        <f>IF(N120="zákl. přenesená",J120,0)</f>
        <v>0</v>
      </c>
      <c r="BH120" s="218">
        <f>IF(N120="sníž. přenesená",J120,0)</f>
        <v>0</v>
      </c>
      <c r="BI120" s="218">
        <f>IF(N120="nulová",J120,0)</f>
        <v>0</v>
      </c>
      <c r="BJ120" s="25" t="s">
        <v>25</v>
      </c>
      <c r="BK120" s="218">
        <f>ROUND(I120*H120,2)</f>
        <v>0</v>
      </c>
      <c r="BL120" s="25" t="s">
        <v>266</v>
      </c>
      <c r="BM120" s="25" t="s">
        <v>596</v>
      </c>
    </row>
    <row r="121" spans="2:65" s="1" customFormat="1" ht="22.5" customHeight="1">
      <c r="B121" s="43"/>
      <c r="C121" s="207" t="s">
        <v>425</v>
      </c>
      <c r="D121" s="207" t="s">
        <v>175</v>
      </c>
      <c r="E121" s="208" t="s">
        <v>1283</v>
      </c>
      <c r="F121" s="209" t="s">
        <v>1284</v>
      </c>
      <c r="G121" s="210" t="s">
        <v>265</v>
      </c>
      <c r="H121" s="211">
        <v>4</v>
      </c>
      <c r="I121" s="212"/>
      <c r="J121" s="213">
        <f>ROUND(I121*H121,2)</f>
        <v>0</v>
      </c>
      <c r="K121" s="209" t="s">
        <v>84</v>
      </c>
      <c r="L121" s="63"/>
      <c r="M121" s="214" t="s">
        <v>84</v>
      </c>
      <c r="N121" s="290" t="s">
        <v>56</v>
      </c>
      <c r="O121" s="291"/>
      <c r="P121" s="292">
        <f>O121*H121</f>
        <v>0</v>
      </c>
      <c r="Q121" s="292">
        <v>0</v>
      </c>
      <c r="R121" s="292">
        <f>Q121*H121</f>
        <v>0</v>
      </c>
      <c r="S121" s="292">
        <v>0</v>
      </c>
      <c r="T121" s="293">
        <f>S121*H121</f>
        <v>0</v>
      </c>
      <c r="AR121" s="25" t="s">
        <v>266</v>
      </c>
      <c r="AT121" s="25" t="s">
        <v>175</v>
      </c>
      <c r="AU121" s="25" t="s">
        <v>25</v>
      </c>
      <c r="AY121" s="25" t="s">
        <v>173</v>
      </c>
      <c r="BE121" s="218">
        <f>IF(N121="základní",J121,0)</f>
        <v>0</v>
      </c>
      <c r="BF121" s="218">
        <f>IF(N121="snížená",J121,0)</f>
        <v>0</v>
      </c>
      <c r="BG121" s="218">
        <f>IF(N121="zákl. přenesená",J121,0)</f>
        <v>0</v>
      </c>
      <c r="BH121" s="218">
        <f>IF(N121="sníž. přenesená",J121,0)</f>
        <v>0</v>
      </c>
      <c r="BI121" s="218">
        <f>IF(N121="nulová",J121,0)</f>
        <v>0</v>
      </c>
      <c r="BJ121" s="25" t="s">
        <v>25</v>
      </c>
      <c r="BK121" s="218">
        <f>ROUND(I121*H121,2)</f>
        <v>0</v>
      </c>
      <c r="BL121" s="25" t="s">
        <v>266</v>
      </c>
      <c r="BM121" s="25" t="s">
        <v>604</v>
      </c>
    </row>
    <row r="122" spans="2:12" s="1" customFormat="1" ht="6.95" customHeight="1">
      <c r="B122" s="58"/>
      <c r="C122" s="59"/>
      <c r="D122" s="59"/>
      <c r="E122" s="59"/>
      <c r="F122" s="59"/>
      <c r="G122" s="59"/>
      <c r="H122" s="59"/>
      <c r="I122" s="151"/>
      <c r="J122" s="59"/>
      <c r="K122" s="59"/>
      <c r="L122" s="63"/>
    </row>
  </sheetData>
  <sheetProtection algorithmName="SHA-512" hashValue="52I/S4AnLQo6029Prag3US98Glf0D88c2bNnPWZwjNN5LggFInbjDrkdBwpp6E7F1B5ylfQP8603OjEq58WipQ==" saltValue="BMS8kv/UXCnWaxA8IKiAGg==" spinCount="100000" sheet="1" objects="1" scenarios="1" formatCells="0" formatColumns="0" formatRows="0" sort="0" autoFilter="0"/>
  <autoFilter ref="C87:K121"/>
  <mergeCells count="12">
    <mergeCell ref="E78:H78"/>
    <mergeCell ref="E80:H80"/>
    <mergeCell ref="E7:H7"/>
    <mergeCell ref="E9:H9"/>
    <mergeCell ref="E11:H11"/>
    <mergeCell ref="E26:H26"/>
    <mergeCell ref="E47:H47"/>
    <mergeCell ref="G1:H1"/>
    <mergeCell ref="L2:V2"/>
    <mergeCell ref="E49:H49"/>
    <mergeCell ref="E51:H51"/>
    <mergeCell ref="E76:H76"/>
  </mergeCells>
  <hyperlinks>
    <hyperlink ref="F1:G1" location="C2" display="1) Krycí list soupisu"/>
    <hyperlink ref="G1:H1" location="C58"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2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2"/>
      <c r="B1" s="123"/>
      <c r="C1" s="123"/>
      <c r="D1" s="124" t="s">
        <v>1</v>
      </c>
      <c r="E1" s="123"/>
      <c r="F1" s="125" t="s">
        <v>134</v>
      </c>
      <c r="G1" s="415" t="s">
        <v>135</v>
      </c>
      <c r="H1" s="415"/>
      <c r="I1" s="126"/>
      <c r="J1" s="125" t="s">
        <v>136</v>
      </c>
      <c r="K1" s="124" t="s">
        <v>137</v>
      </c>
      <c r="L1" s="125" t="s">
        <v>138</v>
      </c>
      <c r="M1" s="125"/>
      <c r="N1" s="125"/>
      <c r="O1" s="125"/>
      <c r="P1" s="125"/>
      <c r="Q1" s="125"/>
      <c r="R1" s="125"/>
      <c r="S1" s="125"/>
      <c r="T1" s="125"/>
      <c r="U1" s="21"/>
      <c r="V1" s="21"/>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c r="BR1" s="22"/>
    </row>
    <row r="2" spans="3:46" ht="36.95" customHeight="1">
      <c r="L2" s="373"/>
      <c r="M2" s="373"/>
      <c r="N2" s="373"/>
      <c r="O2" s="373"/>
      <c r="P2" s="373"/>
      <c r="Q2" s="373"/>
      <c r="R2" s="373"/>
      <c r="S2" s="373"/>
      <c r="T2" s="373"/>
      <c r="U2" s="373"/>
      <c r="V2" s="373"/>
      <c r="AT2" s="25" t="s">
        <v>133</v>
      </c>
    </row>
    <row r="3" spans="2:46" ht="6.95" customHeight="1">
      <c r="B3" s="26"/>
      <c r="C3" s="27"/>
      <c r="D3" s="27"/>
      <c r="E3" s="27"/>
      <c r="F3" s="27"/>
      <c r="G3" s="27"/>
      <c r="H3" s="27"/>
      <c r="I3" s="127"/>
      <c r="J3" s="27"/>
      <c r="K3" s="28"/>
      <c r="AT3" s="25" t="s">
        <v>94</v>
      </c>
    </row>
    <row r="4" spans="2:46" ht="36.95" customHeight="1">
      <c r="B4" s="29"/>
      <c r="C4" s="30"/>
      <c r="D4" s="31" t="s">
        <v>139</v>
      </c>
      <c r="E4" s="30"/>
      <c r="F4" s="30"/>
      <c r="G4" s="30"/>
      <c r="H4" s="30"/>
      <c r="I4" s="128"/>
      <c r="J4" s="30"/>
      <c r="K4" s="32"/>
      <c r="M4" s="33" t="s">
        <v>12</v>
      </c>
      <c r="AT4" s="25" t="s">
        <v>6</v>
      </c>
    </row>
    <row r="5" spans="2:11" ht="6.95" customHeight="1">
      <c r="B5" s="29"/>
      <c r="C5" s="30"/>
      <c r="D5" s="30"/>
      <c r="E5" s="30"/>
      <c r="F5" s="30"/>
      <c r="G5" s="30"/>
      <c r="H5" s="30"/>
      <c r="I5" s="128"/>
      <c r="J5" s="30"/>
      <c r="K5" s="32"/>
    </row>
    <row r="6" spans="2:11" ht="15">
      <c r="B6" s="29"/>
      <c r="C6" s="30"/>
      <c r="D6" s="38" t="s">
        <v>18</v>
      </c>
      <c r="E6" s="30"/>
      <c r="F6" s="30"/>
      <c r="G6" s="30"/>
      <c r="H6" s="30"/>
      <c r="I6" s="128"/>
      <c r="J6" s="30"/>
      <c r="K6" s="32"/>
    </row>
    <row r="7" spans="2:11" ht="22.5" customHeight="1">
      <c r="B7" s="29"/>
      <c r="C7" s="30"/>
      <c r="D7" s="30"/>
      <c r="E7" s="416" t="str">
        <f>'Rekapitulace stavby'!K6</f>
        <v>Sklad posypového materiálu SÚS Seč - Etapa 1</v>
      </c>
      <c r="F7" s="422"/>
      <c r="G7" s="422"/>
      <c r="H7" s="422"/>
      <c r="I7" s="128"/>
      <c r="J7" s="30"/>
      <c r="K7" s="32"/>
    </row>
    <row r="8" spans="2:11" ht="15">
      <c r="B8" s="29"/>
      <c r="C8" s="30"/>
      <c r="D8" s="38" t="s">
        <v>140</v>
      </c>
      <c r="E8" s="30"/>
      <c r="F8" s="30"/>
      <c r="G8" s="30"/>
      <c r="H8" s="30"/>
      <c r="I8" s="128"/>
      <c r="J8" s="30"/>
      <c r="K8" s="32"/>
    </row>
    <row r="9" spans="2:11" s="1" customFormat="1" ht="22.5" customHeight="1">
      <c r="B9" s="43"/>
      <c r="C9" s="44"/>
      <c r="D9" s="44"/>
      <c r="E9" s="416" t="s">
        <v>1285</v>
      </c>
      <c r="F9" s="417"/>
      <c r="G9" s="417"/>
      <c r="H9" s="417"/>
      <c r="I9" s="129"/>
      <c r="J9" s="44"/>
      <c r="K9" s="47"/>
    </row>
    <row r="10" spans="2:11" s="1" customFormat="1" ht="15">
      <c r="B10" s="43"/>
      <c r="C10" s="44"/>
      <c r="D10" s="38" t="s">
        <v>142</v>
      </c>
      <c r="E10" s="44"/>
      <c r="F10" s="44"/>
      <c r="G10" s="44"/>
      <c r="H10" s="44"/>
      <c r="I10" s="129"/>
      <c r="J10" s="44"/>
      <c r="K10" s="47"/>
    </row>
    <row r="11" spans="2:11" s="1" customFormat="1" ht="36.95" customHeight="1">
      <c r="B11" s="43"/>
      <c r="C11" s="44"/>
      <c r="D11" s="44"/>
      <c r="E11" s="418" t="s">
        <v>1286</v>
      </c>
      <c r="F11" s="417"/>
      <c r="G11" s="417"/>
      <c r="H11" s="417"/>
      <c r="I11" s="129"/>
      <c r="J11" s="44"/>
      <c r="K11" s="47"/>
    </row>
    <row r="12" spans="2:11" s="1" customFormat="1" ht="13.5">
      <c r="B12" s="43"/>
      <c r="C12" s="44"/>
      <c r="D12" s="44"/>
      <c r="E12" s="44"/>
      <c r="F12" s="44"/>
      <c r="G12" s="44"/>
      <c r="H12" s="44"/>
      <c r="I12" s="129"/>
      <c r="J12" s="44"/>
      <c r="K12" s="47"/>
    </row>
    <row r="13" spans="2:11" s="1" customFormat="1" ht="14.45" customHeight="1">
      <c r="B13" s="43"/>
      <c r="C13" s="44"/>
      <c r="D13" s="38" t="s">
        <v>21</v>
      </c>
      <c r="E13" s="44"/>
      <c r="F13" s="36" t="s">
        <v>123</v>
      </c>
      <c r="G13" s="44"/>
      <c r="H13" s="44"/>
      <c r="I13" s="130" t="s">
        <v>23</v>
      </c>
      <c r="J13" s="36" t="s">
        <v>84</v>
      </c>
      <c r="K13" s="47"/>
    </row>
    <row r="14" spans="2:11" s="1" customFormat="1" ht="14.45" customHeight="1">
      <c r="B14" s="43"/>
      <c r="C14" s="44"/>
      <c r="D14" s="38" t="s">
        <v>26</v>
      </c>
      <c r="E14" s="44"/>
      <c r="F14" s="36" t="s">
        <v>27</v>
      </c>
      <c r="G14" s="44"/>
      <c r="H14" s="44"/>
      <c r="I14" s="130" t="s">
        <v>28</v>
      </c>
      <c r="J14" s="131" t="str">
        <f>'Rekapitulace stavby'!AN8</f>
        <v>28.2.2017</v>
      </c>
      <c r="K14" s="47"/>
    </row>
    <row r="15" spans="2:11" s="1" customFormat="1" ht="10.9" customHeight="1">
      <c r="B15" s="43"/>
      <c r="C15" s="44"/>
      <c r="D15" s="44"/>
      <c r="E15" s="44"/>
      <c r="F15" s="44"/>
      <c r="G15" s="44"/>
      <c r="H15" s="44"/>
      <c r="I15" s="129"/>
      <c r="J15" s="44"/>
      <c r="K15" s="47"/>
    </row>
    <row r="16" spans="2:11" s="1" customFormat="1" ht="14.45" customHeight="1">
      <c r="B16" s="43"/>
      <c r="C16" s="44"/>
      <c r="D16" s="38" t="s">
        <v>36</v>
      </c>
      <c r="E16" s="44"/>
      <c r="F16" s="44"/>
      <c r="G16" s="44"/>
      <c r="H16" s="44"/>
      <c r="I16" s="130" t="s">
        <v>37</v>
      </c>
      <c r="J16" s="36" t="s">
        <v>38</v>
      </c>
      <c r="K16" s="47"/>
    </row>
    <row r="17" spans="2:11" s="1" customFormat="1" ht="18" customHeight="1">
      <c r="B17" s="43"/>
      <c r="C17" s="44"/>
      <c r="D17" s="44"/>
      <c r="E17" s="36" t="s">
        <v>39</v>
      </c>
      <c r="F17" s="44"/>
      <c r="G17" s="44"/>
      <c r="H17" s="44"/>
      <c r="I17" s="130" t="s">
        <v>40</v>
      </c>
      <c r="J17" s="36" t="s">
        <v>41</v>
      </c>
      <c r="K17" s="47"/>
    </row>
    <row r="18" spans="2:11" s="1" customFormat="1" ht="6.95" customHeight="1">
      <c r="B18" s="43"/>
      <c r="C18" s="44"/>
      <c r="D18" s="44"/>
      <c r="E18" s="44"/>
      <c r="F18" s="44"/>
      <c r="G18" s="44"/>
      <c r="H18" s="44"/>
      <c r="I18" s="129"/>
      <c r="J18" s="44"/>
      <c r="K18" s="47"/>
    </row>
    <row r="19" spans="2:11" s="1" customFormat="1" ht="14.45" customHeight="1">
      <c r="B19" s="43"/>
      <c r="C19" s="44"/>
      <c r="D19" s="38" t="s">
        <v>42</v>
      </c>
      <c r="E19" s="44"/>
      <c r="F19" s="44"/>
      <c r="G19" s="44"/>
      <c r="H19" s="44"/>
      <c r="I19" s="130" t="s">
        <v>37</v>
      </c>
      <c r="J19" s="36" t="str">
        <f>IF('Rekapitulace stavby'!AN13="Vyplň údaj","",IF('Rekapitulace stavby'!AN13="","",'Rekapitulace stavby'!AN13))</f>
        <v/>
      </c>
      <c r="K19" s="47"/>
    </row>
    <row r="20" spans="2:11" s="1" customFormat="1" ht="18" customHeight="1">
      <c r="B20" s="43"/>
      <c r="C20" s="44"/>
      <c r="D20" s="44"/>
      <c r="E20" s="36" t="str">
        <f>IF('Rekapitulace stavby'!E14="Vyplň údaj","",IF('Rekapitulace stavby'!E14="","",'Rekapitulace stavby'!E14))</f>
        <v/>
      </c>
      <c r="F20" s="44"/>
      <c r="G20" s="44"/>
      <c r="H20" s="44"/>
      <c r="I20" s="130" t="s">
        <v>40</v>
      </c>
      <c r="J20" s="36" t="str">
        <f>IF('Rekapitulace stavby'!AN14="Vyplň údaj","",IF('Rekapitulace stavby'!AN14="","",'Rekapitulace stavby'!AN14))</f>
        <v/>
      </c>
      <c r="K20" s="47"/>
    </row>
    <row r="21" spans="2:11" s="1" customFormat="1" ht="6.95" customHeight="1">
      <c r="B21" s="43"/>
      <c r="C21" s="44"/>
      <c r="D21" s="44"/>
      <c r="E21" s="44"/>
      <c r="F21" s="44"/>
      <c r="G21" s="44"/>
      <c r="H21" s="44"/>
      <c r="I21" s="129"/>
      <c r="J21" s="44"/>
      <c r="K21" s="47"/>
    </row>
    <row r="22" spans="2:11" s="1" customFormat="1" ht="14.45" customHeight="1">
      <c r="B22" s="43"/>
      <c r="C22" s="44"/>
      <c r="D22" s="38" t="s">
        <v>44</v>
      </c>
      <c r="E22" s="44"/>
      <c r="F22" s="44"/>
      <c r="G22" s="44"/>
      <c r="H22" s="44"/>
      <c r="I22" s="130" t="s">
        <v>37</v>
      </c>
      <c r="J22" s="36" t="s">
        <v>45</v>
      </c>
      <c r="K22" s="47"/>
    </row>
    <row r="23" spans="2:11" s="1" customFormat="1" ht="18" customHeight="1">
      <c r="B23" s="43"/>
      <c r="C23" s="44"/>
      <c r="D23" s="44"/>
      <c r="E23" s="36" t="s">
        <v>46</v>
      </c>
      <c r="F23" s="44"/>
      <c r="G23" s="44"/>
      <c r="H23" s="44"/>
      <c r="I23" s="130" t="s">
        <v>40</v>
      </c>
      <c r="J23" s="36" t="s">
        <v>47</v>
      </c>
      <c r="K23" s="47"/>
    </row>
    <row r="24" spans="2:11" s="1" customFormat="1" ht="6.95" customHeight="1">
      <c r="B24" s="43"/>
      <c r="C24" s="44"/>
      <c r="D24" s="44"/>
      <c r="E24" s="44"/>
      <c r="F24" s="44"/>
      <c r="G24" s="44"/>
      <c r="H24" s="44"/>
      <c r="I24" s="129"/>
      <c r="J24" s="44"/>
      <c r="K24" s="47"/>
    </row>
    <row r="25" spans="2:11" s="1" customFormat="1" ht="14.45" customHeight="1">
      <c r="B25" s="43"/>
      <c r="C25" s="44"/>
      <c r="D25" s="38" t="s">
        <v>49</v>
      </c>
      <c r="E25" s="44"/>
      <c r="F25" s="44"/>
      <c r="G25" s="44"/>
      <c r="H25" s="44"/>
      <c r="I25" s="129"/>
      <c r="J25" s="44"/>
      <c r="K25" s="47"/>
    </row>
    <row r="26" spans="2:11" s="7" customFormat="1" ht="22.5" customHeight="1">
      <c r="B26" s="133"/>
      <c r="C26" s="134"/>
      <c r="D26" s="134"/>
      <c r="E26" s="411" t="s">
        <v>84</v>
      </c>
      <c r="F26" s="411"/>
      <c r="G26" s="411"/>
      <c r="H26" s="411"/>
      <c r="I26" s="135"/>
      <c r="J26" s="134"/>
      <c r="K26" s="136"/>
    </row>
    <row r="27" spans="2:11" s="1" customFormat="1" ht="6.95" customHeight="1">
      <c r="B27" s="43"/>
      <c r="C27" s="44"/>
      <c r="D27" s="44"/>
      <c r="E27" s="44"/>
      <c r="F27" s="44"/>
      <c r="G27" s="44"/>
      <c r="H27" s="44"/>
      <c r="I27" s="129"/>
      <c r="J27" s="44"/>
      <c r="K27" s="47"/>
    </row>
    <row r="28" spans="2:11" s="1" customFormat="1" ht="6.95" customHeight="1">
      <c r="B28" s="43"/>
      <c r="C28" s="44"/>
      <c r="D28" s="87"/>
      <c r="E28" s="87"/>
      <c r="F28" s="87"/>
      <c r="G28" s="87"/>
      <c r="H28" s="87"/>
      <c r="I28" s="137"/>
      <c r="J28" s="87"/>
      <c r="K28" s="138"/>
    </row>
    <row r="29" spans="2:11" s="1" customFormat="1" ht="25.35" customHeight="1">
      <c r="B29" s="43"/>
      <c r="C29" s="44"/>
      <c r="D29" s="139" t="s">
        <v>51</v>
      </c>
      <c r="E29" s="44"/>
      <c r="F29" s="44"/>
      <c r="G29" s="44"/>
      <c r="H29" s="44"/>
      <c r="I29" s="129"/>
      <c r="J29" s="140">
        <f>ROUND(J86,2)</f>
        <v>0</v>
      </c>
      <c r="K29" s="47"/>
    </row>
    <row r="30" spans="2:11" s="1" customFormat="1" ht="6.95" customHeight="1">
      <c r="B30" s="43"/>
      <c r="C30" s="44"/>
      <c r="D30" s="87"/>
      <c r="E30" s="87"/>
      <c r="F30" s="87"/>
      <c r="G30" s="87"/>
      <c r="H30" s="87"/>
      <c r="I30" s="137"/>
      <c r="J30" s="87"/>
      <c r="K30" s="138"/>
    </row>
    <row r="31" spans="2:11" s="1" customFormat="1" ht="14.45" customHeight="1">
      <c r="B31" s="43"/>
      <c r="C31" s="44"/>
      <c r="D31" s="44"/>
      <c r="E31" s="44"/>
      <c r="F31" s="48" t="s">
        <v>53</v>
      </c>
      <c r="G31" s="44"/>
      <c r="H31" s="44"/>
      <c r="I31" s="141" t="s">
        <v>52</v>
      </c>
      <c r="J31" s="48" t="s">
        <v>54</v>
      </c>
      <c r="K31" s="47"/>
    </row>
    <row r="32" spans="2:11" s="1" customFormat="1" ht="14.45" customHeight="1">
      <c r="B32" s="43"/>
      <c r="C32" s="44"/>
      <c r="D32" s="51" t="s">
        <v>55</v>
      </c>
      <c r="E32" s="51" t="s">
        <v>56</v>
      </c>
      <c r="F32" s="142">
        <f>ROUND(SUM(BE86:BE93),2)</f>
        <v>0</v>
      </c>
      <c r="G32" s="44"/>
      <c r="H32" s="44"/>
      <c r="I32" s="143">
        <v>0.21</v>
      </c>
      <c r="J32" s="142">
        <f>ROUND(ROUND((SUM(BE86:BE93)),2)*I32,2)</f>
        <v>0</v>
      </c>
      <c r="K32" s="47"/>
    </row>
    <row r="33" spans="2:11" s="1" customFormat="1" ht="14.45" customHeight="1">
      <c r="B33" s="43"/>
      <c r="C33" s="44"/>
      <c r="D33" s="44"/>
      <c r="E33" s="51" t="s">
        <v>57</v>
      </c>
      <c r="F33" s="142">
        <f>ROUND(SUM(BF86:BF93),2)</f>
        <v>0</v>
      </c>
      <c r="G33" s="44"/>
      <c r="H33" s="44"/>
      <c r="I33" s="143">
        <v>0.15</v>
      </c>
      <c r="J33" s="142">
        <f>ROUND(ROUND((SUM(BF86:BF93)),2)*I33,2)</f>
        <v>0</v>
      </c>
      <c r="K33" s="47"/>
    </row>
    <row r="34" spans="2:11" s="1" customFormat="1" ht="14.45" customHeight="1" hidden="1">
      <c r="B34" s="43"/>
      <c r="C34" s="44"/>
      <c r="D34" s="44"/>
      <c r="E34" s="51" t="s">
        <v>58</v>
      </c>
      <c r="F34" s="142">
        <f>ROUND(SUM(BG86:BG93),2)</f>
        <v>0</v>
      </c>
      <c r="G34" s="44"/>
      <c r="H34" s="44"/>
      <c r="I34" s="143">
        <v>0.21</v>
      </c>
      <c r="J34" s="142">
        <v>0</v>
      </c>
      <c r="K34" s="47"/>
    </row>
    <row r="35" spans="2:11" s="1" customFormat="1" ht="14.45" customHeight="1" hidden="1">
      <c r="B35" s="43"/>
      <c r="C35" s="44"/>
      <c r="D35" s="44"/>
      <c r="E35" s="51" t="s">
        <v>59</v>
      </c>
      <c r="F35" s="142">
        <f>ROUND(SUM(BH86:BH93),2)</f>
        <v>0</v>
      </c>
      <c r="G35" s="44"/>
      <c r="H35" s="44"/>
      <c r="I35" s="143">
        <v>0.15</v>
      </c>
      <c r="J35" s="142">
        <v>0</v>
      </c>
      <c r="K35" s="47"/>
    </row>
    <row r="36" spans="2:11" s="1" customFormat="1" ht="14.45" customHeight="1" hidden="1">
      <c r="B36" s="43"/>
      <c r="C36" s="44"/>
      <c r="D36" s="44"/>
      <c r="E36" s="51" t="s">
        <v>60</v>
      </c>
      <c r="F36" s="142">
        <f>ROUND(SUM(BI86:BI93),2)</f>
        <v>0</v>
      </c>
      <c r="G36" s="44"/>
      <c r="H36" s="44"/>
      <c r="I36" s="143">
        <v>0</v>
      </c>
      <c r="J36" s="142">
        <v>0</v>
      </c>
      <c r="K36" s="47"/>
    </row>
    <row r="37" spans="2:11" s="1" customFormat="1" ht="6.95" customHeight="1">
      <c r="B37" s="43"/>
      <c r="C37" s="44"/>
      <c r="D37" s="44"/>
      <c r="E37" s="44"/>
      <c r="F37" s="44"/>
      <c r="G37" s="44"/>
      <c r="H37" s="44"/>
      <c r="I37" s="129"/>
      <c r="J37" s="44"/>
      <c r="K37" s="47"/>
    </row>
    <row r="38" spans="2:11" s="1" customFormat="1" ht="25.35" customHeight="1">
      <c r="B38" s="43"/>
      <c r="C38" s="144"/>
      <c r="D38" s="145" t="s">
        <v>61</v>
      </c>
      <c r="E38" s="81"/>
      <c r="F38" s="81"/>
      <c r="G38" s="146" t="s">
        <v>62</v>
      </c>
      <c r="H38" s="147" t="s">
        <v>63</v>
      </c>
      <c r="I38" s="148"/>
      <c r="J38" s="149">
        <f>SUM(J29:J36)</f>
        <v>0</v>
      </c>
      <c r="K38" s="150"/>
    </row>
    <row r="39" spans="2:11" s="1" customFormat="1" ht="14.45" customHeight="1">
      <c r="B39" s="58"/>
      <c r="C39" s="59"/>
      <c r="D39" s="59"/>
      <c r="E39" s="59"/>
      <c r="F39" s="59"/>
      <c r="G39" s="59"/>
      <c r="H39" s="59"/>
      <c r="I39" s="151"/>
      <c r="J39" s="59"/>
      <c r="K39" s="60"/>
    </row>
    <row r="43" spans="2:11" s="1" customFormat="1" ht="6.95" customHeight="1">
      <c r="B43" s="152"/>
      <c r="C43" s="153"/>
      <c r="D43" s="153"/>
      <c r="E43" s="153"/>
      <c r="F43" s="153"/>
      <c r="G43" s="153"/>
      <c r="H43" s="153"/>
      <c r="I43" s="154"/>
      <c r="J43" s="153"/>
      <c r="K43" s="155"/>
    </row>
    <row r="44" spans="2:11" s="1" customFormat="1" ht="36.95" customHeight="1">
      <c r="B44" s="43"/>
      <c r="C44" s="31" t="s">
        <v>145</v>
      </c>
      <c r="D44" s="44"/>
      <c r="E44" s="44"/>
      <c r="F44" s="44"/>
      <c r="G44" s="44"/>
      <c r="H44" s="44"/>
      <c r="I44" s="129"/>
      <c r="J44" s="44"/>
      <c r="K44" s="47"/>
    </row>
    <row r="45" spans="2:11" s="1" customFormat="1" ht="6.95" customHeight="1">
      <c r="B45" s="43"/>
      <c r="C45" s="44"/>
      <c r="D45" s="44"/>
      <c r="E45" s="44"/>
      <c r="F45" s="44"/>
      <c r="G45" s="44"/>
      <c r="H45" s="44"/>
      <c r="I45" s="129"/>
      <c r="J45" s="44"/>
      <c r="K45" s="47"/>
    </row>
    <row r="46" spans="2:11" s="1" customFormat="1" ht="14.45" customHeight="1">
      <c r="B46" s="43"/>
      <c r="C46" s="38" t="s">
        <v>18</v>
      </c>
      <c r="D46" s="44"/>
      <c r="E46" s="44"/>
      <c r="F46" s="44"/>
      <c r="G46" s="44"/>
      <c r="H46" s="44"/>
      <c r="I46" s="129"/>
      <c r="J46" s="44"/>
      <c r="K46" s="47"/>
    </row>
    <row r="47" spans="2:11" s="1" customFormat="1" ht="22.5" customHeight="1">
      <c r="B47" s="43"/>
      <c r="C47" s="44"/>
      <c r="D47" s="44"/>
      <c r="E47" s="416" t="str">
        <f>E7</f>
        <v>Sklad posypového materiálu SÚS Seč - Etapa 1</v>
      </c>
      <c r="F47" s="422"/>
      <c r="G47" s="422"/>
      <c r="H47" s="422"/>
      <c r="I47" s="129"/>
      <c r="J47" s="44"/>
      <c r="K47" s="47"/>
    </row>
    <row r="48" spans="2:11" ht="15">
      <c r="B48" s="29"/>
      <c r="C48" s="38" t="s">
        <v>140</v>
      </c>
      <c r="D48" s="30"/>
      <c r="E48" s="30"/>
      <c r="F48" s="30"/>
      <c r="G48" s="30"/>
      <c r="H48" s="30"/>
      <c r="I48" s="128"/>
      <c r="J48" s="30"/>
      <c r="K48" s="32"/>
    </row>
    <row r="49" spans="2:11" s="1" customFormat="1" ht="22.5" customHeight="1">
      <c r="B49" s="43"/>
      <c r="C49" s="44"/>
      <c r="D49" s="44"/>
      <c r="E49" s="416" t="s">
        <v>1285</v>
      </c>
      <c r="F49" s="417"/>
      <c r="G49" s="417"/>
      <c r="H49" s="417"/>
      <c r="I49" s="129"/>
      <c r="J49" s="44"/>
      <c r="K49" s="47"/>
    </row>
    <row r="50" spans="2:11" s="1" customFormat="1" ht="14.45" customHeight="1">
      <c r="B50" s="43"/>
      <c r="C50" s="38" t="s">
        <v>142</v>
      </c>
      <c r="D50" s="44"/>
      <c r="E50" s="44"/>
      <c r="F50" s="44"/>
      <c r="G50" s="44"/>
      <c r="H50" s="44"/>
      <c r="I50" s="129"/>
      <c r="J50" s="44"/>
      <c r="K50" s="47"/>
    </row>
    <row r="51" spans="2:11" s="1" customFormat="1" ht="23.25" customHeight="1">
      <c r="B51" s="43"/>
      <c r="C51" s="44"/>
      <c r="D51" s="44"/>
      <c r="E51" s="418" t="str">
        <f>E11</f>
        <v>VRN.1 - Soupis prací</v>
      </c>
      <c r="F51" s="417"/>
      <c r="G51" s="417"/>
      <c r="H51" s="417"/>
      <c r="I51" s="129"/>
      <c r="J51" s="44"/>
      <c r="K51" s="47"/>
    </row>
    <row r="52" spans="2:11" s="1" customFormat="1" ht="6.95" customHeight="1">
      <c r="B52" s="43"/>
      <c r="C52" s="44"/>
      <c r="D52" s="44"/>
      <c r="E52" s="44"/>
      <c r="F52" s="44"/>
      <c r="G52" s="44"/>
      <c r="H52" s="44"/>
      <c r="I52" s="129"/>
      <c r="J52" s="44"/>
      <c r="K52" s="47"/>
    </row>
    <row r="53" spans="2:11" s="1" customFormat="1" ht="18" customHeight="1">
      <c r="B53" s="43"/>
      <c r="C53" s="38" t="s">
        <v>26</v>
      </c>
      <c r="D53" s="44"/>
      <c r="E53" s="44"/>
      <c r="F53" s="36" t="str">
        <f>F14</f>
        <v>Seč</v>
      </c>
      <c r="G53" s="44"/>
      <c r="H53" s="44"/>
      <c r="I53" s="130" t="s">
        <v>28</v>
      </c>
      <c r="J53" s="131" t="str">
        <f>IF(J14="","",J14)</f>
        <v>28.2.2017</v>
      </c>
      <c r="K53" s="47"/>
    </row>
    <row r="54" spans="2:11" s="1" customFormat="1" ht="6.95" customHeight="1">
      <c r="B54" s="43"/>
      <c r="C54" s="44"/>
      <c r="D54" s="44"/>
      <c r="E54" s="44"/>
      <c r="F54" s="44"/>
      <c r="G54" s="44"/>
      <c r="H54" s="44"/>
      <c r="I54" s="129"/>
      <c r="J54" s="44"/>
      <c r="K54" s="47"/>
    </row>
    <row r="55" spans="2:11" s="1" customFormat="1" ht="15">
      <c r="B55" s="43"/>
      <c r="C55" s="38" t="s">
        <v>36</v>
      </c>
      <c r="D55" s="44"/>
      <c r="E55" s="44"/>
      <c r="F55" s="36" t="str">
        <f>E17</f>
        <v>Správa a údržba silnic Plzeňského kraje, p.o.</v>
      </c>
      <c r="G55" s="44"/>
      <c r="H55" s="44"/>
      <c r="I55" s="130" t="s">
        <v>44</v>
      </c>
      <c r="J55" s="36" t="str">
        <f>E23</f>
        <v>projectstudio8 s.r.o.</v>
      </c>
      <c r="K55" s="47"/>
    </row>
    <row r="56" spans="2:11" s="1" customFormat="1" ht="14.45" customHeight="1">
      <c r="B56" s="43"/>
      <c r="C56" s="38" t="s">
        <v>42</v>
      </c>
      <c r="D56" s="44"/>
      <c r="E56" s="44"/>
      <c r="F56" s="36" t="str">
        <f>IF(E20="","",E20)</f>
        <v/>
      </c>
      <c r="G56" s="44"/>
      <c r="H56" s="44"/>
      <c r="I56" s="129"/>
      <c r="J56" s="44"/>
      <c r="K56" s="47"/>
    </row>
    <row r="57" spans="2:11" s="1" customFormat="1" ht="10.35" customHeight="1">
      <c r="B57" s="43"/>
      <c r="C57" s="44"/>
      <c r="D57" s="44"/>
      <c r="E57" s="44"/>
      <c r="F57" s="44"/>
      <c r="G57" s="44"/>
      <c r="H57" s="44"/>
      <c r="I57" s="129"/>
      <c r="J57" s="44"/>
      <c r="K57" s="47"/>
    </row>
    <row r="58" spans="2:11" s="1" customFormat="1" ht="29.25" customHeight="1">
      <c r="B58" s="43"/>
      <c r="C58" s="156" t="s">
        <v>146</v>
      </c>
      <c r="D58" s="144"/>
      <c r="E58" s="144"/>
      <c r="F58" s="144"/>
      <c r="G58" s="144"/>
      <c r="H58" s="144"/>
      <c r="I58" s="157"/>
      <c r="J58" s="158" t="s">
        <v>147</v>
      </c>
      <c r="K58" s="159"/>
    </row>
    <row r="59" spans="2:11" s="1" customFormat="1" ht="10.35" customHeight="1">
      <c r="B59" s="43"/>
      <c r="C59" s="44"/>
      <c r="D59" s="44"/>
      <c r="E59" s="44"/>
      <c r="F59" s="44"/>
      <c r="G59" s="44"/>
      <c r="H59" s="44"/>
      <c r="I59" s="129"/>
      <c r="J59" s="44"/>
      <c r="K59" s="47"/>
    </row>
    <row r="60" spans="2:47" s="1" customFormat="1" ht="29.25" customHeight="1">
      <c r="B60" s="43"/>
      <c r="C60" s="160" t="s">
        <v>148</v>
      </c>
      <c r="D60" s="44"/>
      <c r="E60" s="44"/>
      <c r="F60" s="44"/>
      <c r="G60" s="44"/>
      <c r="H60" s="44"/>
      <c r="I60" s="129"/>
      <c r="J60" s="140">
        <f>J86</f>
        <v>0</v>
      </c>
      <c r="K60" s="47"/>
      <c r="AU60" s="25" t="s">
        <v>149</v>
      </c>
    </row>
    <row r="61" spans="2:11" s="8" customFormat="1" ht="24.95" customHeight="1">
      <c r="B61" s="161"/>
      <c r="C61" s="162"/>
      <c r="D61" s="163" t="s">
        <v>1285</v>
      </c>
      <c r="E61" s="164"/>
      <c r="F61" s="164"/>
      <c r="G61" s="164"/>
      <c r="H61" s="164"/>
      <c r="I61" s="165"/>
      <c r="J61" s="166">
        <f>J87</f>
        <v>0</v>
      </c>
      <c r="K61" s="167"/>
    </row>
    <row r="62" spans="2:11" s="9" customFormat="1" ht="19.9" customHeight="1">
      <c r="B62" s="168"/>
      <c r="C62" s="169"/>
      <c r="D62" s="170" t="s">
        <v>1287</v>
      </c>
      <c r="E62" s="171"/>
      <c r="F62" s="171"/>
      <c r="G62" s="171"/>
      <c r="H62" s="171"/>
      <c r="I62" s="172"/>
      <c r="J62" s="173">
        <f>J88</f>
        <v>0</v>
      </c>
      <c r="K62" s="174"/>
    </row>
    <row r="63" spans="2:11" s="9" customFormat="1" ht="19.9" customHeight="1">
      <c r="B63" s="168"/>
      <c r="C63" s="169"/>
      <c r="D63" s="170" t="s">
        <v>1288</v>
      </c>
      <c r="E63" s="171"/>
      <c r="F63" s="171"/>
      <c r="G63" s="171"/>
      <c r="H63" s="171"/>
      <c r="I63" s="172"/>
      <c r="J63" s="173">
        <f>J90</f>
        <v>0</v>
      </c>
      <c r="K63" s="174"/>
    </row>
    <row r="64" spans="2:11" s="9" customFormat="1" ht="19.9" customHeight="1">
      <c r="B64" s="168"/>
      <c r="C64" s="169"/>
      <c r="D64" s="170" t="s">
        <v>1289</v>
      </c>
      <c r="E64" s="171"/>
      <c r="F64" s="171"/>
      <c r="G64" s="171"/>
      <c r="H64" s="171"/>
      <c r="I64" s="172"/>
      <c r="J64" s="173">
        <f>J92</f>
        <v>0</v>
      </c>
      <c r="K64" s="174"/>
    </row>
    <row r="65" spans="2:11" s="1" customFormat="1" ht="21.75" customHeight="1">
      <c r="B65" s="43"/>
      <c r="C65" s="44"/>
      <c r="D65" s="44"/>
      <c r="E65" s="44"/>
      <c r="F65" s="44"/>
      <c r="G65" s="44"/>
      <c r="H65" s="44"/>
      <c r="I65" s="129"/>
      <c r="J65" s="44"/>
      <c r="K65" s="47"/>
    </row>
    <row r="66" spans="2:11" s="1" customFormat="1" ht="6.95" customHeight="1">
      <c r="B66" s="58"/>
      <c r="C66" s="59"/>
      <c r="D66" s="59"/>
      <c r="E66" s="59"/>
      <c r="F66" s="59"/>
      <c r="G66" s="59"/>
      <c r="H66" s="59"/>
      <c r="I66" s="151"/>
      <c r="J66" s="59"/>
      <c r="K66" s="60"/>
    </row>
    <row r="70" spans="2:12" s="1" customFormat="1" ht="6.95" customHeight="1">
      <c r="B70" s="61"/>
      <c r="C70" s="62"/>
      <c r="D70" s="62"/>
      <c r="E70" s="62"/>
      <c r="F70" s="62"/>
      <c r="G70" s="62"/>
      <c r="H70" s="62"/>
      <c r="I70" s="154"/>
      <c r="J70" s="62"/>
      <c r="K70" s="62"/>
      <c r="L70" s="63"/>
    </row>
    <row r="71" spans="2:12" s="1" customFormat="1" ht="36.95" customHeight="1">
      <c r="B71" s="43"/>
      <c r="C71" s="64" t="s">
        <v>157</v>
      </c>
      <c r="D71" s="65"/>
      <c r="E71" s="65"/>
      <c r="F71" s="65"/>
      <c r="G71" s="65"/>
      <c r="H71" s="65"/>
      <c r="I71" s="175"/>
      <c r="J71" s="65"/>
      <c r="K71" s="65"/>
      <c r="L71" s="63"/>
    </row>
    <row r="72" spans="2:12" s="1" customFormat="1" ht="6.95" customHeight="1">
      <c r="B72" s="43"/>
      <c r="C72" s="65"/>
      <c r="D72" s="65"/>
      <c r="E72" s="65"/>
      <c r="F72" s="65"/>
      <c r="G72" s="65"/>
      <c r="H72" s="65"/>
      <c r="I72" s="175"/>
      <c r="J72" s="65"/>
      <c r="K72" s="65"/>
      <c r="L72" s="63"/>
    </row>
    <row r="73" spans="2:12" s="1" customFormat="1" ht="14.45" customHeight="1">
      <c r="B73" s="43"/>
      <c r="C73" s="67" t="s">
        <v>18</v>
      </c>
      <c r="D73" s="65"/>
      <c r="E73" s="65"/>
      <c r="F73" s="65"/>
      <c r="G73" s="65"/>
      <c r="H73" s="65"/>
      <c r="I73" s="175"/>
      <c r="J73" s="65"/>
      <c r="K73" s="65"/>
      <c r="L73" s="63"/>
    </row>
    <row r="74" spans="2:12" s="1" customFormat="1" ht="22.5" customHeight="1">
      <c r="B74" s="43"/>
      <c r="C74" s="65"/>
      <c r="D74" s="65"/>
      <c r="E74" s="419" t="str">
        <f>E7</f>
        <v>Sklad posypového materiálu SÚS Seč - Etapa 1</v>
      </c>
      <c r="F74" s="420"/>
      <c r="G74" s="420"/>
      <c r="H74" s="420"/>
      <c r="I74" s="175"/>
      <c r="J74" s="65"/>
      <c r="K74" s="65"/>
      <c r="L74" s="63"/>
    </row>
    <row r="75" spans="2:12" ht="15">
      <c r="B75" s="29"/>
      <c r="C75" s="67" t="s">
        <v>140</v>
      </c>
      <c r="D75" s="176"/>
      <c r="E75" s="176"/>
      <c r="F75" s="176"/>
      <c r="G75" s="176"/>
      <c r="H75" s="176"/>
      <c r="J75" s="176"/>
      <c r="K75" s="176"/>
      <c r="L75" s="177"/>
    </row>
    <row r="76" spans="2:12" s="1" customFormat="1" ht="22.5" customHeight="1">
      <c r="B76" s="43"/>
      <c r="C76" s="65"/>
      <c r="D76" s="65"/>
      <c r="E76" s="419" t="s">
        <v>1285</v>
      </c>
      <c r="F76" s="421"/>
      <c r="G76" s="421"/>
      <c r="H76" s="421"/>
      <c r="I76" s="175"/>
      <c r="J76" s="65"/>
      <c r="K76" s="65"/>
      <c r="L76" s="63"/>
    </row>
    <row r="77" spans="2:12" s="1" customFormat="1" ht="14.45" customHeight="1">
      <c r="B77" s="43"/>
      <c r="C77" s="67" t="s">
        <v>142</v>
      </c>
      <c r="D77" s="65"/>
      <c r="E77" s="65"/>
      <c r="F77" s="65"/>
      <c r="G77" s="65"/>
      <c r="H77" s="65"/>
      <c r="I77" s="175"/>
      <c r="J77" s="65"/>
      <c r="K77" s="65"/>
      <c r="L77" s="63"/>
    </row>
    <row r="78" spans="2:12" s="1" customFormat="1" ht="23.25" customHeight="1">
      <c r="B78" s="43"/>
      <c r="C78" s="65"/>
      <c r="D78" s="65"/>
      <c r="E78" s="383" t="str">
        <f>E11</f>
        <v>VRN.1 - Soupis prací</v>
      </c>
      <c r="F78" s="421"/>
      <c r="G78" s="421"/>
      <c r="H78" s="421"/>
      <c r="I78" s="175"/>
      <c r="J78" s="65"/>
      <c r="K78" s="65"/>
      <c r="L78" s="63"/>
    </row>
    <row r="79" spans="2:12" s="1" customFormat="1" ht="6.95" customHeight="1">
      <c r="B79" s="43"/>
      <c r="C79" s="65"/>
      <c r="D79" s="65"/>
      <c r="E79" s="65"/>
      <c r="F79" s="65"/>
      <c r="G79" s="65"/>
      <c r="H79" s="65"/>
      <c r="I79" s="175"/>
      <c r="J79" s="65"/>
      <c r="K79" s="65"/>
      <c r="L79" s="63"/>
    </row>
    <row r="80" spans="2:12" s="1" customFormat="1" ht="18" customHeight="1">
      <c r="B80" s="43"/>
      <c r="C80" s="67" t="s">
        <v>26</v>
      </c>
      <c r="D80" s="65"/>
      <c r="E80" s="65"/>
      <c r="F80" s="178" t="str">
        <f>F14</f>
        <v>Seč</v>
      </c>
      <c r="G80" s="65"/>
      <c r="H80" s="65"/>
      <c r="I80" s="179" t="s">
        <v>28</v>
      </c>
      <c r="J80" s="75" t="str">
        <f>IF(J14="","",J14)</f>
        <v>28.2.2017</v>
      </c>
      <c r="K80" s="65"/>
      <c r="L80" s="63"/>
    </row>
    <row r="81" spans="2:12" s="1" customFormat="1" ht="6.95" customHeight="1">
      <c r="B81" s="43"/>
      <c r="C81" s="65"/>
      <c r="D81" s="65"/>
      <c r="E81" s="65"/>
      <c r="F81" s="65"/>
      <c r="G81" s="65"/>
      <c r="H81" s="65"/>
      <c r="I81" s="175"/>
      <c r="J81" s="65"/>
      <c r="K81" s="65"/>
      <c r="L81" s="63"/>
    </row>
    <row r="82" spans="2:12" s="1" customFormat="1" ht="15">
      <c r="B82" s="43"/>
      <c r="C82" s="67" t="s">
        <v>36</v>
      </c>
      <c r="D82" s="65"/>
      <c r="E82" s="65"/>
      <c r="F82" s="178" t="str">
        <f>E17</f>
        <v>Správa a údržba silnic Plzeňského kraje, p.o.</v>
      </c>
      <c r="G82" s="65"/>
      <c r="H82" s="65"/>
      <c r="I82" s="179" t="s">
        <v>44</v>
      </c>
      <c r="J82" s="178" t="str">
        <f>E23</f>
        <v>projectstudio8 s.r.o.</v>
      </c>
      <c r="K82" s="65"/>
      <c r="L82" s="63"/>
    </row>
    <row r="83" spans="2:12" s="1" customFormat="1" ht="14.45" customHeight="1">
      <c r="B83" s="43"/>
      <c r="C83" s="67" t="s">
        <v>42</v>
      </c>
      <c r="D83" s="65"/>
      <c r="E83" s="65"/>
      <c r="F83" s="178" t="str">
        <f>IF(E20="","",E20)</f>
        <v/>
      </c>
      <c r="G83" s="65"/>
      <c r="H83" s="65"/>
      <c r="I83" s="175"/>
      <c r="J83" s="65"/>
      <c r="K83" s="65"/>
      <c r="L83" s="63"/>
    </row>
    <row r="84" spans="2:12" s="1" customFormat="1" ht="10.35" customHeight="1">
      <c r="B84" s="43"/>
      <c r="C84" s="65"/>
      <c r="D84" s="65"/>
      <c r="E84" s="65"/>
      <c r="F84" s="65"/>
      <c r="G84" s="65"/>
      <c r="H84" s="65"/>
      <c r="I84" s="175"/>
      <c r="J84" s="65"/>
      <c r="K84" s="65"/>
      <c r="L84" s="63"/>
    </row>
    <row r="85" spans="2:20" s="10" customFormat="1" ht="29.25" customHeight="1">
      <c r="B85" s="180"/>
      <c r="C85" s="181" t="s">
        <v>158</v>
      </c>
      <c r="D85" s="182" t="s">
        <v>70</v>
      </c>
      <c r="E85" s="182" t="s">
        <v>66</v>
      </c>
      <c r="F85" s="182" t="s">
        <v>159</v>
      </c>
      <c r="G85" s="182" t="s">
        <v>160</v>
      </c>
      <c r="H85" s="182" t="s">
        <v>161</v>
      </c>
      <c r="I85" s="183" t="s">
        <v>162</v>
      </c>
      <c r="J85" s="182" t="s">
        <v>147</v>
      </c>
      <c r="K85" s="184" t="s">
        <v>163</v>
      </c>
      <c r="L85" s="185"/>
      <c r="M85" s="83" t="s">
        <v>164</v>
      </c>
      <c r="N85" s="84" t="s">
        <v>55</v>
      </c>
      <c r="O85" s="84" t="s">
        <v>165</v>
      </c>
      <c r="P85" s="84" t="s">
        <v>166</v>
      </c>
      <c r="Q85" s="84" t="s">
        <v>167</v>
      </c>
      <c r="R85" s="84" t="s">
        <v>168</v>
      </c>
      <c r="S85" s="84" t="s">
        <v>169</v>
      </c>
      <c r="T85" s="85" t="s">
        <v>170</v>
      </c>
    </row>
    <row r="86" spans="2:63" s="1" customFormat="1" ht="29.25" customHeight="1">
      <c r="B86" s="43"/>
      <c r="C86" s="89" t="s">
        <v>148</v>
      </c>
      <c r="D86" s="65"/>
      <c r="E86" s="65"/>
      <c r="F86" s="65"/>
      <c r="G86" s="65"/>
      <c r="H86" s="65"/>
      <c r="I86" s="175"/>
      <c r="J86" s="186">
        <f>BK86</f>
        <v>0</v>
      </c>
      <c r="K86" s="65"/>
      <c r="L86" s="63"/>
      <c r="M86" s="86"/>
      <c r="N86" s="87"/>
      <c r="O86" s="87"/>
      <c r="P86" s="187">
        <f>P87</f>
        <v>0</v>
      </c>
      <c r="Q86" s="87"/>
      <c r="R86" s="187">
        <f>R87</f>
        <v>0</v>
      </c>
      <c r="S86" s="87"/>
      <c r="T86" s="188">
        <f>T87</f>
        <v>0</v>
      </c>
      <c r="AT86" s="25" t="s">
        <v>85</v>
      </c>
      <c r="AU86" s="25" t="s">
        <v>149</v>
      </c>
      <c r="BK86" s="189">
        <f>BK87</f>
        <v>0</v>
      </c>
    </row>
    <row r="87" spans="2:63" s="11" customFormat="1" ht="37.35" customHeight="1">
      <c r="B87" s="190"/>
      <c r="C87" s="191"/>
      <c r="D87" s="192" t="s">
        <v>85</v>
      </c>
      <c r="E87" s="193" t="s">
        <v>127</v>
      </c>
      <c r="F87" s="193" t="s">
        <v>128</v>
      </c>
      <c r="G87" s="191"/>
      <c r="H87" s="191"/>
      <c r="I87" s="194"/>
      <c r="J87" s="195">
        <f>BK87</f>
        <v>0</v>
      </c>
      <c r="K87" s="191"/>
      <c r="L87" s="196"/>
      <c r="M87" s="197"/>
      <c r="N87" s="198"/>
      <c r="O87" s="198"/>
      <c r="P87" s="199">
        <f>P88+P90+P92</f>
        <v>0</v>
      </c>
      <c r="Q87" s="198"/>
      <c r="R87" s="199">
        <f>R88+R90+R92</f>
        <v>0</v>
      </c>
      <c r="S87" s="198"/>
      <c r="T87" s="200">
        <f>T88+T90+T92</f>
        <v>0</v>
      </c>
      <c r="AR87" s="201" t="s">
        <v>213</v>
      </c>
      <c r="AT87" s="202" t="s">
        <v>85</v>
      </c>
      <c r="AU87" s="202" t="s">
        <v>86</v>
      </c>
      <c r="AY87" s="201" t="s">
        <v>173</v>
      </c>
      <c r="BK87" s="203">
        <f>BK88+BK90+BK92</f>
        <v>0</v>
      </c>
    </row>
    <row r="88" spans="2:63" s="11" customFormat="1" ht="19.9" customHeight="1">
      <c r="B88" s="190"/>
      <c r="C88" s="191"/>
      <c r="D88" s="204" t="s">
        <v>85</v>
      </c>
      <c r="E88" s="205" t="s">
        <v>1290</v>
      </c>
      <c r="F88" s="205" t="s">
        <v>1291</v>
      </c>
      <c r="G88" s="191"/>
      <c r="H88" s="191"/>
      <c r="I88" s="194"/>
      <c r="J88" s="206">
        <f>BK88</f>
        <v>0</v>
      </c>
      <c r="K88" s="191"/>
      <c r="L88" s="196"/>
      <c r="M88" s="197"/>
      <c r="N88" s="198"/>
      <c r="O88" s="198"/>
      <c r="P88" s="199">
        <f>P89</f>
        <v>0</v>
      </c>
      <c r="Q88" s="198"/>
      <c r="R88" s="199">
        <f>R89</f>
        <v>0</v>
      </c>
      <c r="S88" s="198"/>
      <c r="T88" s="200">
        <f>T89</f>
        <v>0</v>
      </c>
      <c r="AR88" s="201" t="s">
        <v>213</v>
      </c>
      <c r="AT88" s="202" t="s">
        <v>85</v>
      </c>
      <c r="AU88" s="202" t="s">
        <v>25</v>
      </c>
      <c r="AY88" s="201" t="s">
        <v>173</v>
      </c>
      <c r="BK88" s="203">
        <f>BK89</f>
        <v>0</v>
      </c>
    </row>
    <row r="89" spans="2:65" s="1" customFormat="1" ht="31.5" customHeight="1">
      <c r="B89" s="43"/>
      <c r="C89" s="207" t="s">
        <v>25</v>
      </c>
      <c r="D89" s="207" t="s">
        <v>175</v>
      </c>
      <c r="E89" s="208" t="s">
        <v>1292</v>
      </c>
      <c r="F89" s="209" t="s">
        <v>1293</v>
      </c>
      <c r="G89" s="210" t="s">
        <v>1294</v>
      </c>
      <c r="H89" s="211">
        <v>1</v>
      </c>
      <c r="I89" s="212"/>
      <c r="J89" s="213">
        <f>ROUND(I89*H89,2)</f>
        <v>0</v>
      </c>
      <c r="K89" s="209" t="s">
        <v>179</v>
      </c>
      <c r="L89" s="63"/>
      <c r="M89" s="214" t="s">
        <v>84</v>
      </c>
      <c r="N89" s="215" t="s">
        <v>56</v>
      </c>
      <c r="O89" s="44"/>
      <c r="P89" s="216">
        <f>O89*H89</f>
        <v>0</v>
      </c>
      <c r="Q89" s="216">
        <v>0</v>
      </c>
      <c r="R89" s="216">
        <f>Q89*H89</f>
        <v>0</v>
      </c>
      <c r="S89" s="216">
        <v>0</v>
      </c>
      <c r="T89" s="217">
        <f>S89*H89</f>
        <v>0</v>
      </c>
      <c r="AR89" s="25" t="s">
        <v>1295</v>
      </c>
      <c r="AT89" s="25" t="s">
        <v>175</v>
      </c>
      <c r="AU89" s="25" t="s">
        <v>94</v>
      </c>
      <c r="AY89" s="25" t="s">
        <v>173</v>
      </c>
      <c r="BE89" s="218">
        <f>IF(N89="základní",J89,0)</f>
        <v>0</v>
      </c>
      <c r="BF89" s="218">
        <f>IF(N89="snížená",J89,0)</f>
        <v>0</v>
      </c>
      <c r="BG89" s="218">
        <f>IF(N89="zákl. přenesená",J89,0)</f>
        <v>0</v>
      </c>
      <c r="BH89" s="218">
        <f>IF(N89="sníž. přenesená",J89,0)</f>
        <v>0</v>
      </c>
      <c r="BI89" s="218">
        <f>IF(N89="nulová",J89,0)</f>
        <v>0</v>
      </c>
      <c r="BJ89" s="25" t="s">
        <v>25</v>
      </c>
      <c r="BK89" s="218">
        <f>ROUND(I89*H89,2)</f>
        <v>0</v>
      </c>
      <c r="BL89" s="25" t="s">
        <v>1295</v>
      </c>
      <c r="BM89" s="25" t="s">
        <v>1296</v>
      </c>
    </row>
    <row r="90" spans="2:63" s="11" customFormat="1" ht="29.85" customHeight="1">
      <c r="B90" s="190"/>
      <c r="C90" s="191"/>
      <c r="D90" s="204" t="s">
        <v>85</v>
      </c>
      <c r="E90" s="205" t="s">
        <v>1297</v>
      </c>
      <c r="F90" s="205" t="s">
        <v>1298</v>
      </c>
      <c r="G90" s="191"/>
      <c r="H90" s="191"/>
      <c r="I90" s="194"/>
      <c r="J90" s="206">
        <f>BK90</f>
        <v>0</v>
      </c>
      <c r="K90" s="191"/>
      <c r="L90" s="196"/>
      <c r="M90" s="197"/>
      <c r="N90" s="198"/>
      <c r="O90" s="198"/>
      <c r="P90" s="199">
        <f>P91</f>
        <v>0</v>
      </c>
      <c r="Q90" s="198"/>
      <c r="R90" s="199">
        <f>R91</f>
        <v>0</v>
      </c>
      <c r="S90" s="198"/>
      <c r="T90" s="200">
        <f>T91</f>
        <v>0</v>
      </c>
      <c r="AR90" s="201" t="s">
        <v>213</v>
      </c>
      <c r="AT90" s="202" t="s">
        <v>85</v>
      </c>
      <c r="AU90" s="202" t="s">
        <v>25</v>
      </c>
      <c r="AY90" s="201" t="s">
        <v>173</v>
      </c>
      <c r="BK90" s="203">
        <f>BK91</f>
        <v>0</v>
      </c>
    </row>
    <row r="91" spans="2:65" s="1" customFormat="1" ht="22.5" customHeight="1">
      <c r="B91" s="43"/>
      <c r="C91" s="207" t="s">
        <v>94</v>
      </c>
      <c r="D91" s="207" t="s">
        <v>175</v>
      </c>
      <c r="E91" s="208" t="s">
        <v>1299</v>
      </c>
      <c r="F91" s="209" t="s">
        <v>1300</v>
      </c>
      <c r="G91" s="210" t="s">
        <v>1294</v>
      </c>
      <c r="H91" s="211">
        <v>1</v>
      </c>
      <c r="I91" s="212"/>
      <c r="J91" s="213">
        <f>ROUND(I91*H91,2)</f>
        <v>0</v>
      </c>
      <c r="K91" s="209" t="s">
        <v>179</v>
      </c>
      <c r="L91" s="63"/>
      <c r="M91" s="214" t="s">
        <v>84</v>
      </c>
      <c r="N91" s="215" t="s">
        <v>56</v>
      </c>
      <c r="O91" s="44"/>
      <c r="P91" s="216">
        <f>O91*H91</f>
        <v>0</v>
      </c>
      <c r="Q91" s="216">
        <v>0</v>
      </c>
      <c r="R91" s="216">
        <f>Q91*H91</f>
        <v>0</v>
      </c>
      <c r="S91" s="216">
        <v>0</v>
      </c>
      <c r="T91" s="217">
        <f>S91*H91</f>
        <v>0</v>
      </c>
      <c r="AR91" s="25" t="s">
        <v>1295</v>
      </c>
      <c r="AT91" s="25" t="s">
        <v>175</v>
      </c>
      <c r="AU91" s="25" t="s">
        <v>94</v>
      </c>
      <c r="AY91" s="25" t="s">
        <v>173</v>
      </c>
      <c r="BE91" s="218">
        <f>IF(N91="základní",J91,0)</f>
        <v>0</v>
      </c>
      <c r="BF91" s="218">
        <f>IF(N91="snížená",J91,0)</f>
        <v>0</v>
      </c>
      <c r="BG91" s="218">
        <f>IF(N91="zákl. přenesená",J91,0)</f>
        <v>0</v>
      </c>
      <c r="BH91" s="218">
        <f>IF(N91="sníž. přenesená",J91,0)</f>
        <v>0</v>
      </c>
      <c r="BI91" s="218">
        <f>IF(N91="nulová",J91,0)</f>
        <v>0</v>
      </c>
      <c r="BJ91" s="25" t="s">
        <v>25</v>
      </c>
      <c r="BK91" s="218">
        <f>ROUND(I91*H91,2)</f>
        <v>0</v>
      </c>
      <c r="BL91" s="25" t="s">
        <v>1295</v>
      </c>
      <c r="BM91" s="25" t="s">
        <v>1301</v>
      </c>
    </row>
    <row r="92" spans="2:63" s="11" customFormat="1" ht="29.85" customHeight="1">
      <c r="B92" s="190"/>
      <c r="C92" s="191"/>
      <c r="D92" s="204" t="s">
        <v>85</v>
      </c>
      <c r="E92" s="205" t="s">
        <v>1302</v>
      </c>
      <c r="F92" s="205" t="s">
        <v>1303</v>
      </c>
      <c r="G92" s="191"/>
      <c r="H92" s="191"/>
      <c r="I92" s="194"/>
      <c r="J92" s="206">
        <f>BK92</f>
        <v>0</v>
      </c>
      <c r="K92" s="191"/>
      <c r="L92" s="196"/>
      <c r="M92" s="197"/>
      <c r="N92" s="198"/>
      <c r="O92" s="198"/>
      <c r="P92" s="199">
        <f>P93</f>
        <v>0</v>
      </c>
      <c r="Q92" s="198"/>
      <c r="R92" s="199">
        <f>R93</f>
        <v>0</v>
      </c>
      <c r="S92" s="198"/>
      <c r="T92" s="200">
        <f>T93</f>
        <v>0</v>
      </c>
      <c r="AR92" s="201" t="s">
        <v>213</v>
      </c>
      <c r="AT92" s="202" t="s">
        <v>85</v>
      </c>
      <c r="AU92" s="202" t="s">
        <v>25</v>
      </c>
      <c r="AY92" s="201" t="s">
        <v>173</v>
      </c>
      <c r="BK92" s="203">
        <f>BK93</f>
        <v>0</v>
      </c>
    </row>
    <row r="93" spans="2:65" s="1" customFormat="1" ht="22.5" customHeight="1">
      <c r="B93" s="43"/>
      <c r="C93" s="207" t="s">
        <v>189</v>
      </c>
      <c r="D93" s="207" t="s">
        <v>175</v>
      </c>
      <c r="E93" s="208" t="s">
        <v>1304</v>
      </c>
      <c r="F93" s="209" t="s">
        <v>1305</v>
      </c>
      <c r="G93" s="210" t="s">
        <v>1294</v>
      </c>
      <c r="H93" s="211">
        <v>1</v>
      </c>
      <c r="I93" s="212"/>
      <c r="J93" s="213">
        <f>ROUND(I93*H93,2)</f>
        <v>0</v>
      </c>
      <c r="K93" s="209" t="s">
        <v>179</v>
      </c>
      <c r="L93" s="63"/>
      <c r="M93" s="214" t="s">
        <v>84</v>
      </c>
      <c r="N93" s="290" t="s">
        <v>56</v>
      </c>
      <c r="O93" s="291"/>
      <c r="P93" s="292">
        <f>O93*H93</f>
        <v>0</v>
      </c>
      <c r="Q93" s="292">
        <v>0</v>
      </c>
      <c r="R93" s="292">
        <f>Q93*H93</f>
        <v>0</v>
      </c>
      <c r="S93" s="292">
        <v>0</v>
      </c>
      <c r="T93" s="293">
        <f>S93*H93</f>
        <v>0</v>
      </c>
      <c r="AR93" s="25" t="s">
        <v>1295</v>
      </c>
      <c r="AT93" s="25" t="s">
        <v>175</v>
      </c>
      <c r="AU93" s="25" t="s">
        <v>94</v>
      </c>
      <c r="AY93" s="25" t="s">
        <v>173</v>
      </c>
      <c r="BE93" s="218">
        <f>IF(N93="základní",J93,0)</f>
        <v>0</v>
      </c>
      <c r="BF93" s="218">
        <f>IF(N93="snížená",J93,0)</f>
        <v>0</v>
      </c>
      <c r="BG93" s="218">
        <f>IF(N93="zákl. přenesená",J93,0)</f>
        <v>0</v>
      </c>
      <c r="BH93" s="218">
        <f>IF(N93="sníž. přenesená",J93,0)</f>
        <v>0</v>
      </c>
      <c r="BI93" s="218">
        <f>IF(N93="nulová",J93,0)</f>
        <v>0</v>
      </c>
      <c r="BJ93" s="25" t="s">
        <v>25</v>
      </c>
      <c r="BK93" s="218">
        <f>ROUND(I93*H93,2)</f>
        <v>0</v>
      </c>
      <c r="BL93" s="25" t="s">
        <v>1295</v>
      </c>
      <c r="BM93" s="25" t="s">
        <v>1306</v>
      </c>
    </row>
    <row r="94" spans="2:12" s="1" customFormat="1" ht="6.95" customHeight="1">
      <c r="B94" s="58"/>
      <c r="C94" s="59"/>
      <c r="D94" s="59"/>
      <c r="E94" s="59"/>
      <c r="F94" s="59"/>
      <c r="G94" s="59"/>
      <c r="H94" s="59"/>
      <c r="I94" s="151"/>
      <c r="J94" s="59"/>
      <c r="K94" s="59"/>
      <c r="L94" s="63"/>
    </row>
  </sheetData>
  <sheetProtection algorithmName="SHA-512" hashValue="9iXD+SkMic6SO1f5K+lueBQmLQCaAup55XEWWsLEiB4p5/Hl1usvqoTg8jY01OCdhCZ+C8xh0U+tucFUuLAsjg==" saltValue="knr8XbnlWIAHNwq1c6HPzg==" spinCount="100000" sheet="1" objects="1" scenarios="1" formatCells="0" formatColumns="0" formatRows="0" sort="0" autoFilter="0"/>
  <autoFilter ref="C85:K93"/>
  <mergeCells count="12">
    <mergeCell ref="E76:H76"/>
    <mergeCell ref="E78:H78"/>
    <mergeCell ref="E7:H7"/>
    <mergeCell ref="E9:H9"/>
    <mergeCell ref="E11:H11"/>
    <mergeCell ref="E26:H26"/>
    <mergeCell ref="E47:H47"/>
    <mergeCell ref="G1:H1"/>
    <mergeCell ref="L2:V2"/>
    <mergeCell ref="E49:H49"/>
    <mergeCell ref="E51:H51"/>
    <mergeCell ref="E74:H74"/>
  </mergeCells>
  <hyperlinks>
    <hyperlink ref="F1:G1" location="C2" display="1) Krycí list soupisu"/>
    <hyperlink ref="G1:H1" location="C58"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Boleslav Kulhavý</dc:creator>
  <cp:keywords/>
  <dc:description/>
  <cp:lastModifiedBy>Boleslav Kulhavý</cp:lastModifiedBy>
  <dcterms:created xsi:type="dcterms:W3CDTF">2017-03-17T08:49:40Z</dcterms:created>
  <dcterms:modified xsi:type="dcterms:W3CDTF">2017-03-17T08:53:48Z</dcterms:modified>
  <cp:category/>
  <cp:version/>
  <cp:contentType/>
  <cp:contentStatus/>
</cp:coreProperties>
</file>