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<sst xmlns="http://schemas.openxmlformats.org/spreadsheetml/2006/main" count="1341" uniqueCount="510">
  <si>
    <t>Firma: Valbek Plzeň</t>
  </si>
  <si>
    <t>Soupis objektů s DPH</t>
  </si>
  <si>
    <t>Stavba: 15PL11039 - Most č.ev. 183-010 Kloušov - Merklín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</si>
  <si>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</si>
  <si>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</si>
  <si>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</si>
  <si>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</si>
  <si>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</si>
  <si>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</si>
  <si>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</si>
  <si>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</si>
  <si>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</si>
  <si>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</si>
  <si>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</si>
  <si>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</si>
  <si>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15PL11039</t>
  </si>
  <si>
    <t>Most č.ev. 183-010 Kloušov - Merklín</t>
  </si>
  <si>
    <t>O</t>
  </si>
  <si>
    <t>Rozpočet:</t>
  </si>
  <si>
    <t>0,00</t>
  </si>
  <si>
    <t>10,00</t>
  </si>
  <si>
    <t>20,00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</si>
  <si>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</si>
  <si>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</si>
  <si>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</si>
  <si>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</si>
  <si>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</si>
  <si>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</si>
  <si>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</si>
  <si>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</si>
  <si>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</si>
  <si>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</si>
  <si>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</si>
  <si>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</si>
  <si>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</si>
  <si>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</si>
  <si>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</si>
  <si>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</si>
  <si>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</si>
  <si>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</si>
  <si>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</si>
  <si>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</si>
  <si>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</si>
  <si>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</si>
  <si>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</si>
  <si>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</si>
  <si>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</si>
  <si>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</si>
  <si>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</si>
  <si>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</si>
  <si>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</si>
  <si>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VV</t>
  </si>
  <si>
    <t>viz.pol.11332:10,50*2,20=23,1000 [A]</t>
  </si>
  <si>
    <t>TS</t>
  </si>
  <si>
    <t>zahrnuje veškeré poplatky provozovateli skládky související s uložením odpadu na skládce.</t>
  </si>
  <si>
    <t>02520</t>
  </si>
  <si>
    <t>ZKOUŠENÍ MATERIÁLŮ NEZÁVISLOU ZKUŠEBNOU</t>
  </si>
  <si>
    <t>KČ</t>
  </si>
  <si>
    <t>kontrolní zkoušky nad rámec TKP a ZTKP, bude fakturováno podle skutečnosti po odsouhlasení TDI, provizorní cena 20 000,-</t>
  </si>
  <si>
    <t>zahrnuje veškeré náklady spojené s objednatelem požadovanými zkouškami</t>
  </si>
  <si>
    <t>026202</t>
  </si>
  <si>
    <t>ZKOUŠENÍ KONSTRUKCÍ A PRACÍ NEZÁVISLOU ZKUŠEBNOU</t>
  </si>
  <si>
    <t>02710</t>
  </si>
  <si>
    <t>POMOC PRÁCE ZŘÍZ NEBO ZAJIŠŤ OBJÍŽĎKY A PŘÍSTUP CESTY</t>
  </si>
  <si>
    <t>M2</t>
  </si>
  <si>
    <t>- oprava stávající asf. vozovky v tl. 50 mm z ACO 11+, včetně odfrézování, spoj. postřiku, těsnění spár 
- uvažovaná š.vozovky 5,5 m 
- bude fakturováno dle skutečnosti dle požadavku TDI</t>
  </si>
  <si>
    <t>odhad množství: 1375=1 375,0000 [A]</t>
  </si>
  <si>
    <t>zahrnuje veškeré náklady spojené s objednatelem požadovanými zařízeními</t>
  </si>
  <si>
    <t>02911</t>
  </si>
  <si>
    <t>OSTATNÍ POŽADAVKY - GEODETICKÉ ZAMĚŘENÍ</t>
  </si>
  <si>
    <t>KPL</t>
  </si>
  <si>
    <t>vytýčení staveniště, zaměření skutečného stavu po realizaci, vyhotovení geometrického plánu</t>
  </si>
  <si>
    <t>zahrnuje veškeré náklady spojené s objednatelem požadovanými pracemi</t>
  </si>
  <si>
    <t>02940</t>
  </si>
  <si>
    <t>OSTATNÍ POŽADAVKY - VYPRACOVÁNÍ DOKUMENTACE</t>
  </si>
  <si>
    <t>- pasport stavu komunikací objízdných tras před a po stavbě  
- včetně pořízení videozáznamu stávajícího stavu objízdných tras</t>
  </si>
  <si>
    <t>7</t>
  </si>
  <si>
    <t>029412</t>
  </si>
  <si>
    <t>OSTATNÍ POŽADAVKY - VYPRACOVÁNÍ MOSTNÍHO LISTU</t>
  </si>
  <si>
    <t>KUS</t>
  </si>
  <si>
    <t>8</t>
  </si>
  <si>
    <t>02943</t>
  </si>
  <si>
    <t>OSTATNÍ POŽADAVKY - VYPRACOVÁNÍ RDS</t>
  </si>
  <si>
    <t>02944</t>
  </si>
  <si>
    <t>OSTAT POŽADAVKY - DOKUMENTACE SKUTEČ PROVEDENÍ</t>
  </si>
  <si>
    <t>02950</t>
  </si>
  <si>
    <t>OSTATNÍ POŽADAVKY - POSUDKY, KONTROLY, REVIZNÍ ZPRÁVY</t>
  </si>
  <si>
    <t>provedení 1. hlavní mostní prohlídky</t>
  </si>
  <si>
    <t>11</t>
  </si>
  <si>
    <t>02960</t>
  </si>
  <si>
    <t>OSTATNÍ POŽADAVKY - ODBORNÝ DOZOR</t>
  </si>
  <si>
    <t>HOD</t>
  </si>
  <si>
    <t>dozor geologa na stavbě  
bude fakturováno podle skutečně provedených prací po odsouhlasení TDI</t>
  </si>
  <si>
    <t>zahrnuje veškeré náklady spojené s objednatelem požadovaným dozorem</t>
  </si>
  <si>
    <t>12</t>
  </si>
  <si>
    <t>03350</t>
  </si>
  <si>
    <t>SLUŽBY ZAJIŠŤUJÍCÍ REGUL, PŘEVED A OCHRANU VEŘEJ DOPRAVY</t>
  </si>
  <si>
    <t>naklady na DIO; kompletni dodavka za celou dobu trvani stavby, veskere naklady za pronajem dopravniho znaceni,  osazeni, udrzbu a nasledne odstraneni provizorniho znaceni, oznaceni objizdnych tras  
doba trvání DIO dle návrhu zhotovitele při odání nabídky</t>
  </si>
  <si>
    <t>zahrnuje objednatelem povolené náklady na služby pro zhotovitele</t>
  </si>
  <si>
    <t>Zemní práce</t>
  </si>
  <si>
    <t>13</t>
  </si>
  <si>
    <t>11332</t>
  </si>
  <si>
    <t>ODSTRANĚNÍ PODKLADŮ ZPEVNĚNÝCH PLOCH Z KAMENIVA NESTMELENÉHO</t>
  </si>
  <si>
    <t>M3</t>
  </si>
  <si>
    <t>včetně naložení a odvozu na skládku dle možností zhotovitele</t>
  </si>
  <si>
    <t>provizorní cesta pro pěší: 
35,00*1,50*0,20=10,5000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</si>
  <si>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</si>
  <si>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14</t>
  </si>
  <si>
    <t>18110</t>
  </si>
  <si>
    <t>ÚPRAVA PLÁNĚ SE ZHUTNĚNÍM V HORNINĚ TŘ. I</t>
  </si>
  <si>
    <t>pod provizorní cestu pro pěší: 
35*1,50=52,5000 [A]</t>
  </si>
  <si>
    <t>položka zahrnuje úpravu pláně včetně vyrovnání výškových rozdílů. Míru zhutnění určuje projekt.</t>
  </si>
  <si>
    <t>Komunikace</t>
  </si>
  <si>
    <t>15</t>
  </si>
  <si>
    <t>56330</t>
  </si>
  <si>
    <t>VOZOVKOVÉ VRSTVY ZE ŠTĚRKODRTI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</si>
  <si>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</si>
  <si>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Ostatní konstrukce a práce</t>
  </si>
  <si>
    <t>16</t>
  </si>
  <si>
    <t>914514</t>
  </si>
  <si>
    <t>a</t>
  </si>
  <si>
    <t>DOPR ZNAČ VELKOPLOŠ OCEL LAMELY FÓLIE TŘ 1 - DOD,MONT,DEMONT</t>
  </si>
  <si>
    <t>- velkoplošná informační tabule s označením stavby, včetně sloupků 
- dle grafického manuálu SUS PK</t>
  </si>
  <si>
    <t>plocha dle požadavku investora 
2ks: 2=2,0000 [A]</t>
  </si>
  <si>
    <t>položka zahrnuje:  
- dodávku a montáž značek v požadovaném provedení  
- odstranění, demontáž a odklizení materiálu s odvozem na předepsané místo</t>
  </si>
  <si>
    <t>SO 201</t>
  </si>
  <si>
    <t>Rekonstrukce mostu</t>
  </si>
  <si>
    <t>014101</t>
  </si>
  <si>
    <t>viz.pol.11130:65,00*0,10=6,5000 [A] 
viz.pol.12273:13,00=13,0000 [B] 
viz.pol.12960:35,00=35,0000 [C] 
viz.pol.13173.a:216,02=216,0200 [D] 
viz.pol.26115:208,00*(3,14*0,150*0,150)=14,6952 [F] 
Celkem: A+B+C+D+F=285,2152 [G]</t>
  </si>
  <si>
    <t>Položka obsahuje veškeré poplatky provozovateli skládky související s uložením odpadu na skládce.</t>
  </si>
  <si>
    <t>viz.pol.11332:17,10*2,20=37,6200 [A] 
viz.pol.11415:20,00*2,20=44,0000 [B] 
viz.pol.96613:54,00*2,20=118,8000 [C] 
viz.pol.96615:0,43*2,40=1,0320 [D] 
viz.pol.96616:9,49*2,50=23,7250 [E] 
viz.pol.97817:26,40*0,005=0,1320 [F] 
Celkem: A+B+C+D+E+F=225,3090 [G]</t>
  </si>
  <si>
    <t>014201</t>
  </si>
  <si>
    <t>POPLATKY ZA ZEMNÍK</t>
  </si>
  <si>
    <t>Ornice</t>
  </si>
  <si>
    <t>pro pol.18221:271,00*0,10=27,1000 [A]</t>
  </si>
  <si>
    <t>zahrnuje veškeré poplatky majiteli zemníku související s nákupem zeminy (nikoliv s otvírkou zemníku)</t>
  </si>
  <si>
    <t>b</t>
  </si>
  <si>
    <t>Zemina</t>
  </si>
  <si>
    <t>nákup zeminy 
pro pol.171103:79,50=79,5000 [F] 
pro pol.17411.b.82,80=82,8000 [B] 
pro pol.17581:30,80=30,8000 [D] 
Celkem: F+B+D=193,1000 [G]</t>
  </si>
  <si>
    <t>11120</t>
  </si>
  <si>
    <t>ODSTRANĚNÍ KŘOVIN</t>
  </si>
  <si>
    <t>- odstranění keřovitých porostů vč. kořenů v prostoru staveniště, včetně spálení nebo seštěpkování</t>
  </si>
  <si>
    <t>52+21=73,0000 [A]</t>
  </si>
  <si>
    <t>odstranění travin, křovin a stromů do průměru 100 mm  
doprava dřevin bez ohledu na vzdálenost  
spálení na hromadách nebo štěpkování</t>
  </si>
  <si>
    <t>11130</t>
  </si>
  <si>
    <t>SEJMUTÍ DRNŮ</t>
  </si>
  <si>
    <t>krajnice: 2*65*0,5=65,0000 [A]</t>
  </si>
  <si>
    <t>včetně vodorovné dopravy  a uložení na skládku</t>
  </si>
  <si>
    <t>ODSTRAN PODKL VOZOVEK A CHOD Z KAM NESTMEL</t>
  </si>
  <si>
    <t>podklad na mostní konstrukci: 
0,3*5*5=7,5000 [A] 
vozovka na předmostí: 
(7,10*(5,00+5,40))*0,130=9,5992 [B] 
Celkem: A+B=17,0992 [C]</t>
  </si>
  <si>
    <t>Položka obsahuje veškerou manipulaci s vybouranou sutí a s vybouranými hmotami vč. uložení na skládku a poplatku za skládku (pokud zadávací dokumentace nestanoví jinak).</t>
  </si>
  <si>
    <t>11372</t>
  </si>
  <si>
    <t>FRÉZOVÁNÍ VOZOVEK ASFALTOVÝCH</t>
  </si>
  <si>
    <t>materiál bude uložen skládku a zlikvidován zákonným způsobem po odsouhlasení skládky zástupcem TDI</t>
  </si>
  <si>
    <t>v tl. 160 mm: 0,16*4,75*(7+4,6+7,4)=14,4400 [A] 
v tl. 90 mm: 0,09*4,9*(2,5+2,5)=2,2050 [B] 
v tl. 40 mm: 0,04*4,9*(5,5+5,5)=2,1560 [C] 
Celkem: A+B+C=18,8010 [D]</t>
  </si>
  <si>
    <t>113766</t>
  </si>
  <si>
    <t>FRÉZOVÁNÍ DRÁŽKY PRŮŘEZU DO 800MM2 V ASFALTOVÉ VOZOVCE</t>
  </si>
  <si>
    <t>M</t>
  </si>
  <si>
    <t>příčné spáry v napojení na starý povrch: 2*4*5=40,0000 [B] 
příčné dilatační spáry v obrusné vrstvě: 2*6,55=13,1000 [A] 
Celkem: B+A=53,1000 [C]</t>
  </si>
  <si>
    <t>Položka zahrnuje veškerou manipulaci s vybouranou sutí a s vybouranými hmotami vč. uložení na skládku.</t>
  </si>
  <si>
    <t>11415</t>
  </si>
  <si>
    <t>ODSTRAN DLAŽEB VODNÍCH KORYT Z LOM KAM NA MC VČET PODKL</t>
  </si>
  <si>
    <t>- rozebrání stávajícího zpevnění koryta potoka 
- včetně naložení a odvozu na skládku dle možností zhotovitele 
- v případě vhodnosti, bude kámen zpětně využit pro kamennou dlažbu 
- skutečné množství bude fakturováno po odsouhlasení TDI</t>
  </si>
  <si>
    <t>odhadované množství: 20=20,0000 [A]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</si>
  <si>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</si>
  <si>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11526</t>
  </si>
  <si>
    <t>PŘEV VODY NA POVRCHU POTR DN DO 800MM NEBO ŽLAB R.O. DO 2,8M</t>
  </si>
  <si>
    <t>- provizorní zatrubnění potoka po dobu výstavby trubkou DN 800 mm  - dodání trubky, uložení a odstranění</t>
  </si>
  <si>
    <t>25=25,0000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</si>
  <si>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</si>
  <si>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12110</t>
  </si>
  <si>
    <t>SEJMUTÍ ORNICE NEBO LESNÍ PŮDY</t>
  </si>
  <si>
    <t>- sejmutí v místech rozšíření sil. tělesa a úpravy břehů 
- sejmutí v tl. 0,1 m včetně naložení a odvozu na mezideponii dle určení investora</t>
  </si>
  <si>
    <t>383*0,1=38,3000 [A]</t>
  </si>
  <si>
    <t>Veškeré práce jsou obsaženy v textu položky, včetně vodor.dopravy</t>
  </si>
  <si>
    <t>12273</t>
  </si>
  <si>
    <t>ODKOPÁVKY A PROKOPÁVKY OBECNÉ TŘ. I</t>
  </si>
  <si>
    <t>odkop zemní hrázky:13,00=13,0000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</si>
  <si>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</si>
  <si>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</si>
  <si>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</si>
  <si>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  
- poplatek za materiál ze zemníku (zemina, ornice)</t>
  </si>
  <si>
    <t>pro pol.171103:79,50=79,5000 [F] 
pro pol.17411.a:91,98=91,9800 [A] 
pro pol.17411.b.82,80=82,8000 [B] 
pro pol.17581:30,80=30,8000 [D] 
Celkem: F+A+B+D=285,0800 [G]</t>
  </si>
  <si>
    <t>12960</t>
  </si>
  <si>
    <t>ČIŠTĚNÍ VODOTEČÍ A MELIORAČ KANÁLŮ OD NÁNOSŮ</t>
  </si>
  <si>
    <t>- vyčištění koryta vodoteče od nánosů v rozsahu úpravy dlažbou 
- včetně naložení a  odvozu na skládku dle možností zhotovitele</t>
  </si>
  <si>
    <t>35=35,0000 [A]</t>
  </si>
  <si>
    <t>- vodorovná a svislá doprava, přemístění, přeložení, manipulace s výkopkem a uložení na skládku</t>
  </si>
  <si>
    <t>17</t>
  </si>
  <si>
    <t>13173</t>
  </si>
  <si>
    <t>HLOUBENÍ JAM ZAPAŽ I NEPAŽ TŘ. I</t>
  </si>
  <si>
    <t>- odtěžení přechodových oblastí, výkopy pro založení, úprava břehů koryta, výkopy pro příčné prahy, silniční příkopy 
- zemina nebude využita pro zpětné  zásypy, vč. odvozu na skládku dle možností zhotovitele 
- včetně čerpání vody z výkopu</t>
  </si>
  <si>
    <t>celkem výkopy: 308=308,0000 [A] 
odečet z položky 13171b: -91,98=-91,9800 [B] 
Celkem: A+B=216,0200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</si>
  <si>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</si>
  <si>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18</t>
  </si>
  <si>
    <t>- odtěžení přechodových oblastí, výkopy pro založení, úprava břehů koryta, výkopy pro příčné prahy, silniční příkopy 
- zemina bude využita pro zpětné  zásypy, vč. odvozu na meziskládku  
- včetně čerpání vody z výkopu</t>
  </si>
  <si>
    <t>pro pol.17411.a:91,98=91,9800 [A]</t>
  </si>
  <si>
    <t>19</t>
  </si>
  <si>
    <t>171103</t>
  </si>
  <si>
    <t>ULOŽENÍ SYPANINY DO NÁSYPŮ SE ZHUT DO 100%PS</t>
  </si>
  <si>
    <t>- rozšíření násypu sil. tělesa  
- z velmi vhodné zeminy dle ČSN 72 1002, hutněna po vrstvách max. tl. 0,3 m hutněných na 100% P.S.</t>
  </si>
  <si>
    <t>17,5+12+30+20=79,5000 [A]</t>
  </si>
  <si>
    <t>Položka konstrukce ze zemin zahrnuje zejména: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</si>
  <si>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20</t>
  </si>
  <si>
    <t>17120</t>
  </si>
  <si>
    <t>ULOŽENÍ SYPANINY DO NÁSYPŮ A NA SKLÁDKY BEZ ZHUTNĚNÍ</t>
  </si>
  <si>
    <t>skládka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</si>
  <si>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</si>
  <si>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</si>
  <si>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mezideponie</t>
  </si>
  <si>
    <t>viz.pol.13173.b:91,98=91,9800 [A]</t>
  </si>
  <si>
    <t>22</t>
  </si>
  <si>
    <t>17411</t>
  </si>
  <si>
    <t>ZÁSYP JAM A RÝH ZEMINOU SE ZHUTNĚNÍM</t>
  </si>
  <si>
    <t>- zpětný zásyp základů ze zemniny vhodné dle ČSN 72 1002, hutněna po vrstvách max. tl. 0,3 m na 95% P.S. 
- bude použita zemina vyzískaná z výkopů 
- vč. naložení a dovozu z mezideponie na místo určení</t>
  </si>
  <si>
    <t>(2*0,60+2*3,05)*12,60=91,9800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</si>
  <si>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</si>
  <si>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23</t>
  </si>
  <si>
    <t>- zásyp přechodových oblastí mostu ze zeminy velmi vhodné dle ČSN 72 1002, hutněna po vrstvách max. tl. 0,3 m hutněných na 100% P.S</t>
  </si>
  <si>
    <t>9*(4,2+5)=82,8000 [A]</t>
  </si>
  <si>
    <t>24</t>
  </si>
  <si>
    <t>17581</t>
  </si>
  <si>
    <t>OBSYP POTRUBÍ A OBJEKTŮ Z NAKUPOVANÝCH MATERIÁLŮ</t>
  </si>
  <si>
    <t>- zásyp přechodových oblastí mezi křídly ze ŠD 0/32 
- hutnit na Id=0,85</t>
  </si>
  <si>
    <t>opěra 10: 2*7=14,0000 [A] 
opěra 20: 2,4*7=16,8000 [B] 
A+B=30,8000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</si>
  <si>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</si>
  <si>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25</t>
  </si>
  <si>
    <t>17750</t>
  </si>
  <si>
    <t>ZEMNÍ HRÁZKY ZE ZEMIN NEPROPUSTNÝCH</t>
  </si>
  <si>
    <t>- těsnící hrázky z jílovitých zemin, včetně nákupu materiálu</t>
  </si>
  <si>
    <t>2*6,5=13,0000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</si>
  <si>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</si>
  <si>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26</t>
  </si>
  <si>
    <t>7,1*(5+5,4)=73,8400 [A]</t>
  </si>
  <si>
    <t>27</t>
  </si>
  <si>
    <t>18221</t>
  </si>
  <si>
    <t>ROZPROSTŘENÍ ORNICE VE SVAHU V TL DO 0,10M</t>
  </si>
  <si>
    <t>- rozšíření silničního tělesa, úprava břehů koryta potoka</t>
  </si>
  <si>
    <t>vpravo před mostem: 70=70,0000 [A] 
vpravo za mostem: 49=49,0000 [B] 
vlevo před mostem: 58=58,0000 [C] 
vlevo za mostem: 62=62,0000 [D] 
břehy koryta: 32=32,0000 [E] 
A+B+C+D+E=271,0000 [F]</t>
  </si>
  <si>
    <t>veškeré práce jsou obsaženy v textu položky</t>
  </si>
  <si>
    <t>28</t>
  </si>
  <si>
    <t>18242</t>
  </si>
  <si>
    <t>ZALOŽENÍ TRÁVNÍKU HYDROOSEVEM NA ORNICI</t>
  </si>
  <si>
    <t>výměra z položky 18221: 271=271,0000 [A]</t>
  </si>
  <si>
    <t>Zahrnuje dodání předepsané travní směsi, hydroosev na ornici, zalévání, první pokosení, to vše bez ohledu na sklon terénu</t>
  </si>
  <si>
    <t>29</t>
  </si>
  <si>
    <t>18247</t>
  </si>
  <si>
    <t>OŠETŘOVÁNÍ TRÁVNÍKU</t>
  </si>
  <si>
    <t>ošetřování 2 x: 
výměra z položky 18221: 271*2=542,0000 [A]</t>
  </si>
  <si>
    <t>Zahrnuje pokosení se shrabáním, naložení shrabků na dopravní prostředek, s odvozem a se složením, to vše bez ohledu na sklon terénu  
zahrnuje nutné zalití a hnojení</t>
  </si>
  <si>
    <t>30</t>
  </si>
  <si>
    <t>183511</t>
  </si>
  <si>
    <t>CHEMICKÉ ODPLEVELENÍ CELOPLOŠNÉ</t>
  </si>
  <si>
    <t>- chemické odplevelení ornice před výsadbou travního semene pro získání kvalitního bezplevelného substrátu</t>
  </si>
  <si>
    <t>Popisy prací zahrnují veškerý materiál, výrobky a polotovary, včetně mimostaveništní a vnitrostaveništní dopravy (rovněž přesuny), včetně naložení a složení, případně s uložením</t>
  </si>
  <si>
    <t>Základy</t>
  </si>
  <si>
    <t>31</t>
  </si>
  <si>
    <t>21331</t>
  </si>
  <si>
    <t>DRENÁŽNÍ VRSTVY Z BETONU MEZEROVITÉHO (DRENÁŽNÍHO)</t>
  </si>
  <si>
    <t>kolem drenáže: 
2*0,25*0,20*6,85=0,6850 [A]</t>
  </si>
  <si>
    <t>Položka zahrnuje:  
- dodávku předepsaného materiálu pro drenážní vrstvu, včetně mimostaveništní a vnitrostaveništní dopravy  
- provedení drenážní vrstvy předepsaných rozměrů a předepsaného tvaru</t>
  </si>
  <si>
    <t>32</t>
  </si>
  <si>
    <t>21341</t>
  </si>
  <si>
    <t>DRENÁŽNÍ VRSTVY Z PLASTBETONU (PLASTMALTY)</t>
  </si>
  <si>
    <t>- drenážní proužek z plastbetonu š. 100 mm v ochranné vrstvě izolace</t>
  </si>
  <si>
    <t>2*(0,1*0,04*4,6)=0,0368 [A]</t>
  </si>
  <si>
    <t>33</t>
  </si>
  <si>
    <t>227831</t>
  </si>
  <si>
    <t>MIKROPILOTY KOMPLET D DO 150MM NA POVRCHU</t>
  </si>
  <si>
    <t>- kompletní dodávka vrtaných mikropilot dl. 4,3 m 
- pr. vrtu 210 mm, vložená trubka TR 108/16 z oceli S355 J2, délka kořene 3,0 m</t>
  </si>
  <si>
    <t>opěra 10: 16*4,3=68,8000 [A] 
opěra 20: 16*4,3=68,8000 [B] 
A+B=137,6000 [C]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</si>
  <si>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</si>
  <si>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34</t>
  </si>
  <si>
    <t>26115</t>
  </si>
  <si>
    <t>VRTY PRO KOTVENÍ, INJEKTÁŽ A MIKROPILOTY NA POVRCHU TŘ. I D DO 300MM</t>
  </si>
  <si>
    <t>opěra 10: 16*6,50=104,0000 [A] 
opěra 20: 16*6,50=104,0000 [B] 
A+B=208,0000 [C]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</si>
  <si>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</si>
  <si>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35</t>
  </si>
  <si>
    <t>272325</t>
  </si>
  <si>
    <t>ZÁKLADY ZE ŽELEZOBETONU DO C30/37 (B37)</t>
  </si>
  <si>
    <t>základové bloky z betonu C30/37-XF3+XA1  
- vč. izolačního nátěru proti zemní vlhkosti (1x ALP + 2x AN)</t>
  </si>
  <si>
    <t>opěra 10: 1,2*0,65*8,45=6,5910 [A] 
opěra 20: 1,2*0,65*8,45=6,5910 [B] 
A+B=13,1820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</si>
  <si>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</si>
  <si>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36</t>
  </si>
  <si>
    <t>272365</t>
  </si>
  <si>
    <t>VÝZTUŽ ZÁKLADŮ Z OCELI 10505, B500B</t>
  </si>
  <si>
    <t>120 kg/m3</t>
  </si>
  <si>
    <t>0,12*13,18=1,5816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</si>
  <si>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</si>
  <si>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37</t>
  </si>
  <si>
    <t>289971</t>
  </si>
  <si>
    <t>OPLÁŠTĚNÍ (ZPEVNĚNÍ) Z GEOTEXTILIE</t>
  </si>
  <si>
    <t>těsnící vrstva - 2 x: 
(2*6,85*3,1)*2=84,9400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</si>
  <si>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</si>
  <si>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38</t>
  </si>
  <si>
    <t>28999</t>
  </si>
  <si>
    <t>OPLÁŠTĚNÍ (ZPEVNĚNÍ) Z FÓLIE</t>
  </si>
  <si>
    <t>těsnící vrstva: 
2*6,85*3,1=42,4700 [A]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</si>
  <si>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</si>
  <si>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</si>
  <si>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39</t>
  </si>
  <si>
    <t>31717</t>
  </si>
  <si>
    <t>KOVOVÉ KONSTRUKCE PRO KOTVENÍ ŘÍMSY</t>
  </si>
  <si>
    <t>KG</t>
  </si>
  <si>
    <t>- římsové kotvy á 1,0 m, hmotnost 1ks cca 6,0 kg, včetně PKO a osazení  
- PKO dle TKP kap. 19</t>
  </si>
  <si>
    <t>2*10*6=120,0000 [A]</t>
  </si>
  <si>
    <t>Popisy prací zahrnují veškerý materiál, výrobky a polotovary, včetně mimostaveništní a vnitrostaveništní dopravy (rovněž přesuny), včetně naložení a složení, případně s uložením.</t>
  </si>
  <si>
    <t>40</t>
  </si>
  <si>
    <t>317325</t>
  </si>
  <si>
    <t>ŘÍMSY ZE ŽELEZOBETONU DO C30/37 (B37)</t>
  </si>
  <si>
    <t>- beton C30/37 - XF4 + XD3 
- včetně provedení smršťovacích spár a jejich zatmelení 
- vč. striáže 
- vč.šablony do bednění pro letopočet</t>
  </si>
  <si>
    <t>2*0,31*9,6=5,9520 [A]</t>
  </si>
  <si>
    <t>41</t>
  </si>
  <si>
    <t>317365</t>
  </si>
  <si>
    <t>VÝZTUŽ ŘÍMS Z OCELI 10505, B500B</t>
  </si>
  <si>
    <t>135 kg/m3</t>
  </si>
  <si>
    <t>0,135*5,95=0,8033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</si>
  <si>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</si>
  <si>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42</t>
  </si>
  <si>
    <t>389126</t>
  </si>
  <si>
    <t>MOSTNÍ RÁMOVÉ KONSTR Z DÍLCŮ ŽELEZOBET DO C45/55</t>
  </si>
  <si>
    <t>(3,25*7,55)+(3,10+3,81)*2*0,35=29,3745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</si>
  <si>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</si>
  <si>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</si>
  <si>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43</t>
  </si>
  <si>
    <t>451312</t>
  </si>
  <si>
    <t>PODKL A VÝPLŇ VRSTVY Z PROST BET DO C12/15 (B15)</t>
  </si>
  <si>
    <t>podkladní beton C 12/15 - X0</t>
  </si>
  <si>
    <t>základové pasy: 2*0,15*1,5*8,75=3,9375 [A] 
drenáž za opěrami: 2*0,25*1,05*6,85=3,5963 [B] 
A+B=7,5338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</si>
  <si>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</si>
  <si>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44</t>
  </si>
  <si>
    <t>451314</t>
  </si>
  <si>
    <t>PODKLADNÍ A VÝPLŇOVÉ VRSTVY Z PROSTÉHO BETONU C25/30</t>
  </si>
  <si>
    <t>C 20/25</t>
  </si>
  <si>
    <t>pod dlažbu:   
pod mostem: 0,15*4,35*7,55=4,9264 [A] 
před mostem: 0,15*58,3m2=8,7450 [B] 
za mostem: 0,15*73,3m2=10,9950 [C] 
Celkem: A+B+C=24,6664 [D]</t>
  </si>
  <si>
    <t>45</t>
  </si>
  <si>
    <t>45152</t>
  </si>
  <si>
    <t>PODKLADNÍ A VÝPLŇOVÉ VRSTVY Z KAMENIVA DRCENÉHO</t>
  </si>
  <si>
    <t>podkladní vrstva základových bloků ze ŠD 0/32</t>
  </si>
  <si>
    <t>2*0,2*2,2*9,85=8,6680 [A]</t>
  </si>
  <si>
    <t>položka zahrnuje dodávku předepsaného kameniva, mimostaveništní a vnitrostaveništní dopravu a jeho uložení  
není-li v zadávací dokumentaci uvedeno jinak, jedná se o nakupovaný materiál</t>
  </si>
  <si>
    <t>46</t>
  </si>
  <si>
    <t>45157</t>
  </si>
  <si>
    <t>PODKLADNÍ A VÝPLŇOVÉ VRSTVY Z KAMENIVA TĚŽENÉHO</t>
  </si>
  <si>
    <t>pod dlažbu:   
pod mostem: 0,10*4,35*7,55=3,2843 [A] 
před mostem: 0,10*58,3m2=5,8300 [B] 
za mostem: 0,10*73,3m2=7,3300 [C] 
těsnící vrstva: 
(2*6,85*3,1)*(0,150+0,150)=12,7410 [D] 
Celkem: A+B+C+D=29,1853 [E]</t>
  </si>
  <si>
    <t>47</t>
  </si>
  <si>
    <t>465512</t>
  </si>
  <si>
    <t>DLAŽBY Z LOMOVÉHO KAMENE NA MC</t>
  </si>
  <si>
    <t>- zpevněné plochy  z dlažby z lom. kamene  
- koryto + svahové kužely</t>
  </si>
  <si>
    <t>dlažba:   
pod mostem: 0,20*4,35*7,55=6,5685 [A] 
před mostem: 0,20*58,3m2=11,6600 [B] 
za mostem: 0,20*73,3m2=14,6600 [C] 
Celkem: A+B+C=32,8885 [D]</t>
  </si>
  <si>
    <t>- úpravu podkladu  
- zřízení spojovací vrstvy  
- zřízení lože dlažby z předepsaného materiálu  
- dodávku a uložení dlažby, ev. předlažby, do předepsaného tvaru z pohledové úpravy  
- spárování, těsnění, tmelení a vyplnění spar případně s vyklínováním  
- úprava povrchu pro odvedení srážkové vody</t>
  </si>
  <si>
    <t>48</t>
  </si>
  <si>
    <t>467314</t>
  </si>
  <si>
    <t>STUPNĚ A PRAHY VOD KORYT Z PROST BETONU DO C25/30 (B30)</t>
  </si>
  <si>
    <t>ukončující příčné prahy v korytě potoka z betonu C 25/30 - XF2</t>
  </si>
  <si>
    <t>18,30*0,50*1,00=9,1500 [A]</t>
  </si>
  <si>
    <t>49</t>
  </si>
  <si>
    <t>56140</t>
  </si>
  <si>
    <t>KAMENIVO ZPEVNĚNÉ CEMENTEM</t>
  </si>
  <si>
    <t>vozovka na předmostí: 
(7,10*(5,00+5,40))*0,130=9,5992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</si>
  <si>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</si>
  <si>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50</t>
  </si>
  <si>
    <t>56962</t>
  </si>
  <si>
    <t>ZPEVNĚNÍ KRAJNIC Z RECYKLOVANÉHO MATERIÁLU TL DO 100MM</t>
  </si>
  <si>
    <t>- rozšířené krajnice před a za mostem   
- se zhutněním</t>
  </si>
  <si>
    <t>vlevo před mostem: 30=30,0000 [A] 
vlevo za mostem: 21,6=21,6000 [B] 
vpravo před mostem: 32,2=32,2000 [C] 
vpravo za moste: 22,3=22,3000 [D] 
A+B+C+D=106,1000 [E]</t>
  </si>
  <si>
    <t>- dodání směsi, postřiku, nátěru, dlažeb nebo dílců v požadované kvalitě  
- očištění podkladu případně zřízení spojovací vrstvy  
- uložení směsi, dlažby nebo dílců a provedení nátěrů a postřiků dle předepsaného technologického předpisu  
- zřízení vrstvy bez rozlišení šířky, pokládání vrstvy po etapách, včetně pracovních spar a spojů  
- úpravu napojení, ukončení a těsnění podél obrubníků, dilatačních zařízení, odvodňovacích proužků, odvodňovačů, vpustí, šachet a pod., nestanoví-li zadávací dokumentace jinak  
- těsnění, tmelení a výplň spar a otvorů  
- úpravu dilatačních spar a povrchu vrstvy</t>
  </si>
  <si>
    <t>51</t>
  </si>
  <si>
    <t>572111</t>
  </si>
  <si>
    <t>INFILTRAČNÍ POSTŘIK ASFALTOVÝ DO 0,5KG/M2</t>
  </si>
  <si>
    <t>0,50 kg/m2</t>
  </si>
  <si>
    <t>vozovka na předmostí: 
6,9*(7+7,4)=99,3600 [A]</t>
  </si>
  <si>
    <t>52</t>
  </si>
  <si>
    <t>572213</t>
  </si>
  <si>
    <t>SPOJOVACÍ POSTŘIK Z EMULZE DO 0,5KG/M2</t>
  </si>
  <si>
    <t>0,35 kg/m2</t>
  </si>
  <si>
    <t>vozovka na předmostí: 
88,50+91,50m2=180,0000 [C] 
60,00+62,00m2=122,0000 [A] 
vozovka na mostě: 
(4,60*6,55)*2=60,2600 [B] 
Celkem: C+A+B=362,2600 [D]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</si>
  <si>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</si>
  <si>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53</t>
  </si>
  <si>
    <t>572432</t>
  </si>
  <si>
    <t>JEDNOVRSTVÝ NÁTĚR Z MODIFIK ASFALTU DO 1,5KG/M2 S PODRCENÍM</t>
  </si>
  <si>
    <t>asfaltový nátěr vozovky podél říms a zpevnění v šířce 0,5 m</t>
  </si>
  <si>
    <t>2*0,5*14,6=14,6000 [A]</t>
  </si>
  <si>
    <t>54</t>
  </si>
  <si>
    <t>574A34</t>
  </si>
  <si>
    <t>ASFALTOVÝ BETON PRO OBRUSNÉ VRSTVY ACO 11+, 11S TL. 40MM</t>
  </si>
  <si>
    <t>vozovka na mostě: 4,6*6,55=30,1300 [A] 
vozovka na předmostí: 88,5+91,5=180,0000 [B] 
A+B=210,1300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</si>
  <si>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</si>
  <si>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55</t>
  </si>
  <si>
    <t>574C46</t>
  </si>
  <si>
    <t>ASFALTOVÝ BETON PRO LOŽNÍ VRSTVY ACL 16+, 16S TL. 50MM</t>
  </si>
  <si>
    <t>vozovka na mostě: 
4,6*6,55=30,1300 [A] 
vozovka na předmostí: 
60+62=122,0000 [B]</t>
  </si>
  <si>
    <t>56</t>
  </si>
  <si>
    <t>574E66</t>
  </si>
  <si>
    <t>ASFALTOVÝ BETON PRO PODKLADNÍ VRSTVY ACP 16+, 16S TL. 70MM</t>
  </si>
  <si>
    <t>vozovka na předmostí: 
6,90*(7,00+7,40)=99,3600 [A]</t>
  </si>
  <si>
    <t>57</t>
  </si>
  <si>
    <t>575C55</t>
  </si>
  <si>
    <t>LITÝ ASFALT MA IV (OCHRANA MOSTNÍ IZOLACE) 16 TL. 40MM</t>
  </si>
  <si>
    <t>vozovka na mostě: 
4,6*6,55=30,1300 [A]</t>
  </si>
  <si>
    <t>Přidružená stavební výroba</t>
  </si>
  <si>
    <t>58</t>
  </si>
  <si>
    <t>711332</t>
  </si>
  <si>
    <t>IZOLACE PODZEM OBJ PROTI VOL STÉK VODĚ ASFALT PÁSY</t>
  </si>
  <si>
    <t>- izolace rubu rámových stojek NAIP tl. 5 mm (přetaženo 0,5 m na rub křídel) včetně penetračního nátěru</t>
  </si>
  <si>
    <t>(6,85+0,5+0,5)*(1,4+1,5)=22,7650 [A]</t>
  </si>
  <si>
    <t>- výrobní dokumentaci (včetně technologického předpisu) zpracovanou v souladu se zadávací dokumentací  
- dodání  izolačního a těsnícího  materiálu  (nátěry, nástřiky,  pásy,  desky, fólie, rohože,  tmely, zálivky a pod.) včetně množství potřebného pro přesahy a pro prostřih, spojovací a kotvící materiál (např. dráty, trny, svary), podkladní a upevňovací materiál (např. rošty, lišty), krycí a ochranné vrstvy (oplechování, bandáže, nátěry, posyp, další pásy nebo fólie a pod.)  
Pozn.: Položky nezahrnují ochranné vrstvy nebo konstrukce, které se zařazují do jiných stavebních dílů, např. cementové mazaniny, cihelné přizdívky, obetonování, asfaltové vrstvy a pod.  
- očištění a ošetření podkladu, zadávací dokumentace může zahrnout i případné vyspravení  
- zřízení izolace jako kompletního povlaku, případně komplet. soustavy nebo systému podle příslušného  technolog. předpisu, včet. adhézního nátěru,  speciální úpravy povrchu izolované konstrukce a případné expanzní vložky  
- zřízení izolace i jednotlivých vrstev po etapách, včetně pracovních spár a spojů  
- u izolace pod římsou je zahrnuta izolační vložka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zřízení  okapních,  rohových,  koutových,  lemujících a dilatačních  plechů  (včetně  případného připevnění), jsou-li požadovány a není-li pro ně stanovena samostatná položka  
- ochrana izolace do doby zřízení definitivní ochranné vrstvy nebo konstrukce  
- úprava, očištění a ošetření prostoru kolem izolace  
- provedení požadovaných zkoušek.</t>
  </si>
  <si>
    <t>59</t>
  </si>
  <si>
    <t>711442</t>
  </si>
  <si>
    <t>IZOLACE MOSTOVEK CELOPLOŠNÁ ASFALTOVÝMI PÁSY S PEČETÍCÍ VRSTVOU</t>
  </si>
  <si>
    <t>5*7,6=38,0000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</si>
  <si>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</si>
  <si>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60</t>
  </si>
  <si>
    <t>711502</t>
  </si>
  <si>
    <t>OCHRANA IZOLACE NA POVRCHU ASFALTOVÝMI PÁSY</t>
  </si>
  <si>
    <t>- ochrana izolace pod římsami asf. pásy s výztužnou Al vložkou, včetně celoplošného přilepení</t>
  </si>
  <si>
    <t>2*0,65*5=6,5000 [A]</t>
  </si>
  <si>
    <t>61</t>
  </si>
  <si>
    <t>711509</t>
  </si>
  <si>
    <t>OCHRANA IZOLACE NA POVRCHU TEXTILIÍ</t>
  </si>
  <si>
    <t>- drenáž rubu závěrné zídky z geotextilie (600 g/m2)</t>
  </si>
  <si>
    <t>výměra z položky 711332: 22,77=22,7700 [A]</t>
  </si>
  <si>
    <t>62</t>
  </si>
  <si>
    <t>78382</t>
  </si>
  <si>
    <t>NÁTĚRY BETON KONSTR TYP S2 (OS-B)</t>
  </si>
  <si>
    <t>- nátěr boku horní příčle krajního prefabrikátu + podhled do vzd. 150 mm od hrany</t>
  </si>
  <si>
    <t>2,23*2,00+4,17*2,00*0,15=5,7110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</si>
  <si>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</si>
  <si>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63</t>
  </si>
  <si>
    <t>78383</t>
  </si>
  <si>
    <t>NÁTĚRY BETON KONSTR TYP S4 (OS-C)</t>
  </si>
  <si>
    <t>- epoxidový nátěr 
- nátěr obrub ( u říms )</t>
  </si>
  <si>
    <t>2*9,6*(0,15+0,15)=5,7600 [A]</t>
  </si>
  <si>
    <t>Potrubí</t>
  </si>
  <si>
    <t>64</t>
  </si>
  <si>
    <t>87533</t>
  </si>
  <si>
    <t>POTRUBÍ DREN Z TRUB PLAST DN DO 150MM</t>
  </si>
  <si>
    <t>odvodnění za opěrou: 
2*8,5=17,0000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</si>
  <si>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</si>
  <si>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65</t>
  </si>
  <si>
    <t>9112B3</t>
  </si>
  <si>
    <t>ZÁBRADLÍ MOSTNÍ SE SVISLOU VÝPLNÍ - DEMONTÁŽ S PŘESUNEM</t>
  </si>
  <si>
    <t>- včetně veškeré manipulace a odvozu do šrotu</t>
  </si>
  <si>
    <t>2*6=12,0000 [A]</t>
  </si>
  <si>
    <t>položka zahrnuje:  
- demontáž a odstranění zařízení  
- jeho odvoz na předepsané místo</t>
  </si>
  <si>
    <t>66</t>
  </si>
  <si>
    <t>9113B1</t>
  </si>
  <si>
    <t>SVODIDLO OCEL SILNIČ JEDNOSTR, ÚROVEŇ ZADRŽ H1 -DODÁVKA A MONTÁŽ</t>
  </si>
  <si>
    <t>- PKO dle TKP kap. 19</t>
  </si>
  <si>
    <t>4*21=84,0000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</si>
  <si>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</si>
  <si>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67</t>
  </si>
  <si>
    <t>9117C1</t>
  </si>
  <si>
    <t>SVOD OCEL ZÁBRADEL ÚROVEŇ ZADRŽ H2 - DODÁVKA A MONTÁŽ</t>
  </si>
  <si>
    <t>- vč. vodících nástavců 
- PKO dle TKP kap. 19  - kombinovaný povlak (svodnice pouze pozink) 
- dodávka, montáž a kotvení dle VL4 a souvisejících předpisů</t>
  </si>
  <si>
    <t>2*12=24,0000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</si>
  <si>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</si>
  <si>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68</t>
  </si>
  <si>
    <t>91355</t>
  </si>
  <si>
    <t>EVIDENČNÍ ČÍSLO MOSTU</t>
  </si>
  <si>
    <t>- demontáž stávajících DZ a zpětná montáž na sloupek svodidla v definitivním stavu</t>
  </si>
  <si>
    <t>2=2,0000 [A]</t>
  </si>
  <si>
    <t>69</t>
  </si>
  <si>
    <t>917223</t>
  </si>
  <si>
    <t>SILNIČNÍ A CHODNÍKOVÉ OBRUBY Z BETONOVÝCH OBRUBNÍKŮ ŠÍŘ 100MM</t>
  </si>
  <si>
    <t>- na přechodu dlažba/rostlý terén</t>
  </si>
  <si>
    <t>34,6=34,6000 [A]</t>
  </si>
  <si>
    <t>Položka zahrnuje:  
dodání a pokládku betonových obrubníků o rozměrech předepsaných zadávací dokumentací  
betonové lože i boční betonovou opěrku.</t>
  </si>
  <si>
    <t>70</t>
  </si>
  <si>
    <t>917224</t>
  </si>
  <si>
    <t>SILNIČNÍ A CHODNÍKOVÉ OBRUBY Z BETONOVÝCH OBRUBNÍKŮ ŠÍŘ 150MM</t>
  </si>
  <si>
    <t>- bet. obruby podél hrany vozovky v opřechodu římsy, vč. bet. lože 
- do prostředí XF4</t>
  </si>
  <si>
    <t>4*2,5=10,0000 [A]</t>
  </si>
  <si>
    <t>71</t>
  </si>
  <si>
    <t>931326</t>
  </si>
  <si>
    <t>TĚSNĚNÍ DILATAČ SPAR ASF ZÁLIVKOU MODIFIK PRŮŘ DO 800MM2</t>
  </si>
  <si>
    <t>příčné spáry v napojení na starý povrch: 2*4*5=40,0000 [B] 
příčné dilatační spáry v obrusné vrstvě: 2*6,55=13,1000 [A] 
podél říms a obrub:15,00*2=30,0000 [C] 
Celkem: B+A+C=83,1000 [D]</t>
  </si>
  <si>
    <t>položka zahrnuje dodávku a osazení předepsaného materiálu, očištění ploch spáry před úpravou, očištění okolí spáry po úpravě  
nezahrnuje těsnící profil</t>
  </si>
  <si>
    <t>72</t>
  </si>
  <si>
    <t>93137</t>
  </si>
  <si>
    <t>PŘEKRYTÍ DILATAČNÍCH SPAR PLAST FÓLIÍ</t>
  </si>
  <si>
    <t>- vložení výztužné geomříže do obrusné vrstvy v místě přechodu most/přechodová oblast  
- 0,55 m na každou stranu od přechodu  
- včetně přípravných prací (úprava povrchu, nalepení)</t>
  </si>
  <si>
    <t>2*6,55*(0,55+0,55)=14,4100 [A]</t>
  </si>
  <si>
    <t>73</t>
  </si>
  <si>
    <t>93656</t>
  </si>
  <si>
    <t>NIVELAČNÍ ZNAČKA NA KONSTRUKCI</t>
  </si>
  <si>
    <t>- hřebová značka pr. 10 mm z nerez oceli, osazená do horní plochy říms, vč. vyvrtání a vlepení</t>
  </si>
  <si>
    <t>2*2=4,0000 [A]</t>
  </si>
  <si>
    <t>Popisy prací zahrnují veškerý materiál, výrobky a polotovary, včetně mimostaveništní a vnitrostaveništní dopravy (rovněž přesuny), včetně naložení a složení,případně s uložením.</t>
  </si>
  <si>
    <t>74</t>
  </si>
  <si>
    <t>96613</t>
  </si>
  <si>
    <t>BOURÁNÍ KONSTRUKCÍ Z KAMENE NA MC</t>
  </si>
  <si>
    <t>bourání stávajících kamenných mostních opěr a křídel, včetně odvozu a uložení na skládku dle možností zhotovitele</t>
  </si>
  <si>
    <t>odhad množství: 
dříky opěr: 2*1,1*1,8*6=23,7600 [A] 
křídla: 4*0,8*1,8*1,5=8,6400 [B] 
základy: 2*1,5*0,8*9=21,6000 [C] 
A+B+C=54,0000 [D]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</si>
  <si>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</si>
  <si>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75</t>
  </si>
  <si>
    <t>96615</t>
  </si>
  <si>
    <t>BOURÁNÍ KONSTRUKCÍ Z PROST BETONU</t>
  </si>
  <si>
    <t>- vč. manipulace se sutí, odvozu na řízenou skládku, uložení na skládku dle možností zhotovitele</t>
  </si>
  <si>
    <t>nabetonávka říms: 0,27*0,11*(7,4+7,2)=0,4336 [A]</t>
  </si>
  <si>
    <t>- zahrnují veškerou manipulaci s vybouranou sutí a hmotami včetně uložení na skládku a poplatku za skládku,  
- zahrnují veškeré další práce plynoucí z technologického předpisu a z platných předpisů (zvláště vyhlášky č.324/1990 Sb.).</t>
  </si>
  <si>
    <t>76</t>
  </si>
  <si>
    <t>96616</t>
  </si>
  <si>
    <t>BOURÁNÍ KONSTRUKCÍ ZE ŽELEZOBETONU</t>
  </si>
  <si>
    <t>římsy: 2*(0,6*0,25*7,3)=2,1900 [A] 
deska: 0,15*5,85*4,5+2*0,8*0,258*5,85=6,3636 [B] 
trámy: 5*3*0,25*0,25=0,9375 [C] 
A+B+C=9,4911 [D]</t>
  </si>
  <si>
    <t>77</t>
  </si>
  <si>
    <t>97817</t>
  </si>
  <si>
    <t>ODSTRANĚNÍ MOSTNÍ IZOLACE</t>
  </si>
  <si>
    <t>26,40m2=26,4000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</si>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</sst>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SUM(C10:C11)</f>
      </c>
      <c r="D6" s="1"/>
      <c r="E6" s="1"/>
    </row>
    <row r="7" spans="1:5" ht="12.75" customHeight="1">
      <c r="A7" s="1"/>
      <c r="B7" s="4" t="s">
        <v>5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23</v>
      </c>
      <c r="B10" s="20" t="s">
        <v>24</v>
      </c>
      <c r="C10" s="21">
        <f>'001'!I3</f>
      </c>
      <c r="D10" s="21">
        <f>0+'001'!O9+'001'!O13+'001'!O17+'001'!O21+'001'!O25+'001'!O29+'001'!O33+'001'!O37+'001'!O41+'001'!O45+'001'!O49+'001'!O53+'001'!O58+'001'!O62+'001'!O67+'001'!O72</f>
      </c>
      <c r="E10" s="21">
        <f>C10+D10</f>
      </c>
    </row>
    <row r="11" spans="1:5" ht="12.75" customHeight="1">
      <c r="A11" s="20" t="s">
        <v>125</v>
      </c>
      <c r="B11" s="20" t="s">
        <v>126</v>
      </c>
      <c r="C11" s="21">
        <f>'SO 201'!I3</f>
      </c>
      <c r="D11" s="21">
        <f>0+'SO 201'!O9+'SO 201'!O13+'SO 201'!O17+'SO 201'!O21+'SO 201'!O26+'SO 201'!O30+'SO 201'!O34+'SO 201'!O38+'SO 201'!O42+'SO 201'!O46+'SO 201'!O50+'SO 201'!O54+'SO 201'!O58+'SO 201'!O62+'SO 201'!O66+'SO 201'!O70+'SO 201'!O74+'SO 201'!O78+'SO 201'!O82+'SO 201'!O86+'SO 201'!O90+'SO 201'!O94+'SO 201'!O98+'SO 201'!O102+'SO 201'!O106+'SO 201'!O110+'SO 201'!O114+'SO 201'!O118+'SO 201'!O122+'SO 201'!O126+'SO 201'!O131+'SO 201'!O135+'SO 201'!O139+'SO 201'!O143+'SO 201'!O147+'SO 201'!O151+'SO 201'!O155+'SO 201'!O159+'SO 201'!O164+'SO 201'!O168+'SO 201'!O172+'SO 201'!O176+'SO 201'!O181+'SO 201'!O185+'SO 201'!O189+'SO 201'!O193+'SO 201'!O197+'SO 201'!O201+'SO 201'!O206+'SO 201'!O210+'SO 201'!O214+'SO 201'!O218+'SO 201'!O222+'SO 201'!O226+'SO 201'!O230+'SO 201'!O234+'SO 201'!O238+'SO 201'!O243+'SO 201'!O247+'SO 201'!O251+'SO 201'!O255+'SO 201'!O259+'SO 201'!O263+'SO 201'!O268+'SO 201'!O273+'SO 201'!O277+'SO 201'!O281+'SO 201'!O285+'SO 201'!O289+'SO 201'!O293+'SO 201'!O297+'SO 201'!O301+'SO 201'!O305+'SO 201'!O309+'SO 201'!O313+'SO 201'!O317+'SO 201'!O321</f>
      </c>
      <c r="E11" s="21">
        <f>C11+D11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</v>
      </c>
      <c r="I3" s="41">
        <f>0+I8+I57+I66+I71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31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26</v>
      </c>
      <c r="D8" s="19"/>
      <c r="E8" s="27" t="s">
        <v>44</v>
      </c>
      <c r="F8" s="19"/>
      <c r="G8" s="19"/>
      <c r="H8" s="19"/>
      <c r="I8" s="28">
        <f>0+I9+I13+I17+I21+I25+I29+I33+I37+I41+I45+I49+I53</f>
      </c>
    </row>
    <row r="9" spans="1:16" ht="12.75" customHeight="1">
      <c r="A9" s="25" t="s">
        <v>45</v>
      </c>
      <c r="B9" s="29" t="s">
        <v>28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23.1</v>
      </c>
      <c r="H9" s="33">
        <v>0</v>
      </c>
      <c r="I9" s="32">
        <f>ROUND(ROUND(H9,2)*ROUND(G9,2),2)</f>
      </c>
      <c r="O9">
        <f>(I9*20)/100</f>
      </c>
      <c r="P9" t="s">
        <v>22</v>
      </c>
    </row>
    <row r="10" spans="1:5" ht="12.75" customHeight="1">
      <c r="A10" s="34" t="s">
        <v>50</v>
      </c>
      <c r="E10" s="35" t="s">
        <v>47</v>
      </c>
    </row>
    <row r="11" spans="1:5" ht="12.75" customHeight="1">
      <c r="A11" s="36" t="s">
        <v>51</v>
      </c>
      <c r="E11" s="37" t="s">
        <v>52</v>
      </c>
    </row>
    <row r="12" spans="1:5" ht="12.75" customHeight="1">
      <c r="A12" t="s">
        <v>53</v>
      </c>
      <c r="E12" s="35" t="s">
        <v>54</v>
      </c>
    </row>
    <row r="13" spans="1:16" ht="12.75" customHeight="1">
      <c r="A13" s="25" t="s">
        <v>45</v>
      </c>
      <c r="B13" s="29" t="s">
        <v>22</v>
      </c>
      <c r="C13" s="29" t="s">
        <v>55</v>
      </c>
      <c r="D13" s="25" t="s">
        <v>47</v>
      </c>
      <c r="E13" s="30" t="s">
        <v>56</v>
      </c>
      <c r="F13" s="31" t="s">
        <v>57</v>
      </c>
      <c r="G13" s="32">
        <v>20000</v>
      </c>
      <c r="H13" s="33">
        <v>0</v>
      </c>
      <c r="I13" s="32">
        <f>ROUND(ROUND(H13,2)*ROUND(G13,2),2)</f>
      </c>
      <c r="O13">
        <f>(I13*20)/100</f>
      </c>
      <c r="P13" t="s">
        <v>22</v>
      </c>
    </row>
    <row r="14" spans="1:5" ht="12.75" customHeight="1">
      <c r="A14" s="34" t="s">
        <v>50</v>
      </c>
      <c r="E14" s="35" t="s">
        <v>58</v>
      </c>
    </row>
    <row r="15" spans="1:5" ht="12.75" customHeight="1">
      <c r="A15" s="36" t="s">
        <v>51</v>
      </c>
      <c r="E15" s="37" t="s">
        <v>47</v>
      </c>
    </row>
    <row r="16" spans="1:5" ht="12.75" customHeight="1">
      <c r="A16" t="s">
        <v>53</v>
      </c>
      <c r="E16" s="35" t="s">
        <v>59</v>
      </c>
    </row>
    <row r="17" spans="1:16" ht="12.75" customHeight="1">
      <c r="A17" s="25" t="s">
        <v>45</v>
      </c>
      <c r="B17" s="29" t="s">
        <v>31</v>
      </c>
      <c r="C17" s="29" t="s">
        <v>60</v>
      </c>
      <c r="D17" s="25" t="s">
        <v>47</v>
      </c>
      <c r="E17" s="30" t="s">
        <v>61</v>
      </c>
      <c r="F17" s="31" t="s">
        <v>57</v>
      </c>
      <c r="G17" s="32">
        <v>20000</v>
      </c>
      <c r="H17" s="33">
        <v>0</v>
      </c>
      <c r="I17" s="32">
        <f>ROUND(ROUND(H17,2)*ROUND(G17,2),2)</f>
      </c>
      <c r="O17">
        <f>(I17*20)/100</f>
      </c>
      <c r="P17" t="s">
        <v>22</v>
      </c>
    </row>
    <row r="18" spans="1:5" ht="12.75" customHeight="1">
      <c r="A18" s="34" t="s">
        <v>50</v>
      </c>
      <c r="E18" s="35" t="s">
        <v>58</v>
      </c>
    </row>
    <row r="19" spans="1:5" ht="12.75" customHeight="1">
      <c r="A19" s="36" t="s">
        <v>51</v>
      </c>
      <c r="E19" s="37" t="s">
        <v>47</v>
      </c>
    </row>
    <row r="20" spans="1:5" ht="12.75" customHeight="1">
      <c r="A20" t="s">
        <v>53</v>
      </c>
      <c r="E20" s="35" t="s">
        <v>47</v>
      </c>
    </row>
    <row r="21" spans="1:16" ht="12.75" customHeight="1">
      <c r="A21" s="25" t="s">
        <v>45</v>
      </c>
      <c r="B21" s="29" t="s">
        <v>33</v>
      </c>
      <c r="C21" s="29" t="s">
        <v>62</v>
      </c>
      <c r="D21" s="25" t="s">
        <v>47</v>
      </c>
      <c r="E21" s="30" t="s">
        <v>63</v>
      </c>
      <c r="F21" s="31" t="s">
        <v>64</v>
      </c>
      <c r="G21" s="32">
        <v>1375</v>
      </c>
      <c r="H21" s="33">
        <v>0</v>
      </c>
      <c r="I21" s="32">
        <f>ROUND(ROUND(H21,2)*ROUND(G21,2),2)</f>
      </c>
      <c r="O21">
        <f>(I21*20)/100</f>
      </c>
      <c r="P21" t="s">
        <v>22</v>
      </c>
    </row>
    <row r="22" spans="1:5" ht="38.25" customHeight="1">
      <c r="A22" s="34" t="s">
        <v>50</v>
      </c>
      <c r="E22" s="35" t="s">
        <v>65</v>
      </c>
    </row>
    <row r="23" spans="1:5" ht="12.75" customHeight="1">
      <c r="A23" s="36" t="s">
        <v>51</v>
      </c>
      <c r="E23" s="37" t="s">
        <v>66</v>
      </c>
    </row>
    <row r="24" spans="1:5" ht="12.75" customHeight="1">
      <c r="A24" t="s">
        <v>53</v>
      </c>
      <c r="E24" s="35" t="s">
        <v>67</v>
      </c>
    </row>
    <row r="25" spans="1:16" ht="12.75" customHeight="1">
      <c r="A25" s="25" t="s">
        <v>45</v>
      </c>
      <c r="B25" s="29" t="s">
        <v>35</v>
      </c>
      <c r="C25" s="29" t="s">
        <v>68</v>
      </c>
      <c r="D25" s="25" t="s">
        <v>47</v>
      </c>
      <c r="E25" s="30" t="s">
        <v>69</v>
      </c>
      <c r="F25" s="31" t="s">
        <v>70</v>
      </c>
      <c r="G25" s="32">
        <v>1</v>
      </c>
      <c r="H25" s="33">
        <v>0</v>
      </c>
      <c r="I25" s="32">
        <f>ROUND(ROUND(H25,2)*ROUND(G25,2),2)</f>
      </c>
      <c r="O25">
        <f>(I25*20)/100</f>
      </c>
      <c r="P25" t="s">
        <v>22</v>
      </c>
    </row>
    <row r="26" spans="1:5" ht="12.75" customHeight="1">
      <c r="A26" s="34" t="s">
        <v>50</v>
      </c>
      <c r="E26" s="35" t="s">
        <v>71</v>
      </c>
    </row>
    <row r="27" spans="1:5" ht="12.75" customHeight="1">
      <c r="A27" s="36" t="s">
        <v>51</v>
      </c>
      <c r="E27" s="37" t="s">
        <v>47</v>
      </c>
    </row>
    <row r="28" spans="1:5" ht="12.75" customHeight="1">
      <c r="A28" t="s">
        <v>53</v>
      </c>
      <c r="E28" s="35" t="s">
        <v>72</v>
      </c>
    </row>
    <row r="29" spans="1:16" ht="12.75" customHeight="1">
      <c r="A29" s="25" t="s">
        <v>45</v>
      </c>
      <c r="B29" s="29" t="s">
        <v>37</v>
      </c>
      <c r="C29" s="29" t="s">
        <v>73</v>
      </c>
      <c r="D29" s="25" t="s">
        <v>47</v>
      </c>
      <c r="E29" s="30" t="s">
        <v>74</v>
      </c>
      <c r="F29" s="31" t="s">
        <v>57</v>
      </c>
      <c r="G29" s="32">
        <v>1</v>
      </c>
      <c r="H29" s="33">
        <v>0</v>
      </c>
      <c r="I29" s="32">
        <f>ROUND(ROUND(H29,2)*ROUND(G29,2),2)</f>
      </c>
      <c r="O29">
        <f>(I29*20)/100</f>
      </c>
      <c r="P29" t="s">
        <v>22</v>
      </c>
    </row>
    <row r="30" spans="1:5" ht="25.5" customHeight="1">
      <c r="A30" s="34" t="s">
        <v>50</v>
      </c>
      <c r="E30" s="35" t="s">
        <v>75</v>
      </c>
    </row>
    <row r="31" spans="1:5" ht="12.75" customHeight="1">
      <c r="A31" s="36" t="s">
        <v>51</v>
      </c>
      <c r="E31" s="37" t="s">
        <v>47</v>
      </c>
    </row>
    <row r="32" spans="1:5" ht="12.75" customHeight="1">
      <c r="A32" t="s">
        <v>53</v>
      </c>
      <c r="E32" s="35" t="s">
        <v>72</v>
      </c>
    </row>
    <row r="33" spans="1:16" ht="12.75" customHeight="1">
      <c r="A33" s="25" t="s">
        <v>45</v>
      </c>
      <c r="B33" s="29" t="s">
        <v>76</v>
      </c>
      <c r="C33" s="29" t="s">
        <v>77</v>
      </c>
      <c r="D33" s="25" t="s">
        <v>47</v>
      </c>
      <c r="E33" s="30" t="s">
        <v>78</v>
      </c>
      <c r="F33" s="31" t="s">
        <v>79</v>
      </c>
      <c r="G33" s="32">
        <v>1</v>
      </c>
      <c r="H33" s="33">
        <v>0</v>
      </c>
      <c r="I33" s="32">
        <f>ROUND(ROUND(H33,2)*ROUND(G33,2),2)</f>
      </c>
      <c r="O33">
        <f>(I33*20)/100</f>
      </c>
      <c r="P33" t="s">
        <v>22</v>
      </c>
    </row>
    <row r="34" spans="1:5" ht="12.75" customHeight="1">
      <c r="A34" s="34" t="s">
        <v>50</v>
      </c>
      <c r="E34" s="35" t="s">
        <v>47</v>
      </c>
    </row>
    <row r="35" spans="1:5" ht="12.75" customHeight="1">
      <c r="A35" s="36" t="s">
        <v>51</v>
      </c>
      <c r="E35" s="37" t="s">
        <v>47</v>
      </c>
    </row>
    <row r="36" spans="1:5" ht="12.75" customHeight="1">
      <c r="A36" t="s">
        <v>53</v>
      </c>
      <c r="E36" s="35" t="s">
        <v>72</v>
      </c>
    </row>
    <row r="37" spans="1:16" ht="12.75" customHeight="1">
      <c r="A37" s="25" t="s">
        <v>45</v>
      </c>
      <c r="B37" s="29" t="s">
        <v>80</v>
      </c>
      <c r="C37" s="29" t="s">
        <v>81</v>
      </c>
      <c r="D37" s="25" t="s">
        <v>47</v>
      </c>
      <c r="E37" s="30" t="s">
        <v>82</v>
      </c>
      <c r="F37" s="31" t="s">
        <v>70</v>
      </c>
      <c r="G37" s="32">
        <v>1</v>
      </c>
      <c r="H37" s="33">
        <v>0</v>
      </c>
      <c r="I37" s="32">
        <f>ROUND(ROUND(H37,2)*ROUND(G37,2),2)</f>
      </c>
      <c r="O37">
        <f>(I37*20)/100</f>
      </c>
      <c r="P37" t="s">
        <v>22</v>
      </c>
    </row>
    <row r="38" spans="1:5" ht="12.75" customHeight="1">
      <c r="A38" s="34" t="s">
        <v>50</v>
      </c>
      <c r="E38" s="35" t="s">
        <v>47</v>
      </c>
    </row>
    <row r="39" spans="1:5" ht="12.75" customHeight="1">
      <c r="A39" s="36" t="s">
        <v>51</v>
      </c>
      <c r="E39" s="37" t="s">
        <v>47</v>
      </c>
    </row>
    <row r="40" spans="1:5" ht="12.75" customHeight="1">
      <c r="A40" t="s">
        <v>53</v>
      </c>
      <c r="E40" s="35" t="s">
        <v>47</v>
      </c>
    </row>
    <row r="41" spans="1:16" ht="12.75" customHeight="1">
      <c r="A41" s="25" t="s">
        <v>45</v>
      </c>
      <c r="B41" s="29" t="s">
        <v>40</v>
      </c>
      <c r="C41" s="29" t="s">
        <v>83</v>
      </c>
      <c r="D41" s="25" t="s">
        <v>47</v>
      </c>
      <c r="E41" s="30" t="s">
        <v>84</v>
      </c>
      <c r="F41" s="31" t="s">
        <v>70</v>
      </c>
      <c r="G41" s="32">
        <v>1</v>
      </c>
      <c r="H41" s="33">
        <v>0</v>
      </c>
      <c r="I41" s="32">
        <f>ROUND(ROUND(H41,2)*ROUND(G41,2),2)</f>
      </c>
      <c r="O41">
        <f>(I41*20)/100</f>
      </c>
      <c r="P41" t="s">
        <v>22</v>
      </c>
    </row>
    <row r="42" spans="1:5" ht="12.75" customHeight="1">
      <c r="A42" s="34" t="s">
        <v>50</v>
      </c>
      <c r="E42" s="35" t="s">
        <v>47</v>
      </c>
    </row>
    <row r="43" spans="1:5" ht="12.75" customHeight="1">
      <c r="A43" s="36" t="s">
        <v>51</v>
      </c>
      <c r="E43" s="37" t="s">
        <v>47</v>
      </c>
    </row>
    <row r="44" spans="1:5" ht="12.75" customHeight="1">
      <c r="A44" t="s">
        <v>53</v>
      </c>
      <c r="E44" s="35" t="s">
        <v>47</v>
      </c>
    </row>
    <row r="45" spans="1:16" ht="12.75" customHeight="1">
      <c r="A45" s="25" t="s">
        <v>45</v>
      </c>
      <c r="B45" s="29" t="s">
        <v>42</v>
      </c>
      <c r="C45" s="29" t="s">
        <v>85</v>
      </c>
      <c r="D45" s="25" t="s">
        <v>47</v>
      </c>
      <c r="E45" s="30" t="s">
        <v>86</v>
      </c>
      <c r="F45" s="31" t="s">
        <v>70</v>
      </c>
      <c r="G45" s="32">
        <v>1</v>
      </c>
      <c r="H45" s="33">
        <v>0</v>
      </c>
      <c r="I45" s="32">
        <f>ROUND(ROUND(H45,2)*ROUND(G45,2),2)</f>
      </c>
      <c r="O45">
        <f>(I45*20)/100</f>
      </c>
      <c r="P45" t="s">
        <v>22</v>
      </c>
    </row>
    <row r="46" spans="1:5" ht="12.75" customHeight="1">
      <c r="A46" s="34" t="s">
        <v>50</v>
      </c>
      <c r="E46" s="35" t="s">
        <v>87</v>
      </c>
    </row>
    <row r="47" spans="1:5" ht="12.75" customHeight="1">
      <c r="A47" s="36" t="s">
        <v>51</v>
      </c>
      <c r="E47" s="37" t="s">
        <v>47</v>
      </c>
    </row>
    <row r="48" spans="1:5" ht="12.75" customHeight="1">
      <c r="A48" t="s">
        <v>53</v>
      </c>
      <c r="E48" s="35" t="s">
        <v>72</v>
      </c>
    </row>
    <row r="49" spans="1:16" ht="12.75" customHeight="1">
      <c r="A49" s="25" t="s">
        <v>45</v>
      </c>
      <c r="B49" s="29" t="s">
        <v>88</v>
      </c>
      <c r="C49" s="29" t="s">
        <v>89</v>
      </c>
      <c r="D49" s="25" t="s">
        <v>47</v>
      </c>
      <c r="E49" s="30" t="s">
        <v>90</v>
      </c>
      <c r="F49" s="31" t="s">
        <v>91</v>
      </c>
      <c r="G49" s="32">
        <v>20</v>
      </c>
      <c r="H49" s="33">
        <v>0</v>
      </c>
      <c r="I49" s="32">
        <f>ROUND(ROUND(H49,2)*ROUND(G49,2),2)</f>
      </c>
      <c r="O49">
        <f>(I49*20)/100</f>
      </c>
      <c r="P49" t="s">
        <v>22</v>
      </c>
    </row>
    <row r="50" spans="1:5" ht="25.5" customHeight="1">
      <c r="A50" s="34" t="s">
        <v>50</v>
      </c>
      <c r="E50" s="35" t="s">
        <v>92</v>
      </c>
    </row>
    <row r="51" spans="1:5" ht="12.75" customHeight="1">
      <c r="A51" s="36" t="s">
        <v>51</v>
      </c>
      <c r="E51" s="37" t="s">
        <v>47</v>
      </c>
    </row>
    <row r="52" spans="1:5" ht="12.75" customHeight="1">
      <c r="A52" t="s">
        <v>53</v>
      </c>
      <c r="E52" s="35" t="s">
        <v>93</v>
      </c>
    </row>
    <row r="53" spans="1:16" ht="12.75" customHeight="1">
      <c r="A53" s="25" t="s">
        <v>45</v>
      </c>
      <c r="B53" s="29" t="s">
        <v>94</v>
      </c>
      <c r="C53" s="29" t="s">
        <v>95</v>
      </c>
      <c r="D53" s="25" t="s">
        <v>47</v>
      </c>
      <c r="E53" s="30" t="s">
        <v>96</v>
      </c>
      <c r="F53" s="31" t="s">
        <v>70</v>
      </c>
      <c r="G53" s="32">
        <v>1</v>
      </c>
      <c r="H53" s="33">
        <v>0</v>
      </c>
      <c r="I53" s="32">
        <f>ROUND(ROUND(H53,2)*ROUND(G53,2),2)</f>
      </c>
      <c r="O53">
        <f>(I53*20)/100</f>
      </c>
      <c r="P53" t="s">
        <v>22</v>
      </c>
    </row>
    <row r="54" spans="1:5" ht="25.5" customHeight="1">
      <c r="A54" s="34" t="s">
        <v>50</v>
      </c>
      <c r="E54" s="35" t="s">
        <v>97</v>
      </c>
    </row>
    <row r="55" spans="1:5" ht="12.75" customHeight="1">
      <c r="A55" s="36" t="s">
        <v>51</v>
      </c>
      <c r="E55" s="37" t="s">
        <v>47</v>
      </c>
    </row>
    <row r="56" spans="1:5" ht="12.75" customHeight="1">
      <c r="A56" t="s">
        <v>53</v>
      </c>
      <c r="E56" s="35" t="s">
        <v>98</v>
      </c>
    </row>
    <row r="57" spans="1:9" ht="12.75" customHeight="1">
      <c r="A57" s="6" t="s">
        <v>43</v>
      </c>
      <c r="B57" s="6"/>
      <c r="C57" s="39" t="s">
        <v>28</v>
      </c>
      <c r="D57" s="6"/>
      <c r="E57" s="27" t="s">
        <v>99</v>
      </c>
      <c r="F57" s="6"/>
      <c r="G57" s="6"/>
      <c r="H57" s="6"/>
      <c r="I57" s="40">
        <f>0+I58+I62</f>
      </c>
    </row>
    <row r="58" spans="1:16" ht="12.75" customHeight="1">
      <c r="A58" s="25" t="s">
        <v>45</v>
      </c>
      <c r="B58" s="29" t="s">
        <v>100</v>
      </c>
      <c r="C58" s="29" t="s">
        <v>101</v>
      </c>
      <c r="D58" s="25" t="s">
        <v>47</v>
      </c>
      <c r="E58" s="30" t="s">
        <v>102</v>
      </c>
      <c r="F58" s="31" t="s">
        <v>103</v>
      </c>
      <c r="G58" s="32">
        <v>10.5</v>
      </c>
      <c r="H58" s="33">
        <v>0</v>
      </c>
      <c r="I58" s="32">
        <f>ROUND(ROUND(H58,2)*ROUND(G58,2),2)</f>
      </c>
      <c r="O58">
        <f>(I58*20)/100</f>
      </c>
      <c r="P58" t="s">
        <v>22</v>
      </c>
    </row>
    <row r="59" spans="1:5" ht="12.75" customHeight="1">
      <c r="A59" s="34" t="s">
        <v>50</v>
      </c>
      <c r="E59" s="35" t="s">
        <v>104</v>
      </c>
    </row>
    <row r="60" spans="1:5" ht="25.5" customHeight="1">
      <c r="A60" s="36" t="s">
        <v>51</v>
      </c>
      <c r="E60" s="37" t="s">
        <v>105</v>
      </c>
    </row>
    <row r="61" spans="1:5" ht="12.75" customHeight="1">
      <c r="A61" t="s">
        <v>53</v>
      </c>
      <c r="E61" s="35" t="s">
        <v>106</v>
      </c>
    </row>
    <row r="62" spans="1:16" ht="12.75" customHeight="1">
      <c r="A62" s="25" t="s">
        <v>45</v>
      </c>
      <c r="B62" s="29" t="s">
        <v>107</v>
      </c>
      <c r="C62" s="29" t="s">
        <v>108</v>
      </c>
      <c r="D62" s="25" t="s">
        <v>47</v>
      </c>
      <c r="E62" s="30" t="s">
        <v>109</v>
      </c>
      <c r="F62" s="31" t="s">
        <v>64</v>
      </c>
      <c r="G62" s="32">
        <v>52.5</v>
      </c>
      <c r="H62" s="33">
        <v>0</v>
      </c>
      <c r="I62" s="32">
        <f>ROUND(ROUND(H62,2)*ROUND(G62,2),2)</f>
      </c>
      <c r="O62">
        <f>(I62*20)/100</f>
      </c>
      <c r="P62" t="s">
        <v>22</v>
      </c>
    </row>
    <row r="63" spans="1:5" ht="12.75" customHeight="1">
      <c r="A63" s="34" t="s">
        <v>50</v>
      </c>
      <c r="E63" s="35" t="s">
        <v>47</v>
      </c>
    </row>
    <row r="64" spans="1:5" ht="25.5" customHeight="1">
      <c r="A64" s="36" t="s">
        <v>51</v>
      </c>
      <c r="E64" s="37" t="s">
        <v>110</v>
      </c>
    </row>
    <row r="65" spans="1:5" ht="12.75" customHeight="1">
      <c r="A65" t="s">
        <v>53</v>
      </c>
      <c r="E65" s="35" t="s">
        <v>111</v>
      </c>
    </row>
    <row r="66" spans="1:9" ht="12.75" customHeight="1">
      <c r="A66" s="6" t="s">
        <v>43</v>
      </c>
      <c r="B66" s="6"/>
      <c r="C66" s="39" t="s">
        <v>35</v>
      </c>
      <c r="D66" s="6"/>
      <c r="E66" s="27" t="s">
        <v>112</v>
      </c>
      <c r="F66" s="6"/>
      <c r="G66" s="6"/>
      <c r="H66" s="6"/>
      <c r="I66" s="40">
        <f>0+I67</f>
      </c>
    </row>
    <row r="67" spans="1:16" ht="12.75" customHeight="1">
      <c r="A67" s="25" t="s">
        <v>45</v>
      </c>
      <c r="B67" s="29" t="s">
        <v>113</v>
      </c>
      <c r="C67" s="29" t="s">
        <v>114</v>
      </c>
      <c r="D67" s="25" t="s">
        <v>47</v>
      </c>
      <c r="E67" s="30" t="s">
        <v>115</v>
      </c>
      <c r="F67" s="31" t="s">
        <v>103</v>
      </c>
      <c r="G67" s="32">
        <v>10.5</v>
      </c>
      <c r="H67" s="33">
        <v>0</v>
      </c>
      <c r="I67" s="32">
        <f>ROUND(ROUND(H67,2)*ROUND(G67,2),2)</f>
      </c>
      <c r="O67">
        <f>(I67*20)/100</f>
      </c>
      <c r="P67" t="s">
        <v>22</v>
      </c>
    </row>
    <row r="68" spans="1:5" ht="12.75" customHeight="1">
      <c r="A68" s="34" t="s">
        <v>50</v>
      </c>
      <c r="E68" s="35" t="s">
        <v>47</v>
      </c>
    </row>
    <row r="69" spans="1:5" ht="25.5" customHeight="1">
      <c r="A69" s="36" t="s">
        <v>51</v>
      </c>
      <c r="E69" s="37" t="s">
        <v>105</v>
      </c>
    </row>
    <row r="70" spans="1:5" ht="51" customHeight="1">
      <c r="A70" t="s">
        <v>53</v>
      </c>
      <c r="E70" s="35" t="s">
        <v>116</v>
      </c>
    </row>
    <row r="71" spans="1:9" ht="12.75" customHeight="1">
      <c r="A71" s="6" t="s">
        <v>43</v>
      </c>
      <c r="B71" s="6"/>
      <c r="C71" s="39" t="s">
        <v>40</v>
      </c>
      <c r="D71" s="6"/>
      <c r="E71" s="27" t="s">
        <v>117</v>
      </c>
      <c r="F71" s="6"/>
      <c r="G71" s="6"/>
      <c r="H71" s="6"/>
      <c r="I71" s="40">
        <f>0+I72</f>
      </c>
    </row>
    <row r="72" spans="1:16" ht="12.75" customHeight="1">
      <c r="A72" s="25" t="s">
        <v>45</v>
      </c>
      <c r="B72" s="29" t="s">
        <v>118</v>
      </c>
      <c r="C72" s="29" t="s">
        <v>119</v>
      </c>
      <c r="D72" s="25" t="s">
        <v>120</v>
      </c>
      <c r="E72" s="30" t="s">
        <v>121</v>
      </c>
      <c r="F72" s="31" t="s">
        <v>79</v>
      </c>
      <c r="G72" s="32">
        <v>2</v>
      </c>
      <c r="H72" s="33">
        <v>0</v>
      </c>
      <c r="I72" s="32">
        <f>ROUND(ROUND(H72,2)*ROUND(G72,2),2)</f>
      </c>
      <c r="O72">
        <f>(I72*20)/100</f>
      </c>
      <c r="P72" t="s">
        <v>22</v>
      </c>
    </row>
    <row r="73" spans="1:5" ht="25.5" customHeight="1">
      <c r="A73" s="34" t="s">
        <v>50</v>
      </c>
      <c r="E73" s="35" t="s">
        <v>122</v>
      </c>
    </row>
    <row r="74" spans="1:5" ht="25.5" customHeight="1">
      <c r="A74" s="36" t="s">
        <v>51</v>
      </c>
      <c r="E74" s="37" t="s">
        <v>123</v>
      </c>
    </row>
    <row r="75" spans="1:5" ht="38.25" customHeight="1">
      <c r="A75" t="s">
        <v>53</v>
      </c>
      <c r="E75" s="35" t="s">
        <v>124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125</v>
      </c>
      <c r="I3" s="41">
        <f>0+I8+I25+I130+I163+I180+I205+I242+I267+I272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125</v>
      </c>
      <c r="D4" s="6"/>
      <c r="E4" s="18" t="s">
        <v>126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31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26</v>
      </c>
      <c r="D8" s="19"/>
      <c r="E8" s="27" t="s">
        <v>44</v>
      </c>
      <c r="F8" s="19"/>
      <c r="G8" s="19"/>
      <c r="H8" s="19"/>
      <c r="I8" s="28">
        <f>0+I9+I13+I17+I21</f>
      </c>
    </row>
    <row r="9" spans="1:16" ht="12.75" customHeight="1">
      <c r="A9" s="25" t="s">
        <v>45</v>
      </c>
      <c r="B9" s="29" t="s">
        <v>28</v>
      </c>
      <c r="C9" s="29" t="s">
        <v>127</v>
      </c>
      <c r="D9" s="25" t="s">
        <v>47</v>
      </c>
      <c r="E9" s="30" t="s">
        <v>48</v>
      </c>
      <c r="F9" s="31" t="s">
        <v>103</v>
      </c>
      <c r="G9" s="32">
        <v>285.22</v>
      </c>
      <c r="H9" s="33">
        <v>0</v>
      </c>
      <c r="I9" s="32">
        <f>ROUND(ROUND(H9,2)*ROUND(G9,2),2)</f>
      </c>
      <c r="O9">
        <f>(I9*20)/100</f>
      </c>
      <c r="P9" t="s">
        <v>22</v>
      </c>
    </row>
    <row r="10" spans="1:5" ht="12.75" customHeight="1">
      <c r="A10" s="34" t="s">
        <v>50</v>
      </c>
      <c r="E10" s="35" t="s">
        <v>47</v>
      </c>
    </row>
    <row r="11" spans="1:5" ht="76.5" customHeight="1">
      <c r="A11" s="36" t="s">
        <v>51</v>
      </c>
      <c r="E11" s="37" t="s">
        <v>128</v>
      </c>
    </row>
    <row r="12" spans="1:5" ht="12.75" customHeight="1">
      <c r="A12" t="s">
        <v>53</v>
      </c>
      <c r="E12" s="35" t="s">
        <v>129</v>
      </c>
    </row>
    <row r="13" spans="1:16" ht="12.75" customHeight="1">
      <c r="A13" s="25" t="s">
        <v>45</v>
      </c>
      <c r="B13" s="29" t="s">
        <v>22</v>
      </c>
      <c r="C13" s="29" t="s">
        <v>46</v>
      </c>
      <c r="D13" s="25" t="s">
        <v>47</v>
      </c>
      <c r="E13" s="30" t="s">
        <v>48</v>
      </c>
      <c r="F13" s="31" t="s">
        <v>49</v>
      </c>
      <c r="G13" s="32">
        <v>225.31</v>
      </c>
      <c r="H13" s="33">
        <v>0</v>
      </c>
      <c r="I13" s="32">
        <f>ROUND(ROUND(H13,2)*ROUND(G13,2),2)</f>
      </c>
      <c r="O13">
        <f>(I13*20)/100</f>
      </c>
      <c r="P13" t="s">
        <v>22</v>
      </c>
    </row>
    <row r="14" spans="1:5" ht="12.75" customHeight="1">
      <c r="A14" s="34" t="s">
        <v>50</v>
      </c>
      <c r="E14" s="35" t="s">
        <v>47</v>
      </c>
    </row>
    <row r="15" spans="1:5" ht="89.25" customHeight="1">
      <c r="A15" s="36" t="s">
        <v>51</v>
      </c>
      <c r="E15" s="37" t="s">
        <v>130</v>
      </c>
    </row>
    <row r="16" spans="1:5" ht="12.75" customHeight="1">
      <c r="A16" t="s">
        <v>53</v>
      </c>
      <c r="E16" s="35" t="s">
        <v>54</v>
      </c>
    </row>
    <row r="17" spans="1:16" ht="12.75" customHeight="1">
      <c r="A17" s="25" t="s">
        <v>45</v>
      </c>
      <c r="B17" s="29" t="s">
        <v>31</v>
      </c>
      <c r="C17" s="29" t="s">
        <v>131</v>
      </c>
      <c r="D17" s="25" t="s">
        <v>120</v>
      </c>
      <c r="E17" s="30" t="s">
        <v>132</v>
      </c>
      <c r="F17" s="31" t="s">
        <v>103</v>
      </c>
      <c r="G17" s="32">
        <v>27.1</v>
      </c>
      <c r="H17" s="33">
        <v>0</v>
      </c>
      <c r="I17" s="32">
        <f>ROUND(ROUND(H17,2)*ROUND(G17,2),2)</f>
      </c>
      <c r="O17">
        <f>(I17*20)/100</f>
      </c>
      <c r="P17" t="s">
        <v>22</v>
      </c>
    </row>
    <row r="18" spans="1:5" ht="12.75" customHeight="1">
      <c r="A18" s="34" t="s">
        <v>50</v>
      </c>
      <c r="E18" s="35" t="s">
        <v>133</v>
      </c>
    </row>
    <row r="19" spans="1:5" ht="12.75" customHeight="1">
      <c r="A19" s="36" t="s">
        <v>51</v>
      </c>
      <c r="E19" s="37" t="s">
        <v>134</v>
      </c>
    </row>
    <row r="20" spans="1:5" ht="12.75" customHeight="1">
      <c r="A20" t="s">
        <v>53</v>
      </c>
      <c r="E20" s="35" t="s">
        <v>135</v>
      </c>
    </row>
    <row r="21" spans="1:16" ht="12.75" customHeight="1">
      <c r="A21" s="25" t="s">
        <v>45</v>
      </c>
      <c r="B21" s="29" t="s">
        <v>33</v>
      </c>
      <c r="C21" s="29" t="s">
        <v>131</v>
      </c>
      <c r="D21" s="25" t="s">
        <v>136</v>
      </c>
      <c r="E21" s="30" t="s">
        <v>132</v>
      </c>
      <c r="F21" s="31" t="s">
        <v>103</v>
      </c>
      <c r="G21" s="32">
        <v>193.1</v>
      </c>
      <c r="H21" s="33">
        <v>0</v>
      </c>
      <c r="I21" s="32">
        <f>ROUND(ROUND(H21,2)*ROUND(G21,2),2)</f>
      </c>
      <c r="O21">
        <f>(I21*20)/100</f>
      </c>
      <c r="P21" t="s">
        <v>22</v>
      </c>
    </row>
    <row r="22" spans="1:5" ht="12.75" customHeight="1">
      <c r="A22" s="34" t="s">
        <v>50</v>
      </c>
      <c r="E22" s="35" t="s">
        <v>137</v>
      </c>
    </row>
    <row r="23" spans="1:5" ht="63.75" customHeight="1">
      <c r="A23" s="36" t="s">
        <v>51</v>
      </c>
      <c r="E23" s="37" t="s">
        <v>138</v>
      </c>
    </row>
    <row r="24" spans="1:5" ht="12.75" customHeight="1">
      <c r="A24" t="s">
        <v>53</v>
      </c>
      <c r="E24" s="35" t="s">
        <v>135</v>
      </c>
    </row>
    <row r="25" spans="1:9" ht="12.75" customHeight="1">
      <c r="A25" s="6" t="s">
        <v>43</v>
      </c>
      <c r="B25" s="6"/>
      <c r="C25" s="39" t="s">
        <v>28</v>
      </c>
      <c r="D25" s="6"/>
      <c r="E25" s="27" t="s">
        <v>99</v>
      </c>
      <c r="F25" s="6"/>
      <c r="G25" s="6"/>
      <c r="H25" s="6"/>
      <c r="I25" s="40">
        <f>0+I26+I30+I34+I38+I42+I46+I50+I54+I58+I62+I66+I70+I74+I78+I82+I86+I90+I94+I98+I102+I106+I110+I114+I118+I122+I126</f>
      </c>
    </row>
    <row r="26" spans="1:16" ht="12.75" customHeight="1">
      <c r="A26" s="25" t="s">
        <v>45</v>
      </c>
      <c r="B26" s="29" t="s">
        <v>35</v>
      </c>
      <c r="C26" s="29" t="s">
        <v>139</v>
      </c>
      <c r="D26" s="25" t="s">
        <v>47</v>
      </c>
      <c r="E26" s="30" t="s">
        <v>140</v>
      </c>
      <c r="F26" s="31" t="s">
        <v>64</v>
      </c>
      <c r="G26" s="32">
        <v>73</v>
      </c>
      <c r="H26" s="33">
        <v>0</v>
      </c>
      <c r="I26" s="32">
        <f>ROUND(ROUND(H26,2)*ROUND(G26,2),2)</f>
      </c>
      <c r="O26">
        <f>(I26*20)/100</f>
      </c>
      <c r="P26" t="s">
        <v>22</v>
      </c>
    </row>
    <row r="27" spans="1:5" ht="12.75" customHeight="1">
      <c r="A27" s="34" t="s">
        <v>50</v>
      </c>
      <c r="E27" s="35" t="s">
        <v>141</v>
      </c>
    </row>
    <row r="28" spans="1:5" ht="12.75" customHeight="1">
      <c r="A28" s="36" t="s">
        <v>51</v>
      </c>
      <c r="E28" s="37" t="s">
        <v>142</v>
      </c>
    </row>
    <row r="29" spans="1:5" ht="38.25" customHeight="1">
      <c r="A29" t="s">
        <v>53</v>
      </c>
      <c r="E29" s="35" t="s">
        <v>143</v>
      </c>
    </row>
    <row r="30" spans="1:16" ht="12.75" customHeight="1">
      <c r="A30" s="25" t="s">
        <v>45</v>
      </c>
      <c r="B30" s="29" t="s">
        <v>37</v>
      </c>
      <c r="C30" s="29" t="s">
        <v>144</v>
      </c>
      <c r="D30" s="25" t="s">
        <v>47</v>
      </c>
      <c r="E30" s="30" t="s">
        <v>145</v>
      </c>
      <c r="F30" s="31" t="s">
        <v>64</v>
      </c>
      <c r="G30" s="32">
        <v>65</v>
      </c>
      <c r="H30" s="33">
        <v>0</v>
      </c>
      <c r="I30" s="32">
        <f>ROUND(ROUND(H30,2)*ROUND(G30,2),2)</f>
      </c>
      <c r="O30">
        <f>(I30*20)/100</f>
      </c>
      <c r="P30" t="s">
        <v>22</v>
      </c>
    </row>
    <row r="31" spans="1:5" ht="12.75" customHeight="1">
      <c r="A31" s="34" t="s">
        <v>50</v>
      </c>
      <c r="E31" s="35" t="s">
        <v>104</v>
      </c>
    </row>
    <row r="32" spans="1:5" ht="12.75" customHeight="1">
      <c r="A32" s="36" t="s">
        <v>51</v>
      </c>
      <c r="E32" s="37" t="s">
        <v>146</v>
      </c>
    </row>
    <row r="33" spans="1:5" ht="12.75" customHeight="1">
      <c r="A33" t="s">
        <v>53</v>
      </c>
      <c r="E33" s="35" t="s">
        <v>147</v>
      </c>
    </row>
    <row r="34" spans="1:16" ht="12.75" customHeight="1">
      <c r="A34" s="25" t="s">
        <v>45</v>
      </c>
      <c r="B34" s="29" t="s">
        <v>76</v>
      </c>
      <c r="C34" s="29" t="s">
        <v>101</v>
      </c>
      <c r="D34" s="25" t="s">
        <v>47</v>
      </c>
      <c r="E34" s="30" t="s">
        <v>148</v>
      </c>
      <c r="F34" s="31" t="s">
        <v>103</v>
      </c>
      <c r="G34" s="32">
        <v>17.1</v>
      </c>
      <c r="H34" s="33">
        <v>0</v>
      </c>
      <c r="I34" s="32">
        <f>ROUND(ROUND(H34,2)*ROUND(G34,2),2)</f>
      </c>
      <c r="O34">
        <f>(I34*20)/100</f>
      </c>
      <c r="P34" t="s">
        <v>22</v>
      </c>
    </row>
    <row r="35" spans="1:5" ht="12.75" customHeight="1">
      <c r="A35" s="34" t="s">
        <v>50</v>
      </c>
      <c r="E35" s="35" t="s">
        <v>104</v>
      </c>
    </row>
    <row r="36" spans="1:5" ht="63.75" customHeight="1">
      <c r="A36" s="36" t="s">
        <v>51</v>
      </c>
      <c r="E36" s="37" t="s">
        <v>149</v>
      </c>
    </row>
    <row r="37" spans="1:5" ht="12.75" customHeight="1">
      <c r="A37" t="s">
        <v>53</v>
      </c>
      <c r="E37" s="35" t="s">
        <v>150</v>
      </c>
    </row>
    <row r="38" spans="1:16" ht="12.75" customHeight="1">
      <c r="A38" s="25" t="s">
        <v>45</v>
      </c>
      <c r="B38" s="29" t="s">
        <v>80</v>
      </c>
      <c r="C38" s="29" t="s">
        <v>151</v>
      </c>
      <c r="D38" s="25" t="s">
        <v>47</v>
      </c>
      <c r="E38" s="30" t="s">
        <v>152</v>
      </c>
      <c r="F38" s="31" t="s">
        <v>103</v>
      </c>
      <c r="G38" s="32">
        <v>18.81</v>
      </c>
      <c r="H38" s="33">
        <v>0</v>
      </c>
      <c r="I38" s="32">
        <f>ROUND(ROUND(H38,2)*ROUND(G38,2),2)</f>
      </c>
      <c r="O38">
        <f>(I38*20)/100</f>
      </c>
      <c r="P38" t="s">
        <v>22</v>
      </c>
    </row>
    <row r="39" spans="1:5" ht="12.75" customHeight="1">
      <c r="A39" s="34" t="s">
        <v>50</v>
      </c>
      <c r="E39" s="35" t="s">
        <v>153</v>
      </c>
    </row>
    <row r="40" spans="1:5" ht="51" customHeight="1">
      <c r="A40" s="36" t="s">
        <v>51</v>
      </c>
      <c r="E40" s="37" t="s">
        <v>154</v>
      </c>
    </row>
    <row r="41" spans="1:5" ht="12.75" customHeight="1">
      <c r="A41" t="s">
        <v>53</v>
      </c>
      <c r="E41" s="35" t="s">
        <v>150</v>
      </c>
    </row>
    <row r="42" spans="1:16" ht="12.75" customHeight="1">
      <c r="A42" s="25" t="s">
        <v>45</v>
      </c>
      <c r="B42" s="29" t="s">
        <v>40</v>
      </c>
      <c r="C42" s="29" t="s">
        <v>155</v>
      </c>
      <c r="D42" s="25" t="s">
        <v>47</v>
      </c>
      <c r="E42" s="30" t="s">
        <v>156</v>
      </c>
      <c r="F42" s="31" t="s">
        <v>157</v>
      </c>
      <c r="G42" s="32">
        <v>53.1</v>
      </c>
      <c r="H42" s="33">
        <v>0</v>
      </c>
      <c r="I42" s="32">
        <f>ROUND(ROUND(H42,2)*ROUND(G42,2),2)</f>
      </c>
      <c r="O42">
        <f>(I42*20)/100</f>
      </c>
      <c r="P42" t="s">
        <v>22</v>
      </c>
    </row>
    <row r="43" spans="1:5" ht="12.75" customHeight="1">
      <c r="A43" s="34" t="s">
        <v>50</v>
      </c>
      <c r="E43" s="35" t="s">
        <v>47</v>
      </c>
    </row>
    <row r="44" spans="1:5" ht="38.25" customHeight="1">
      <c r="A44" s="36" t="s">
        <v>51</v>
      </c>
      <c r="E44" s="37" t="s">
        <v>158</v>
      </c>
    </row>
    <row r="45" spans="1:5" ht="12.75" customHeight="1">
      <c r="A45" t="s">
        <v>53</v>
      </c>
      <c r="E45" s="35" t="s">
        <v>159</v>
      </c>
    </row>
    <row r="46" spans="1:16" ht="12.75" customHeight="1">
      <c r="A46" s="25" t="s">
        <v>45</v>
      </c>
      <c r="B46" s="29" t="s">
        <v>42</v>
      </c>
      <c r="C46" s="29" t="s">
        <v>160</v>
      </c>
      <c r="D46" s="25" t="s">
        <v>47</v>
      </c>
      <c r="E46" s="30" t="s">
        <v>161</v>
      </c>
      <c r="F46" s="31" t="s">
        <v>103</v>
      </c>
      <c r="G46" s="32">
        <v>20</v>
      </c>
      <c r="H46" s="33">
        <v>0</v>
      </c>
      <c r="I46" s="32">
        <f>ROUND(ROUND(H46,2)*ROUND(G46,2),2)</f>
      </c>
      <c r="O46">
        <f>(I46*20)/100</f>
      </c>
      <c r="P46" t="s">
        <v>22</v>
      </c>
    </row>
    <row r="47" spans="1:5" ht="51" customHeight="1">
      <c r="A47" s="34" t="s">
        <v>50</v>
      </c>
      <c r="E47" s="35" t="s">
        <v>162</v>
      </c>
    </row>
    <row r="48" spans="1:5" ht="12.75" customHeight="1">
      <c r="A48" s="36" t="s">
        <v>51</v>
      </c>
      <c r="E48" s="37" t="s">
        <v>163</v>
      </c>
    </row>
    <row r="49" spans="1:5" ht="12.75" customHeight="1">
      <c r="A49" t="s">
        <v>53</v>
      </c>
      <c r="E49" s="35" t="s">
        <v>164</v>
      </c>
    </row>
    <row r="50" spans="1:16" ht="12.75" customHeight="1">
      <c r="A50" s="25" t="s">
        <v>45</v>
      </c>
      <c r="B50" s="29" t="s">
        <v>88</v>
      </c>
      <c r="C50" s="29" t="s">
        <v>165</v>
      </c>
      <c r="D50" s="25" t="s">
        <v>47</v>
      </c>
      <c r="E50" s="30" t="s">
        <v>166</v>
      </c>
      <c r="F50" s="31" t="s">
        <v>157</v>
      </c>
      <c r="G50" s="32">
        <v>25</v>
      </c>
      <c r="H50" s="33">
        <v>0</v>
      </c>
      <c r="I50" s="32">
        <f>ROUND(ROUND(H50,2)*ROUND(G50,2),2)</f>
      </c>
      <c r="O50">
        <f>(I50*20)/100</f>
      </c>
      <c r="P50" t="s">
        <v>22</v>
      </c>
    </row>
    <row r="51" spans="1:5" ht="12.75" customHeight="1">
      <c r="A51" s="34" t="s">
        <v>50</v>
      </c>
      <c r="E51" s="35" t="s">
        <v>167</v>
      </c>
    </row>
    <row r="52" spans="1:5" ht="12.75" customHeight="1">
      <c r="A52" s="36" t="s">
        <v>51</v>
      </c>
      <c r="E52" s="37" t="s">
        <v>168</v>
      </c>
    </row>
    <row r="53" spans="1:5" ht="12.75" customHeight="1">
      <c r="A53" t="s">
        <v>53</v>
      </c>
      <c r="E53" s="35" t="s">
        <v>169</v>
      </c>
    </row>
    <row r="54" spans="1:16" ht="12.75" customHeight="1">
      <c r="A54" s="25" t="s">
        <v>45</v>
      </c>
      <c r="B54" s="29" t="s">
        <v>94</v>
      </c>
      <c r="C54" s="29" t="s">
        <v>170</v>
      </c>
      <c r="D54" s="25" t="s">
        <v>47</v>
      </c>
      <c r="E54" s="30" t="s">
        <v>171</v>
      </c>
      <c r="F54" s="31" t="s">
        <v>103</v>
      </c>
      <c r="G54" s="32">
        <v>38.3</v>
      </c>
      <c r="H54" s="33">
        <v>0</v>
      </c>
      <c r="I54" s="32">
        <f>ROUND(ROUND(H54,2)*ROUND(G54,2),2)</f>
      </c>
      <c r="O54">
        <f>(I54*20)/100</f>
      </c>
      <c r="P54" t="s">
        <v>22</v>
      </c>
    </row>
    <row r="55" spans="1:5" ht="25.5" customHeight="1">
      <c r="A55" s="34" t="s">
        <v>50</v>
      </c>
      <c r="E55" s="35" t="s">
        <v>172</v>
      </c>
    </row>
    <row r="56" spans="1:5" ht="12.75" customHeight="1">
      <c r="A56" s="36" t="s">
        <v>51</v>
      </c>
      <c r="E56" s="37" t="s">
        <v>173</v>
      </c>
    </row>
    <row r="57" spans="1:5" ht="12.75" customHeight="1">
      <c r="A57" t="s">
        <v>53</v>
      </c>
      <c r="E57" s="35" t="s">
        <v>174</v>
      </c>
    </row>
    <row r="58" spans="1:16" ht="12.75" customHeight="1">
      <c r="A58" s="25" t="s">
        <v>45</v>
      </c>
      <c r="B58" s="29" t="s">
        <v>100</v>
      </c>
      <c r="C58" s="29" t="s">
        <v>175</v>
      </c>
      <c r="D58" s="25" t="s">
        <v>47</v>
      </c>
      <c r="E58" s="30" t="s">
        <v>176</v>
      </c>
      <c r="F58" s="31" t="s">
        <v>103</v>
      </c>
      <c r="G58" s="32">
        <v>13</v>
      </c>
      <c r="H58" s="33">
        <v>0</v>
      </c>
      <c r="I58" s="32">
        <f>ROUND(ROUND(H58,2)*ROUND(G58,2),2)</f>
      </c>
      <c r="O58">
        <f>(I58*20)/100</f>
      </c>
      <c r="P58" t="s">
        <v>22</v>
      </c>
    </row>
    <row r="59" spans="1:5" ht="12.75" customHeight="1">
      <c r="A59" s="34" t="s">
        <v>50</v>
      </c>
      <c r="E59" s="35" t="s">
        <v>104</v>
      </c>
    </row>
    <row r="60" spans="1:5" ht="12.75" customHeight="1">
      <c r="A60" s="36" t="s">
        <v>51</v>
      </c>
      <c r="E60" s="37" t="s">
        <v>177</v>
      </c>
    </row>
    <row r="61" spans="1:5" ht="293.25" customHeight="1">
      <c r="A61" t="s">
        <v>53</v>
      </c>
      <c r="E61" s="35" t="s">
        <v>178</v>
      </c>
    </row>
    <row r="62" spans="1:16" ht="12.75" customHeight="1">
      <c r="A62" s="25" t="s">
        <v>45</v>
      </c>
      <c r="B62" s="29" t="s">
        <v>107</v>
      </c>
      <c r="C62" s="29" t="s">
        <v>179</v>
      </c>
      <c r="D62" s="25" t="s">
        <v>120</v>
      </c>
      <c r="E62" s="30" t="s">
        <v>180</v>
      </c>
      <c r="F62" s="31" t="s">
        <v>103</v>
      </c>
      <c r="G62" s="32">
        <v>27.1</v>
      </c>
      <c r="H62" s="33">
        <v>0</v>
      </c>
      <c r="I62" s="32">
        <f>ROUND(ROUND(H62,2)*ROUND(G62,2),2)</f>
      </c>
      <c r="O62">
        <f>(I62*20)/100</f>
      </c>
      <c r="P62" t="s">
        <v>22</v>
      </c>
    </row>
    <row r="63" spans="1:5" ht="12.75" customHeight="1">
      <c r="A63" s="34" t="s">
        <v>50</v>
      </c>
      <c r="E63" s="35" t="s">
        <v>133</v>
      </c>
    </row>
    <row r="64" spans="1:5" ht="12.75" customHeight="1">
      <c r="A64" s="36" t="s">
        <v>51</v>
      </c>
      <c r="E64" s="37" t="s">
        <v>134</v>
      </c>
    </row>
    <row r="65" spans="1:5" ht="280.5" customHeight="1">
      <c r="A65" t="s">
        <v>53</v>
      </c>
      <c r="E65" s="35" t="s">
        <v>181</v>
      </c>
    </row>
    <row r="66" spans="1:16" ht="12.75" customHeight="1">
      <c r="A66" s="25" t="s">
        <v>45</v>
      </c>
      <c r="B66" s="29" t="s">
        <v>113</v>
      </c>
      <c r="C66" s="29" t="s">
        <v>179</v>
      </c>
      <c r="D66" s="25" t="s">
        <v>136</v>
      </c>
      <c r="E66" s="30" t="s">
        <v>180</v>
      </c>
      <c r="F66" s="31" t="s">
        <v>103</v>
      </c>
      <c r="G66" s="32">
        <v>285.08</v>
      </c>
      <c r="H66" s="33">
        <v>0</v>
      </c>
      <c r="I66" s="32">
        <f>ROUND(ROUND(H66,2)*ROUND(G66,2),2)</f>
      </c>
      <c r="O66">
        <f>(I66*20)/100</f>
      </c>
      <c r="P66" t="s">
        <v>22</v>
      </c>
    </row>
    <row r="67" spans="1:5" ht="12.75" customHeight="1">
      <c r="A67" s="34" t="s">
        <v>50</v>
      </c>
      <c r="E67" s="35" t="s">
        <v>137</v>
      </c>
    </row>
    <row r="68" spans="1:5" ht="63.75" customHeight="1">
      <c r="A68" s="36" t="s">
        <v>51</v>
      </c>
      <c r="E68" s="37" t="s">
        <v>182</v>
      </c>
    </row>
    <row r="69" spans="1:5" ht="280.5" customHeight="1">
      <c r="A69" t="s">
        <v>53</v>
      </c>
      <c r="E69" s="35" t="s">
        <v>181</v>
      </c>
    </row>
    <row r="70" spans="1:16" ht="12.75" customHeight="1">
      <c r="A70" s="25" t="s">
        <v>45</v>
      </c>
      <c r="B70" s="29" t="s">
        <v>118</v>
      </c>
      <c r="C70" s="29" t="s">
        <v>183</v>
      </c>
      <c r="D70" s="25" t="s">
        <v>47</v>
      </c>
      <c r="E70" s="30" t="s">
        <v>184</v>
      </c>
      <c r="F70" s="31" t="s">
        <v>103</v>
      </c>
      <c r="G70" s="32">
        <v>35</v>
      </c>
      <c r="H70" s="33">
        <v>0</v>
      </c>
      <c r="I70" s="32">
        <f>ROUND(ROUND(H70,2)*ROUND(G70,2),2)</f>
      </c>
      <c r="O70">
        <f>(I70*20)/100</f>
      </c>
      <c r="P70" t="s">
        <v>22</v>
      </c>
    </row>
    <row r="71" spans="1:5" ht="25.5" customHeight="1">
      <c r="A71" s="34" t="s">
        <v>50</v>
      </c>
      <c r="E71" s="35" t="s">
        <v>185</v>
      </c>
    </row>
    <row r="72" spans="1:5" ht="12.75" customHeight="1">
      <c r="A72" s="36" t="s">
        <v>51</v>
      </c>
      <c r="E72" s="37" t="s">
        <v>186</v>
      </c>
    </row>
    <row r="73" spans="1:5" ht="12.75" customHeight="1">
      <c r="A73" t="s">
        <v>53</v>
      </c>
      <c r="E73" s="35" t="s">
        <v>187</v>
      </c>
    </row>
    <row r="74" spans="1:16" ht="12.75" customHeight="1">
      <c r="A74" s="25" t="s">
        <v>45</v>
      </c>
      <c r="B74" s="29" t="s">
        <v>188</v>
      </c>
      <c r="C74" s="29" t="s">
        <v>189</v>
      </c>
      <c r="D74" s="25" t="s">
        <v>120</v>
      </c>
      <c r="E74" s="30" t="s">
        <v>190</v>
      </c>
      <c r="F74" s="31" t="s">
        <v>103</v>
      </c>
      <c r="G74" s="32">
        <v>216.02</v>
      </c>
      <c r="H74" s="33">
        <v>0</v>
      </c>
      <c r="I74" s="32">
        <f>ROUND(ROUND(H74,2)*ROUND(G74,2),2)</f>
      </c>
      <c r="O74">
        <f>(I74*20)/100</f>
      </c>
      <c r="P74" t="s">
        <v>22</v>
      </c>
    </row>
    <row r="75" spans="1:5" ht="38.25" customHeight="1">
      <c r="A75" s="34" t="s">
        <v>50</v>
      </c>
      <c r="E75" s="35" t="s">
        <v>191</v>
      </c>
    </row>
    <row r="76" spans="1:5" ht="38.25" customHeight="1">
      <c r="A76" s="36" t="s">
        <v>51</v>
      </c>
      <c r="E76" s="37" t="s">
        <v>192</v>
      </c>
    </row>
    <row r="77" spans="1:5" ht="255" customHeight="1">
      <c r="A77" t="s">
        <v>53</v>
      </c>
      <c r="E77" s="35" t="s">
        <v>193</v>
      </c>
    </row>
    <row r="78" spans="1:16" ht="12.75" customHeight="1">
      <c r="A78" s="25" t="s">
        <v>45</v>
      </c>
      <c r="B78" s="29" t="s">
        <v>194</v>
      </c>
      <c r="C78" s="29" t="s">
        <v>189</v>
      </c>
      <c r="D78" s="25" t="s">
        <v>136</v>
      </c>
      <c r="E78" s="30" t="s">
        <v>190</v>
      </c>
      <c r="F78" s="31" t="s">
        <v>103</v>
      </c>
      <c r="G78" s="32">
        <v>91.98</v>
      </c>
      <c r="H78" s="33">
        <v>0</v>
      </c>
      <c r="I78" s="32">
        <f>ROUND(ROUND(H78,2)*ROUND(G78,2),2)</f>
      </c>
      <c r="O78">
        <f>(I78*20)/100</f>
      </c>
      <c r="P78" t="s">
        <v>22</v>
      </c>
    </row>
    <row r="79" spans="1:5" ht="38.25" customHeight="1">
      <c r="A79" s="34" t="s">
        <v>50</v>
      </c>
      <c r="E79" s="35" t="s">
        <v>195</v>
      </c>
    </row>
    <row r="80" spans="1:5" ht="12.75" customHeight="1">
      <c r="A80" s="36" t="s">
        <v>51</v>
      </c>
      <c r="E80" s="37" t="s">
        <v>196</v>
      </c>
    </row>
    <row r="81" spans="1:5" ht="255" customHeight="1">
      <c r="A81" t="s">
        <v>53</v>
      </c>
      <c r="E81" s="35" t="s">
        <v>193</v>
      </c>
    </row>
    <row r="82" spans="1:16" ht="12.75" customHeight="1">
      <c r="A82" s="25" t="s">
        <v>45</v>
      </c>
      <c r="B82" s="29" t="s">
        <v>197</v>
      </c>
      <c r="C82" s="29" t="s">
        <v>198</v>
      </c>
      <c r="D82" s="25" t="s">
        <v>47</v>
      </c>
      <c r="E82" s="30" t="s">
        <v>199</v>
      </c>
      <c r="F82" s="31" t="s">
        <v>103</v>
      </c>
      <c r="G82" s="32">
        <v>79.5</v>
      </c>
      <c r="H82" s="33">
        <v>0</v>
      </c>
      <c r="I82" s="32">
        <f>ROUND(ROUND(H82,2)*ROUND(G82,2),2)</f>
      </c>
      <c r="O82">
        <f>(I82*20)/100</f>
      </c>
      <c r="P82" t="s">
        <v>22</v>
      </c>
    </row>
    <row r="83" spans="1:5" ht="25.5" customHeight="1">
      <c r="A83" s="34" t="s">
        <v>50</v>
      </c>
      <c r="E83" s="35" t="s">
        <v>200</v>
      </c>
    </row>
    <row r="84" spans="1:5" ht="12.75" customHeight="1">
      <c r="A84" s="36" t="s">
        <v>51</v>
      </c>
      <c r="E84" s="37" t="s">
        <v>201</v>
      </c>
    </row>
    <row r="85" spans="1:5" ht="229.5" customHeight="1">
      <c r="A85" t="s">
        <v>53</v>
      </c>
      <c r="E85" s="35" t="s">
        <v>202</v>
      </c>
    </row>
    <row r="86" spans="1:16" ht="12.75" customHeight="1">
      <c r="A86" s="25" t="s">
        <v>45</v>
      </c>
      <c r="B86" s="29" t="s">
        <v>203</v>
      </c>
      <c r="C86" s="29" t="s">
        <v>204</v>
      </c>
      <c r="D86" s="25" t="s">
        <v>120</v>
      </c>
      <c r="E86" s="30" t="s">
        <v>205</v>
      </c>
      <c r="F86" s="31" t="s">
        <v>103</v>
      </c>
      <c r="G86" s="32">
        <v>285.22</v>
      </c>
      <c r="H86" s="33">
        <v>0</v>
      </c>
      <c r="I86" s="32">
        <f>ROUND(ROUND(H86,2)*ROUND(G86,2),2)</f>
      </c>
      <c r="O86">
        <f>(I86*20)/100</f>
      </c>
      <c r="P86" t="s">
        <v>22</v>
      </c>
    </row>
    <row r="87" spans="1:5" ht="12.75" customHeight="1">
      <c r="A87" s="34" t="s">
        <v>50</v>
      </c>
      <c r="E87" s="35" t="s">
        <v>206</v>
      </c>
    </row>
    <row r="88" spans="1:5" ht="76.5" customHeight="1">
      <c r="A88" s="36" t="s">
        <v>51</v>
      </c>
      <c r="E88" s="37" t="s">
        <v>128</v>
      </c>
    </row>
    <row r="89" spans="1:5" ht="165.75" customHeight="1">
      <c r="A89" t="s">
        <v>53</v>
      </c>
      <c r="E89" s="35" t="s">
        <v>207</v>
      </c>
    </row>
    <row r="90" spans="1:16" ht="12.75" customHeight="1">
      <c r="A90" s="25" t="s">
        <v>45</v>
      </c>
      <c r="B90" s="29" t="s">
        <v>208</v>
      </c>
      <c r="C90" s="29" t="s">
        <v>204</v>
      </c>
      <c r="D90" s="25" t="s">
        <v>136</v>
      </c>
      <c r="E90" s="30" t="s">
        <v>205</v>
      </c>
      <c r="F90" s="31" t="s">
        <v>103</v>
      </c>
      <c r="G90" s="32">
        <v>91.98</v>
      </c>
      <c r="H90" s="33">
        <v>0</v>
      </c>
      <c r="I90" s="32">
        <f>ROUND(ROUND(H90,2)*ROUND(G90,2),2)</f>
      </c>
      <c r="O90">
        <f>(I90*20)/100</f>
      </c>
      <c r="P90" t="s">
        <v>22</v>
      </c>
    </row>
    <row r="91" spans="1:5" ht="12.75" customHeight="1">
      <c r="A91" s="34" t="s">
        <v>50</v>
      </c>
      <c r="E91" s="35" t="s">
        <v>209</v>
      </c>
    </row>
    <row r="92" spans="1:5" ht="12.75" customHeight="1">
      <c r="A92" s="36" t="s">
        <v>51</v>
      </c>
      <c r="E92" s="37" t="s">
        <v>210</v>
      </c>
    </row>
    <row r="93" spans="1:5" ht="165.75" customHeight="1">
      <c r="A93" t="s">
        <v>53</v>
      </c>
      <c r="E93" s="35" t="s">
        <v>207</v>
      </c>
    </row>
    <row r="94" spans="1:16" ht="12.75" customHeight="1">
      <c r="A94" s="25" t="s">
        <v>45</v>
      </c>
      <c r="B94" s="29" t="s">
        <v>211</v>
      </c>
      <c r="C94" s="29" t="s">
        <v>212</v>
      </c>
      <c r="D94" s="25" t="s">
        <v>120</v>
      </c>
      <c r="E94" s="30" t="s">
        <v>213</v>
      </c>
      <c r="F94" s="31" t="s">
        <v>103</v>
      </c>
      <c r="G94" s="32">
        <v>91.98</v>
      </c>
      <c r="H94" s="33">
        <v>0</v>
      </c>
      <c r="I94" s="32">
        <f>ROUND(ROUND(H94,2)*ROUND(G94,2),2)</f>
      </c>
      <c r="O94">
        <f>(I94*20)/100</f>
      </c>
      <c r="P94" t="s">
        <v>22</v>
      </c>
    </row>
    <row r="95" spans="1:5" ht="38.25" customHeight="1">
      <c r="A95" s="34" t="s">
        <v>50</v>
      </c>
      <c r="E95" s="35" t="s">
        <v>214</v>
      </c>
    </row>
    <row r="96" spans="1:5" ht="12.75" customHeight="1">
      <c r="A96" s="36" t="s">
        <v>51</v>
      </c>
      <c r="E96" s="37" t="s">
        <v>215</v>
      </c>
    </row>
    <row r="97" spans="1:5" ht="191.25" customHeight="1">
      <c r="A97" t="s">
        <v>53</v>
      </c>
      <c r="E97" s="35" t="s">
        <v>216</v>
      </c>
    </row>
    <row r="98" spans="1:16" ht="12.75" customHeight="1">
      <c r="A98" s="25" t="s">
        <v>45</v>
      </c>
      <c r="B98" s="29" t="s">
        <v>217</v>
      </c>
      <c r="C98" s="29" t="s">
        <v>212</v>
      </c>
      <c r="D98" s="25" t="s">
        <v>136</v>
      </c>
      <c r="E98" s="30" t="s">
        <v>213</v>
      </c>
      <c r="F98" s="31" t="s">
        <v>103</v>
      </c>
      <c r="G98" s="32">
        <v>82.8</v>
      </c>
      <c r="H98" s="33">
        <v>0</v>
      </c>
      <c r="I98" s="32">
        <f>ROUND(ROUND(H98,2)*ROUND(G98,2),2)</f>
      </c>
      <c r="O98">
        <f>(I98*20)/100</f>
      </c>
      <c r="P98" t="s">
        <v>22</v>
      </c>
    </row>
    <row r="99" spans="1:5" ht="12.75" customHeight="1">
      <c r="A99" s="34" t="s">
        <v>50</v>
      </c>
      <c r="E99" s="35" t="s">
        <v>218</v>
      </c>
    </row>
    <row r="100" spans="1:5" ht="12.75" customHeight="1">
      <c r="A100" s="36" t="s">
        <v>51</v>
      </c>
      <c r="E100" s="37" t="s">
        <v>219</v>
      </c>
    </row>
    <row r="101" spans="1:5" ht="191.25" customHeight="1">
      <c r="A101" t="s">
        <v>53</v>
      </c>
      <c r="E101" s="35" t="s">
        <v>216</v>
      </c>
    </row>
    <row r="102" spans="1:16" ht="12.75" customHeight="1">
      <c r="A102" s="25" t="s">
        <v>45</v>
      </c>
      <c r="B102" s="29" t="s">
        <v>220</v>
      </c>
      <c r="C102" s="29" t="s">
        <v>221</v>
      </c>
      <c r="D102" s="25" t="s">
        <v>47</v>
      </c>
      <c r="E102" s="30" t="s">
        <v>222</v>
      </c>
      <c r="F102" s="31" t="s">
        <v>103</v>
      </c>
      <c r="G102" s="32">
        <v>30.8</v>
      </c>
      <c r="H102" s="33">
        <v>0</v>
      </c>
      <c r="I102" s="32">
        <f>ROUND(ROUND(H102,2)*ROUND(G102,2),2)</f>
      </c>
      <c r="O102">
        <f>(I102*20)/100</f>
      </c>
      <c r="P102" t="s">
        <v>22</v>
      </c>
    </row>
    <row r="103" spans="1:5" ht="25.5" customHeight="1">
      <c r="A103" s="34" t="s">
        <v>50</v>
      </c>
      <c r="E103" s="35" t="s">
        <v>223</v>
      </c>
    </row>
    <row r="104" spans="1:5" ht="38.25" customHeight="1">
      <c r="A104" s="36" t="s">
        <v>51</v>
      </c>
      <c r="E104" s="37" t="s">
        <v>224</v>
      </c>
    </row>
    <row r="105" spans="1:5" ht="229.5" customHeight="1">
      <c r="A105" t="s">
        <v>53</v>
      </c>
      <c r="E105" s="35" t="s">
        <v>225</v>
      </c>
    </row>
    <row r="106" spans="1:16" ht="12.75" customHeight="1">
      <c r="A106" s="25" t="s">
        <v>45</v>
      </c>
      <c r="B106" s="29" t="s">
        <v>226</v>
      </c>
      <c r="C106" s="29" t="s">
        <v>227</v>
      </c>
      <c r="D106" s="25" t="s">
        <v>47</v>
      </c>
      <c r="E106" s="30" t="s">
        <v>228</v>
      </c>
      <c r="F106" s="31" t="s">
        <v>103</v>
      </c>
      <c r="G106" s="32">
        <v>13</v>
      </c>
      <c r="H106" s="33">
        <v>0</v>
      </c>
      <c r="I106" s="32">
        <f>ROUND(ROUND(H106,2)*ROUND(G106,2),2)</f>
      </c>
      <c r="O106">
        <f>(I106*20)/100</f>
      </c>
      <c r="P106" t="s">
        <v>22</v>
      </c>
    </row>
    <row r="107" spans="1:5" ht="12.75" customHeight="1">
      <c r="A107" s="34" t="s">
        <v>50</v>
      </c>
      <c r="E107" s="35" t="s">
        <v>229</v>
      </c>
    </row>
    <row r="108" spans="1:5" ht="12.75" customHeight="1">
      <c r="A108" s="36" t="s">
        <v>51</v>
      </c>
      <c r="E108" s="37" t="s">
        <v>230</v>
      </c>
    </row>
    <row r="109" spans="1:5" ht="229.5" customHeight="1">
      <c r="A109" t="s">
        <v>53</v>
      </c>
      <c r="E109" s="35" t="s">
        <v>231</v>
      </c>
    </row>
    <row r="110" spans="1:16" ht="12.75" customHeight="1">
      <c r="A110" s="25" t="s">
        <v>45</v>
      </c>
      <c r="B110" s="29" t="s">
        <v>232</v>
      </c>
      <c r="C110" s="29" t="s">
        <v>108</v>
      </c>
      <c r="D110" s="25" t="s">
        <v>47</v>
      </c>
      <c r="E110" s="30" t="s">
        <v>109</v>
      </c>
      <c r="F110" s="31" t="s">
        <v>64</v>
      </c>
      <c r="G110" s="32">
        <v>73.84</v>
      </c>
      <c r="H110" s="33">
        <v>0</v>
      </c>
      <c r="I110" s="32">
        <f>ROUND(ROUND(H110,2)*ROUND(G110,2),2)</f>
      </c>
      <c r="O110">
        <f>(I110*20)/100</f>
      </c>
      <c r="P110" t="s">
        <v>22</v>
      </c>
    </row>
    <row r="111" spans="1:5" ht="12.75" customHeight="1">
      <c r="A111" s="34" t="s">
        <v>50</v>
      </c>
      <c r="E111" s="35" t="s">
        <v>47</v>
      </c>
    </row>
    <row r="112" spans="1:5" ht="12.75" customHeight="1">
      <c r="A112" s="36" t="s">
        <v>51</v>
      </c>
      <c r="E112" s="37" t="s">
        <v>233</v>
      </c>
    </row>
    <row r="113" spans="1:5" ht="12.75" customHeight="1">
      <c r="A113" t="s">
        <v>53</v>
      </c>
      <c r="E113" s="35" t="s">
        <v>111</v>
      </c>
    </row>
    <row r="114" spans="1:16" ht="12.75" customHeight="1">
      <c r="A114" s="25" t="s">
        <v>45</v>
      </c>
      <c r="B114" s="29" t="s">
        <v>234</v>
      </c>
      <c r="C114" s="29" t="s">
        <v>235</v>
      </c>
      <c r="D114" s="25" t="s">
        <v>47</v>
      </c>
      <c r="E114" s="30" t="s">
        <v>236</v>
      </c>
      <c r="F114" s="31" t="s">
        <v>64</v>
      </c>
      <c r="G114" s="32">
        <v>271</v>
      </c>
      <c r="H114" s="33">
        <v>0</v>
      </c>
      <c r="I114" s="32">
        <f>ROUND(ROUND(H114,2)*ROUND(G114,2),2)</f>
      </c>
      <c r="O114">
        <f>(I114*20)/100</f>
      </c>
      <c r="P114" t="s">
        <v>22</v>
      </c>
    </row>
    <row r="115" spans="1:5" ht="12.75" customHeight="1">
      <c r="A115" s="34" t="s">
        <v>50</v>
      </c>
      <c r="E115" s="35" t="s">
        <v>237</v>
      </c>
    </row>
    <row r="116" spans="1:5" ht="76.5" customHeight="1">
      <c r="A116" s="36" t="s">
        <v>51</v>
      </c>
      <c r="E116" s="37" t="s">
        <v>238</v>
      </c>
    </row>
    <row r="117" spans="1:5" ht="12.75" customHeight="1">
      <c r="A117" t="s">
        <v>53</v>
      </c>
      <c r="E117" s="35" t="s">
        <v>239</v>
      </c>
    </row>
    <row r="118" spans="1:16" ht="12.75" customHeight="1">
      <c r="A118" s="25" t="s">
        <v>45</v>
      </c>
      <c r="B118" s="29" t="s">
        <v>240</v>
      </c>
      <c r="C118" s="29" t="s">
        <v>241</v>
      </c>
      <c r="D118" s="25" t="s">
        <v>47</v>
      </c>
      <c r="E118" s="30" t="s">
        <v>242</v>
      </c>
      <c r="F118" s="31" t="s">
        <v>64</v>
      </c>
      <c r="G118" s="32">
        <v>271</v>
      </c>
      <c r="H118" s="33">
        <v>0</v>
      </c>
      <c r="I118" s="32">
        <f>ROUND(ROUND(H118,2)*ROUND(G118,2),2)</f>
      </c>
      <c r="O118">
        <f>(I118*20)/100</f>
      </c>
      <c r="P118" t="s">
        <v>22</v>
      </c>
    </row>
    <row r="119" spans="1:5" ht="12.75" customHeight="1">
      <c r="A119" s="34" t="s">
        <v>50</v>
      </c>
      <c r="E119" s="35" t="s">
        <v>47</v>
      </c>
    </row>
    <row r="120" spans="1:5" ht="12.75" customHeight="1">
      <c r="A120" s="36" t="s">
        <v>51</v>
      </c>
      <c r="E120" s="37" t="s">
        <v>243</v>
      </c>
    </row>
    <row r="121" spans="1:5" ht="12.75" customHeight="1">
      <c r="A121" t="s">
        <v>53</v>
      </c>
      <c r="E121" s="35" t="s">
        <v>244</v>
      </c>
    </row>
    <row r="122" spans="1:16" ht="12.75" customHeight="1">
      <c r="A122" s="25" t="s">
        <v>45</v>
      </c>
      <c r="B122" s="29" t="s">
        <v>245</v>
      </c>
      <c r="C122" s="29" t="s">
        <v>246</v>
      </c>
      <c r="D122" s="25" t="s">
        <v>47</v>
      </c>
      <c r="E122" s="30" t="s">
        <v>247</v>
      </c>
      <c r="F122" s="31" t="s">
        <v>64</v>
      </c>
      <c r="G122" s="32">
        <v>542</v>
      </c>
      <c r="H122" s="33">
        <v>0</v>
      </c>
      <c r="I122" s="32">
        <f>ROUND(ROUND(H122,2)*ROUND(G122,2),2)</f>
      </c>
      <c r="O122">
        <f>(I122*20)/100</f>
      </c>
      <c r="P122" t="s">
        <v>22</v>
      </c>
    </row>
    <row r="123" spans="1:5" ht="12.75" customHeight="1">
      <c r="A123" s="34" t="s">
        <v>50</v>
      </c>
      <c r="E123" s="35" t="s">
        <v>47</v>
      </c>
    </row>
    <row r="124" spans="1:5" ht="25.5" customHeight="1">
      <c r="A124" s="36" t="s">
        <v>51</v>
      </c>
      <c r="E124" s="37" t="s">
        <v>248</v>
      </c>
    </row>
    <row r="125" spans="1:5" ht="25.5" customHeight="1">
      <c r="A125" t="s">
        <v>53</v>
      </c>
      <c r="E125" s="35" t="s">
        <v>249</v>
      </c>
    </row>
    <row r="126" spans="1:16" ht="12.75" customHeight="1">
      <c r="A126" s="25" t="s">
        <v>45</v>
      </c>
      <c r="B126" s="29" t="s">
        <v>250</v>
      </c>
      <c r="C126" s="29" t="s">
        <v>251</v>
      </c>
      <c r="D126" s="25" t="s">
        <v>47</v>
      </c>
      <c r="E126" s="30" t="s">
        <v>252</v>
      </c>
      <c r="F126" s="31" t="s">
        <v>64</v>
      </c>
      <c r="G126" s="32">
        <v>271</v>
      </c>
      <c r="H126" s="33">
        <v>0</v>
      </c>
      <c r="I126" s="32">
        <f>ROUND(ROUND(H126,2)*ROUND(G126,2),2)</f>
      </c>
      <c r="O126">
        <f>(I126*20)/100</f>
      </c>
      <c r="P126" t="s">
        <v>22</v>
      </c>
    </row>
    <row r="127" spans="1:5" ht="12.75" customHeight="1">
      <c r="A127" s="34" t="s">
        <v>50</v>
      </c>
      <c r="E127" s="35" t="s">
        <v>253</v>
      </c>
    </row>
    <row r="128" spans="1:5" ht="12.75" customHeight="1">
      <c r="A128" s="36" t="s">
        <v>51</v>
      </c>
      <c r="E128" s="37" t="s">
        <v>243</v>
      </c>
    </row>
    <row r="129" spans="1:5" ht="12.75" customHeight="1">
      <c r="A129" t="s">
        <v>53</v>
      </c>
      <c r="E129" s="35" t="s">
        <v>254</v>
      </c>
    </row>
    <row r="130" spans="1:9" ht="12.75" customHeight="1">
      <c r="A130" s="6" t="s">
        <v>43</v>
      </c>
      <c r="B130" s="6"/>
      <c r="C130" s="39" t="s">
        <v>22</v>
      </c>
      <c r="D130" s="6"/>
      <c r="E130" s="27" t="s">
        <v>255</v>
      </c>
      <c r="F130" s="6"/>
      <c r="G130" s="6"/>
      <c r="H130" s="6"/>
      <c r="I130" s="40">
        <f>0+I131+I135+I139+I143+I147+I151+I155+I159</f>
      </c>
    </row>
    <row r="131" spans="1:16" ht="12.75" customHeight="1">
      <c r="A131" s="25" t="s">
        <v>45</v>
      </c>
      <c r="B131" s="29" t="s">
        <v>256</v>
      </c>
      <c r="C131" s="29" t="s">
        <v>257</v>
      </c>
      <c r="D131" s="25" t="s">
        <v>47</v>
      </c>
      <c r="E131" s="30" t="s">
        <v>258</v>
      </c>
      <c r="F131" s="31" t="s">
        <v>103</v>
      </c>
      <c r="G131" s="32">
        <v>0.69</v>
      </c>
      <c r="H131" s="33">
        <v>0</v>
      </c>
      <c r="I131" s="32">
        <f>ROUND(ROUND(H131,2)*ROUND(G131,2),2)</f>
      </c>
      <c r="O131">
        <f>(I131*20)/100</f>
      </c>
      <c r="P131" t="s">
        <v>22</v>
      </c>
    </row>
    <row r="132" spans="1:5" ht="12.75" customHeight="1">
      <c r="A132" s="34" t="s">
        <v>50</v>
      </c>
      <c r="E132" s="35" t="s">
        <v>47</v>
      </c>
    </row>
    <row r="133" spans="1:5" ht="25.5" customHeight="1">
      <c r="A133" s="36" t="s">
        <v>51</v>
      </c>
      <c r="E133" s="37" t="s">
        <v>259</v>
      </c>
    </row>
    <row r="134" spans="1:5" ht="38.25" customHeight="1">
      <c r="A134" t="s">
        <v>53</v>
      </c>
      <c r="E134" s="35" t="s">
        <v>260</v>
      </c>
    </row>
    <row r="135" spans="1:16" ht="12.75" customHeight="1">
      <c r="A135" s="25" t="s">
        <v>45</v>
      </c>
      <c r="B135" s="29" t="s">
        <v>261</v>
      </c>
      <c r="C135" s="29" t="s">
        <v>262</v>
      </c>
      <c r="D135" s="25" t="s">
        <v>47</v>
      </c>
      <c r="E135" s="30" t="s">
        <v>263</v>
      </c>
      <c r="F135" s="31" t="s">
        <v>103</v>
      </c>
      <c r="G135" s="32">
        <v>0.04</v>
      </c>
      <c r="H135" s="33">
        <v>0</v>
      </c>
      <c r="I135" s="32">
        <f>ROUND(ROUND(H135,2)*ROUND(G135,2),2)</f>
      </c>
      <c r="O135">
        <f>(I135*20)/100</f>
      </c>
      <c r="P135" t="s">
        <v>22</v>
      </c>
    </row>
    <row r="136" spans="1:5" ht="12.75" customHeight="1">
      <c r="A136" s="34" t="s">
        <v>50</v>
      </c>
      <c r="E136" s="35" t="s">
        <v>264</v>
      </c>
    </row>
    <row r="137" spans="1:5" ht="12.75" customHeight="1">
      <c r="A137" s="36" t="s">
        <v>51</v>
      </c>
      <c r="E137" s="37" t="s">
        <v>265</v>
      </c>
    </row>
    <row r="138" spans="1:5" ht="12.75" customHeight="1">
      <c r="A138" t="s">
        <v>53</v>
      </c>
      <c r="E138" s="35" t="s">
        <v>254</v>
      </c>
    </row>
    <row r="139" spans="1:16" ht="12.75" customHeight="1">
      <c r="A139" s="25" t="s">
        <v>45</v>
      </c>
      <c r="B139" s="29" t="s">
        <v>266</v>
      </c>
      <c r="C139" s="29" t="s">
        <v>267</v>
      </c>
      <c r="D139" s="25" t="s">
        <v>47</v>
      </c>
      <c r="E139" s="30" t="s">
        <v>268</v>
      </c>
      <c r="F139" s="31" t="s">
        <v>157</v>
      </c>
      <c r="G139" s="32">
        <v>137.6</v>
      </c>
      <c r="H139" s="33">
        <v>0</v>
      </c>
      <c r="I139" s="32">
        <f>ROUND(ROUND(H139,2)*ROUND(G139,2),2)</f>
      </c>
      <c r="O139">
        <f>(I139*20)/100</f>
      </c>
      <c r="P139" t="s">
        <v>22</v>
      </c>
    </row>
    <row r="140" spans="1:5" ht="25.5" customHeight="1">
      <c r="A140" s="34" t="s">
        <v>50</v>
      </c>
      <c r="E140" s="35" t="s">
        <v>269</v>
      </c>
    </row>
    <row r="141" spans="1:5" ht="38.25" customHeight="1">
      <c r="A141" s="36" t="s">
        <v>51</v>
      </c>
      <c r="E141" s="37" t="s">
        <v>270</v>
      </c>
    </row>
    <row r="142" spans="1:5" ht="12.75" customHeight="1">
      <c r="A142" t="s">
        <v>53</v>
      </c>
      <c r="E142" s="35" t="s">
        <v>271</v>
      </c>
    </row>
    <row r="143" spans="1:16" ht="12.75" customHeight="1">
      <c r="A143" s="25" t="s">
        <v>45</v>
      </c>
      <c r="B143" s="29" t="s">
        <v>272</v>
      </c>
      <c r="C143" s="29" t="s">
        <v>273</v>
      </c>
      <c r="D143" s="25" t="s">
        <v>47</v>
      </c>
      <c r="E143" s="30" t="s">
        <v>274</v>
      </c>
      <c r="F143" s="31" t="s">
        <v>157</v>
      </c>
      <c r="G143" s="32">
        <v>208</v>
      </c>
      <c r="H143" s="33">
        <v>0</v>
      </c>
      <c r="I143" s="32">
        <f>ROUND(ROUND(H143,2)*ROUND(G143,2),2)</f>
      </c>
      <c r="O143">
        <f>(I143*20)/100</f>
      </c>
      <c r="P143" t="s">
        <v>22</v>
      </c>
    </row>
    <row r="144" spans="1:5" ht="12.75" customHeight="1">
      <c r="A144" s="34" t="s">
        <v>50</v>
      </c>
      <c r="E144" s="35" t="s">
        <v>104</v>
      </c>
    </row>
    <row r="145" spans="1:5" ht="38.25" customHeight="1">
      <c r="A145" s="36" t="s">
        <v>51</v>
      </c>
      <c r="E145" s="37" t="s">
        <v>275</v>
      </c>
    </row>
    <row r="146" spans="1:5" ht="63.75" customHeight="1">
      <c r="A146" t="s">
        <v>53</v>
      </c>
      <c r="E146" s="35" t="s">
        <v>276</v>
      </c>
    </row>
    <row r="147" spans="1:16" ht="12.75" customHeight="1">
      <c r="A147" s="25" t="s">
        <v>45</v>
      </c>
      <c r="B147" s="29" t="s">
        <v>277</v>
      </c>
      <c r="C147" s="29" t="s">
        <v>278</v>
      </c>
      <c r="D147" s="25" t="s">
        <v>47</v>
      </c>
      <c r="E147" s="30" t="s">
        <v>279</v>
      </c>
      <c r="F147" s="31" t="s">
        <v>103</v>
      </c>
      <c r="G147" s="32">
        <v>13.18</v>
      </c>
      <c r="H147" s="33">
        <v>0</v>
      </c>
      <c r="I147" s="32">
        <f>ROUND(ROUND(H147,2)*ROUND(G147,2),2)</f>
      </c>
      <c r="O147">
        <f>(I147*20)/100</f>
      </c>
      <c r="P147" t="s">
        <v>22</v>
      </c>
    </row>
    <row r="148" spans="1:5" ht="25.5" customHeight="1">
      <c r="A148" s="34" t="s">
        <v>50</v>
      </c>
      <c r="E148" s="35" t="s">
        <v>280</v>
      </c>
    </row>
    <row r="149" spans="1:5" ht="38.25" customHeight="1">
      <c r="A149" s="36" t="s">
        <v>51</v>
      </c>
      <c r="E149" s="37" t="s">
        <v>281</v>
      </c>
    </row>
    <row r="150" spans="1:5" ht="216.75" customHeight="1">
      <c r="A150" t="s">
        <v>53</v>
      </c>
      <c r="E150" s="35" t="s">
        <v>282</v>
      </c>
    </row>
    <row r="151" spans="1:16" ht="12.75" customHeight="1">
      <c r="A151" s="25" t="s">
        <v>45</v>
      </c>
      <c r="B151" s="29" t="s">
        <v>283</v>
      </c>
      <c r="C151" s="29" t="s">
        <v>284</v>
      </c>
      <c r="D151" s="25" t="s">
        <v>47</v>
      </c>
      <c r="E151" s="30" t="s">
        <v>285</v>
      </c>
      <c r="F151" s="31" t="s">
        <v>49</v>
      </c>
      <c r="G151" s="32">
        <v>1.58</v>
      </c>
      <c r="H151" s="33">
        <v>0</v>
      </c>
      <c r="I151" s="32">
        <f>ROUND(ROUND(H151,2)*ROUND(G151,2),2)</f>
      </c>
      <c r="O151">
        <f>(I151*20)/100</f>
      </c>
      <c r="P151" t="s">
        <v>22</v>
      </c>
    </row>
    <row r="152" spans="1:5" ht="12.75" customHeight="1">
      <c r="A152" s="34" t="s">
        <v>50</v>
      </c>
      <c r="E152" s="35" t="s">
        <v>286</v>
      </c>
    </row>
    <row r="153" spans="1:5" ht="12.75" customHeight="1">
      <c r="A153" s="36" t="s">
        <v>51</v>
      </c>
      <c r="E153" s="37" t="s">
        <v>287</v>
      </c>
    </row>
    <row r="154" spans="1:5" ht="178.5" customHeight="1">
      <c r="A154" t="s">
        <v>53</v>
      </c>
      <c r="E154" s="35" t="s">
        <v>288</v>
      </c>
    </row>
    <row r="155" spans="1:16" ht="12.75" customHeight="1">
      <c r="A155" s="25" t="s">
        <v>45</v>
      </c>
      <c r="B155" s="29" t="s">
        <v>289</v>
      </c>
      <c r="C155" s="29" t="s">
        <v>290</v>
      </c>
      <c r="D155" s="25" t="s">
        <v>47</v>
      </c>
      <c r="E155" s="30" t="s">
        <v>291</v>
      </c>
      <c r="F155" s="31" t="s">
        <v>64</v>
      </c>
      <c r="G155" s="32">
        <v>84.94</v>
      </c>
      <c r="H155" s="33">
        <v>0</v>
      </c>
      <c r="I155" s="32">
        <f>ROUND(ROUND(H155,2)*ROUND(G155,2),2)</f>
      </c>
      <c r="O155">
        <f>(I155*20)/100</f>
      </c>
      <c r="P155" t="s">
        <v>22</v>
      </c>
    </row>
    <row r="156" spans="1:5" ht="12.75" customHeight="1">
      <c r="A156" s="34" t="s">
        <v>50</v>
      </c>
      <c r="E156" s="35" t="s">
        <v>47</v>
      </c>
    </row>
    <row r="157" spans="1:5" ht="25.5" customHeight="1">
      <c r="A157" s="36" t="s">
        <v>51</v>
      </c>
      <c r="E157" s="37" t="s">
        <v>292</v>
      </c>
    </row>
    <row r="158" spans="1:5" ht="102" customHeight="1">
      <c r="A158" t="s">
        <v>53</v>
      </c>
      <c r="E158" s="35" t="s">
        <v>293</v>
      </c>
    </row>
    <row r="159" spans="1:16" ht="12.75" customHeight="1">
      <c r="A159" s="25" t="s">
        <v>45</v>
      </c>
      <c r="B159" s="29" t="s">
        <v>294</v>
      </c>
      <c r="C159" s="29" t="s">
        <v>295</v>
      </c>
      <c r="D159" s="25" t="s">
        <v>47</v>
      </c>
      <c r="E159" s="30" t="s">
        <v>296</v>
      </c>
      <c r="F159" s="31" t="s">
        <v>64</v>
      </c>
      <c r="G159" s="32">
        <v>42.47</v>
      </c>
      <c r="H159" s="33">
        <v>0</v>
      </c>
      <c r="I159" s="32">
        <f>ROUND(ROUND(H159,2)*ROUND(G159,2),2)</f>
      </c>
      <c r="O159">
        <f>(I159*20)/100</f>
      </c>
      <c r="P159" t="s">
        <v>22</v>
      </c>
    </row>
    <row r="160" spans="1:5" ht="12.75" customHeight="1">
      <c r="A160" s="34" t="s">
        <v>50</v>
      </c>
      <c r="E160" s="35" t="s">
        <v>47</v>
      </c>
    </row>
    <row r="161" spans="1:5" ht="25.5" customHeight="1">
      <c r="A161" s="36" t="s">
        <v>51</v>
      </c>
      <c r="E161" s="37" t="s">
        <v>297</v>
      </c>
    </row>
    <row r="162" spans="1:5" ht="102" customHeight="1">
      <c r="A162" t="s">
        <v>53</v>
      </c>
      <c r="E162" s="35" t="s">
        <v>298</v>
      </c>
    </row>
    <row r="163" spans="1:9" ht="12.75" customHeight="1">
      <c r="A163" s="6" t="s">
        <v>43</v>
      </c>
      <c r="B163" s="6"/>
      <c r="C163" s="39" t="s">
        <v>31</v>
      </c>
      <c r="D163" s="6"/>
      <c r="E163" s="27" t="s">
        <v>299</v>
      </c>
      <c r="F163" s="6"/>
      <c r="G163" s="6"/>
      <c r="H163" s="6"/>
      <c r="I163" s="40">
        <f>0+I164+I168+I172+I176</f>
      </c>
    </row>
    <row r="164" spans="1:16" ht="12.75" customHeight="1">
      <c r="A164" s="25" t="s">
        <v>45</v>
      </c>
      <c r="B164" s="29" t="s">
        <v>300</v>
      </c>
      <c r="C164" s="29" t="s">
        <v>301</v>
      </c>
      <c r="D164" s="25" t="s">
        <v>47</v>
      </c>
      <c r="E164" s="30" t="s">
        <v>302</v>
      </c>
      <c r="F164" s="31" t="s">
        <v>303</v>
      </c>
      <c r="G164" s="32">
        <v>120</v>
      </c>
      <c r="H164" s="33">
        <v>0</v>
      </c>
      <c r="I164" s="32">
        <f>ROUND(ROUND(H164,2)*ROUND(G164,2),2)</f>
      </c>
      <c r="O164">
        <f>(I164*20)/100</f>
      </c>
      <c r="P164" t="s">
        <v>22</v>
      </c>
    </row>
    <row r="165" spans="1:5" ht="25.5" customHeight="1">
      <c r="A165" s="34" t="s">
        <v>50</v>
      </c>
      <c r="E165" s="35" t="s">
        <v>304</v>
      </c>
    </row>
    <row r="166" spans="1:5" ht="12.75" customHeight="1">
      <c r="A166" s="36" t="s">
        <v>51</v>
      </c>
      <c r="E166" s="37" t="s">
        <v>305</v>
      </c>
    </row>
    <row r="167" spans="1:5" ht="12.75" customHeight="1">
      <c r="A167" t="s">
        <v>53</v>
      </c>
      <c r="E167" s="35" t="s">
        <v>306</v>
      </c>
    </row>
    <row r="168" spans="1:16" ht="12.75" customHeight="1">
      <c r="A168" s="25" t="s">
        <v>45</v>
      </c>
      <c r="B168" s="29" t="s">
        <v>307</v>
      </c>
      <c r="C168" s="29" t="s">
        <v>308</v>
      </c>
      <c r="D168" s="25" t="s">
        <v>47</v>
      </c>
      <c r="E168" s="30" t="s">
        <v>309</v>
      </c>
      <c r="F168" s="31" t="s">
        <v>103</v>
      </c>
      <c r="G168" s="32">
        <v>5.95</v>
      </c>
      <c r="H168" s="33">
        <v>0</v>
      </c>
      <c r="I168" s="32">
        <f>ROUND(ROUND(H168,2)*ROUND(G168,2),2)</f>
      </c>
      <c r="O168">
        <f>(I168*20)/100</f>
      </c>
      <c r="P168" t="s">
        <v>22</v>
      </c>
    </row>
    <row r="169" spans="1:5" ht="51" customHeight="1">
      <c r="A169" s="34" t="s">
        <v>50</v>
      </c>
      <c r="E169" s="35" t="s">
        <v>310</v>
      </c>
    </row>
    <row r="170" spans="1:5" ht="12.75" customHeight="1">
      <c r="A170" s="36" t="s">
        <v>51</v>
      </c>
      <c r="E170" s="37" t="s">
        <v>311</v>
      </c>
    </row>
    <row r="171" spans="1:5" ht="216.75" customHeight="1">
      <c r="A171" t="s">
        <v>53</v>
      </c>
      <c r="E171" s="35" t="s">
        <v>282</v>
      </c>
    </row>
    <row r="172" spans="1:16" ht="12.75" customHeight="1">
      <c r="A172" s="25" t="s">
        <v>45</v>
      </c>
      <c r="B172" s="29" t="s">
        <v>312</v>
      </c>
      <c r="C172" s="29" t="s">
        <v>313</v>
      </c>
      <c r="D172" s="25" t="s">
        <v>47</v>
      </c>
      <c r="E172" s="30" t="s">
        <v>314</v>
      </c>
      <c r="F172" s="31" t="s">
        <v>49</v>
      </c>
      <c r="G172" s="32">
        <v>0.8</v>
      </c>
      <c r="H172" s="33">
        <v>0</v>
      </c>
      <c r="I172" s="32">
        <f>ROUND(ROUND(H172,2)*ROUND(G172,2),2)</f>
      </c>
      <c r="O172">
        <f>(I172*20)/100</f>
      </c>
      <c r="P172" t="s">
        <v>22</v>
      </c>
    </row>
    <row r="173" spans="1:5" ht="12.75" customHeight="1">
      <c r="A173" s="34" t="s">
        <v>50</v>
      </c>
      <c r="E173" s="35" t="s">
        <v>315</v>
      </c>
    </row>
    <row r="174" spans="1:5" ht="12.75" customHeight="1">
      <c r="A174" s="36" t="s">
        <v>51</v>
      </c>
      <c r="E174" s="37" t="s">
        <v>316</v>
      </c>
    </row>
    <row r="175" spans="1:5" ht="178.5" customHeight="1">
      <c r="A175" t="s">
        <v>53</v>
      </c>
      <c r="E175" s="35" t="s">
        <v>317</v>
      </c>
    </row>
    <row r="176" spans="1:16" ht="12.75" customHeight="1">
      <c r="A176" s="25" t="s">
        <v>45</v>
      </c>
      <c r="B176" s="29" t="s">
        <v>318</v>
      </c>
      <c r="C176" s="29" t="s">
        <v>319</v>
      </c>
      <c r="D176" s="25" t="s">
        <v>120</v>
      </c>
      <c r="E176" s="30" t="s">
        <v>320</v>
      </c>
      <c r="F176" s="31" t="s">
        <v>103</v>
      </c>
      <c r="G176" s="32">
        <v>29.37</v>
      </c>
      <c r="H176" s="33">
        <v>0</v>
      </c>
      <c r="I176" s="32">
        <f>ROUND(ROUND(H176,2)*ROUND(G176,2),2)</f>
      </c>
      <c r="O176">
        <f>(I176*20)/100</f>
      </c>
      <c r="P176" t="s">
        <v>22</v>
      </c>
    </row>
    <row r="177" spans="1:5" ht="12.75" customHeight="1">
      <c r="A177" s="34" t="s">
        <v>50</v>
      </c>
      <c r="E177" s="35" t="s">
        <v>47</v>
      </c>
    </row>
    <row r="178" spans="1:5" ht="12.75" customHeight="1">
      <c r="A178" s="36" t="s">
        <v>51</v>
      </c>
      <c r="E178" s="37" t="s">
        <v>321</v>
      </c>
    </row>
    <row r="179" spans="1:5" ht="153" customHeight="1">
      <c r="A179" t="s">
        <v>53</v>
      </c>
      <c r="E179" s="35" t="s">
        <v>322</v>
      </c>
    </row>
    <row r="180" spans="1:9" ht="12.75" customHeight="1">
      <c r="A180" s="6" t="s">
        <v>43</v>
      </c>
      <c r="B180" s="6"/>
      <c r="C180" s="39" t="s">
        <v>33</v>
      </c>
      <c r="D180" s="6"/>
      <c r="E180" s="27" t="s">
        <v>323</v>
      </c>
      <c r="F180" s="6"/>
      <c r="G180" s="6"/>
      <c r="H180" s="6"/>
      <c r="I180" s="40">
        <f>0+I181+I185+I189+I193+I197+I201</f>
      </c>
    </row>
    <row r="181" spans="1:16" ht="12.75" customHeight="1">
      <c r="A181" s="25" t="s">
        <v>45</v>
      </c>
      <c r="B181" s="29" t="s">
        <v>324</v>
      </c>
      <c r="C181" s="29" t="s">
        <v>325</v>
      </c>
      <c r="D181" s="25" t="s">
        <v>47</v>
      </c>
      <c r="E181" s="30" t="s">
        <v>326</v>
      </c>
      <c r="F181" s="31" t="s">
        <v>103</v>
      </c>
      <c r="G181" s="32">
        <v>7.54</v>
      </c>
      <c r="H181" s="33">
        <v>0</v>
      </c>
      <c r="I181" s="32">
        <f>ROUND(ROUND(H181,2)*ROUND(G181,2),2)</f>
      </c>
      <c r="O181">
        <f>(I181*20)/100</f>
      </c>
      <c r="P181" t="s">
        <v>22</v>
      </c>
    </row>
    <row r="182" spans="1:5" ht="12.75" customHeight="1">
      <c r="A182" s="34" t="s">
        <v>50</v>
      </c>
      <c r="E182" s="35" t="s">
        <v>327</v>
      </c>
    </row>
    <row r="183" spans="1:5" ht="38.25" customHeight="1">
      <c r="A183" s="36" t="s">
        <v>51</v>
      </c>
      <c r="E183" s="37" t="s">
        <v>328</v>
      </c>
    </row>
    <row r="184" spans="1:5" ht="216.75" customHeight="1">
      <c r="A184" t="s">
        <v>53</v>
      </c>
      <c r="E184" s="35" t="s">
        <v>329</v>
      </c>
    </row>
    <row r="185" spans="1:16" ht="12.75" customHeight="1">
      <c r="A185" s="25" t="s">
        <v>45</v>
      </c>
      <c r="B185" s="29" t="s">
        <v>330</v>
      </c>
      <c r="C185" s="29" t="s">
        <v>331</v>
      </c>
      <c r="D185" s="25" t="s">
        <v>47</v>
      </c>
      <c r="E185" s="30" t="s">
        <v>332</v>
      </c>
      <c r="F185" s="31" t="s">
        <v>103</v>
      </c>
      <c r="G185" s="32">
        <v>24.67</v>
      </c>
      <c r="H185" s="33">
        <v>0</v>
      </c>
      <c r="I185" s="32">
        <f>ROUND(ROUND(H185,2)*ROUND(G185,2),2)</f>
      </c>
      <c r="O185">
        <f>(I185*20)/100</f>
      </c>
      <c r="P185" t="s">
        <v>22</v>
      </c>
    </row>
    <row r="186" spans="1:5" ht="12.75" customHeight="1">
      <c r="A186" s="34" t="s">
        <v>50</v>
      </c>
      <c r="E186" s="35" t="s">
        <v>333</v>
      </c>
    </row>
    <row r="187" spans="1:5" ht="63.75" customHeight="1">
      <c r="A187" s="36" t="s">
        <v>51</v>
      </c>
      <c r="E187" s="37" t="s">
        <v>334</v>
      </c>
    </row>
    <row r="188" spans="1:5" ht="216.75" customHeight="1">
      <c r="A188" t="s">
        <v>53</v>
      </c>
      <c r="E188" s="35" t="s">
        <v>329</v>
      </c>
    </row>
    <row r="189" spans="1:16" ht="12.75" customHeight="1">
      <c r="A189" s="25" t="s">
        <v>45</v>
      </c>
      <c r="B189" s="29" t="s">
        <v>335</v>
      </c>
      <c r="C189" s="29" t="s">
        <v>336</v>
      </c>
      <c r="D189" s="25" t="s">
        <v>47</v>
      </c>
      <c r="E189" s="30" t="s">
        <v>337</v>
      </c>
      <c r="F189" s="31" t="s">
        <v>103</v>
      </c>
      <c r="G189" s="32">
        <v>8.67</v>
      </c>
      <c r="H189" s="33">
        <v>0</v>
      </c>
      <c r="I189" s="32">
        <f>ROUND(ROUND(H189,2)*ROUND(G189,2),2)</f>
      </c>
      <c r="O189">
        <f>(I189*20)/100</f>
      </c>
      <c r="P189" t="s">
        <v>22</v>
      </c>
    </row>
    <row r="190" spans="1:5" ht="12.75" customHeight="1">
      <c r="A190" s="34" t="s">
        <v>50</v>
      </c>
      <c r="E190" s="35" t="s">
        <v>338</v>
      </c>
    </row>
    <row r="191" spans="1:5" ht="12.75" customHeight="1">
      <c r="A191" s="36" t="s">
        <v>51</v>
      </c>
      <c r="E191" s="37" t="s">
        <v>339</v>
      </c>
    </row>
    <row r="192" spans="1:5" ht="25.5" customHeight="1">
      <c r="A192" t="s">
        <v>53</v>
      </c>
      <c r="E192" s="35" t="s">
        <v>340</v>
      </c>
    </row>
    <row r="193" spans="1:16" ht="12.75" customHeight="1">
      <c r="A193" s="25" t="s">
        <v>45</v>
      </c>
      <c r="B193" s="29" t="s">
        <v>341</v>
      </c>
      <c r="C193" s="29" t="s">
        <v>342</v>
      </c>
      <c r="D193" s="25" t="s">
        <v>47</v>
      </c>
      <c r="E193" s="30" t="s">
        <v>343</v>
      </c>
      <c r="F193" s="31" t="s">
        <v>103</v>
      </c>
      <c r="G193" s="32">
        <v>29.18</v>
      </c>
      <c r="H193" s="33">
        <v>0</v>
      </c>
      <c r="I193" s="32">
        <f>ROUND(ROUND(H193,2)*ROUND(G193,2),2)</f>
      </c>
      <c r="O193">
        <f>(I193*20)/100</f>
      </c>
      <c r="P193" t="s">
        <v>22</v>
      </c>
    </row>
    <row r="194" spans="1:5" ht="12.75" customHeight="1">
      <c r="A194" s="34" t="s">
        <v>50</v>
      </c>
      <c r="E194" s="35" t="s">
        <v>47</v>
      </c>
    </row>
    <row r="195" spans="1:5" ht="89.25" customHeight="1">
      <c r="A195" s="36" t="s">
        <v>51</v>
      </c>
      <c r="E195" s="37" t="s">
        <v>344</v>
      </c>
    </row>
    <row r="196" spans="1:5" ht="25.5" customHeight="1">
      <c r="A196" t="s">
        <v>53</v>
      </c>
      <c r="E196" s="35" t="s">
        <v>340</v>
      </c>
    </row>
    <row r="197" spans="1:16" ht="12.75" customHeight="1">
      <c r="A197" s="25" t="s">
        <v>45</v>
      </c>
      <c r="B197" s="29" t="s">
        <v>345</v>
      </c>
      <c r="C197" s="29" t="s">
        <v>346</v>
      </c>
      <c r="D197" s="25" t="s">
        <v>47</v>
      </c>
      <c r="E197" s="30" t="s">
        <v>347</v>
      </c>
      <c r="F197" s="31" t="s">
        <v>103</v>
      </c>
      <c r="G197" s="32">
        <v>32.89</v>
      </c>
      <c r="H197" s="33">
        <v>0</v>
      </c>
      <c r="I197" s="32">
        <f>ROUND(ROUND(H197,2)*ROUND(G197,2),2)</f>
      </c>
      <c r="O197">
        <f>(I197*20)/100</f>
      </c>
      <c r="P197" t="s">
        <v>22</v>
      </c>
    </row>
    <row r="198" spans="1:5" ht="25.5" customHeight="1">
      <c r="A198" s="34" t="s">
        <v>50</v>
      </c>
      <c r="E198" s="35" t="s">
        <v>348</v>
      </c>
    </row>
    <row r="199" spans="1:5" ht="63.75" customHeight="1">
      <c r="A199" s="36" t="s">
        <v>51</v>
      </c>
      <c r="E199" s="37" t="s">
        <v>349</v>
      </c>
    </row>
    <row r="200" spans="1:5" ht="76.5" customHeight="1">
      <c r="A200" t="s">
        <v>53</v>
      </c>
      <c r="E200" s="35" t="s">
        <v>350</v>
      </c>
    </row>
    <row r="201" spans="1:16" ht="12.75" customHeight="1">
      <c r="A201" s="25" t="s">
        <v>45</v>
      </c>
      <c r="B201" s="29" t="s">
        <v>351</v>
      </c>
      <c r="C201" s="29" t="s">
        <v>352</v>
      </c>
      <c r="D201" s="25" t="s">
        <v>47</v>
      </c>
      <c r="E201" s="30" t="s">
        <v>353</v>
      </c>
      <c r="F201" s="31" t="s">
        <v>103</v>
      </c>
      <c r="G201" s="32">
        <v>9.15</v>
      </c>
      <c r="H201" s="33">
        <v>0</v>
      </c>
      <c r="I201" s="32">
        <f>ROUND(ROUND(H201,2)*ROUND(G201,2),2)</f>
      </c>
      <c r="O201">
        <f>(I201*20)/100</f>
      </c>
      <c r="P201" t="s">
        <v>22</v>
      </c>
    </row>
    <row r="202" spans="1:5" ht="12.75" customHeight="1">
      <c r="A202" s="34" t="s">
        <v>50</v>
      </c>
      <c r="E202" s="35" t="s">
        <v>354</v>
      </c>
    </row>
    <row r="203" spans="1:5" ht="12.75" customHeight="1">
      <c r="A203" s="36" t="s">
        <v>51</v>
      </c>
      <c r="E203" s="37" t="s">
        <v>355</v>
      </c>
    </row>
    <row r="204" spans="1:5" ht="216.75" customHeight="1">
      <c r="A204" t="s">
        <v>53</v>
      </c>
      <c r="E204" s="35" t="s">
        <v>329</v>
      </c>
    </row>
    <row r="205" spans="1:9" ht="12.75" customHeight="1">
      <c r="A205" s="6" t="s">
        <v>43</v>
      </c>
      <c r="B205" s="6"/>
      <c r="C205" s="39" t="s">
        <v>35</v>
      </c>
      <c r="D205" s="6"/>
      <c r="E205" s="27" t="s">
        <v>112</v>
      </c>
      <c r="F205" s="6"/>
      <c r="G205" s="6"/>
      <c r="H205" s="6"/>
      <c r="I205" s="40">
        <f>0+I206+I210+I214+I218+I222+I226+I230+I234+I238</f>
      </c>
    </row>
    <row r="206" spans="1:16" ht="12.75" customHeight="1">
      <c r="A206" s="25" t="s">
        <v>45</v>
      </c>
      <c r="B206" s="29" t="s">
        <v>356</v>
      </c>
      <c r="C206" s="29" t="s">
        <v>357</v>
      </c>
      <c r="D206" s="25" t="s">
        <v>47</v>
      </c>
      <c r="E206" s="30" t="s">
        <v>358</v>
      </c>
      <c r="F206" s="31" t="s">
        <v>103</v>
      </c>
      <c r="G206" s="32">
        <v>9.6</v>
      </c>
      <c r="H206" s="33">
        <v>0</v>
      </c>
      <c r="I206" s="32">
        <f>ROUND(ROUND(H206,2)*ROUND(G206,2),2)</f>
      </c>
      <c r="O206">
        <f>(I206*20)/100</f>
      </c>
      <c r="P206" t="s">
        <v>22</v>
      </c>
    </row>
    <row r="207" spans="1:5" ht="12.75" customHeight="1">
      <c r="A207" s="34" t="s">
        <v>50</v>
      </c>
      <c r="E207" s="35" t="s">
        <v>47</v>
      </c>
    </row>
    <row r="208" spans="1:5" ht="25.5" customHeight="1">
      <c r="A208" s="36" t="s">
        <v>51</v>
      </c>
      <c r="E208" s="37" t="s">
        <v>359</v>
      </c>
    </row>
    <row r="209" spans="1:5" ht="102" customHeight="1">
      <c r="A209" t="s">
        <v>53</v>
      </c>
      <c r="E209" s="35" t="s">
        <v>360</v>
      </c>
    </row>
    <row r="210" spans="1:16" ht="12.75" customHeight="1">
      <c r="A210" s="25" t="s">
        <v>45</v>
      </c>
      <c r="B210" s="29" t="s">
        <v>361</v>
      </c>
      <c r="C210" s="29" t="s">
        <v>362</v>
      </c>
      <c r="D210" s="25" t="s">
        <v>47</v>
      </c>
      <c r="E210" s="30" t="s">
        <v>363</v>
      </c>
      <c r="F210" s="31" t="s">
        <v>64</v>
      </c>
      <c r="G210" s="32">
        <v>106.1</v>
      </c>
      <c r="H210" s="33">
        <v>0</v>
      </c>
      <c r="I210" s="32">
        <f>ROUND(ROUND(H210,2)*ROUND(G210,2),2)</f>
      </c>
      <c r="O210">
        <f>(I210*20)/100</f>
      </c>
      <c r="P210" t="s">
        <v>22</v>
      </c>
    </row>
    <row r="211" spans="1:5" ht="25.5" customHeight="1">
      <c r="A211" s="34" t="s">
        <v>50</v>
      </c>
      <c r="E211" s="35" t="s">
        <v>364</v>
      </c>
    </row>
    <row r="212" spans="1:5" ht="63.75" customHeight="1">
      <c r="A212" s="36" t="s">
        <v>51</v>
      </c>
      <c r="E212" s="37" t="s">
        <v>365</v>
      </c>
    </row>
    <row r="213" spans="1:5" ht="89.25" customHeight="1">
      <c r="A213" t="s">
        <v>53</v>
      </c>
      <c r="E213" s="35" t="s">
        <v>366</v>
      </c>
    </row>
    <row r="214" spans="1:16" ht="12.75" customHeight="1">
      <c r="A214" s="25" t="s">
        <v>45</v>
      </c>
      <c r="B214" s="29" t="s">
        <v>367</v>
      </c>
      <c r="C214" s="29" t="s">
        <v>368</v>
      </c>
      <c r="D214" s="25" t="s">
        <v>47</v>
      </c>
      <c r="E214" s="30" t="s">
        <v>369</v>
      </c>
      <c r="F214" s="31" t="s">
        <v>64</v>
      </c>
      <c r="G214" s="32">
        <v>99.36</v>
      </c>
      <c r="H214" s="33">
        <v>0</v>
      </c>
      <c r="I214" s="32">
        <f>ROUND(ROUND(H214,2)*ROUND(G214,2),2)</f>
      </c>
      <c r="O214">
        <f>(I214*20)/100</f>
      </c>
      <c r="P214" t="s">
        <v>22</v>
      </c>
    </row>
    <row r="215" spans="1:5" ht="12.75" customHeight="1">
      <c r="A215" s="34" t="s">
        <v>50</v>
      </c>
      <c r="E215" s="35" t="s">
        <v>370</v>
      </c>
    </row>
    <row r="216" spans="1:5" ht="25.5" customHeight="1">
      <c r="A216" s="36" t="s">
        <v>51</v>
      </c>
      <c r="E216" s="37" t="s">
        <v>371</v>
      </c>
    </row>
    <row r="217" spans="1:5" ht="89.25" customHeight="1">
      <c r="A217" t="s">
        <v>53</v>
      </c>
      <c r="E217" s="35" t="s">
        <v>366</v>
      </c>
    </row>
    <row r="218" spans="1:16" ht="12.75" customHeight="1">
      <c r="A218" s="25" t="s">
        <v>45</v>
      </c>
      <c r="B218" s="29" t="s">
        <v>372</v>
      </c>
      <c r="C218" s="29" t="s">
        <v>373</v>
      </c>
      <c r="D218" s="25" t="s">
        <v>47</v>
      </c>
      <c r="E218" s="30" t="s">
        <v>374</v>
      </c>
      <c r="F218" s="31" t="s">
        <v>64</v>
      </c>
      <c r="G218" s="32">
        <v>362.26</v>
      </c>
      <c r="H218" s="33">
        <v>0</v>
      </c>
      <c r="I218" s="32">
        <f>ROUND(ROUND(H218,2)*ROUND(G218,2),2)</f>
      </c>
      <c r="O218">
        <f>(I218*20)/100</f>
      </c>
      <c r="P218" t="s">
        <v>22</v>
      </c>
    </row>
    <row r="219" spans="1:5" ht="12.75" customHeight="1">
      <c r="A219" s="34" t="s">
        <v>50</v>
      </c>
      <c r="E219" s="35" t="s">
        <v>375</v>
      </c>
    </row>
    <row r="220" spans="1:5" ht="76.5" customHeight="1">
      <c r="A220" s="36" t="s">
        <v>51</v>
      </c>
      <c r="E220" s="37" t="s">
        <v>376</v>
      </c>
    </row>
    <row r="221" spans="1:5" ht="51" customHeight="1">
      <c r="A221" t="s">
        <v>53</v>
      </c>
      <c r="E221" s="35" t="s">
        <v>377</v>
      </c>
    </row>
    <row r="222" spans="1:16" ht="12.75" customHeight="1">
      <c r="A222" s="25" t="s">
        <v>45</v>
      </c>
      <c r="B222" s="29" t="s">
        <v>378</v>
      </c>
      <c r="C222" s="29" t="s">
        <v>379</v>
      </c>
      <c r="D222" s="25" t="s">
        <v>47</v>
      </c>
      <c r="E222" s="30" t="s">
        <v>380</v>
      </c>
      <c r="F222" s="31" t="s">
        <v>64</v>
      </c>
      <c r="G222" s="32">
        <v>14.6</v>
      </c>
      <c r="H222" s="33">
        <v>0</v>
      </c>
      <c r="I222" s="32">
        <f>ROUND(ROUND(H222,2)*ROUND(G222,2),2)</f>
      </c>
      <c r="O222">
        <f>(I222*20)/100</f>
      </c>
      <c r="P222" t="s">
        <v>22</v>
      </c>
    </row>
    <row r="223" spans="1:5" ht="12.75" customHeight="1">
      <c r="A223" s="34" t="s">
        <v>50</v>
      </c>
      <c r="E223" s="35" t="s">
        <v>381</v>
      </c>
    </row>
    <row r="224" spans="1:5" ht="12.75" customHeight="1">
      <c r="A224" s="36" t="s">
        <v>51</v>
      </c>
      <c r="E224" s="37" t="s">
        <v>382</v>
      </c>
    </row>
    <row r="225" spans="1:5" ht="89.25" customHeight="1">
      <c r="A225" t="s">
        <v>53</v>
      </c>
      <c r="E225" s="35" t="s">
        <v>366</v>
      </c>
    </row>
    <row r="226" spans="1:16" ht="12.75" customHeight="1">
      <c r="A226" s="25" t="s">
        <v>45</v>
      </c>
      <c r="B226" s="29" t="s">
        <v>383</v>
      </c>
      <c r="C226" s="29" t="s">
        <v>384</v>
      </c>
      <c r="D226" s="25" t="s">
        <v>47</v>
      </c>
      <c r="E226" s="30" t="s">
        <v>385</v>
      </c>
      <c r="F226" s="31" t="s">
        <v>64</v>
      </c>
      <c r="G226" s="32">
        <v>210.13</v>
      </c>
      <c r="H226" s="33">
        <v>0</v>
      </c>
      <c r="I226" s="32">
        <f>ROUND(ROUND(H226,2)*ROUND(G226,2),2)</f>
      </c>
      <c r="O226">
        <f>(I226*20)/100</f>
      </c>
      <c r="P226" t="s">
        <v>22</v>
      </c>
    </row>
    <row r="227" spans="1:5" ht="12.75" customHeight="1">
      <c r="A227" s="34" t="s">
        <v>50</v>
      </c>
      <c r="E227" s="35" t="s">
        <v>47</v>
      </c>
    </row>
    <row r="228" spans="1:5" ht="38.25" customHeight="1">
      <c r="A228" s="36" t="s">
        <v>51</v>
      </c>
      <c r="E228" s="37" t="s">
        <v>386</v>
      </c>
    </row>
    <row r="229" spans="1:5" ht="89.25" customHeight="1">
      <c r="A229" t="s">
        <v>53</v>
      </c>
      <c r="E229" s="35" t="s">
        <v>387</v>
      </c>
    </row>
    <row r="230" spans="1:16" ht="12.75" customHeight="1">
      <c r="A230" s="25" t="s">
        <v>45</v>
      </c>
      <c r="B230" s="29" t="s">
        <v>388</v>
      </c>
      <c r="C230" s="29" t="s">
        <v>389</v>
      </c>
      <c r="D230" s="25" t="s">
        <v>47</v>
      </c>
      <c r="E230" s="30" t="s">
        <v>390</v>
      </c>
      <c r="F230" s="31" t="s">
        <v>64</v>
      </c>
      <c r="G230" s="32">
        <v>122</v>
      </c>
      <c r="H230" s="33">
        <v>0</v>
      </c>
      <c r="I230" s="32">
        <f>ROUND(ROUND(H230,2)*ROUND(G230,2),2)</f>
      </c>
      <c r="O230">
        <f>(I230*20)/100</f>
      </c>
      <c r="P230" t="s">
        <v>22</v>
      </c>
    </row>
    <row r="231" spans="1:5" ht="12.75" customHeight="1">
      <c r="A231" s="34" t="s">
        <v>50</v>
      </c>
      <c r="E231" s="35" t="s">
        <v>47</v>
      </c>
    </row>
    <row r="232" spans="1:5" ht="51" customHeight="1">
      <c r="A232" s="36" t="s">
        <v>51</v>
      </c>
      <c r="E232" s="37" t="s">
        <v>391</v>
      </c>
    </row>
    <row r="233" spans="1:5" ht="89.25" customHeight="1">
      <c r="A233" t="s">
        <v>53</v>
      </c>
      <c r="E233" s="35" t="s">
        <v>387</v>
      </c>
    </row>
    <row r="234" spans="1:16" ht="12.75" customHeight="1">
      <c r="A234" s="25" t="s">
        <v>45</v>
      </c>
      <c r="B234" s="29" t="s">
        <v>392</v>
      </c>
      <c r="C234" s="29" t="s">
        <v>393</v>
      </c>
      <c r="D234" s="25" t="s">
        <v>47</v>
      </c>
      <c r="E234" s="30" t="s">
        <v>394</v>
      </c>
      <c r="F234" s="31" t="s">
        <v>64</v>
      </c>
      <c r="G234" s="32">
        <v>99.36</v>
      </c>
      <c r="H234" s="33">
        <v>0</v>
      </c>
      <c r="I234" s="32">
        <f>ROUND(ROUND(H234,2)*ROUND(G234,2),2)</f>
      </c>
      <c r="O234">
        <f>(I234*20)/100</f>
      </c>
      <c r="P234" t="s">
        <v>22</v>
      </c>
    </row>
    <row r="235" spans="1:5" ht="12.75" customHeight="1">
      <c r="A235" s="34" t="s">
        <v>50</v>
      </c>
      <c r="E235" s="35" t="s">
        <v>47</v>
      </c>
    </row>
    <row r="236" spans="1:5" ht="25.5" customHeight="1">
      <c r="A236" s="36" t="s">
        <v>51</v>
      </c>
      <c r="E236" s="37" t="s">
        <v>395</v>
      </c>
    </row>
    <row r="237" spans="1:5" ht="89.25" customHeight="1">
      <c r="A237" t="s">
        <v>53</v>
      </c>
      <c r="E237" s="35" t="s">
        <v>387</v>
      </c>
    </row>
    <row r="238" spans="1:16" ht="12.75" customHeight="1">
      <c r="A238" s="25" t="s">
        <v>45</v>
      </c>
      <c r="B238" s="29" t="s">
        <v>396</v>
      </c>
      <c r="C238" s="29" t="s">
        <v>397</v>
      </c>
      <c r="D238" s="25" t="s">
        <v>47</v>
      </c>
      <c r="E238" s="30" t="s">
        <v>398</v>
      </c>
      <c r="F238" s="31" t="s">
        <v>64</v>
      </c>
      <c r="G238" s="32">
        <v>30.13</v>
      </c>
      <c r="H238" s="33">
        <v>0</v>
      </c>
      <c r="I238" s="32">
        <f>ROUND(ROUND(H238,2)*ROUND(G238,2),2)</f>
      </c>
      <c r="O238">
        <f>(I238*20)/100</f>
      </c>
      <c r="P238" t="s">
        <v>22</v>
      </c>
    </row>
    <row r="239" spans="1:5" ht="12.75" customHeight="1">
      <c r="A239" s="34" t="s">
        <v>50</v>
      </c>
      <c r="E239" s="35" t="s">
        <v>47</v>
      </c>
    </row>
    <row r="240" spans="1:5" ht="25.5" customHeight="1">
      <c r="A240" s="36" t="s">
        <v>51</v>
      </c>
      <c r="E240" s="37" t="s">
        <v>399</v>
      </c>
    </row>
    <row r="241" spans="1:5" ht="89.25" customHeight="1">
      <c r="A241" t="s">
        <v>53</v>
      </c>
      <c r="E241" s="35" t="s">
        <v>387</v>
      </c>
    </row>
    <row r="242" spans="1:9" ht="12.75" customHeight="1">
      <c r="A242" s="6" t="s">
        <v>43</v>
      </c>
      <c r="B242" s="6"/>
      <c r="C242" s="39" t="s">
        <v>76</v>
      </c>
      <c r="D242" s="6"/>
      <c r="E242" s="27" t="s">
        <v>400</v>
      </c>
      <c r="F242" s="6"/>
      <c r="G242" s="6"/>
      <c r="H242" s="6"/>
      <c r="I242" s="40">
        <f>0+I243+I247+I251+I255+I259+I263</f>
      </c>
    </row>
    <row r="243" spans="1:16" ht="12.75" customHeight="1">
      <c r="A243" s="25" t="s">
        <v>45</v>
      </c>
      <c r="B243" s="29" t="s">
        <v>401</v>
      </c>
      <c r="C243" s="29" t="s">
        <v>402</v>
      </c>
      <c r="D243" s="25" t="s">
        <v>47</v>
      </c>
      <c r="E243" s="30" t="s">
        <v>403</v>
      </c>
      <c r="F243" s="31" t="s">
        <v>64</v>
      </c>
      <c r="G243" s="32">
        <v>22.77</v>
      </c>
      <c r="H243" s="33">
        <v>0</v>
      </c>
      <c r="I243" s="32">
        <f>ROUND(ROUND(H243,2)*ROUND(G243,2),2)</f>
      </c>
      <c r="O243">
        <f>(I243*20)/100</f>
      </c>
      <c r="P243" t="s">
        <v>22</v>
      </c>
    </row>
    <row r="244" spans="1:5" ht="12.75" customHeight="1">
      <c r="A244" s="34" t="s">
        <v>50</v>
      </c>
      <c r="E244" s="35" t="s">
        <v>404</v>
      </c>
    </row>
    <row r="245" spans="1:5" ht="12.75" customHeight="1">
      <c r="A245" s="36" t="s">
        <v>51</v>
      </c>
      <c r="E245" s="37" t="s">
        <v>405</v>
      </c>
    </row>
    <row r="246" spans="1:5" ht="165.75" customHeight="1">
      <c r="A246" t="s">
        <v>53</v>
      </c>
      <c r="E246" s="35" t="s">
        <v>406</v>
      </c>
    </row>
    <row r="247" spans="1:16" ht="12.75" customHeight="1">
      <c r="A247" s="25" t="s">
        <v>45</v>
      </c>
      <c r="B247" s="29" t="s">
        <v>407</v>
      </c>
      <c r="C247" s="29" t="s">
        <v>408</v>
      </c>
      <c r="D247" s="25" t="s">
        <v>47</v>
      </c>
      <c r="E247" s="30" t="s">
        <v>409</v>
      </c>
      <c r="F247" s="31" t="s">
        <v>64</v>
      </c>
      <c r="G247" s="32">
        <v>38</v>
      </c>
      <c r="H247" s="33">
        <v>0</v>
      </c>
      <c r="I247" s="32">
        <f>ROUND(ROUND(H247,2)*ROUND(G247,2),2)</f>
      </c>
      <c r="O247">
        <f>(I247*20)/100</f>
      </c>
      <c r="P247" t="s">
        <v>22</v>
      </c>
    </row>
    <row r="248" spans="1:5" ht="12.75" customHeight="1">
      <c r="A248" s="34" t="s">
        <v>50</v>
      </c>
      <c r="E248" s="35" t="s">
        <v>47</v>
      </c>
    </row>
    <row r="249" spans="1:5" ht="12.75" customHeight="1">
      <c r="A249" s="36" t="s">
        <v>51</v>
      </c>
      <c r="E249" s="37" t="s">
        <v>410</v>
      </c>
    </row>
    <row r="250" spans="1:5" ht="153" customHeight="1">
      <c r="A250" t="s">
        <v>53</v>
      </c>
      <c r="E250" s="35" t="s">
        <v>411</v>
      </c>
    </row>
    <row r="251" spans="1:16" ht="12.75" customHeight="1">
      <c r="A251" s="25" t="s">
        <v>45</v>
      </c>
      <c r="B251" s="29" t="s">
        <v>412</v>
      </c>
      <c r="C251" s="29" t="s">
        <v>413</v>
      </c>
      <c r="D251" s="25" t="s">
        <v>47</v>
      </c>
      <c r="E251" s="30" t="s">
        <v>414</v>
      </c>
      <c r="F251" s="31" t="s">
        <v>64</v>
      </c>
      <c r="G251" s="32">
        <v>6.5</v>
      </c>
      <c r="H251" s="33">
        <v>0</v>
      </c>
      <c r="I251" s="32">
        <f>ROUND(ROUND(H251,2)*ROUND(G251,2),2)</f>
      </c>
      <c r="O251">
        <f>(I251*20)/100</f>
      </c>
      <c r="P251" t="s">
        <v>22</v>
      </c>
    </row>
    <row r="252" spans="1:5" ht="12.75" customHeight="1">
      <c r="A252" s="34" t="s">
        <v>50</v>
      </c>
      <c r="E252" s="35" t="s">
        <v>415</v>
      </c>
    </row>
    <row r="253" spans="1:5" ht="12.75" customHeight="1">
      <c r="A253" s="36" t="s">
        <v>51</v>
      </c>
      <c r="E253" s="37" t="s">
        <v>416</v>
      </c>
    </row>
    <row r="254" spans="1:5" ht="165.75" customHeight="1">
      <c r="A254" t="s">
        <v>53</v>
      </c>
      <c r="E254" s="35" t="s">
        <v>406</v>
      </c>
    </row>
    <row r="255" spans="1:16" ht="12.75" customHeight="1">
      <c r="A255" s="25" t="s">
        <v>45</v>
      </c>
      <c r="B255" s="29" t="s">
        <v>417</v>
      </c>
      <c r="C255" s="29" t="s">
        <v>418</v>
      </c>
      <c r="D255" s="25" t="s">
        <v>47</v>
      </c>
      <c r="E255" s="30" t="s">
        <v>419</v>
      </c>
      <c r="F255" s="31" t="s">
        <v>64</v>
      </c>
      <c r="G255" s="32">
        <v>22.77</v>
      </c>
      <c r="H255" s="33">
        <v>0</v>
      </c>
      <c r="I255" s="32">
        <f>ROUND(ROUND(H255,2)*ROUND(G255,2),2)</f>
      </c>
      <c r="O255">
        <f>(I255*20)/100</f>
      </c>
      <c r="P255" t="s">
        <v>22</v>
      </c>
    </row>
    <row r="256" spans="1:5" ht="12.75" customHeight="1">
      <c r="A256" s="34" t="s">
        <v>50</v>
      </c>
      <c r="E256" s="35" t="s">
        <v>420</v>
      </c>
    </row>
    <row r="257" spans="1:5" ht="12.75" customHeight="1">
      <c r="A257" s="36" t="s">
        <v>51</v>
      </c>
      <c r="E257" s="37" t="s">
        <v>421</v>
      </c>
    </row>
    <row r="258" spans="1:5" ht="165.75" customHeight="1">
      <c r="A258" t="s">
        <v>53</v>
      </c>
      <c r="E258" s="35" t="s">
        <v>406</v>
      </c>
    </row>
    <row r="259" spans="1:16" ht="12.75" customHeight="1">
      <c r="A259" s="25" t="s">
        <v>45</v>
      </c>
      <c r="B259" s="29" t="s">
        <v>422</v>
      </c>
      <c r="C259" s="29" t="s">
        <v>423</v>
      </c>
      <c r="D259" s="25" t="s">
        <v>47</v>
      </c>
      <c r="E259" s="30" t="s">
        <v>424</v>
      </c>
      <c r="F259" s="31" t="s">
        <v>64</v>
      </c>
      <c r="G259" s="32">
        <v>5.71</v>
      </c>
      <c r="H259" s="33">
        <v>0</v>
      </c>
      <c r="I259" s="32">
        <f>ROUND(ROUND(H259,2)*ROUND(G259,2),2)</f>
      </c>
      <c r="O259">
        <f>(I259*20)/100</f>
      </c>
      <c r="P259" t="s">
        <v>22</v>
      </c>
    </row>
    <row r="260" spans="1:5" ht="12.75" customHeight="1">
      <c r="A260" s="34" t="s">
        <v>50</v>
      </c>
      <c r="E260" s="35" t="s">
        <v>425</v>
      </c>
    </row>
    <row r="261" spans="1:5" ht="12.75" customHeight="1">
      <c r="A261" s="36" t="s">
        <v>51</v>
      </c>
      <c r="E261" s="37" t="s">
        <v>426</v>
      </c>
    </row>
    <row r="262" spans="1:5" ht="12.75" customHeight="1">
      <c r="A262" t="s">
        <v>53</v>
      </c>
      <c r="E262" s="35" t="s">
        <v>427</v>
      </c>
    </row>
    <row r="263" spans="1:16" ht="12.75" customHeight="1">
      <c r="A263" s="25" t="s">
        <v>45</v>
      </c>
      <c r="B263" s="29" t="s">
        <v>428</v>
      </c>
      <c r="C263" s="29" t="s">
        <v>429</v>
      </c>
      <c r="D263" s="25" t="s">
        <v>47</v>
      </c>
      <c r="E263" s="30" t="s">
        <v>430</v>
      </c>
      <c r="F263" s="31" t="s">
        <v>64</v>
      </c>
      <c r="G263" s="32">
        <v>5.76</v>
      </c>
      <c r="H263" s="33">
        <v>0</v>
      </c>
      <c r="I263" s="32">
        <f>ROUND(ROUND(H263,2)*ROUND(G263,2),2)</f>
      </c>
      <c r="O263">
        <f>(I263*20)/100</f>
      </c>
      <c r="P263" t="s">
        <v>22</v>
      </c>
    </row>
    <row r="264" spans="1:5" ht="25.5" customHeight="1">
      <c r="A264" s="34" t="s">
        <v>50</v>
      </c>
      <c r="E264" s="35" t="s">
        <v>431</v>
      </c>
    </row>
    <row r="265" spans="1:5" ht="12.75" customHeight="1">
      <c r="A265" s="36" t="s">
        <v>51</v>
      </c>
      <c r="E265" s="37" t="s">
        <v>432</v>
      </c>
    </row>
    <row r="266" spans="1:5" ht="12.75" customHeight="1">
      <c r="A266" t="s">
        <v>53</v>
      </c>
      <c r="E266" s="35" t="s">
        <v>427</v>
      </c>
    </row>
    <row r="267" spans="1:9" ht="12.75" customHeight="1">
      <c r="A267" s="6" t="s">
        <v>43</v>
      </c>
      <c r="B267" s="6"/>
      <c r="C267" s="39" t="s">
        <v>80</v>
      </c>
      <c r="D267" s="6"/>
      <c r="E267" s="27" t="s">
        <v>433</v>
      </c>
      <c r="F267" s="6"/>
      <c r="G267" s="6"/>
      <c r="H267" s="6"/>
      <c r="I267" s="40">
        <f>0+I268</f>
      </c>
    </row>
    <row r="268" spans="1:16" ht="12.75" customHeight="1">
      <c r="A268" s="25" t="s">
        <v>45</v>
      </c>
      <c r="B268" s="29" t="s">
        <v>434</v>
      </c>
      <c r="C268" s="29" t="s">
        <v>435</v>
      </c>
      <c r="D268" s="25" t="s">
        <v>47</v>
      </c>
      <c r="E268" s="30" t="s">
        <v>436</v>
      </c>
      <c r="F268" s="31" t="s">
        <v>157</v>
      </c>
      <c r="G268" s="32">
        <v>17</v>
      </c>
      <c r="H268" s="33">
        <v>0</v>
      </c>
      <c r="I268" s="32">
        <f>ROUND(ROUND(H268,2)*ROUND(G268,2),2)</f>
      </c>
      <c r="O268">
        <f>(I268*20)/100</f>
      </c>
      <c r="P268" t="s">
        <v>22</v>
      </c>
    </row>
    <row r="269" spans="1:5" ht="12.75" customHeight="1">
      <c r="A269" s="34" t="s">
        <v>50</v>
      </c>
      <c r="E269" s="35" t="s">
        <v>47</v>
      </c>
    </row>
    <row r="270" spans="1:5" ht="25.5" customHeight="1">
      <c r="A270" s="36" t="s">
        <v>51</v>
      </c>
      <c r="E270" s="37" t="s">
        <v>437</v>
      </c>
    </row>
    <row r="271" spans="1:5" ht="153" customHeight="1">
      <c r="A271" t="s">
        <v>53</v>
      </c>
      <c r="E271" s="35" t="s">
        <v>438</v>
      </c>
    </row>
    <row r="272" spans="1:9" ht="12.75" customHeight="1">
      <c r="A272" s="6" t="s">
        <v>43</v>
      </c>
      <c r="B272" s="6"/>
      <c r="C272" s="39" t="s">
        <v>40</v>
      </c>
      <c r="D272" s="6"/>
      <c r="E272" s="27" t="s">
        <v>117</v>
      </c>
      <c r="F272" s="6"/>
      <c r="G272" s="6"/>
      <c r="H272" s="6"/>
      <c r="I272" s="40">
        <f>0+I273+I277+I281+I285+I289+I293+I297+I301+I305+I309+I313+I317+I321</f>
      </c>
    </row>
    <row r="273" spans="1:16" ht="12.75" customHeight="1">
      <c r="A273" s="25" t="s">
        <v>45</v>
      </c>
      <c r="B273" s="29" t="s">
        <v>439</v>
      </c>
      <c r="C273" s="29" t="s">
        <v>440</v>
      </c>
      <c r="D273" s="25" t="s">
        <v>47</v>
      </c>
      <c r="E273" s="30" t="s">
        <v>441</v>
      </c>
      <c r="F273" s="31" t="s">
        <v>157</v>
      </c>
      <c r="G273" s="32">
        <v>12</v>
      </c>
      <c r="H273" s="33">
        <v>0</v>
      </c>
      <c r="I273" s="32">
        <f>ROUND(ROUND(H273,2)*ROUND(G273,2),2)</f>
      </c>
      <c r="O273">
        <f>(I273*20)/100</f>
      </c>
      <c r="P273" t="s">
        <v>22</v>
      </c>
    </row>
    <row r="274" spans="1:5" ht="12.75" customHeight="1">
      <c r="A274" s="34" t="s">
        <v>50</v>
      </c>
      <c r="E274" s="35" t="s">
        <v>442</v>
      </c>
    </row>
    <row r="275" spans="1:5" ht="12.75" customHeight="1">
      <c r="A275" s="36" t="s">
        <v>51</v>
      </c>
      <c r="E275" s="37" t="s">
        <v>443</v>
      </c>
    </row>
    <row r="276" spans="1:5" ht="38.25" customHeight="1">
      <c r="A276" t="s">
        <v>53</v>
      </c>
      <c r="E276" s="35" t="s">
        <v>444</v>
      </c>
    </row>
    <row r="277" spans="1:16" ht="12.75" customHeight="1">
      <c r="A277" s="25" t="s">
        <v>45</v>
      </c>
      <c r="B277" s="29" t="s">
        <v>445</v>
      </c>
      <c r="C277" s="29" t="s">
        <v>446</v>
      </c>
      <c r="D277" s="25" t="s">
        <v>47</v>
      </c>
      <c r="E277" s="30" t="s">
        <v>447</v>
      </c>
      <c r="F277" s="31" t="s">
        <v>157</v>
      </c>
      <c r="G277" s="32">
        <v>84</v>
      </c>
      <c r="H277" s="33">
        <v>0</v>
      </c>
      <c r="I277" s="32">
        <f>ROUND(ROUND(H277,2)*ROUND(G277,2),2)</f>
      </c>
      <c r="O277">
        <f>(I277*20)/100</f>
      </c>
      <c r="P277" t="s">
        <v>22</v>
      </c>
    </row>
    <row r="278" spans="1:5" ht="12.75" customHeight="1">
      <c r="A278" s="34" t="s">
        <v>50</v>
      </c>
      <c r="E278" s="35" t="s">
        <v>448</v>
      </c>
    </row>
    <row r="279" spans="1:5" ht="12.75" customHeight="1">
      <c r="A279" s="36" t="s">
        <v>51</v>
      </c>
      <c r="E279" s="37" t="s">
        <v>449</v>
      </c>
    </row>
    <row r="280" spans="1:5" ht="89.25" customHeight="1">
      <c r="A280" t="s">
        <v>53</v>
      </c>
      <c r="E280" s="35" t="s">
        <v>450</v>
      </c>
    </row>
    <row r="281" spans="1:16" ht="12.75" customHeight="1">
      <c r="A281" s="25" t="s">
        <v>45</v>
      </c>
      <c r="B281" s="29" t="s">
        <v>451</v>
      </c>
      <c r="C281" s="29" t="s">
        <v>452</v>
      </c>
      <c r="D281" s="25" t="s">
        <v>47</v>
      </c>
      <c r="E281" s="30" t="s">
        <v>453</v>
      </c>
      <c r="F281" s="31" t="s">
        <v>157</v>
      </c>
      <c r="G281" s="32">
        <v>24</v>
      </c>
      <c r="H281" s="33">
        <v>0</v>
      </c>
      <c r="I281" s="32">
        <f>ROUND(ROUND(H281,2)*ROUND(G281,2),2)</f>
      </c>
      <c r="O281">
        <f>(I281*20)/100</f>
      </c>
      <c r="P281" t="s">
        <v>22</v>
      </c>
    </row>
    <row r="282" spans="1:5" ht="38.25" customHeight="1">
      <c r="A282" s="34" t="s">
        <v>50</v>
      </c>
      <c r="E282" s="35" t="s">
        <v>454</v>
      </c>
    </row>
    <row r="283" spans="1:5" ht="12.75" customHeight="1">
      <c r="A283" s="36" t="s">
        <v>51</v>
      </c>
      <c r="E283" s="37" t="s">
        <v>455</v>
      </c>
    </row>
    <row r="284" spans="1:5" ht="76.5" customHeight="1">
      <c r="A284" t="s">
        <v>53</v>
      </c>
      <c r="E284" s="35" t="s">
        <v>456</v>
      </c>
    </row>
    <row r="285" spans="1:16" ht="12.75" customHeight="1">
      <c r="A285" s="25" t="s">
        <v>45</v>
      </c>
      <c r="B285" s="29" t="s">
        <v>457</v>
      </c>
      <c r="C285" s="29" t="s">
        <v>458</v>
      </c>
      <c r="D285" s="25" t="s">
        <v>47</v>
      </c>
      <c r="E285" s="30" t="s">
        <v>459</v>
      </c>
      <c r="F285" s="31" t="s">
        <v>79</v>
      </c>
      <c r="G285" s="32">
        <v>2</v>
      </c>
      <c r="H285" s="33">
        <v>0</v>
      </c>
      <c r="I285" s="32">
        <f>ROUND(ROUND(H285,2)*ROUND(G285,2),2)</f>
      </c>
      <c r="O285">
        <f>(I285*20)/100</f>
      </c>
      <c r="P285" t="s">
        <v>22</v>
      </c>
    </row>
    <row r="286" spans="1:5" ht="12.75" customHeight="1">
      <c r="A286" s="34" t="s">
        <v>50</v>
      </c>
      <c r="E286" s="35" t="s">
        <v>460</v>
      </c>
    </row>
    <row r="287" spans="1:5" ht="12.75" customHeight="1">
      <c r="A287" s="36" t="s">
        <v>51</v>
      </c>
      <c r="E287" s="37" t="s">
        <v>461</v>
      </c>
    </row>
    <row r="288" spans="1:5" ht="12.75" customHeight="1">
      <c r="A288" t="s">
        <v>53</v>
      </c>
      <c r="E288" s="35" t="s">
        <v>47</v>
      </c>
    </row>
    <row r="289" spans="1:16" ht="12.75" customHeight="1">
      <c r="A289" s="25" t="s">
        <v>45</v>
      </c>
      <c r="B289" s="29" t="s">
        <v>462</v>
      </c>
      <c r="C289" s="29" t="s">
        <v>463</v>
      </c>
      <c r="D289" s="25" t="s">
        <v>47</v>
      </c>
      <c r="E289" s="30" t="s">
        <v>464</v>
      </c>
      <c r="F289" s="31" t="s">
        <v>157</v>
      </c>
      <c r="G289" s="32">
        <v>34.6</v>
      </c>
      <c r="H289" s="33">
        <v>0</v>
      </c>
      <c r="I289" s="32">
        <f>ROUND(ROUND(H289,2)*ROUND(G289,2),2)</f>
      </c>
      <c r="O289">
        <f>(I289*20)/100</f>
      </c>
      <c r="P289" t="s">
        <v>22</v>
      </c>
    </row>
    <row r="290" spans="1:5" ht="12.75" customHeight="1">
      <c r="A290" s="34" t="s">
        <v>50</v>
      </c>
      <c r="E290" s="35" t="s">
        <v>465</v>
      </c>
    </row>
    <row r="291" spans="1:5" ht="12.75" customHeight="1">
      <c r="A291" s="36" t="s">
        <v>51</v>
      </c>
      <c r="E291" s="37" t="s">
        <v>466</v>
      </c>
    </row>
    <row r="292" spans="1:5" ht="38.25" customHeight="1">
      <c r="A292" t="s">
        <v>53</v>
      </c>
      <c r="E292" s="35" t="s">
        <v>467</v>
      </c>
    </row>
    <row r="293" spans="1:16" ht="12.75" customHeight="1">
      <c r="A293" s="25" t="s">
        <v>45</v>
      </c>
      <c r="B293" s="29" t="s">
        <v>468</v>
      </c>
      <c r="C293" s="29" t="s">
        <v>469</v>
      </c>
      <c r="D293" s="25" t="s">
        <v>47</v>
      </c>
      <c r="E293" s="30" t="s">
        <v>470</v>
      </c>
      <c r="F293" s="31" t="s">
        <v>157</v>
      </c>
      <c r="G293" s="32">
        <v>10</v>
      </c>
      <c r="H293" s="33">
        <v>0</v>
      </c>
      <c r="I293" s="32">
        <f>ROUND(ROUND(H293,2)*ROUND(G293,2),2)</f>
      </c>
      <c r="O293">
        <f>(I293*20)/100</f>
      </c>
      <c r="P293" t="s">
        <v>22</v>
      </c>
    </row>
    <row r="294" spans="1:5" ht="25.5" customHeight="1">
      <c r="A294" s="34" t="s">
        <v>50</v>
      </c>
      <c r="E294" s="35" t="s">
        <v>471</v>
      </c>
    </row>
    <row r="295" spans="1:5" ht="12.75" customHeight="1">
      <c r="A295" s="36" t="s">
        <v>51</v>
      </c>
      <c r="E295" s="37" t="s">
        <v>472</v>
      </c>
    </row>
    <row r="296" spans="1:5" ht="38.25" customHeight="1">
      <c r="A296" t="s">
        <v>53</v>
      </c>
      <c r="E296" s="35" t="s">
        <v>467</v>
      </c>
    </row>
    <row r="297" spans="1:16" ht="12.75" customHeight="1">
      <c r="A297" s="25" t="s">
        <v>45</v>
      </c>
      <c r="B297" s="29" t="s">
        <v>473</v>
      </c>
      <c r="C297" s="29" t="s">
        <v>474</v>
      </c>
      <c r="D297" s="25" t="s">
        <v>47</v>
      </c>
      <c r="E297" s="30" t="s">
        <v>475</v>
      </c>
      <c r="F297" s="31" t="s">
        <v>157</v>
      </c>
      <c r="G297" s="32">
        <v>83.1</v>
      </c>
      <c r="H297" s="33">
        <v>0</v>
      </c>
      <c r="I297" s="32">
        <f>ROUND(ROUND(H297,2)*ROUND(G297,2),2)</f>
      </c>
      <c r="O297">
        <f>(I297*20)/100</f>
      </c>
      <c r="P297" t="s">
        <v>22</v>
      </c>
    </row>
    <row r="298" spans="1:5" ht="12.75" customHeight="1">
      <c r="A298" s="34" t="s">
        <v>50</v>
      </c>
      <c r="E298" s="35" t="s">
        <v>47</v>
      </c>
    </row>
    <row r="299" spans="1:5" ht="51" customHeight="1">
      <c r="A299" s="36" t="s">
        <v>51</v>
      </c>
      <c r="E299" s="37" t="s">
        <v>476</v>
      </c>
    </row>
    <row r="300" spans="1:5" ht="25.5" customHeight="1">
      <c r="A300" t="s">
        <v>53</v>
      </c>
      <c r="E300" s="35" t="s">
        <v>477</v>
      </c>
    </row>
    <row r="301" spans="1:16" ht="12.75" customHeight="1">
      <c r="A301" s="25" t="s">
        <v>45</v>
      </c>
      <c r="B301" s="29" t="s">
        <v>478</v>
      </c>
      <c r="C301" s="29" t="s">
        <v>479</v>
      </c>
      <c r="D301" s="25" t="s">
        <v>47</v>
      </c>
      <c r="E301" s="30" t="s">
        <v>480</v>
      </c>
      <c r="F301" s="31" t="s">
        <v>64</v>
      </c>
      <c r="G301" s="32">
        <v>14.41</v>
      </c>
      <c r="H301" s="33">
        <v>0</v>
      </c>
      <c r="I301" s="32">
        <f>ROUND(ROUND(H301,2)*ROUND(G301,2),2)</f>
      </c>
      <c r="O301">
        <f>(I301*20)/100</f>
      </c>
      <c r="P301" t="s">
        <v>22</v>
      </c>
    </row>
    <row r="302" spans="1:5" ht="38.25" customHeight="1">
      <c r="A302" s="34" t="s">
        <v>50</v>
      </c>
      <c r="E302" s="35" t="s">
        <v>481</v>
      </c>
    </row>
    <row r="303" spans="1:5" ht="12.75" customHeight="1">
      <c r="A303" s="36" t="s">
        <v>51</v>
      </c>
      <c r="E303" s="37" t="s">
        <v>482</v>
      </c>
    </row>
    <row r="304" spans="1:5" ht="12.75" customHeight="1">
      <c r="A304" t="s">
        <v>53</v>
      </c>
      <c r="E304" s="35" t="s">
        <v>47</v>
      </c>
    </row>
    <row r="305" spans="1:16" ht="12.75" customHeight="1">
      <c r="A305" s="25" t="s">
        <v>45</v>
      </c>
      <c r="B305" s="29" t="s">
        <v>483</v>
      </c>
      <c r="C305" s="29" t="s">
        <v>484</v>
      </c>
      <c r="D305" s="25" t="s">
        <v>47</v>
      </c>
      <c r="E305" s="30" t="s">
        <v>485</v>
      </c>
      <c r="F305" s="31" t="s">
        <v>79</v>
      </c>
      <c r="G305" s="32">
        <v>4</v>
      </c>
      <c r="H305" s="33">
        <v>0</v>
      </c>
      <c r="I305" s="32">
        <f>ROUND(ROUND(H305,2)*ROUND(G305,2),2)</f>
      </c>
      <c r="O305">
        <f>(I305*20)/100</f>
      </c>
      <c r="P305" t="s">
        <v>22</v>
      </c>
    </row>
    <row r="306" spans="1:5" ht="12.75" customHeight="1">
      <c r="A306" s="34" t="s">
        <v>50</v>
      </c>
      <c r="E306" s="35" t="s">
        <v>486</v>
      </c>
    </row>
    <row r="307" spans="1:5" ht="12.75" customHeight="1">
      <c r="A307" s="36" t="s">
        <v>51</v>
      </c>
      <c r="E307" s="37" t="s">
        <v>487</v>
      </c>
    </row>
    <row r="308" spans="1:5" ht="12.75" customHeight="1">
      <c r="A308" t="s">
        <v>53</v>
      </c>
      <c r="E308" s="35" t="s">
        <v>488</v>
      </c>
    </row>
    <row r="309" spans="1:16" ht="12.75" customHeight="1">
      <c r="A309" s="25" t="s">
        <v>45</v>
      </c>
      <c r="B309" s="29" t="s">
        <v>489</v>
      </c>
      <c r="C309" s="29" t="s">
        <v>490</v>
      </c>
      <c r="D309" s="25" t="s">
        <v>47</v>
      </c>
      <c r="E309" s="30" t="s">
        <v>491</v>
      </c>
      <c r="F309" s="31" t="s">
        <v>103</v>
      </c>
      <c r="G309" s="32">
        <v>54</v>
      </c>
      <c r="H309" s="33">
        <v>0</v>
      </c>
      <c r="I309" s="32">
        <f>ROUND(ROUND(H309,2)*ROUND(G309,2),2)</f>
      </c>
      <c r="O309">
        <f>(I309*20)/100</f>
      </c>
      <c r="P309" t="s">
        <v>22</v>
      </c>
    </row>
    <row r="310" spans="1:5" ht="12.75" customHeight="1">
      <c r="A310" s="34" t="s">
        <v>50</v>
      </c>
      <c r="E310" s="35" t="s">
        <v>492</v>
      </c>
    </row>
    <row r="311" spans="1:5" ht="63.75" customHeight="1">
      <c r="A311" s="36" t="s">
        <v>51</v>
      </c>
      <c r="E311" s="37" t="s">
        <v>493</v>
      </c>
    </row>
    <row r="312" spans="1:5" ht="63.75" customHeight="1">
      <c r="A312" t="s">
        <v>53</v>
      </c>
      <c r="E312" s="35" t="s">
        <v>494</v>
      </c>
    </row>
    <row r="313" spans="1:16" ht="12.75" customHeight="1">
      <c r="A313" s="25" t="s">
        <v>45</v>
      </c>
      <c r="B313" s="29" t="s">
        <v>495</v>
      </c>
      <c r="C313" s="29" t="s">
        <v>496</v>
      </c>
      <c r="D313" s="25" t="s">
        <v>47</v>
      </c>
      <c r="E313" s="30" t="s">
        <v>497</v>
      </c>
      <c r="F313" s="31" t="s">
        <v>103</v>
      </c>
      <c r="G313" s="32">
        <v>0.43</v>
      </c>
      <c r="H313" s="33">
        <v>0</v>
      </c>
      <c r="I313" s="32">
        <f>ROUND(ROUND(H313,2)*ROUND(G313,2),2)</f>
      </c>
      <c r="O313">
        <f>(I313*20)/100</f>
      </c>
      <c r="P313" t="s">
        <v>22</v>
      </c>
    </row>
    <row r="314" spans="1:5" ht="12.75" customHeight="1">
      <c r="A314" s="34" t="s">
        <v>50</v>
      </c>
      <c r="E314" s="35" t="s">
        <v>498</v>
      </c>
    </row>
    <row r="315" spans="1:5" ht="12.75" customHeight="1">
      <c r="A315" s="36" t="s">
        <v>51</v>
      </c>
      <c r="E315" s="37" t="s">
        <v>499</v>
      </c>
    </row>
    <row r="316" spans="1:5" ht="25.5" customHeight="1">
      <c r="A316" t="s">
        <v>53</v>
      </c>
      <c r="E316" s="35" t="s">
        <v>500</v>
      </c>
    </row>
    <row r="317" spans="1:16" ht="12.75" customHeight="1">
      <c r="A317" s="25" t="s">
        <v>45</v>
      </c>
      <c r="B317" s="29" t="s">
        <v>501</v>
      </c>
      <c r="C317" s="29" t="s">
        <v>502</v>
      </c>
      <c r="D317" s="25" t="s">
        <v>47</v>
      </c>
      <c r="E317" s="30" t="s">
        <v>503</v>
      </c>
      <c r="F317" s="31" t="s">
        <v>103</v>
      </c>
      <c r="G317" s="32">
        <v>9.49</v>
      </c>
      <c r="H317" s="33">
        <v>0</v>
      </c>
      <c r="I317" s="32">
        <f>ROUND(ROUND(H317,2)*ROUND(G317,2),2)</f>
      </c>
      <c r="O317">
        <f>(I317*20)/100</f>
      </c>
      <c r="P317" t="s">
        <v>22</v>
      </c>
    </row>
    <row r="318" spans="1:5" ht="12.75" customHeight="1">
      <c r="A318" s="34" t="s">
        <v>50</v>
      </c>
      <c r="E318" s="35" t="s">
        <v>498</v>
      </c>
    </row>
    <row r="319" spans="1:5" ht="51" customHeight="1">
      <c r="A319" s="36" t="s">
        <v>51</v>
      </c>
      <c r="E319" s="37" t="s">
        <v>504</v>
      </c>
    </row>
    <row r="320" spans="1:5" ht="25.5" customHeight="1">
      <c r="A320" t="s">
        <v>53</v>
      </c>
      <c r="E320" s="35" t="s">
        <v>500</v>
      </c>
    </row>
    <row r="321" spans="1:16" ht="12.75" customHeight="1">
      <c r="A321" s="25" t="s">
        <v>45</v>
      </c>
      <c r="B321" s="29" t="s">
        <v>505</v>
      </c>
      <c r="C321" s="29" t="s">
        <v>506</v>
      </c>
      <c r="D321" s="25" t="s">
        <v>47</v>
      </c>
      <c r="E321" s="30" t="s">
        <v>507</v>
      </c>
      <c r="F321" s="31" t="s">
        <v>64</v>
      </c>
      <c r="G321" s="32">
        <v>26.4</v>
      </c>
      <c r="H321" s="33">
        <v>0</v>
      </c>
      <c r="I321" s="32">
        <f>ROUND(ROUND(H321,2)*ROUND(G321,2),2)</f>
      </c>
      <c r="O321">
        <f>(I321*20)/100</f>
      </c>
      <c r="P321" t="s">
        <v>22</v>
      </c>
    </row>
    <row r="322" spans="1:5" ht="12.75" customHeight="1">
      <c r="A322" s="34" t="s">
        <v>50</v>
      </c>
      <c r="E322" s="35" t="s">
        <v>104</v>
      </c>
    </row>
    <row r="323" spans="1:5" ht="12.75" customHeight="1">
      <c r="A323" s="36" t="s">
        <v>51</v>
      </c>
      <c r="E323" s="37" t="s">
        <v>508</v>
      </c>
    </row>
    <row r="324" spans="1:5" ht="25.5" customHeight="1">
      <c r="A324" t="s">
        <v>53</v>
      </c>
      <c r="E324" s="35" t="s">
        <v>509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