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activeTab="0"/>
  </bookViews>
  <sheets>
    <sheet name="Rekapitulace stavby" sheetId="1" r:id="rId1"/>
    <sheet name="01 - Vedlejší a ostatní n..." sheetId="2" r:id="rId2"/>
    <sheet name="02 - Dopravně inženýrské ..." sheetId="3" r:id="rId3"/>
    <sheet name="03 - Oprava opěrné zdi" sheetId="4" r:id="rId4"/>
    <sheet name="Pokyny pro vyplnění" sheetId="5" r:id="rId5"/>
  </sheets>
  <definedNames>
    <definedName name="_xlnm._FilterDatabase" localSheetId="1" hidden="1">'01 - Vedlejší a ostatní n...'!$C$78:$K$78</definedName>
    <definedName name="_xlnm._FilterDatabase" localSheetId="2" hidden="1">'02 - Dopravně inženýrské ...'!$C$77:$K$77</definedName>
    <definedName name="_xlnm._FilterDatabase" localSheetId="3" hidden="1">'03 - Oprava opěrné zdi'!$C$86:$K$86</definedName>
    <definedName name="_xlnm.Print_Titles" localSheetId="1">'01 - Vedlejší a ostatní n...'!$78:$78</definedName>
    <definedName name="_xlnm.Print_Titles" localSheetId="2">'02 - Dopravně inženýrské ...'!$77:$77</definedName>
    <definedName name="_xlnm.Print_Titles" localSheetId="3">'03 - Oprava opěrné zdi'!$86:$86</definedName>
    <definedName name="_xlnm.Print_Titles" localSheetId="0">'Rekapitulace stavby'!$49:$49</definedName>
    <definedName name="_xlnm.Print_Area" localSheetId="1">'01 - Vedlejší a ostatní n...'!$C$4:$J$36,'01 - Vedlejší a ostatní n...'!$C$42:$J$60,'01 - Vedlejší a ostatní n...'!$C$66:$K$99</definedName>
    <definedName name="_xlnm.Print_Area" localSheetId="2">'02 - Dopravně inženýrské ...'!$C$4:$J$36,'02 - Dopravně inženýrské ...'!$C$42:$J$59,'02 - Dopravně inženýrské ...'!$C$65:$K$137</definedName>
    <definedName name="_xlnm.Print_Area" localSheetId="3">'03 - Oprava opěrné zdi'!$C$4:$J$36,'03 - Oprava opěrné zdi'!$C$42:$J$68,'03 - Oprava opěrné zdi'!$C$74:$K$367</definedName>
    <definedName name="_xlnm.Print_Area" localSheetId="4">'Pokyny pro vyplnění'!$B$2:$K$69,'Pokyny pro vyplnění'!$B$72:$K$116,'Pokyny pro vyplnění'!$B$119:$K$188,'Pokyny pro vyplnění'!$B$192:$K$212</definedName>
    <definedName name="_xlnm.Print_Area" localSheetId="0">'Rekapitulace stavby'!$D$4:$AO$33,'Rekapitulace stavby'!$C$39:$AQ$55</definedName>
  </definedNames>
  <calcPr fullCalcOnLoad="1"/>
</workbook>
</file>

<file path=xl/sharedStrings.xml><?xml version="1.0" encoding="utf-8"?>
<sst xmlns="http://schemas.openxmlformats.org/spreadsheetml/2006/main" count="3913" uniqueCount="787">
  <si>
    <t>Export VZ</t>
  </si>
  <si>
    <t>List obsahuje:</t>
  </si>
  <si>
    <t>3.0</t>
  </si>
  <si>
    <t>ZAMOK</t>
  </si>
  <si>
    <t>False</t>
  </si>
  <si>
    <t>{c0195558-3ee4-47d7-ac88-84928d082fc1}</t>
  </si>
  <si>
    <t>0,01</t>
  </si>
  <si>
    <t>21</t>
  </si>
  <si>
    <t>15</t>
  </si>
  <si>
    <t>REKAPITULACE STAVBY</t>
  </si>
  <si>
    <t>v ---  níže se nacházejí doplnkové a pomocné údaje k sestavám  --- v</t>
  </si>
  <si>
    <t>Návod na vyplnění</t>
  </si>
  <si>
    <t>0,001</t>
  </si>
  <si>
    <t>Kód:</t>
  </si>
  <si>
    <t>201632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</si>
  <si>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</si>
  <si>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</si>
  <si>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opěrné zdi Mezholezy</t>
  </si>
  <si>
    <t>0,1</t>
  </si>
  <si>
    <t>KSO:</t>
  </si>
  <si>
    <t/>
  </si>
  <si>
    <t>CC-CZ:</t>
  </si>
  <si>
    <t>1</t>
  </si>
  <si>
    <t>Místo:</t>
  </si>
  <si>
    <t>Mezholezy</t>
  </si>
  <si>
    <t>Datum:</t>
  </si>
  <si>
    <t>13.09.2016</t>
  </si>
  <si>
    <t>10</t>
  </si>
  <si>
    <t>100</t>
  </si>
  <si>
    <t>Zadavatel:</t>
  </si>
  <si>
    <t>IČ:</t>
  </si>
  <si>
    <t>SÚSPK, p.o.</t>
  </si>
  <si>
    <t>DIČ:</t>
  </si>
  <si>
    <t>Uchazeč:</t>
  </si>
  <si>
    <t>Vyplň údaj</t>
  </si>
  <si>
    <t>True</t>
  </si>
  <si>
    <t>Projektant:</t>
  </si>
  <si>
    <t>STATICA Plzeň s.r.o.</t>
  </si>
  <si>
    <t>Poznámka:</t>
  </si>
  <si>
    <t>Soupis prací je sestaven za využití položek Cenové soustavy ÚRS. Cenové a technické podmínky ÚRS, které nejsou uvedeny v soupisu prací (tzv. úvodní části katalogů) jsou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</si>
  <si>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</si>
  <si>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</si>
  <si>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</si>
  <si>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</si>
  <si>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</si>
  <si>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</si>
  <si>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</si>
  <si>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</si>
  <si>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</si>
  <si>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</si>
  <si>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</si>
  <si>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</si>
  <si>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</si>
  <si>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</si>
  <si>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</si>
  <si>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</si>
  <si>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</si>
  <si>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</si>
  <si>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</si>
  <si>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</si>
  <si>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</si>
  <si>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</si>
  <si>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</si>
  <si>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</si>
  <si>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</si>
  <si>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</si>
  <si>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</si>
  <si>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</si>
  <si>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</si>
  <si>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</si>
  <si>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</si>
  <si>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</si>
  <si>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</si>
  <si>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</si>
  <si>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</si>
  <si>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</si>
  <si>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</si>
  <si>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</si>
  <si>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</si>
  <si>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Vedlejší a ostatní náklady</t>
  </si>
  <si>
    <t>STA</t>
  </si>
  <si>
    <t>{2922d9c1-e482-42f4-a4fc-1c351cf303ea}</t>
  </si>
  <si>
    <t>2</t>
  </si>
  <si>
    <t>02</t>
  </si>
  <si>
    <t>Dopravně inženýrské opatření</t>
  </si>
  <si>
    <t>{4544a97b-b840-4512-b113-7c3eb45b2356}</t>
  </si>
  <si>
    <t>03</t>
  </si>
  <si>
    <t>Oprava opěrné zdi</t>
  </si>
  <si>
    <t>{e455f45b-ff43-4a57-b196-d085fe385a7e}</t>
  </si>
  <si>
    <t>Zpět na list:</t>
  </si>
  <si>
    <t>KRYCÍ LIST SOUPISU</t>
  </si>
  <si>
    <t>Objekt:</t>
  </si>
  <si>
    <t>01 - Vedlejší a ostatní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</si>
  <si>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</si>
  <si>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</si>
  <si>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</si>
  <si>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</si>
  <si>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</si>
  <si>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</si>
  <si>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</si>
  <si>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</si>
  <si>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</si>
  <si>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</si>
  <si>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</si>
  <si>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</si>
  <si>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</si>
  <si>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</si>
  <si>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</si>
  <si>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</si>
  <si>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</si>
  <si>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</si>
  <si>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</si>
  <si>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</si>
  <si>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</si>
  <si>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</si>
  <si>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</si>
  <si>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</si>
  <si>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</si>
  <si>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</si>
  <si>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</si>
  <si>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</si>
  <si>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</si>
  <si>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012103000</t>
  </si>
  <si>
    <t>Geodetické práce před výstavbou</t>
  </si>
  <si>
    <t>kpl</t>
  </si>
  <si>
    <t>CS ÚRS 2016 01</t>
  </si>
  <si>
    <t>1024</t>
  </si>
  <si>
    <t>498621802</t>
  </si>
  <si>
    <t>PP</t>
  </si>
  <si>
    <t>Průzkumné, geodetické a projektové práce geodetické práce před výstavbou</t>
  </si>
  <si>
    <t>VV</t>
  </si>
  <si>
    <t>1 "Vytýčení stavby</t>
  </si>
  <si>
    <t>012303000</t>
  </si>
  <si>
    <t>Geodetické práce po výstavbě</t>
  </si>
  <si>
    <t>-569344587</t>
  </si>
  <si>
    <t>Průzkumné, geodetické a projektové práce geodetické práce po výstavbě</t>
  </si>
  <si>
    <t>1 "dokumentace skutečného zaměření (papírová a elektronická verze)</t>
  </si>
  <si>
    <t>3</t>
  </si>
  <si>
    <t>013244000</t>
  </si>
  <si>
    <t>Dokumentace pro provádění stavby</t>
  </si>
  <si>
    <t>-508019952</t>
  </si>
  <si>
    <t>Průzkumné, geodetické a projektové práce projektové práce dokumentace stavby (výkresová a textová) pro provádění stavby</t>
  </si>
  <si>
    <t>"dodavatel zajistí vypracování:"</t>
  </si>
  <si>
    <t>1 "armovací výkresy tvaru a výztuže římsy</t>
  </si>
  <si>
    <t>1 "výrobní dokumentace zábradlí</t>
  </si>
  <si>
    <t>Součet</t>
  </si>
  <si>
    <t>4</t>
  </si>
  <si>
    <t>013254000</t>
  </si>
  <si>
    <t>Dokumentace skutečného provedení stavby</t>
  </si>
  <si>
    <t>1524058104</t>
  </si>
  <si>
    <t>Průzkumné, geodetické a projektové práce projektové práce dokumentace stavby (výkresová a textová) skutečného provedení stavby</t>
  </si>
  <si>
    <t>VRN3</t>
  </si>
  <si>
    <t>Zařízení staveniště</t>
  </si>
  <si>
    <t>032103000</t>
  </si>
  <si>
    <t>Náklady na stavební buňky</t>
  </si>
  <si>
    <t>1188060079</t>
  </si>
  <si>
    <t>Zařízení staveniště vybavení staveniště náklady na stavební buňky</t>
  </si>
  <si>
    <t>1 "stavební buňka a mobilní WC (pronájem)</t>
  </si>
  <si>
    <t>02 - Dopravně inženýrské opatření</t>
  </si>
  <si>
    <t>HSV - Práce a dodávky HSV</t>
  </si>
  <si>
    <t xml:space="preserve">    9 - Ostatní konstrukce a práce, bourání</t>
  </si>
  <si>
    <t>HSV</t>
  </si>
  <si>
    <t>Práce a dodávky HSV</t>
  </si>
  <si>
    <t>9</t>
  </si>
  <si>
    <t>Ostatní konstrukce a práce, bourání</t>
  </si>
  <si>
    <t>913111111</t>
  </si>
  <si>
    <t>Montáž a demontáž plastového podstavce dočasné dopravní značky</t>
  </si>
  <si>
    <t>kus</t>
  </si>
  <si>
    <t>-1673504957</t>
  </si>
  <si>
    <t>Montáž a demontáž dočasných dopravních značek zařízení pro upevnění samostatných značek podstavce plastového</t>
  </si>
  <si>
    <t>PSC</t>
  </si>
  <si>
    <t xml:space="preserve">Poznámka k souboru cen:
1. V cenách jsou započteny náklady na montáž i demontáž dočasné značky, nebo podstavce. </t>
  </si>
  <si>
    <t>913111211</t>
  </si>
  <si>
    <t>Příplatek k dočasnému podstavci plastovému za první a ZKD den použití</t>
  </si>
  <si>
    <t>-1757125605</t>
  </si>
  <si>
    <t>Montáž a demontáž dočasných dopravních značek Příplatek za první a každý další den použití dočasných dopravních značek k ceně 11-1111</t>
  </si>
  <si>
    <t>18*90 'Přepočtené koeficientem množství</t>
  </si>
  <si>
    <t>913111112</t>
  </si>
  <si>
    <t>Montáž a demontáž sloupku délky do 2 m dočasné dopravní značky</t>
  </si>
  <si>
    <t>-686348105</t>
  </si>
  <si>
    <t>Montáž a demontáž dočasných dopravních značek zařízení pro upevnění samostatných značek sloupku délky do 2 m</t>
  </si>
  <si>
    <t>913111212</t>
  </si>
  <si>
    <t>Příplatek k dočasnému sloupku délky do 2 m za první a ZKD den použití</t>
  </si>
  <si>
    <t>1215217235</t>
  </si>
  <si>
    <t>Montáž a demontáž dočasných dopravních značek Příplatek za první a každý další den použití dočasných dopravních značek k ceně 11-1112</t>
  </si>
  <si>
    <t>913111115</t>
  </si>
  <si>
    <t>Montáž a demontáž dočasné dopravní značky samostatné základní</t>
  </si>
  <si>
    <t>1258449489</t>
  </si>
  <si>
    <t>Montáž a demontáž dočasných dopravních značek samostatných značek základních</t>
  </si>
  <si>
    <t>"B 20a" 2</t>
  </si>
  <si>
    <t>"B 21a" 2</t>
  </si>
  <si>
    <t>"C 4b" 1</t>
  </si>
  <si>
    <t>"P 7" 1</t>
  </si>
  <si>
    <t>"P 8" 1</t>
  </si>
  <si>
    <t>6</t>
  </si>
  <si>
    <t>913111215</t>
  </si>
  <si>
    <t>Příplatek k dočasné dopravní značce samostatné základní za první a ZKD den použití</t>
  </si>
  <si>
    <t>865354100</t>
  </si>
  <si>
    <t>Montáž a demontáž dočasných dopravních značek Příplatek za první a každý další den použití dočasných dopravních značek k ceně 11-1115</t>
  </si>
  <si>
    <t>7*90 'Přepočtené koeficientem množství</t>
  </si>
  <si>
    <t>7</t>
  </si>
  <si>
    <t>913111116</t>
  </si>
  <si>
    <t>Montáž a demontáž dočasné dopravní značky samostatné zvětšené</t>
  </si>
  <si>
    <t>-787772808</t>
  </si>
  <si>
    <t>Montáž a demontáž dočasných dopravních značek samostatných značek zvětšených</t>
  </si>
  <si>
    <t>"A 15" 2</t>
  </si>
  <si>
    <t>8</t>
  </si>
  <si>
    <t>913111216</t>
  </si>
  <si>
    <t>Příplatek k dočasné dopravní značce samostatné zvětšené za první a ZKD den použití</t>
  </si>
  <si>
    <t>-297751623</t>
  </si>
  <si>
    <t>Montáž a demontáž dočasných dopravních značek Příplatek za první a každý další den použití dočasných dopravních značek k ceně 11-1116</t>
  </si>
  <si>
    <t>2*90 'Přepočtené koeficientem množství</t>
  </si>
  <si>
    <t>913211211</t>
  </si>
  <si>
    <t>Příplatek k dočasné dopravní zábraně Z2 reflexní 1,5 m za první a ZKD den použití</t>
  </si>
  <si>
    <t>1413803826</t>
  </si>
  <si>
    <t>Montáž a demontáž dočasných dopravních zábran Z2 Příplatek za první a každý další den použití dočasných dopravních zábran Z2 k ceně 21-1111</t>
  </si>
  <si>
    <t xml:space="preserve">Poznámka k souboru cen:
1. V cenách jsou započteny náklady na montáž i demontáž dočasné zábrany. </t>
  </si>
  <si>
    <t>913221111</t>
  </si>
  <si>
    <t>Montáž a demontáž dočasné dopravní zábrany Z2 světelné šířky 1,5 m se 3 světly</t>
  </si>
  <si>
    <t>-1716722082</t>
  </si>
  <si>
    <t>Montáž a demontáž dočasných dopravních zábran Z2 světelných včetně zásobníku na akumulátor, šířky 1,5 m, 3 světla</t>
  </si>
  <si>
    <t>1*90 'Přepočtené koeficientem množství</t>
  </si>
  <si>
    <t>11</t>
  </si>
  <si>
    <t>913321111</t>
  </si>
  <si>
    <t>Montáž a demontáž dočasné dopravní směrové desky základní Z4</t>
  </si>
  <si>
    <t>-1889250625</t>
  </si>
  <si>
    <t>Montáž a demontáž dočasných dopravních vodících zařízení směrové desky Z4 základní</t>
  </si>
  <si>
    <t xml:space="preserve">Poznámka k souboru cen:
1. V cenách jsou započteny náklady na montáž i demontáž dočasného vodícího zařízení. </t>
  </si>
  <si>
    <t>12</t>
  </si>
  <si>
    <t>913321211</t>
  </si>
  <si>
    <t>Příplatek k dočasné směrové desce základní Z4 za první a ZKD den použití</t>
  </si>
  <si>
    <t>-1080987191</t>
  </si>
  <si>
    <t>Montáž a demontáž dočasných dopravních vodících zařízení Příplatek za první a každý další den použití dočasných dopravních vodících zařízení k ceně 32-1111</t>
  </si>
  <si>
    <t>9*90 'Přepočtené koeficientem množství</t>
  </si>
  <si>
    <t>13</t>
  </si>
  <si>
    <t>913321115</t>
  </si>
  <si>
    <t>Montáž a demontáž dočasné soupravy směrových desek Z4 s výstražným světlem 3 desky</t>
  </si>
  <si>
    <t>1866703879</t>
  </si>
  <si>
    <t>Montáž a demontáž dočasných dopravních vodících zařízení soupravy směrových desek Z4 s výstražným světlem 3 desky</t>
  </si>
  <si>
    <t>14</t>
  </si>
  <si>
    <t>913321215</t>
  </si>
  <si>
    <t>Příplatek k dočasné soupravě směrových desek Z4 s výstražným světlem 3 desky za 1. a ZKD den použití</t>
  </si>
  <si>
    <t>1613554488</t>
  </si>
  <si>
    <t>Montáž a demontáž dočasných dopravních vodících zařízení Příplatek za první a každý další den použití dočasných dopravních vodících zařízení k ceně 32-1115</t>
  </si>
  <si>
    <t>03 - Oprava opěrné zdi</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</si>
  <si>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</si>
  <si>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</si>
  <si>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</si>
  <si>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</si>
  <si>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</si>
  <si>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997 - Přesun sutě</t>
  </si>
  <si>
    <t xml:space="preserve">    998 - Přesun hmot</t>
  </si>
  <si>
    <t>PSV - Práce a dodávky PSV</t>
  </si>
  <si>
    <t xml:space="preserve">    767 - Konstrukce zámečnické</t>
  </si>
  <si>
    <t>Zemní práce</t>
  </si>
  <si>
    <t>114203103</t>
  </si>
  <si>
    <t>Rozebrání dlažeb z lomového kamene nebo betonových tvárnic do cementové malty</t>
  </si>
  <si>
    <t>m3</t>
  </si>
  <si>
    <t>77438638</t>
  </si>
  <si>
    <t>Rozebrání dlažeb nebo záhozů s naložením na dopravní prostředek dlažeb z lomového kamene nebo betonových tvárnic do cementové malty se spárami zalitými cementovou maltou</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</si>
  <si>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</si>
  <si>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(80,455*0,5)*0,5</t>
  </si>
  <si>
    <t>131201101</t>
  </si>
  <si>
    <t>Hloubení jam nezapažených v hornině tř. 3 objemu do 100 m3</t>
  </si>
  <si>
    <t>1645453337</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</si>
  <si>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</si>
  <si>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</si>
  <si>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24,49*0,5*(2,56+1,495)/2 "první úsek</t>
  </si>
  <si>
    <t>17,5*0,5*(1,995+1,176)/2 "druhý úsek</t>
  </si>
  <si>
    <t>18,5*0,5*(1,626+1,048)/2 "třetí úsek</t>
  </si>
  <si>
    <t>20,06*0,5*(1,548+1,03)/2 "čtvrtý úsek</t>
  </si>
  <si>
    <t>131201109</t>
  </si>
  <si>
    <t>Příplatek za lepivost u hloubení jam nezapažených v hornině tř. 3</t>
  </si>
  <si>
    <t>-1454000674</t>
  </si>
  <si>
    <t>Hloubení nezapažených jam a zářezů s urovnáním dna do předepsaného profilu a spádu Příplatek k cenám za lepivost horniny tř. 3</t>
  </si>
  <si>
    <t>63,996*0,5 'Přepočtené koeficientem množství</t>
  </si>
  <si>
    <t>132201101</t>
  </si>
  <si>
    <t>Hloubení rýh š do 600 mm v hornině tř. 3 objemu do 100 m3</t>
  </si>
  <si>
    <t>-2050365158</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</si>
  <si>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</si>
  <si>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</si>
  <si>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81*0,74*(1,55+1)/2 "pata stěny</t>
  </si>
  <si>
    <t>132201109</t>
  </si>
  <si>
    <t>Příplatek za lepivost k hloubení rýh š do 600 mm v hornině tř. 3</t>
  </si>
  <si>
    <t>-198285874</t>
  </si>
  <si>
    <t>Hloubení zapažených i nezapažených rýh šířky do 600 mm s urovnáním dna do předepsaného profilu a spádu v hornině tř. 3 Příplatek k cenám za lepivost horniny tř. 3</t>
  </si>
  <si>
    <t>76,424*0,5 'Přepočtené koeficientem množství</t>
  </si>
  <si>
    <t>161101101</t>
  </si>
  <si>
    <t>Svislé přemístění výkopku z horniny tř. 1 až 4 hl výkopu do 2,5 m</t>
  </si>
  <si>
    <t>86450226</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</si>
  <si>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</si>
  <si>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</si>
  <si>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63,996 "hloubení</t>
  </si>
  <si>
    <t>76,424 "rýhy</t>
  </si>
  <si>
    <t>162301101</t>
  </si>
  <si>
    <t>Vodorovné přemístění do 500 m výkopku/sypaniny z horniny tř. 1 až 4</t>
  </si>
  <si>
    <t>-851233987</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</si>
  <si>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</si>
  <si>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</si>
  <si>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5,891 "výkopek pro zpětný zásyp</t>
  </si>
  <si>
    <t>162701105</t>
  </si>
  <si>
    <t>Vodorovné přemístění do 10000 m výkopku/sypaniny z horniny tř. 1 až 4</t>
  </si>
  <si>
    <t>63022831</t>
  </si>
  <si>
    <t>Vodorovné přemístění výkopku nebo sypaniny po suchu na obvyklém dopravním prostředku, bez naložení výkopku, avšak se složením bez rozhrnutí z horniny tř. 1 až 4 na vzdálenost přes 9 000 do 10 000 m</t>
  </si>
  <si>
    <t>-5,891 "výkopek pro zpětný zásyp</t>
  </si>
  <si>
    <t>167101102</t>
  </si>
  <si>
    <t>Nakládání výkopku z hornin tř. 1 až 4 přes 100 m3</t>
  </si>
  <si>
    <t>1309364459</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</si>
  <si>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</si>
  <si>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</si>
  <si>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171201201</t>
  </si>
  <si>
    <t>Uložení sypaniny na skládky</t>
  </si>
  <si>
    <t>-599899264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</si>
  <si>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</si>
  <si>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63,993 "hloubení</t>
  </si>
  <si>
    <t>171201211</t>
  </si>
  <si>
    <t>Poplatek za uložení odpadu ze sypaniny na skládce (skládkovné)</t>
  </si>
  <si>
    <t>t</t>
  </si>
  <si>
    <t>1996668248</t>
  </si>
  <si>
    <t>Uložení sypaniny poplatek za uložení sypaniny na skládce (skládkovné)</t>
  </si>
  <si>
    <t>134,529*1,8 'Přepočtené koeficientem množství</t>
  </si>
  <si>
    <t>174101101</t>
  </si>
  <si>
    <t>Zásyp jam, šachet rýh nebo kolem objektů sypaninou se zhutněním</t>
  </si>
  <si>
    <t>-1877003093</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</si>
  <si>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</si>
  <si>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</si>
  <si>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76,424 "hloubení rýh</t>
  </si>
  <si>
    <t>-48,205 "základový pas</t>
  </si>
  <si>
    <t>63,996 "hloubení opěr</t>
  </si>
  <si>
    <t>-55,934 "základová zeď</t>
  </si>
  <si>
    <t>-19,309 "obsyp drenáže</t>
  </si>
  <si>
    <t>-11,081 "římsy</t>
  </si>
  <si>
    <t>Zakládání</t>
  </si>
  <si>
    <t>211561111</t>
  </si>
  <si>
    <t>Výplň odvodňovacích žeber nebo trativodů kamenivem hrubým drceným frakce 4 až 16 mm</t>
  </si>
  <si>
    <t>-1770692012</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</si>
  <si>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</si>
  <si>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</si>
  <si>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(80,455*0,8*0,3)</t>
  </si>
  <si>
    <t>211971121</t>
  </si>
  <si>
    <t>Zřízení opláštění žeber nebo trativodů geotextilií v rýze nebo zářezu sklonu přes 1:2 š do 2,5 m</t>
  </si>
  <si>
    <t>m2</t>
  </si>
  <si>
    <t>1464781401</t>
  </si>
  <si>
    <t>Zřízení opláštění výplně z geotextilie odvodňovacích žeber nebo trativodů v rýze nebo zářezu se stěnami svislými nebo šikmými o sklonu přes 1:2 při rozvinuté šířce opláštění do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</si>
  <si>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</si>
  <si>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(80,455*0,8)</t>
  </si>
  <si>
    <t>M</t>
  </si>
  <si>
    <t>693111420</t>
  </si>
  <si>
    <t>textilie GEOFILTEX 63 63/20 200 g/m2 do š 8,8 m</t>
  </si>
  <si>
    <t>-290341921</t>
  </si>
  <si>
    <t>Geotextilie geotextilie netkané GEOFILTEX 63 (polypropylenová vlákna) se základní ÚV stabilizací šíře do 8,8 m 63/ 20  200 g/m2</t>
  </si>
  <si>
    <t>64,364*1,3 'Přepočtené koeficientem množství</t>
  </si>
  <si>
    <t>16</t>
  </si>
  <si>
    <t>212752212</t>
  </si>
  <si>
    <t>Trativod z drenážních trubek plastových flexibilních D do 100 mm včetně lože otevřený výkop</t>
  </si>
  <si>
    <t>m</t>
  </si>
  <si>
    <t>-976377507</t>
  </si>
  <si>
    <t>Trativody z drenážních trubek se zřízením štěrkopískového lože pod trubky a s jejich obsypem v průměrném celkovém množství do 0,15 m3/m v otevřeném výkopu z trubek plastových flexibilních D přes 65 do 100 mm</t>
  </si>
  <si>
    <t>17</t>
  </si>
  <si>
    <t>212-01R</t>
  </si>
  <si>
    <t>Drenážní trubičky DN 20</t>
  </si>
  <si>
    <t>529289848</t>
  </si>
  <si>
    <t>(80,455/3)*0,8</t>
  </si>
  <si>
    <t>18</t>
  </si>
  <si>
    <t>274313511</t>
  </si>
  <si>
    <t>Základové pásy z betonu tř. C 12/15</t>
  </si>
  <si>
    <t>1897766575</t>
  </si>
  <si>
    <t>Základy z betonu prostého pasy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</si>
  <si>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</si>
  <si>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"pata"</t>
  </si>
  <si>
    <t>(24,49*0,5*(1+1,35)/2) "první úsek</t>
  </si>
  <si>
    <t>(18*0,5*(1+1,35)/2) "druhý úsek</t>
  </si>
  <si>
    <t>(19*0,5*(1+1,35)/2) "třetí úsek</t>
  </si>
  <si>
    <t>(20,56*0,5*(1+1,35)/2) "čtvrtý úsek</t>
  </si>
  <si>
    <t>19</t>
  </si>
  <si>
    <t>279311811</t>
  </si>
  <si>
    <t>Základová zeď z betonu prostého tř. C 12/15</t>
  </si>
  <si>
    <t>-2067494844</t>
  </si>
  <si>
    <t>Základové zdi z betonu prostého bez zvláštních nároků na vliv prostředí (X0, XC) tř. C 12/15</t>
  </si>
  <si>
    <t xml:space="preserve">Poznámka k souboru cen: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bednění; tyto se oceňují cenami souboru cen 279 35-11     Bednění základových zdí. </t>
  </si>
  <si>
    <t>24,49*((2,31+1,71)/2)*((0,705+0,293)/2) "první úsek</t>
  </si>
  <si>
    <t>17,5*((1,745+0,926)/2)*((0,705+0,293)/2) "druhý úsek</t>
  </si>
  <si>
    <t>18,51*((1,376+0,8)/2)*((0,705+0,293)/2) "třetí úsek</t>
  </si>
  <si>
    <t>20,06*((1,15+0,78)/2)*((0,705+0,293)/2) "čtvrtý úsek</t>
  </si>
  <si>
    <t>20</t>
  </si>
  <si>
    <t>279351101</t>
  </si>
  <si>
    <t>Zřízení bednění základových zdí jednostranné</t>
  </si>
  <si>
    <t>1697557132</t>
  </si>
  <si>
    <t>Bednění základových zdí svislé nebo šikmé (odkloněné), půdorysně přímé nebo zalomené ve volných nebo zapažených jámách, rýhách, šachtách, včetně případných vzpěr, jednostranné zřízení</t>
  </si>
  <si>
    <t xml:space="preserve">Poznámka k souboru cen:
1. Položky -1101, -1102, -1105 a -1106 nelze použít pro bednění výšky přes 4 m při předepsané     nepřetržité betonáži konstrukce. Toto bednění se oceňuje individuálně. </t>
  </si>
  <si>
    <t>24,49*((2,31+1,71)/2) "první úsek</t>
  </si>
  <si>
    <t>17,5*((1,745+0,926)/2) "druhý úsek</t>
  </si>
  <si>
    <t>18,51*((1,376+0,8)/2) "třetí úsek</t>
  </si>
  <si>
    <t>20,06*((1,15+0,78)/2) "čtvrtý úsek</t>
  </si>
  <si>
    <t>279351102</t>
  </si>
  <si>
    <t>Odstranění bednění základových zdí jednostranné</t>
  </si>
  <si>
    <t>993612717</t>
  </si>
  <si>
    <t>Bednění základových zdí svislé nebo šikmé (odkloněné), půdorysně přímé nebo zalomené ve volných nebo zapažených jámách, rýhách, šachtách, včetně případných vzpěr, jednostranné odstranění</t>
  </si>
  <si>
    <t>Svislé a kompletní konstrukce</t>
  </si>
  <si>
    <t>22</t>
  </si>
  <si>
    <t>317321117</t>
  </si>
  <si>
    <t>Mostní římsy ze ŽB C 25/30</t>
  </si>
  <si>
    <t>1339607813</t>
  </si>
  <si>
    <t>Římsy ze železového betonu C 25/30</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</si>
  <si>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</si>
  <si>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(80,59*0,25*0,55) "zhlaví zdi</t>
  </si>
  <si>
    <t>23</t>
  </si>
  <si>
    <t>317353121</t>
  </si>
  <si>
    <t>Bednění mostních říms všech tvarů - zřízení</t>
  </si>
  <si>
    <t>-597922389</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</si>
  <si>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</si>
  <si>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</si>
  <si>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((6*0,25)*2+(0,25*0,55)*2)</t>
  </si>
  <si>
    <t>((6*0,25)*2+(0,25*0,55))*12</t>
  </si>
  <si>
    <t>((2,6*0,25)*2+(0,25*0,55))</t>
  </si>
  <si>
    <t>24</t>
  </si>
  <si>
    <t>317353221</t>
  </si>
  <si>
    <t>Bednění mostních říms všech tvarů - odstranění</t>
  </si>
  <si>
    <t>-1873789284</t>
  </si>
  <si>
    <t>Bednění mostní římsy odstranění všech tvarů</t>
  </si>
  <si>
    <t>25</t>
  </si>
  <si>
    <t>317361116</t>
  </si>
  <si>
    <t>Výztuž mostních říms z betonářské oceli 10 505</t>
  </si>
  <si>
    <t>-1872309334</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</si>
  <si>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</si>
  <si>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</si>
  <si>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"profil R12"</t>
  </si>
  <si>
    <t>(((0,5*2+0,2*2+0,08*2)*(6/0,15))*13)*0,888/1000 "třmínek; 6 m úsek</t>
  </si>
  <si>
    <t>((0,5*2+0,2*2+0,08*2)*(2,66/0,15))*0,888/1000 "třmínek; 2,6 m úsek</t>
  </si>
  <si>
    <t>((5,95*4)*13)*0,888/1000 "horní výztuž; 6 m úsek</t>
  </si>
  <si>
    <t>(2,55*4)*0,888/1000 "horní výztuž; 2,6 m úsek</t>
  </si>
  <si>
    <t>((5,95*3)*13)*0,888/1000 "dolní výztuž; 6 m úsek</t>
  </si>
  <si>
    <t>(2,55*3)*0,888/1000 "dolní výztuž; 2,6 m úsek</t>
  </si>
  <si>
    <t>"profil R20"</t>
  </si>
  <si>
    <t>(((0,4+0,025+0,2+0,05+0,1)*(6/0,5))*13)*2,466/1000 "spřahovací trn; 6 m úsek</t>
  </si>
  <si>
    <t>((0,4+0,025+0,2+0,05+0,1)*(2,6/0,5))*2,466/1000 "spřahovací trn; 2,6 m úsek</t>
  </si>
  <si>
    <t>1,55*1,05 'Přepočtené koeficientem množství</t>
  </si>
  <si>
    <t>26</t>
  </si>
  <si>
    <t>317661131</t>
  </si>
  <si>
    <t>Výplň spár monolitické římsy tmelem silikonovým šířky spáry do 15 mm</t>
  </si>
  <si>
    <t>1936295125</t>
  </si>
  <si>
    <t>Výplň spár monolitické římsy tmelem silikonovým, spára šířky do 15 mm</t>
  </si>
  <si>
    <t xml:space="preserve">Poznámka k souboru cen:
1. V cenách jsou započteny i náklady na bednící lišty do bednění monolitické konstrukce římsy,     vyčištění spáry, penetraci spáry slučitelnou s tmelem, vlastní tmelení spáry pistolí kartuše a     uhlazení povrchu tmelu, u dilatačních spár předtěsnění spáry. </t>
  </si>
  <si>
    <t>(0,55*13) "spáry mezi úseky</t>
  </si>
  <si>
    <t>27</t>
  </si>
  <si>
    <t>327213113</t>
  </si>
  <si>
    <t>Zdění zdiva opěrných zdí z nepravidelných kamenů na maltu, objem kamene do 0,02m3, š spáry do 20 mm</t>
  </si>
  <si>
    <t>1404727447</t>
  </si>
  <si>
    <t>Zdění zdiva nadzákladového opěrných zdí a valů z lomového kamene štípaného nebo ručně vybíraného na maltu z nepravidelných kamenů objemu 1 kusu kamene do 0,02 m3, šířka spáry přes 10 do 20 mm</t>
  </si>
  <si>
    <t xml:space="preserve">Poznámka k souboru cen:
1. Ceny lze použít:     a) pokud není nutno kámen nakupovat (použije se původní kámen),     b) v případě nutnosti zohlednění specifických vlastností kamene - kvality, estetických         parametrů, dostupnosti a ceny. 2. Ceny lze použít i pro ocenění zdění kamenného obkladového zdiva. 3. Lícování a a vytvoření hrany se oceňuje cenami příplatků souboru cen 327 21- Zdivo nadzákladové     z lomového kamene. 4. V cenách nejsou započteny náklady na:     a) dodávku kamene; tyto náklady se oceňují ve specifikaci. Ztratné lze stanovit ve výši 5 %.         Orientační měrná hmotnost kamene je 2 700 kg/m3.     b) spárování zdiva; tyto náklady se oceňují cenami souboru cen 628 63-12 Spárování zdiva         opěrných zdí a valů. </t>
  </si>
  <si>
    <t>24,49*((2,31+1,71)/2)*0,25 "první úsek</t>
  </si>
  <si>
    <t>17,5*((1,745+0,926)/2)*0,25 "druhý úsek</t>
  </si>
  <si>
    <t>18,51*((1,376+0,8)/2)*0,25 "třetí úsek</t>
  </si>
  <si>
    <t>20,06*((1,15+0,78)/2)*0,25 "čtvrtý úsek</t>
  </si>
  <si>
    <t>28</t>
  </si>
  <si>
    <t>583807500</t>
  </si>
  <si>
    <t>kámen lomový LK/R regulační (bPP) (10t=6,5 m3)</t>
  </si>
  <si>
    <t>31054238</t>
  </si>
  <si>
    <t>Kámen přírodní pro zdivo (kámen lomový, kopáky, haklíky, kvádry) kámen lomový upravený ČSN 72 1860, ON 72 1861 žula (materiálová skupina I/2) pro dlažbu svahů, rigolů a břehů řek LK/R regulační (10t=6,5 m3)</t>
  </si>
  <si>
    <t>28,023/(6,5/10)</t>
  </si>
  <si>
    <t>43,112*0,5 'Přepočtené koeficientem množství</t>
  </si>
  <si>
    <t>Vodorovné konstrukce</t>
  </si>
  <si>
    <t>29</t>
  </si>
  <si>
    <t>465513228</t>
  </si>
  <si>
    <t>Dlažba z lomového kamene na cementovou maltu s vyspárováním tl 250 mm pro hráze</t>
  </si>
  <si>
    <t>-945376805</t>
  </si>
  <si>
    <t>Dlažba z lomového kamene lomařsky upraveného vodorovná nebo ve sklonu na cementovou maltu ze 400 kg cementu na m3 malty, s vyspárováním cementovou maltou MCs tl. 250 mm</t>
  </si>
  <si>
    <t xml:space="preserve">Poznámka k souboru cen:
1. Ceny -1228 až -1428 lze použít i pro zřízení dlažby ve vodě při sloupci vodního polštáře do 100     mm. 2. V cenách jsou započteny i náklady na:     a) napojení nové dlažby na dlažbu dosavadní,     b) zřízení dlažby na plochách kuželových,     c) zhotovení dlažby u schodů. 3. V cenách nejsou započteny náklady na podkladní betonovou vrstvu, tato vrstva se oceňuje cenami     souboru cen 451 31-51 Podkladní a výplňové vrstvy z betonu prostého. </t>
  </si>
  <si>
    <t>(80,455*0,5)</t>
  </si>
  <si>
    <t>30</t>
  </si>
  <si>
    <t>583807510</t>
  </si>
  <si>
    <t>kámen lomový LK/R regulační (1 až 2 m2/t)  LMB 10/60</t>
  </si>
  <si>
    <t>-1762708671</t>
  </si>
  <si>
    <t>Kámen přírodní pro zdivo (kámen lomový, kopáky, haklíky, kvádry) kámen lomový upravený ČSN 72 1860, ON 72 1861 žula (materiálová skupina I/2) pro dlažbu svahů, rigolů a břehů řek LK/R regulační (1 až 2 m2/t)  LMB 10/60</t>
  </si>
  <si>
    <t>(80,455*0,5)/2</t>
  </si>
  <si>
    <t>20,114*0,5 'Přepočtené koeficientem množství</t>
  </si>
  <si>
    <t>Úpravy povrchů, podlahy a osazování výplní</t>
  </si>
  <si>
    <t>31</t>
  </si>
  <si>
    <t>628631211</t>
  </si>
  <si>
    <t>Spárování zdí a valů z lomového kamene cementovou maltou hl do 30 mm</t>
  </si>
  <si>
    <t>-1409788536</t>
  </si>
  <si>
    <t>Spárování zdiva opěrných zdí a valů cementovou maltou hloubky spárování do 30 mm, zdiva z lomového kamene</t>
  </si>
  <si>
    <t xml:space="preserve">Poznámka k souboru cen:
1. Množství měrných jednotek se určuje v m2 upravované plochy zdiva. 2. V cenách jsou započteny i náklady na:     a) dodání potřebných hmot,     b) vypláchnutí spár vodou před spárováním a očištění okolního zdiva po spárování. </t>
  </si>
  <si>
    <t>32</t>
  </si>
  <si>
    <t>636195111</t>
  </si>
  <si>
    <t>Vyplnění spár cementovou maltou dosavadní dlažby z lomového kamene melioračních kanálů</t>
  </si>
  <si>
    <t>1808892928</t>
  </si>
  <si>
    <t>Vyplnění spár dosavadní dlažby na dně a ve svahu melioračních kanálů cementovou maltou, dlažby z lomového kamene</t>
  </si>
  <si>
    <t xml:space="preserve">Poznámka k souboru cen:
1. V cenách jsou započteny i náklady na vyčištění, popř. vysekání výplně spár hloubky do 70 mm. 2. Množství se určuje v m2 rozvinuté spárované plochy. </t>
  </si>
  <si>
    <t>33</t>
  </si>
  <si>
    <t>911111111</t>
  </si>
  <si>
    <t>Montáž zábradlí ocelového zabetonovaného</t>
  </si>
  <si>
    <t>491011847</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</si>
  <si>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</si>
  <si>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34</t>
  </si>
  <si>
    <t>931992121</t>
  </si>
  <si>
    <t>Výplň dilatačních spár z extrudovaného polystyrénu tl 20 mm</t>
  </si>
  <si>
    <t>1547978821</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</si>
  <si>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</si>
  <si>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</si>
  <si>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(0,25*0,55)*13</t>
  </si>
  <si>
    <t>35</t>
  </si>
  <si>
    <t>962022491</t>
  </si>
  <si>
    <t>Bourání zdiva nadzákladového kamenného na MC přes 1 m3</t>
  </si>
  <si>
    <t>-644507693</t>
  </si>
  <si>
    <t>Bourání zdiva nadzákladového kamenného nebo smíšeného kamenného, na maltu cementovou, objemu přes 1 m3</t>
  </si>
  <si>
    <t xml:space="preserve">Poznámka k souboru cen:
1. Bourání pilířů o průřezu přes 0,36 m2 se oceňuje cenami -2390 a - 2391, popř. -2490 a - 2491     jako bourání zdiva kamenného nadzákladového. </t>
  </si>
  <si>
    <t>36</t>
  </si>
  <si>
    <t>962042334</t>
  </si>
  <si>
    <t>Bourání pilířů z betonu prostého</t>
  </si>
  <si>
    <t>-1272930951</t>
  </si>
  <si>
    <t>Bourání zdiva z betonu prostého pilířů průřezu do 0,36 m2</t>
  </si>
  <si>
    <t xml:space="preserve">Poznámka k souboru cen:
1. Bourání pilířů o průřezu přes 0,36 m2 se oceňuje cenami -2320 a - 2321 jako bourání zdiva     nadzákladového z betonu prostého. </t>
  </si>
  <si>
    <t>(1,5*0,3*03)*(81/3) "patky svodidla</t>
  </si>
  <si>
    <t>997</t>
  </si>
  <si>
    <t>Přesun sutě</t>
  </si>
  <si>
    <t>37</t>
  </si>
  <si>
    <t>997002511</t>
  </si>
  <si>
    <t>Vodorovné přemístění suti a vybouraných hmot bez naložení ale se složením a urovnáním do 1 km</t>
  </si>
  <si>
    <t>653798863</t>
  </si>
  <si>
    <t>Vodorovné přemístění suti a vybouraných hmot bez naložení, se složením a hrubým urovnáním na vzdálenost do 1 km</t>
  </si>
  <si>
    <t xml:space="preserve">Poznámka k souboru cen:
1. Cenu nelze použít pro přemístění po železnici, po vodě nebo ručně. 2. V ceně jsou započteny i náklady na terénní přirážky i na jízdu v nepříznivých poměrech (sklon     silnice nebo terénu, povrch dopravní plochy, použití přívěsů apod.). 3. Je-li na dopravní dráze nějaká překážka, pro kterou je nutné překládat suť z jednoho dopravního     prostředku na jiný, oceňuje se tato lomená doprava suti v každém úseku samostatně. </t>
  </si>
  <si>
    <t>159,99/2 "kamenná stěna</t>
  </si>
  <si>
    <t>80,19 "patníky</t>
  </si>
  <si>
    <t>38</t>
  </si>
  <si>
    <t>997002519</t>
  </si>
  <si>
    <t>Příplatek ZKD 1 km přemístění suti a vybouraných hmot</t>
  </si>
  <si>
    <t>-220533394</t>
  </si>
  <si>
    <t>Vodorovné přemístění suti a vybouraných hmot bez naložení, se složením a hrubým urovnáním Příplatek k ceně za každý další i započatý 1 km přes 1 km</t>
  </si>
  <si>
    <t>160,185*10 'Přepočtené koeficientem množství</t>
  </si>
  <si>
    <t>39</t>
  </si>
  <si>
    <t>997002611</t>
  </si>
  <si>
    <t>Nakládání suti a vybouraných hmot</t>
  </si>
  <si>
    <t>-1885199210</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</si>
  <si>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</si>
  <si>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</si>
  <si>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40</t>
  </si>
  <si>
    <t>997221855</t>
  </si>
  <si>
    <t>Poplatek za uložení odpadu z kameniva na skládce (skládkovné)</t>
  </si>
  <si>
    <t>-1833807967</t>
  </si>
  <si>
    <t>Poplatek za uložení stavebního odpadu na skládce (skládkovné) z kameniva</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</si>
  <si>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</si>
  <si>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</si>
  <si>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</si>
  <si>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41</t>
  </si>
  <si>
    <t>998321011</t>
  </si>
  <si>
    <t>Přesun hmot pro hráze přehradní zemní a kamenité</t>
  </si>
  <si>
    <t>952536873</t>
  </si>
  <si>
    <t>Přesun hmot pro objekty hráze přehradní zemní a kamenité dopravní vzdálenost do 500 m</t>
  </si>
  <si>
    <t>PSV</t>
  </si>
  <si>
    <t>Práce a dodávky PSV</t>
  </si>
  <si>
    <t>767</t>
  </si>
  <si>
    <t>Konstrukce zámečnické</t>
  </si>
  <si>
    <t>42</t>
  </si>
  <si>
    <t>767995113</t>
  </si>
  <si>
    <t>Montáž atypických zámečnických konstrukcí hmotnosti do 20 kg</t>
  </si>
  <si>
    <t>kg</t>
  </si>
  <si>
    <t>1248728598</t>
  </si>
  <si>
    <t>Montáž ostatních atypických zámečnických konstrukcí hmotnosti přes 10 do 20 kg</t>
  </si>
  <si>
    <t xml:space="preserve">Poznámka k souboru cen:
1. Určení cen se řídí hmotností jednotlivě montovaného dílu konstrukce. </t>
  </si>
  <si>
    <t>"trubka 60,3x2,9"</t>
  </si>
  <si>
    <t>(5,98*24)*4,11 "typické pole; pásnice</t>
  </si>
  <si>
    <t>6,43*4,11 "krajní atypické pole; horní pásnice</t>
  </si>
  <si>
    <t>5,11*4,11 "krajní atypické pole; střední pásnice</t>
  </si>
  <si>
    <t>4,37*4,11 "krajní atypické pole; horní pásnice</t>
  </si>
  <si>
    <t>3,08*4,11 "krajní atypické pole; střední pásnice</t>
  </si>
  <si>
    <t>"trubka 60,3x6,0"</t>
  </si>
  <si>
    <t>(1,24*(36+3+1))*8,39 "sloupky</t>
  </si>
  <si>
    <t>"trubka 54x2,9"</t>
  </si>
  <si>
    <t>(0,6*22)*3,66 "spojky</t>
  </si>
  <si>
    <t>43</t>
  </si>
  <si>
    <t>140110340</t>
  </si>
  <si>
    <t>trubka ocelová bezešvá hladká jakost 11 353, 60,3 x 2,9 mm</t>
  </si>
  <si>
    <t>1615238229</t>
  </si>
  <si>
    <t>Trubky bezešvé hladké válcované za tepla v jakosti 11 353 vnější D x tloušťka stěny 60,3 x 2,9 mm</t>
  </si>
  <si>
    <t>(5,98*24) "typické pole; pásnice</t>
  </si>
  <si>
    <t>6,43 "krajní atypické pole; horní pásnice</t>
  </si>
  <si>
    <t>5,11 "krajní atypické pole; střední pásnice</t>
  </si>
  <si>
    <t>4,37 "krajní atypické pole; horní pásnice</t>
  </si>
  <si>
    <t>3,08 "krajní atypické pole; střední pásnice</t>
  </si>
  <si>
    <t>162,51*1,1 'Přepočtené koeficientem množství</t>
  </si>
  <si>
    <t>44</t>
  </si>
  <si>
    <t>14011036R</t>
  </si>
  <si>
    <t>trubka ocelová bezešvá hladká jakost 11 353, 60,3 x 6,0 mm</t>
  </si>
  <si>
    <t>1647389733</t>
  </si>
  <si>
    <t>Trubky bezešvé hladké válcované za tepla v jakosti 11 353 vnější D x tloušťka stěny 60,3 x 6,0 mm</t>
  </si>
  <si>
    <t>(1,24*(36+3+1)) "sloupky</t>
  </si>
  <si>
    <t>49,6*1,1 'Přepočtené koeficientem množství</t>
  </si>
  <si>
    <t>45</t>
  </si>
  <si>
    <t>14011030R</t>
  </si>
  <si>
    <t>trubka ocelová bezešvá hladká jakost 11 353, 54 x 2,9 mm</t>
  </si>
  <si>
    <t>-646565676</t>
  </si>
  <si>
    <t>Trubky bezešvé hladké válcované za tepla v jakosti 11 353 vnější D x tloušťka stěny 54 x 2,9 mm</t>
  </si>
  <si>
    <t>(0,6*22) "spojky</t>
  </si>
  <si>
    <t>13,2*1,1 'Přepočtené koeficientem množství</t>
  </si>
  <si>
    <t>46</t>
  </si>
  <si>
    <t>767-01R</t>
  </si>
  <si>
    <t>Povrchová úprava pozinkováním</t>
  </si>
  <si>
    <t>-515408769</t>
  </si>
  <si>
    <t>47</t>
  </si>
  <si>
    <t>998767101</t>
  </si>
  <si>
    <t>Přesun hmot tonážní pro zámečnické konstrukce v objektech v do 6 m</t>
  </si>
  <si>
    <t>40025153</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</si>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</sst>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6">
    <font>
      <sz val="8"/>
      <name val="Trebuchet MS"/>
      <family val="2"/>
    </font>
    <font>
      <b/>
      <sz val="11"/>
      <name val="Calibri"/>
      <family val="2"/>
    </font>
    <font>
      <i/>
      <sz val="11"/>
      <name val="Calibri"/>
      <family val="2"/>
    </font>
    <font>
      <b/>
      <i/>
      <sz val="11"/>
      <name val="Calibri"/>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u val="single"/>
      <sz val="11"/>
      <color indexed="12"/>
      <name val="Calibri"/>
      <family val="2"/>
    </font>
    <font>
      <u val="single"/>
      <sz val="11"/>
      <color indexed="20"/>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20"/>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8"/>
      <color indexed="12"/>
      <name val="Wingdings 2"/>
      <family val="1"/>
    </font>
    <font>
      <sz val="10"/>
      <color indexed="16"/>
      <name val="Trebuchet MS"/>
      <family val="2"/>
    </font>
    <font>
      <sz val="10"/>
      <name val="Trebuchet MS"/>
      <family val="2"/>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b/>
      <sz val="8"/>
      <color rgb="FF969696"/>
      <name val="Trebuchet MS"/>
      <family val="2"/>
    </font>
    <font>
      <sz val="18"/>
      <color theme="10"/>
      <name val="Wingdings 2"/>
      <family val="1"/>
    </font>
    <font>
      <sz val="10"/>
      <color rgb="FF960000"/>
      <name val="Trebuchet MS"/>
      <family val="2"/>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20" borderId="0" applyNumberFormat="0" applyBorder="0" applyAlignment="0" applyProtection="0"/>
    <xf numFmtId="0" fontId="6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2" borderId="0" applyNumberFormat="0" applyBorder="0" applyAlignment="0" applyProtection="0"/>
    <xf numFmtId="0" fontId="0" fillId="0" borderId="0" applyAlignment="0">
      <protection locked="0"/>
    </xf>
    <xf numFmtId="0" fontId="0" fillId="23" borderId="6" applyNumberFormat="0" applyFont="0" applyAlignment="0" applyProtection="0"/>
    <xf numFmtId="9" fontId="0" fillId="0" borderId="0" applyFont="0" applyFill="0" applyBorder="0" applyAlignment="0" applyProtection="0"/>
    <xf numFmtId="0" fontId="72" fillId="0" borderId="7" applyNumberFormat="0" applyFill="0" applyAlignment="0" applyProtection="0"/>
    <xf numFmtId="0" fontId="73" fillId="0" borderId="0" applyNumberFormat="0" applyFill="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72">
    <xf numFmtId="0" fontId="0" fillId="0" borderId="0" xfId="0" applyFont="1" applyAlignment="1">
      <alignment/>
    </xf>
    <xf numFmtId="0" fontId="0" fillId="0" borderId="0" xfId="0" applyFont="1" applyAlignment="1">
      <alignment vertical="center"/>
    </xf>
    <xf numFmtId="0" fontId="8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81" fillId="0" borderId="0" xfId="0" applyFont="1" applyAlignment="1">
      <alignment vertical="center"/>
    </xf>
    <xf numFmtId="0" fontId="82" fillId="0" borderId="0" xfId="0" applyFont="1" applyAlignment="1">
      <alignment vertical="center"/>
    </xf>
    <xf numFmtId="0" fontId="0" fillId="0" borderId="0" xfId="0" applyFont="1" applyAlignment="1">
      <alignment horizontal="center" vertical="center" wrapText="1"/>
    </xf>
    <xf numFmtId="0" fontId="83" fillId="0" borderId="0" xfId="0" applyFont="1" applyAlignment="1">
      <alignment/>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7" fillId="33" borderId="0" xfId="0" applyFont="1" applyFill="1" applyAlignment="1">
      <alignment horizontal="left" vertical="center"/>
    </xf>
    <xf numFmtId="0" fontId="0" fillId="33" borderId="0" xfId="0" applyFont="1" applyFill="1" applyAlignment="1">
      <alignment/>
    </xf>
    <xf numFmtId="0" fontId="87"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7" fillId="0" borderId="0" xfId="0" applyFont="1" applyBorder="1" applyAlignment="1">
      <alignment horizontal="left" vertical="center"/>
    </xf>
    <xf numFmtId="0" fontId="0" fillId="0" borderId="14" xfId="0" applyFont="1" applyBorder="1" applyAlignment="1">
      <alignment/>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top"/>
    </xf>
    <xf numFmtId="0" fontId="90" fillId="0" borderId="0" xfId="0" applyFont="1" applyBorder="1" applyAlignment="1">
      <alignment horizontal="left" vertical="center"/>
    </xf>
    <xf numFmtId="0" fontId="4" fillId="23" borderId="0" xfId="0" applyFont="1" applyFill="1" applyBorder="1" applyAlignment="1" applyProtection="1">
      <alignment horizontal="left" vertical="center"/>
      <protection locked="0"/>
    </xf>
    <xf numFmtId="49" fontId="4" fillId="23" borderId="0" xfId="0" applyNumberFormat="1" applyFont="1" applyFill="1" applyBorder="1" applyAlignment="1" applyProtection="1">
      <alignment horizontal="left" vertical="center"/>
      <protection locked="0"/>
    </xf>
    <xf numFmtId="0" fontId="0" fillId="0" borderId="15" xfId="0" applyFont="1" applyBorder="1" applyAlignment="1">
      <alignment/>
    </xf>
    <xf numFmtId="0" fontId="0" fillId="0" borderId="13" xfId="0" applyFont="1" applyBorder="1" applyAlignment="1">
      <alignment vertical="center"/>
    </xf>
    <xf numFmtId="0" fontId="0" fillId="0" borderId="0" xfId="0" applyFont="1" applyBorder="1" applyAlignment="1">
      <alignment vertical="center"/>
    </xf>
    <xf numFmtId="0" fontId="8" fillId="0" borderId="16" xfId="0" applyFont="1" applyBorder="1" applyAlignment="1">
      <alignment horizontal="left" vertical="center"/>
    </xf>
    <xf numFmtId="0" fontId="0" fillId="0" borderId="16" xfId="0" applyFont="1" applyBorder="1" applyAlignment="1">
      <alignment vertical="center"/>
    </xf>
    <xf numFmtId="0" fontId="0" fillId="0" borderId="14" xfId="0" applyFont="1" applyBorder="1" applyAlignment="1">
      <alignment vertical="center"/>
    </xf>
    <xf numFmtId="0" fontId="80" fillId="0" borderId="0" xfId="0" applyFont="1" applyBorder="1" applyAlignment="1">
      <alignment horizontal="righ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0" xfId="0" applyFont="1" applyBorder="1" applyAlignment="1">
      <alignment horizontal="left" vertical="center"/>
    </xf>
    <xf numFmtId="0" fontId="80" fillId="0" borderId="14" xfId="0" applyFont="1" applyBorder="1" applyAlignment="1">
      <alignment vertical="center"/>
    </xf>
    <xf numFmtId="0" fontId="0" fillId="34" borderId="0" xfId="0" applyFont="1" applyFill="1" applyBorder="1" applyAlignment="1">
      <alignment vertical="center"/>
    </xf>
    <xf numFmtId="0" fontId="5" fillId="34" borderId="17" xfId="0" applyFont="1" applyFill="1" applyBorder="1" applyAlignment="1">
      <alignment horizontal="left" vertical="center"/>
    </xf>
    <xf numFmtId="0" fontId="0" fillId="34" borderId="18" xfId="0" applyFont="1" applyFill="1" applyBorder="1" applyAlignment="1">
      <alignment vertical="center"/>
    </xf>
    <xf numFmtId="0" fontId="5" fillId="34" borderId="18" xfId="0" applyFont="1" applyFill="1" applyBorder="1" applyAlignment="1">
      <alignment horizontal="center" vertical="center"/>
    </xf>
    <xf numFmtId="0" fontId="0" fillId="34" borderId="14"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Alignment="1">
      <alignment horizontal="left" vertical="center"/>
    </xf>
    <xf numFmtId="0" fontId="4" fillId="0" borderId="13" xfId="0" applyFont="1" applyBorder="1" applyAlignment="1">
      <alignment vertical="center"/>
    </xf>
    <xf numFmtId="0" fontId="90" fillId="0" borderId="0" xfId="0" applyFont="1" applyAlignment="1">
      <alignment horizontal="left" vertical="center"/>
    </xf>
    <xf numFmtId="0" fontId="5" fillId="0" borderId="13" xfId="0" applyFont="1" applyBorder="1" applyAlignment="1">
      <alignment vertical="center"/>
    </xf>
    <xf numFmtId="0" fontId="5" fillId="0" borderId="0" xfId="0" applyFont="1" applyAlignment="1">
      <alignment horizontal="left" vertical="center"/>
    </xf>
    <xf numFmtId="0" fontId="9" fillId="0" borderId="0" xfId="0" applyFont="1" applyAlignment="1">
      <alignment vertical="center"/>
    </xf>
    <xf numFmtId="173" fontId="4" fillId="0" borderId="0" xfId="0" applyNumberFormat="1" applyFont="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5" borderId="18" xfId="0" applyFont="1" applyFill="1" applyBorder="1" applyAlignment="1">
      <alignment vertical="center"/>
    </xf>
    <xf numFmtId="0" fontId="4" fillId="35" borderId="26" xfId="0" applyFont="1" applyFill="1" applyBorder="1" applyAlignment="1">
      <alignment horizontal="center" vertical="center"/>
    </xf>
    <xf numFmtId="0" fontId="90" fillId="0" borderId="27" xfId="0" applyFont="1" applyBorder="1" applyAlignment="1">
      <alignment horizontal="center" vertical="center" wrapText="1"/>
    </xf>
    <xf numFmtId="0" fontId="90" fillId="0" borderId="28" xfId="0" applyFont="1" applyBorder="1" applyAlignment="1">
      <alignment horizontal="center" vertical="center" wrapText="1"/>
    </xf>
    <xf numFmtId="0" fontId="90" fillId="0" borderId="29" xfId="0" applyFont="1" applyBorder="1" applyAlignment="1">
      <alignment horizontal="center" vertical="center" wrapText="1"/>
    </xf>
    <xf numFmtId="0" fontId="0" fillId="0" borderId="30" xfId="0" applyFont="1" applyBorder="1" applyAlignment="1">
      <alignment vertical="center"/>
    </xf>
    <xf numFmtId="0" fontId="91" fillId="0" borderId="0" xfId="0" applyFont="1" applyAlignment="1">
      <alignment horizontal="left" vertical="center"/>
    </xf>
    <xf numFmtId="0" fontId="91" fillId="0" borderId="0" xfId="0" applyFont="1" applyAlignment="1">
      <alignment vertical="center"/>
    </xf>
    <xf numFmtId="0" fontId="5" fillId="0" borderId="0" xfId="0" applyFont="1" applyAlignment="1">
      <alignment horizontal="center" vertical="center"/>
    </xf>
    <xf numFmtId="4" fontId="92" fillId="0" borderId="24" xfId="0" applyNumberFormat="1" applyFont="1" applyBorder="1" applyAlignment="1">
      <alignment vertical="center"/>
    </xf>
    <xf numFmtId="4" fontId="92" fillId="0" borderId="0" xfId="0" applyNumberFormat="1" applyFont="1" applyBorder="1" applyAlignment="1">
      <alignment vertical="center"/>
    </xf>
    <xf numFmtId="174" fontId="92" fillId="0" borderId="0" xfId="0" applyNumberFormat="1" applyFont="1" applyBorder="1" applyAlignment="1">
      <alignment vertical="center"/>
    </xf>
    <xf numFmtId="4" fontId="92" fillId="0" borderId="25" xfId="0" applyNumberFormat="1" applyFont="1" applyBorder="1" applyAlignment="1">
      <alignment vertical="center"/>
    </xf>
    <xf numFmtId="0" fontId="10" fillId="0" borderId="0" xfId="0" applyFont="1" applyAlignment="1">
      <alignment horizontal="left" vertical="center"/>
    </xf>
    <xf numFmtId="0" fontId="6" fillId="0" borderId="13" xfId="0" applyFont="1" applyBorder="1" applyAlignment="1">
      <alignment vertical="center"/>
    </xf>
    <xf numFmtId="0" fontId="93" fillId="0" borderId="0" xfId="0" applyFont="1" applyAlignment="1">
      <alignment vertical="center"/>
    </xf>
    <xf numFmtId="0" fontId="94" fillId="0" borderId="0" xfId="0" applyFont="1" applyAlignment="1">
      <alignment vertical="center"/>
    </xf>
    <xf numFmtId="0" fontId="11" fillId="0" borderId="0" xfId="0" applyFont="1" applyAlignment="1">
      <alignment horizontal="center" vertical="center"/>
    </xf>
    <xf numFmtId="4" fontId="95" fillId="0" borderId="24" xfId="0" applyNumberFormat="1" applyFont="1" applyBorder="1" applyAlignment="1">
      <alignment vertical="center"/>
    </xf>
    <xf numFmtId="4" fontId="95" fillId="0" borderId="0" xfId="0" applyNumberFormat="1" applyFont="1" applyBorder="1" applyAlignment="1">
      <alignment vertical="center"/>
    </xf>
    <xf numFmtId="174" fontId="95" fillId="0" borderId="0" xfId="0" applyNumberFormat="1" applyFont="1" applyBorder="1" applyAlignment="1">
      <alignment vertical="center"/>
    </xf>
    <xf numFmtId="4" fontId="95" fillId="0" borderId="25" xfId="0" applyNumberFormat="1" applyFont="1" applyBorder="1" applyAlignment="1">
      <alignment vertical="center"/>
    </xf>
    <xf numFmtId="0" fontId="6" fillId="0" borderId="0" xfId="0" applyFont="1" applyAlignment="1">
      <alignment horizontal="left" vertical="center"/>
    </xf>
    <xf numFmtId="4" fontId="95" fillId="0" borderId="31" xfId="0" applyNumberFormat="1" applyFont="1" applyBorder="1" applyAlignment="1">
      <alignment vertical="center"/>
    </xf>
    <xf numFmtId="4" fontId="95" fillId="0" borderId="32" xfId="0" applyNumberFormat="1" applyFont="1" applyBorder="1" applyAlignment="1">
      <alignment vertical="center"/>
    </xf>
    <xf numFmtId="174" fontId="95" fillId="0" borderId="32" xfId="0" applyNumberFormat="1" applyFont="1" applyBorder="1" applyAlignment="1">
      <alignment vertical="center"/>
    </xf>
    <xf numFmtId="4" fontId="95" fillId="0" borderId="33" xfId="0" applyNumberFormat="1" applyFont="1" applyBorder="1" applyAlignment="1">
      <alignment vertical="center"/>
    </xf>
    <xf numFmtId="0" fontId="0" fillId="0" borderId="0" xfId="0" applyFont="1" applyAlignment="1" applyProtection="1">
      <alignment/>
      <protection locked="0"/>
    </xf>
    <xf numFmtId="0" fontId="0"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90" fillId="0" borderId="0" xfId="0" applyFont="1" applyBorder="1" applyAlignment="1" applyProtection="1">
      <alignment horizontal="left" vertical="center"/>
      <protection locked="0"/>
    </xf>
    <xf numFmtId="173" fontId="4" fillId="0" borderId="0" xfId="0" applyNumberFormat="1" applyFont="1" applyBorder="1" applyAlignment="1">
      <alignment horizontal="left"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14" xfId="0" applyFont="1" applyBorder="1" applyAlignment="1">
      <alignment vertical="center" wrapText="1"/>
    </xf>
    <xf numFmtId="0" fontId="0" fillId="0" borderId="22" xfId="0" applyFont="1" applyBorder="1" applyAlignment="1" applyProtection="1">
      <alignment vertical="center"/>
      <protection locked="0"/>
    </xf>
    <xf numFmtId="0" fontId="0" fillId="0" borderId="34" xfId="0" applyFont="1" applyBorder="1" applyAlignment="1">
      <alignment vertical="center"/>
    </xf>
    <xf numFmtId="0" fontId="8" fillId="0" borderId="0" xfId="0" applyFont="1" applyBorder="1" applyAlignment="1">
      <alignment horizontal="left" vertical="center"/>
    </xf>
    <xf numFmtId="4" fontId="91" fillId="0" borderId="0" xfId="0" applyNumberFormat="1" applyFont="1" applyBorder="1" applyAlignment="1">
      <alignment vertical="center"/>
    </xf>
    <xf numFmtId="0" fontId="80" fillId="0" borderId="0" xfId="0" applyFont="1" applyBorder="1" applyAlignment="1" applyProtection="1">
      <alignment horizontal="right" vertical="center"/>
      <protection locked="0"/>
    </xf>
    <xf numFmtId="4" fontId="80" fillId="0" borderId="0" xfId="0" applyNumberFormat="1" applyFont="1" applyBorder="1" applyAlignment="1">
      <alignment vertical="center"/>
    </xf>
    <xf numFmtId="172" fontId="80" fillId="0" borderId="0" xfId="0" applyNumberFormat="1" applyFont="1" applyBorder="1" applyAlignment="1" applyProtection="1">
      <alignment horizontal="right" vertical="center"/>
      <protection locked="0"/>
    </xf>
    <xf numFmtId="0" fontId="0" fillId="35" borderId="0" xfId="0" applyFont="1" applyFill="1" applyBorder="1" applyAlignment="1">
      <alignment vertical="center"/>
    </xf>
    <xf numFmtId="0" fontId="5" fillId="35" borderId="17" xfId="0" applyFont="1" applyFill="1" applyBorder="1" applyAlignment="1">
      <alignment horizontal="left" vertical="center"/>
    </xf>
    <xf numFmtId="0" fontId="5" fillId="35" borderId="18" xfId="0" applyFont="1" applyFill="1" applyBorder="1" applyAlignment="1">
      <alignment horizontal="right" vertical="center"/>
    </xf>
    <xf numFmtId="0" fontId="5" fillId="35" borderId="18" xfId="0" applyFont="1" applyFill="1" applyBorder="1" applyAlignment="1">
      <alignment horizontal="center" vertical="center"/>
    </xf>
    <xf numFmtId="0" fontId="0" fillId="35" borderId="18" xfId="0" applyFont="1" applyFill="1" applyBorder="1" applyAlignment="1" applyProtection="1">
      <alignment vertical="center"/>
      <protection locked="0"/>
    </xf>
    <xf numFmtId="4" fontId="5" fillId="35" borderId="18" xfId="0" applyNumberFormat="1" applyFont="1" applyFill="1" applyBorder="1" applyAlignment="1">
      <alignment vertical="center"/>
    </xf>
    <xf numFmtId="0" fontId="0" fillId="35" borderId="35" xfId="0" applyFont="1" applyFill="1" applyBorder="1" applyAlignment="1">
      <alignment vertical="center"/>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4" fillId="35" borderId="0" xfId="0" applyFont="1" applyFill="1" applyBorder="1" applyAlignment="1">
      <alignment horizontal="left" vertical="center"/>
    </xf>
    <xf numFmtId="0" fontId="0" fillId="35" borderId="0" xfId="0" applyFont="1" applyFill="1" applyBorder="1" applyAlignment="1" applyProtection="1">
      <alignment vertical="center"/>
      <protection locked="0"/>
    </xf>
    <xf numFmtId="0" fontId="4" fillId="35" borderId="0" xfId="0" applyFont="1" applyFill="1" applyBorder="1" applyAlignment="1">
      <alignment horizontal="right" vertical="center"/>
    </xf>
    <xf numFmtId="0" fontId="0" fillId="35" borderId="14" xfId="0" applyFont="1" applyFill="1" applyBorder="1" applyAlignment="1">
      <alignment vertical="center"/>
    </xf>
    <xf numFmtId="0" fontId="96" fillId="0" borderId="0" xfId="0" applyFont="1" applyBorder="1" applyAlignment="1">
      <alignment horizontal="lef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32" xfId="0" applyFont="1" applyBorder="1" applyAlignment="1">
      <alignment horizontal="left" vertical="center"/>
    </xf>
    <xf numFmtId="0" fontId="81" fillId="0" borderId="32" xfId="0" applyFont="1" applyBorder="1" applyAlignment="1">
      <alignment vertical="center"/>
    </xf>
    <xf numFmtId="0" fontId="81" fillId="0" borderId="32" xfId="0" applyFont="1" applyBorder="1" applyAlignment="1" applyProtection="1">
      <alignment vertical="center"/>
      <protection locked="0"/>
    </xf>
    <xf numFmtId="4" fontId="81" fillId="0" borderId="32" xfId="0" applyNumberFormat="1" applyFont="1" applyBorder="1" applyAlignment="1">
      <alignment vertical="center"/>
    </xf>
    <xf numFmtId="0" fontId="81" fillId="0" borderId="14" xfId="0" applyFont="1" applyBorder="1" applyAlignment="1">
      <alignmen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32" xfId="0" applyFont="1" applyBorder="1" applyAlignment="1">
      <alignment horizontal="left" vertical="center"/>
    </xf>
    <xf numFmtId="0" fontId="82" fillId="0" borderId="32" xfId="0" applyFont="1" applyBorder="1" applyAlignment="1">
      <alignment vertical="center"/>
    </xf>
    <xf numFmtId="0" fontId="82" fillId="0" borderId="32" xfId="0" applyFont="1" applyBorder="1" applyAlignment="1" applyProtection="1">
      <alignment vertical="center"/>
      <protection locked="0"/>
    </xf>
    <xf numFmtId="4" fontId="82" fillId="0" borderId="32" xfId="0" applyNumberFormat="1" applyFont="1" applyBorder="1" applyAlignment="1">
      <alignment vertical="center"/>
    </xf>
    <xf numFmtId="0" fontId="82" fillId="0" borderId="14" xfId="0" applyFont="1" applyBorder="1" applyAlignment="1">
      <alignment vertical="center"/>
    </xf>
    <xf numFmtId="0" fontId="0" fillId="0" borderId="0" xfId="0" applyFont="1" applyAlignment="1" applyProtection="1">
      <alignment vertical="center"/>
      <protection locked="0"/>
    </xf>
    <xf numFmtId="0" fontId="4" fillId="0" borderId="0" xfId="0" applyFont="1" applyAlignment="1">
      <alignment horizontal="left" vertical="center"/>
    </xf>
    <xf numFmtId="0" fontId="90" fillId="0" borderId="0" xfId="0" applyFont="1" applyAlignment="1" applyProtection="1">
      <alignment horizontal="left" vertical="center"/>
      <protection locked="0"/>
    </xf>
    <xf numFmtId="0" fontId="0" fillId="0" borderId="13" xfId="0" applyFont="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97" fillId="35" borderId="28" xfId="0" applyFont="1" applyFill="1" applyBorder="1" applyAlignment="1" applyProtection="1">
      <alignment horizontal="center" vertical="center" wrapText="1"/>
      <protection locked="0"/>
    </xf>
    <xf numFmtId="0" fontId="4" fillId="35" borderId="29" xfId="0" applyFont="1" applyFill="1" applyBorder="1" applyAlignment="1">
      <alignment horizontal="center" vertical="center" wrapText="1"/>
    </xf>
    <xf numFmtId="4" fontId="91" fillId="0" borderId="0" xfId="0" applyNumberFormat="1" applyFont="1" applyAlignment="1">
      <alignment/>
    </xf>
    <xf numFmtId="174" fontId="98" fillId="0" borderId="22" xfId="0" applyNumberFormat="1" applyFont="1" applyBorder="1" applyAlignment="1">
      <alignment/>
    </xf>
    <xf numFmtId="174" fontId="98" fillId="0" borderId="23" xfId="0" applyNumberFormat="1" applyFont="1" applyBorder="1" applyAlignment="1">
      <alignment/>
    </xf>
    <xf numFmtId="4" fontId="12" fillId="0" borderId="0" xfId="0" applyNumberFormat="1" applyFont="1" applyAlignment="1">
      <alignment vertical="center"/>
    </xf>
    <xf numFmtId="0" fontId="83" fillId="0" borderId="13" xfId="0" applyFont="1" applyBorder="1" applyAlignment="1">
      <alignment/>
    </xf>
    <xf numFmtId="0" fontId="83" fillId="0" borderId="0" xfId="0" applyFont="1" applyAlignment="1">
      <alignment horizontal="left"/>
    </xf>
    <xf numFmtId="0" fontId="81" fillId="0" borderId="0" xfId="0" applyFont="1" applyAlignment="1">
      <alignment horizontal="left"/>
    </xf>
    <xf numFmtId="0" fontId="83" fillId="0" borderId="0" xfId="0" applyFont="1" applyAlignment="1" applyProtection="1">
      <alignment/>
      <protection locked="0"/>
    </xf>
    <xf numFmtId="4" fontId="81" fillId="0" borderId="0" xfId="0" applyNumberFormat="1" applyFont="1" applyAlignment="1">
      <alignment/>
    </xf>
    <xf numFmtId="0" fontId="83" fillId="0" borderId="24" xfId="0" applyFont="1" applyBorder="1" applyAlignment="1">
      <alignment/>
    </xf>
    <xf numFmtId="0" fontId="83" fillId="0" borderId="0" xfId="0" applyFont="1" applyBorder="1" applyAlignment="1">
      <alignment/>
    </xf>
    <xf numFmtId="174" fontId="83" fillId="0" borderId="0" xfId="0" applyNumberFormat="1" applyFont="1" applyBorder="1" applyAlignment="1">
      <alignment/>
    </xf>
    <xf numFmtId="174" fontId="83" fillId="0" borderId="25" xfId="0" applyNumberFormat="1" applyFont="1" applyBorder="1" applyAlignment="1">
      <alignment/>
    </xf>
    <xf numFmtId="0" fontId="83" fillId="0" borderId="0" xfId="0" applyFont="1" applyAlignment="1">
      <alignment horizontal="center"/>
    </xf>
    <xf numFmtId="4" fontId="83" fillId="0" borderId="0" xfId="0" applyNumberFormat="1" applyFont="1" applyAlignment="1">
      <alignment vertical="center"/>
    </xf>
    <xf numFmtId="0" fontId="83" fillId="0" borderId="0" xfId="0" applyFont="1" applyBorder="1" applyAlignment="1">
      <alignment horizontal="left"/>
    </xf>
    <xf numFmtId="0" fontId="82" fillId="0" borderId="0" xfId="0" applyFont="1" applyBorder="1" applyAlignment="1">
      <alignment horizontal="left"/>
    </xf>
    <xf numFmtId="4" fontId="82" fillId="0" borderId="0" xfId="0" applyNumberFormat="1" applyFont="1" applyBorder="1" applyAlignment="1">
      <alignment/>
    </xf>
    <xf numFmtId="0" fontId="0" fillId="0" borderId="13" xfId="0" applyFont="1" applyBorder="1" applyAlignment="1" applyProtection="1">
      <alignment vertical="center"/>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75" fontId="0" fillId="0" borderId="36" xfId="0" applyNumberFormat="1" applyFont="1" applyBorder="1" applyAlignment="1" applyProtection="1">
      <alignment vertical="center"/>
      <protection/>
    </xf>
    <xf numFmtId="4" fontId="0" fillId="23"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80" fillId="23" borderId="36" xfId="0" applyFont="1" applyFill="1" applyBorder="1" applyAlignment="1" applyProtection="1">
      <alignment horizontal="left" vertical="center"/>
      <protection locked="0"/>
    </xf>
    <xf numFmtId="0" fontId="80" fillId="0" borderId="0" xfId="0" applyFont="1" applyBorder="1" applyAlignment="1">
      <alignment horizontal="center" vertical="center"/>
    </xf>
    <xf numFmtId="174" fontId="80" fillId="0" borderId="0" xfId="0" applyNumberFormat="1" applyFont="1" applyBorder="1" applyAlignment="1">
      <alignment vertical="center"/>
    </xf>
    <xf numFmtId="174" fontId="80" fillId="0" borderId="25" xfId="0" applyNumberFormat="1" applyFont="1" applyBorder="1" applyAlignment="1">
      <alignment vertical="center"/>
    </xf>
    <xf numFmtId="4" fontId="0" fillId="0" borderId="0" xfId="0" applyNumberFormat="1" applyFont="1" applyAlignment="1">
      <alignment vertical="center"/>
    </xf>
    <xf numFmtId="0" fontId="99" fillId="0" borderId="0" xfId="0" applyFont="1" applyAlignment="1">
      <alignment horizontal="left" vertical="center"/>
    </xf>
    <xf numFmtId="0" fontId="13" fillId="0" borderId="0" xfId="0" applyFont="1" applyAlignment="1">
      <alignment horizontal="left" vertical="center" wrapText="1"/>
    </xf>
    <xf numFmtId="0" fontId="84" fillId="0" borderId="13" xfId="0" applyFont="1" applyBorder="1" applyAlignment="1">
      <alignment vertical="center"/>
    </xf>
    <xf numFmtId="0" fontId="99" fillId="0" borderId="0" xfId="0" applyFont="1" applyBorder="1" applyAlignment="1">
      <alignment horizontal="left" vertical="center"/>
    </xf>
    <xf numFmtId="0" fontId="84" fillId="0" borderId="0" xfId="0" applyFont="1" applyBorder="1" applyAlignment="1">
      <alignment horizontal="left" vertical="center"/>
    </xf>
    <xf numFmtId="0" fontId="84" fillId="0" borderId="0" xfId="0" applyFont="1" applyBorder="1" applyAlignment="1">
      <alignment horizontal="left" vertical="center" wrapText="1"/>
    </xf>
    <xf numFmtId="175" fontId="84" fillId="0" borderId="0" xfId="0" applyNumberFormat="1" applyFont="1" applyBorder="1" applyAlignment="1">
      <alignment vertical="center"/>
    </xf>
    <xf numFmtId="0" fontId="84" fillId="0" borderId="0" xfId="0" applyFont="1" applyAlignment="1" applyProtection="1">
      <alignment vertical="center"/>
      <protection locked="0"/>
    </xf>
    <xf numFmtId="0" fontId="84" fillId="0" borderId="24" xfId="0" applyFont="1" applyBorder="1" applyAlignment="1">
      <alignment vertical="center"/>
    </xf>
    <xf numFmtId="0" fontId="84" fillId="0" borderId="0" xfId="0" applyFont="1" applyBorder="1" applyAlignment="1">
      <alignment vertical="center"/>
    </xf>
    <xf numFmtId="0" fontId="84" fillId="0" borderId="25" xfId="0" applyFont="1" applyBorder="1" applyAlignment="1">
      <alignment vertical="center"/>
    </xf>
    <xf numFmtId="0" fontId="84" fillId="0" borderId="0" xfId="0" applyFont="1" applyAlignment="1">
      <alignment horizontal="left" vertical="center"/>
    </xf>
    <xf numFmtId="0" fontId="85" fillId="0" borderId="13" xfId="0" applyFont="1" applyBorder="1" applyAlignment="1">
      <alignment vertical="center"/>
    </xf>
    <xf numFmtId="0" fontId="85" fillId="0" borderId="0" xfId="0" applyFont="1" applyAlignment="1">
      <alignment horizontal="left" vertical="center"/>
    </xf>
    <xf numFmtId="0" fontId="85" fillId="0" borderId="0" xfId="0" applyFont="1" applyAlignment="1">
      <alignment horizontal="left" vertical="center" wrapText="1"/>
    </xf>
    <xf numFmtId="0" fontId="85" fillId="0" borderId="0" xfId="0" applyFont="1" applyAlignment="1">
      <alignment horizontal="left" vertical="center"/>
    </xf>
    <xf numFmtId="0" fontId="85" fillId="0" borderId="0" xfId="0" applyFont="1" applyAlignment="1" applyProtection="1">
      <alignment vertical="center"/>
      <protection locked="0"/>
    </xf>
    <xf numFmtId="0" fontId="85" fillId="0" borderId="24" xfId="0" applyFont="1" applyBorder="1" applyAlignment="1">
      <alignment vertical="center"/>
    </xf>
    <xf numFmtId="0" fontId="85" fillId="0" borderId="0" xfId="0" applyFont="1" applyBorder="1" applyAlignment="1">
      <alignment vertical="center"/>
    </xf>
    <xf numFmtId="0" fontId="85" fillId="0" borderId="25" xfId="0" applyFont="1" applyBorder="1" applyAlignment="1">
      <alignment vertical="center"/>
    </xf>
    <xf numFmtId="0" fontId="84" fillId="0" borderId="0" xfId="0" applyFont="1" applyAlignment="1">
      <alignment horizontal="left" vertical="center" wrapText="1"/>
    </xf>
    <xf numFmtId="175" fontId="84" fillId="0" borderId="0" xfId="0" applyNumberFormat="1" applyFont="1" applyAlignment="1">
      <alignment vertical="center"/>
    </xf>
    <xf numFmtId="0" fontId="86" fillId="0" borderId="13" xfId="0" applyFont="1" applyBorder="1" applyAlignment="1">
      <alignment vertical="center"/>
    </xf>
    <xf numFmtId="0" fontId="86" fillId="0" borderId="0" xfId="0" applyFont="1" applyBorder="1" applyAlignment="1">
      <alignment horizontal="left" vertical="center"/>
    </xf>
    <xf numFmtId="0" fontId="86" fillId="0" borderId="0" xfId="0" applyFont="1" applyBorder="1" applyAlignment="1">
      <alignment horizontal="left" vertical="center" wrapText="1"/>
    </xf>
    <xf numFmtId="175" fontId="86" fillId="0" borderId="0" xfId="0" applyNumberFormat="1" applyFont="1" applyBorder="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6" fillId="0" borderId="0" xfId="0" applyFont="1" applyAlignment="1">
      <alignment horizontal="left" vertical="center"/>
    </xf>
    <xf numFmtId="0" fontId="84" fillId="0" borderId="31" xfId="0" applyFont="1" applyBorder="1" applyAlignment="1">
      <alignment vertical="center"/>
    </xf>
    <xf numFmtId="0" fontId="84" fillId="0" borderId="32" xfId="0" applyFont="1" applyBorder="1" applyAlignment="1">
      <alignment vertical="center"/>
    </xf>
    <xf numFmtId="0" fontId="84" fillId="0" borderId="33" xfId="0" applyFont="1" applyBorder="1" applyAlignment="1">
      <alignment vertical="center"/>
    </xf>
    <xf numFmtId="0" fontId="0" fillId="0" borderId="0" xfId="0" applyFont="1" applyAlignment="1">
      <alignment/>
    </xf>
    <xf numFmtId="0" fontId="100" fillId="0" borderId="0" xfId="0" applyFont="1" applyBorder="1" applyAlignment="1">
      <alignment vertical="center" wrapText="1"/>
    </xf>
    <xf numFmtId="0" fontId="100" fillId="0" borderId="0" xfId="0" applyFont="1" applyAlignment="1">
      <alignment vertical="center" wrapText="1"/>
    </xf>
    <xf numFmtId="0" fontId="86" fillId="0" borderId="0" xfId="0" applyFont="1" applyAlignment="1">
      <alignment horizontal="lef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101" fillId="0" borderId="36" xfId="0" applyFont="1" applyBorder="1" applyAlignment="1" applyProtection="1">
      <alignment horizontal="center" vertical="center"/>
      <protection/>
    </xf>
    <xf numFmtId="49" fontId="101" fillId="0" borderId="36" xfId="0" applyNumberFormat="1" applyFont="1" applyBorder="1" applyAlignment="1" applyProtection="1">
      <alignment horizontal="left" vertical="center" wrapText="1"/>
      <protection/>
    </xf>
    <xf numFmtId="0" fontId="101" fillId="0" borderId="36" xfId="0" applyFont="1" applyBorder="1" applyAlignment="1" applyProtection="1">
      <alignment horizontal="left" vertical="center" wrapText="1"/>
      <protection/>
    </xf>
    <xf numFmtId="0" fontId="101" fillId="0" borderId="36" xfId="0" applyFont="1" applyBorder="1" applyAlignment="1" applyProtection="1">
      <alignment horizontal="center" vertical="center" wrapText="1"/>
      <protection/>
    </xf>
    <xf numFmtId="175" fontId="101" fillId="0" borderId="36" xfId="0" applyNumberFormat="1" applyFont="1" applyBorder="1" applyAlignment="1" applyProtection="1">
      <alignment vertical="center"/>
      <protection/>
    </xf>
    <xf numFmtId="4" fontId="101" fillId="23" borderId="36" xfId="0" applyNumberFormat="1" applyFont="1" applyFill="1" applyBorder="1" applyAlignment="1" applyProtection="1">
      <alignment vertical="center"/>
      <protection locked="0"/>
    </xf>
    <xf numFmtId="4" fontId="101" fillId="0" borderId="36" xfId="0" applyNumberFormat="1" applyFont="1" applyBorder="1" applyAlignment="1" applyProtection="1">
      <alignment vertical="center"/>
      <protection/>
    </xf>
    <xf numFmtId="0" fontId="101" fillId="0" borderId="13" xfId="0" applyFont="1" applyBorder="1" applyAlignment="1">
      <alignment vertical="center"/>
    </xf>
    <xf numFmtId="0" fontId="101" fillId="23" borderId="36" xfId="0" applyFont="1" applyFill="1" applyBorder="1" applyAlignment="1" applyProtection="1">
      <alignment horizontal="left" vertical="center"/>
      <protection locked="0"/>
    </xf>
    <xf numFmtId="0" fontId="101" fillId="0" borderId="0" xfId="0" applyFont="1" applyBorder="1" applyAlignment="1">
      <alignment horizontal="center" vertical="center"/>
    </xf>
    <xf numFmtId="0" fontId="13" fillId="0" borderId="0" xfId="0" applyFont="1" applyBorder="1" applyAlignment="1">
      <alignment horizontal="lef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02" fillId="0" borderId="0" xfId="0" applyFont="1" applyAlignment="1">
      <alignment horizontal="left" vertical="top" wrapText="1"/>
    </xf>
    <xf numFmtId="0" fontId="0" fillId="0" borderId="0" xfId="0" applyFont="1" applyAlignment="1">
      <alignment/>
    </xf>
    <xf numFmtId="0" fontId="0" fillId="0" borderId="0" xfId="0" applyFont="1" applyAlignment="1">
      <alignment vertical="center"/>
    </xf>
    <xf numFmtId="0" fontId="80" fillId="0" borderId="0" xfId="0" applyFont="1" applyAlignment="1">
      <alignment vertical="center"/>
    </xf>
    <xf numFmtId="0" fontId="4" fillId="0" borderId="0" xfId="0" applyFont="1" applyBorder="1" applyAlignment="1">
      <alignment horizontal="left" vertical="center"/>
    </xf>
    <xf numFmtId="0" fontId="0" fillId="0" borderId="0" xfId="0" applyFont="1" applyBorder="1" applyAlignment="1">
      <alignment/>
    </xf>
    <xf numFmtId="0" fontId="5" fillId="0" borderId="0" xfId="0" applyFont="1" applyBorder="1" applyAlignment="1">
      <alignment horizontal="left" vertical="top" wrapText="1"/>
    </xf>
    <xf numFmtId="49" fontId="4" fillId="23" borderId="0" xfId="0" applyNumberFormat="1" applyFont="1" applyFill="1" applyBorder="1" applyAlignment="1" applyProtection="1">
      <alignment horizontal="left" vertical="center"/>
      <protection locked="0"/>
    </xf>
    <xf numFmtId="0" fontId="4" fillId="0" borderId="0" xfId="0" applyFont="1" applyBorder="1" applyAlignment="1">
      <alignment horizontal="left" vertical="center" wrapText="1"/>
    </xf>
    <xf numFmtId="4" fontId="8" fillId="0" borderId="16" xfId="0" applyNumberFormat="1" applyFont="1" applyBorder="1" applyAlignment="1">
      <alignment vertical="center"/>
    </xf>
    <xf numFmtId="0" fontId="0" fillId="0" borderId="16" xfId="0" applyFont="1" applyBorder="1" applyAlignment="1">
      <alignment vertical="center"/>
    </xf>
    <xf numFmtId="0" fontId="80" fillId="0" borderId="0" xfId="0" applyFont="1" applyBorder="1" applyAlignment="1">
      <alignment horizontal="right" vertical="center"/>
    </xf>
    <xf numFmtId="0" fontId="0" fillId="0" borderId="0" xfId="0" applyFont="1" applyBorder="1" applyAlignment="1">
      <alignment vertical="center"/>
    </xf>
    <xf numFmtId="172" fontId="80" fillId="0" borderId="0" xfId="0" applyNumberFormat="1" applyFont="1" applyBorder="1" applyAlignment="1">
      <alignment horizontal="center" vertical="center"/>
    </xf>
    <xf numFmtId="0" fontId="80" fillId="0" borderId="0" xfId="0" applyFont="1" applyBorder="1" applyAlignment="1">
      <alignment vertical="center"/>
    </xf>
    <xf numFmtId="4" fontId="102" fillId="0" borderId="0" xfId="0" applyNumberFormat="1" applyFont="1" applyBorder="1" applyAlignment="1">
      <alignment vertical="center"/>
    </xf>
    <xf numFmtId="0" fontId="5" fillId="34" borderId="18" xfId="0" applyFont="1" applyFill="1" applyBorder="1" applyAlignment="1">
      <alignment horizontal="left" vertical="center"/>
    </xf>
    <xf numFmtId="0" fontId="0" fillId="34" borderId="18" xfId="0" applyFont="1" applyFill="1" applyBorder="1" applyAlignment="1">
      <alignment vertical="center"/>
    </xf>
    <xf numFmtId="4" fontId="5" fillId="34" borderId="18" xfId="0" applyNumberFormat="1" applyFont="1" applyFill="1" applyBorder="1" applyAlignment="1">
      <alignment vertical="center"/>
    </xf>
    <xf numFmtId="0" fontId="0" fillId="34" borderId="26"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73" fontId="4" fillId="0" borderId="0" xfId="0" applyNumberFormat="1" applyFont="1" applyAlignment="1">
      <alignment horizontal="left" vertical="center"/>
    </xf>
    <xf numFmtId="0" fontId="4" fillId="0" borderId="0" xfId="0" applyFont="1" applyAlignment="1">
      <alignment vertical="center"/>
    </xf>
    <xf numFmtId="0" fontId="92" fillId="0" borderId="30" xfId="0" applyFont="1" applyBorder="1" applyAlignment="1">
      <alignment horizontal="center" vertical="center"/>
    </xf>
    <xf numFmtId="0" fontId="0" fillId="0" borderId="22" xfId="0" applyFont="1" applyBorder="1" applyAlignment="1">
      <alignment vertical="center"/>
    </xf>
    <xf numFmtId="0" fontId="0" fillId="0" borderId="24" xfId="0" applyFont="1" applyBorder="1" applyAlignment="1">
      <alignment vertical="center"/>
    </xf>
    <xf numFmtId="0" fontId="4" fillId="35" borderId="17" xfId="0" applyFont="1" applyFill="1" applyBorder="1" applyAlignment="1">
      <alignment horizontal="center" vertical="center"/>
    </xf>
    <xf numFmtId="0" fontId="0" fillId="35" borderId="18" xfId="0" applyFont="1" applyFill="1" applyBorder="1" applyAlignment="1">
      <alignment vertical="center"/>
    </xf>
    <xf numFmtId="0" fontId="4" fillId="35" borderId="18" xfId="0" applyFont="1" applyFill="1" applyBorder="1" applyAlignment="1">
      <alignment horizontal="center" vertical="center"/>
    </xf>
    <xf numFmtId="0" fontId="4" fillId="35" borderId="18" xfId="0" applyFont="1" applyFill="1" applyBorder="1" applyAlignment="1">
      <alignment horizontal="right" vertical="center"/>
    </xf>
    <xf numFmtId="4" fontId="94" fillId="0" borderId="0" xfId="0" applyNumberFormat="1" applyFont="1" applyAlignment="1">
      <alignment vertical="center"/>
    </xf>
    <xf numFmtId="0" fontId="94" fillId="0" borderId="0" xfId="0" applyFont="1" applyAlignment="1">
      <alignment vertical="center"/>
    </xf>
    <xf numFmtId="0" fontId="93" fillId="0" borderId="0" xfId="0" applyFont="1" applyAlignment="1">
      <alignment horizontal="left" vertical="center" wrapText="1"/>
    </xf>
    <xf numFmtId="4" fontId="91" fillId="0" borderId="0" xfId="0" applyNumberFormat="1" applyFont="1" applyAlignment="1">
      <alignment horizontal="right" vertical="center"/>
    </xf>
    <xf numFmtId="4" fontId="91" fillId="0" borderId="0" xfId="0" applyNumberFormat="1" applyFont="1" applyAlignment="1">
      <alignment vertical="center"/>
    </xf>
    <xf numFmtId="0" fontId="90"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90" fillId="0" borderId="0" xfId="0" applyFont="1" applyAlignment="1">
      <alignment horizontal="left" vertical="center" wrapText="1"/>
    </xf>
    <xf numFmtId="0" fontId="64" fillId="33" borderId="0" xfId="36" applyFill="1" applyAlignment="1">
      <alignment/>
    </xf>
    <xf numFmtId="0" fontId="103" fillId="0" borderId="0" xfId="36" applyFont="1" applyAlignment="1">
      <alignment horizontal="center" vertical="center"/>
    </xf>
    <xf numFmtId="0" fontId="104" fillId="33" borderId="0" xfId="0" applyFont="1" applyFill="1" applyAlignment="1">
      <alignment horizontal="left" vertical="center"/>
    </xf>
    <xf numFmtId="0" fontId="57" fillId="33" borderId="0" xfId="0" applyFont="1" applyFill="1" applyAlignment="1">
      <alignment vertical="center"/>
    </xf>
    <xf numFmtId="0" fontId="105" fillId="33" borderId="0" xfId="36" applyFont="1" applyFill="1" applyAlignment="1">
      <alignment vertical="center"/>
    </xf>
    <xf numFmtId="0" fontId="87" fillId="33" borderId="0" xfId="0" applyFont="1" applyFill="1" applyAlignment="1" applyProtection="1">
      <alignment horizontal="left" vertical="center"/>
      <protection/>
    </xf>
    <xf numFmtId="0" fontId="57" fillId="33" borderId="0" xfId="0" applyFont="1" applyFill="1" applyAlignment="1" applyProtection="1">
      <alignment vertical="center"/>
      <protection/>
    </xf>
    <xf numFmtId="0" fontId="104" fillId="33" borderId="0" xfId="0" applyFont="1" applyFill="1" applyAlignment="1" applyProtection="1">
      <alignment horizontal="left" vertical="center"/>
      <protection/>
    </xf>
    <xf numFmtId="0" fontId="105" fillId="33" borderId="0" xfId="36" applyFont="1" applyFill="1" applyAlignment="1" applyProtection="1">
      <alignment vertical="center"/>
      <protection/>
    </xf>
    <xf numFmtId="0" fontId="105" fillId="33" borderId="0" xfId="36" applyFont="1" applyFill="1" applyAlignment="1">
      <alignment vertical="center"/>
    </xf>
    <xf numFmtId="0" fontId="57" fillId="33" borderId="0" xfId="0" applyFont="1" applyFill="1" applyAlignment="1" applyProtection="1">
      <alignment vertical="center"/>
      <protection locked="0"/>
    </xf>
    <xf numFmtId="0" fontId="0" fillId="0" borderId="0" xfId="47" applyAlignment="1">
      <alignment vertical="top"/>
      <protection locked="0"/>
    </xf>
    <xf numFmtId="0" fontId="0" fillId="0" borderId="37" xfId="47" applyFont="1" applyBorder="1" applyAlignment="1">
      <alignment vertical="center" wrapText="1"/>
      <protection locked="0"/>
    </xf>
    <xf numFmtId="0" fontId="0" fillId="0" borderId="38" xfId="47" applyFont="1" applyBorder="1" applyAlignment="1">
      <alignment vertical="center" wrapText="1"/>
      <protection locked="0"/>
    </xf>
    <xf numFmtId="0" fontId="0" fillId="0" borderId="39" xfId="47" applyFont="1" applyBorder="1" applyAlignment="1">
      <alignment vertical="center" wrapText="1"/>
      <protection locked="0"/>
    </xf>
    <xf numFmtId="0" fontId="0" fillId="0" borderId="40" xfId="47" applyFont="1" applyBorder="1" applyAlignment="1">
      <alignment horizontal="center" vertical="center" wrapText="1"/>
      <protection locked="0"/>
    </xf>
    <xf numFmtId="0" fontId="7" fillId="0" borderId="0" xfId="47" applyFont="1" applyBorder="1" applyAlignment="1">
      <alignment horizontal="center" vertical="center" wrapText="1"/>
      <protection locked="0"/>
    </xf>
    <xf numFmtId="0" fontId="0" fillId="0" borderId="41" xfId="47" applyFont="1" applyBorder="1" applyAlignment="1">
      <alignment horizontal="center" vertical="center" wrapText="1"/>
      <protection locked="0"/>
    </xf>
    <xf numFmtId="0" fontId="0" fillId="0" borderId="0" xfId="47" applyAlignment="1">
      <alignment horizontal="center" vertical="center"/>
      <protection locked="0"/>
    </xf>
    <xf numFmtId="0" fontId="0" fillId="0" borderId="40" xfId="47" applyFont="1" applyBorder="1" applyAlignment="1">
      <alignment vertical="center" wrapText="1"/>
      <protection locked="0"/>
    </xf>
    <xf numFmtId="0" fontId="11" fillId="0" borderId="42" xfId="47" applyFont="1" applyBorder="1" applyAlignment="1">
      <alignment horizontal="left" wrapText="1"/>
      <protection locked="0"/>
    </xf>
    <xf numFmtId="0" fontId="0" fillId="0" borderId="41" xfId="47" applyFont="1" applyBorder="1" applyAlignment="1">
      <alignment vertical="center" wrapText="1"/>
      <protection locked="0"/>
    </xf>
    <xf numFmtId="0" fontId="11" fillId="0" borderId="0" xfId="47" applyFont="1" applyBorder="1" applyAlignment="1">
      <alignment horizontal="left" vertical="center" wrapText="1"/>
      <protection locked="0"/>
    </xf>
    <xf numFmtId="0" fontId="4" fillId="0" borderId="0" xfId="47" applyFont="1" applyBorder="1" applyAlignment="1">
      <alignment horizontal="left" vertical="center" wrapText="1"/>
      <protection locked="0"/>
    </xf>
    <xf numFmtId="0" fontId="4" fillId="0" borderId="40" xfId="47" applyFont="1" applyBorder="1" applyAlignment="1">
      <alignment vertical="center" wrapText="1"/>
      <protection locked="0"/>
    </xf>
    <xf numFmtId="0" fontId="4" fillId="0" borderId="0" xfId="47" applyFont="1" applyBorder="1" applyAlignment="1">
      <alignment horizontal="left" vertical="center" wrapText="1"/>
      <protection locked="0"/>
    </xf>
    <xf numFmtId="0" fontId="4" fillId="0" borderId="0" xfId="47" applyFont="1" applyBorder="1" applyAlignment="1">
      <alignment vertical="center" wrapText="1"/>
      <protection locked="0"/>
    </xf>
    <xf numFmtId="0" fontId="4" fillId="0" borderId="0" xfId="47" applyFont="1" applyBorder="1" applyAlignment="1">
      <alignment vertical="center"/>
      <protection locked="0"/>
    </xf>
    <xf numFmtId="0" fontId="4" fillId="0" borderId="0" xfId="47" applyFont="1" applyBorder="1" applyAlignment="1">
      <alignment horizontal="left" vertical="center"/>
      <protection locked="0"/>
    </xf>
    <xf numFmtId="49" fontId="4" fillId="0" borderId="0" xfId="47" applyNumberFormat="1" applyFont="1" applyBorder="1" applyAlignment="1">
      <alignment horizontal="left" vertical="center" wrapText="1"/>
      <protection locked="0"/>
    </xf>
    <xf numFmtId="49" fontId="4" fillId="0" borderId="0" xfId="47" applyNumberFormat="1" applyFont="1" applyBorder="1" applyAlignment="1">
      <alignment vertical="center" wrapText="1"/>
      <protection locked="0"/>
    </xf>
    <xf numFmtId="0" fontId="0" fillId="0" borderId="43" xfId="47" applyFont="1" applyBorder="1" applyAlignment="1">
      <alignment vertical="center" wrapText="1"/>
      <protection locked="0"/>
    </xf>
    <xf numFmtId="0" fontId="57" fillId="0" borderId="42" xfId="47" applyFont="1" applyBorder="1" applyAlignment="1">
      <alignment vertical="center" wrapText="1"/>
      <protection locked="0"/>
    </xf>
    <xf numFmtId="0" fontId="0" fillId="0" borderId="44" xfId="47" applyFont="1" applyBorder="1" applyAlignment="1">
      <alignment vertical="center" wrapText="1"/>
      <protection locked="0"/>
    </xf>
    <xf numFmtId="0" fontId="0" fillId="0" borderId="0" xfId="47" applyFont="1" applyBorder="1" applyAlignment="1">
      <alignment vertical="top"/>
      <protection locked="0"/>
    </xf>
    <xf numFmtId="0" fontId="0" fillId="0" borderId="0" xfId="47" applyFont="1" applyAlignment="1">
      <alignment vertical="top"/>
      <protection locked="0"/>
    </xf>
    <xf numFmtId="0" fontId="0" fillId="0" borderId="37" xfId="47" applyFont="1" applyBorder="1" applyAlignment="1">
      <alignment horizontal="left" vertical="center"/>
      <protection locked="0"/>
    </xf>
    <xf numFmtId="0" fontId="0" fillId="0" borderId="38" xfId="47" applyFont="1" applyBorder="1" applyAlignment="1">
      <alignment horizontal="left" vertical="center"/>
      <protection locked="0"/>
    </xf>
    <xf numFmtId="0" fontId="0" fillId="0" borderId="39" xfId="47" applyFont="1" applyBorder="1" applyAlignment="1">
      <alignment horizontal="left" vertical="center"/>
      <protection locked="0"/>
    </xf>
    <xf numFmtId="0" fontId="0" fillId="0" borderId="40" xfId="47" applyFont="1" applyBorder="1" applyAlignment="1">
      <alignment horizontal="left" vertical="center"/>
      <protection locked="0"/>
    </xf>
    <xf numFmtId="0" fontId="7" fillId="0" borderId="0" xfId="47" applyFont="1" applyBorder="1" applyAlignment="1">
      <alignment horizontal="center" vertical="center"/>
      <protection locked="0"/>
    </xf>
    <xf numFmtId="0" fontId="0" fillId="0" borderId="41" xfId="47" applyFont="1" applyBorder="1" applyAlignment="1">
      <alignment horizontal="left" vertical="center"/>
      <protection locked="0"/>
    </xf>
    <xf numFmtId="0" fontId="11" fillId="0" borderId="0" xfId="47" applyFont="1" applyBorder="1" applyAlignment="1">
      <alignment horizontal="left" vertical="center"/>
      <protection locked="0"/>
    </xf>
    <xf numFmtId="0" fontId="6" fillId="0" borderId="0" xfId="47" applyFont="1" applyAlignment="1">
      <alignment horizontal="left" vertical="center"/>
      <protection locked="0"/>
    </xf>
    <xf numFmtId="0" fontId="11" fillId="0" borderId="42" xfId="47" applyFont="1" applyBorder="1" applyAlignment="1">
      <alignment horizontal="left" vertical="center"/>
      <protection locked="0"/>
    </xf>
    <xf numFmtId="0" fontId="11" fillId="0" borderId="42" xfId="47" applyFont="1" applyBorder="1" applyAlignment="1">
      <alignment horizontal="center" vertical="center"/>
      <protection locked="0"/>
    </xf>
    <xf numFmtId="0" fontId="6" fillId="0" borderId="42" xfId="47" applyFont="1" applyBorder="1" applyAlignment="1">
      <alignment horizontal="left" vertical="center"/>
      <protection locked="0"/>
    </xf>
    <xf numFmtId="0" fontId="9" fillId="0" borderId="0" xfId="47" applyFont="1" applyBorder="1" applyAlignment="1">
      <alignment horizontal="left" vertical="center"/>
      <protection locked="0"/>
    </xf>
    <xf numFmtId="0" fontId="4" fillId="0" borderId="0" xfId="47" applyFont="1" applyAlignment="1">
      <alignment horizontal="left" vertical="center"/>
      <protection locked="0"/>
    </xf>
    <xf numFmtId="0" fontId="4" fillId="0" borderId="0" xfId="47" applyFont="1" applyBorder="1" applyAlignment="1">
      <alignment horizontal="center" vertical="center"/>
      <protection locked="0"/>
    </xf>
    <xf numFmtId="0" fontId="4" fillId="0" borderId="40" xfId="47" applyFont="1" applyBorder="1" applyAlignment="1">
      <alignment horizontal="left" vertical="center"/>
      <protection locked="0"/>
    </xf>
    <xf numFmtId="0" fontId="4" fillId="0" borderId="0" xfId="47" applyFont="1" applyFill="1" applyBorder="1" applyAlignment="1">
      <alignment horizontal="left" vertical="center"/>
      <protection locked="0"/>
    </xf>
    <xf numFmtId="0" fontId="4" fillId="0" borderId="0" xfId="47" applyFont="1" applyFill="1" applyBorder="1" applyAlignment="1">
      <alignment horizontal="center" vertical="center"/>
      <protection locked="0"/>
    </xf>
    <xf numFmtId="0" fontId="0" fillId="0" borderId="43" xfId="47" applyFont="1" applyBorder="1" applyAlignment="1">
      <alignment horizontal="left" vertical="center"/>
      <protection locked="0"/>
    </xf>
    <xf numFmtId="0" fontId="57" fillId="0" borderId="42" xfId="47" applyFont="1" applyBorder="1" applyAlignment="1">
      <alignment horizontal="left" vertical="center"/>
      <protection locked="0"/>
    </xf>
    <xf numFmtId="0" fontId="0" fillId="0" borderId="44" xfId="47" applyFont="1" applyBorder="1" applyAlignment="1">
      <alignment horizontal="left" vertical="center"/>
      <protection locked="0"/>
    </xf>
    <xf numFmtId="0" fontId="0" fillId="0" borderId="0" xfId="47" applyFont="1" applyBorder="1" applyAlignment="1">
      <alignment horizontal="left" vertical="center"/>
      <protection locked="0"/>
    </xf>
    <xf numFmtId="0" fontId="57" fillId="0" borderId="0" xfId="47" applyFont="1" applyBorder="1" applyAlignment="1">
      <alignment horizontal="left" vertical="center"/>
      <protection locked="0"/>
    </xf>
    <xf numFmtId="0" fontId="6" fillId="0" borderId="0" xfId="47" applyFont="1" applyBorder="1" applyAlignment="1">
      <alignment horizontal="left" vertical="center"/>
      <protection locked="0"/>
    </xf>
    <xf numFmtId="0" fontId="4" fillId="0" borderId="42" xfId="47" applyFont="1" applyBorder="1" applyAlignment="1">
      <alignment horizontal="left" vertical="center"/>
      <protection locked="0"/>
    </xf>
    <xf numFmtId="0" fontId="0" fillId="0" borderId="0" xfId="47" applyFont="1" applyBorder="1" applyAlignment="1">
      <alignment horizontal="left" vertical="center" wrapText="1"/>
      <protection locked="0"/>
    </xf>
    <xf numFmtId="0" fontId="4" fillId="0" borderId="0" xfId="47" applyFont="1" applyBorder="1" applyAlignment="1">
      <alignment horizontal="center" vertical="center" wrapText="1"/>
      <protection locked="0"/>
    </xf>
    <xf numFmtId="0" fontId="0" fillId="0" borderId="37" xfId="47" applyFont="1" applyBorder="1" applyAlignment="1">
      <alignment horizontal="left" vertical="center" wrapText="1"/>
      <protection locked="0"/>
    </xf>
    <xf numFmtId="0" fontId="0" fillId="0" borderId="38" xfId="47" applyFont="1" applyBorder="1" applyAlignment="1">
      <alignment horizontal="left" vertical="center" wrapText="1"/>
      <protection locked="0"/>
    </xf>
    <xf numFmtId="0" fontId="0" fillId="0" borderId="39" xfId="47" applyFont="1" applyBorder="1" applyAlignment="1">
      <alignment horizontal="left" vertical="center" wrapText="1"/>
      <protection locked="0"/>
    </xf>
    <xf numFmtId="0" fontId="0" fillId="0" borderId="40" xfId="47" applyFont="1" applyBorder="1" applyAlignment="1">
      <alignment horizontal="left" vertical="center" wrapText="1"/>
      <protection locked="0"/>
    </xf>
    <xf numFmtId="0" fontId="0" fillId="0" borderId="41" xfId="47" applyFont="1" applyBorder="1" applyAlignment="1">
      <alignment horizontal="left" vertical="center" wrapText="1"/>
      <protection locked="0"/>
    </xf>
    <xf numFmtId="0" fontId="6" fillId="0" borderId="40" xfId="47" applyFont="1" applyBorder="1" applyAlignment="1">
      <alignment horizontal="left" vertical="center" wrapText="1"/>
      <protection locked="0"/>
    </xf>
    <xf numFmtId="0" fontId="6" fillId="0" borderId="41"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4" fillId="0" borderId="41" xfId="47" applyFont="1" applyBorder="1" applyAlignment="1">
      <alignment horizontal="left" vertical="center"/>
      <protection locked="0"/>
    </xf>
    <xf numFmtId="0" fontId="4" fillId="0" borderId="43" xfId="47" applyFont="1" applyBorder="1" applyAlignment="1">
      <alignment horizontal="left" vertical="center" wrapText="1"/>
      <protection locked="0"/>
    </xf>
    <xf numFmtId="0" fontId="4" fillId="0" borderId="42" xfId="47" applyFont="1" applyBorder="1" applyAlignment="1">
      <alignment horizontal="left" vertical="center" wrapText="1"/>
      <protection locked="0"/>
    </xf>
    <xf numFmtId="0" fontId="4" fillId="0" borderId="44" xfId="47" applyFont="1" applyBorder="1" applyAlignment="1">
      <alignment horizontal="left" vertical="center" wrapText="1"/>
      <protection locked="0"/>
    </xf>
    <xf numFmtId="0" fontId="4" fillId="0" borderId="0" xfId="47" applyFont="1" applyBorder="1" applyAlignment="1">
      <alignment horizontal="left" vertical="top"/>
      <protection locked="0"/>
    </xf>
    <xf numFmtId="0" fontId="4" fillId="0" borderId="0" xfId="47" applyFont="1" applyBorder="1" applyAlignment="1">
      <alignment horizontal="center" vertical="top"/>
      <protection locked="0"/>
    </xf>
    <xf numFmtId="0" fontId="4"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6" fillId="0" borderId="0" xfId="47" applyFont="1" applyAlignment="1">
      <alignment vertical="center"/>
      <protection locked="0"/>
    </xf>
    <xf numFmtId="0" fontId="11" fillId="0" borderId="0" xfId="47" applyFont="1" applyBorder="1" applyAlignment="1">
      <alignment vertical="center"/>
      <protection locked="0"/>
    </xf>
    <xf numFmtId="0" fontId="6" fillId="0" borderId="42" xfId="47" applyFont="1" applyBorder="1" applyAlignment="1">
      <alignment vertical="center"/>
      <protection locked="0"/>
    </xf>
    <xf numFmtId="0" fontId="11" fillId="0" borderId="42" xfId="47" applyFont="1" applyBorder="1" applyAlignment="1">
      <alignment vertical="center"/>
      <protection locked="0"/>
    </xf>
    <xf numFmtId="0" fontId="0" fillId="0" borderId="0" xfId="47" applyBorder="1" applyAlignment="1">
      <alignment vertical="top"/>
      <protection locked="0"/>
    </xf>
    <xf numFmtId="49" fontId="4" fillId="0" borderId="0" xfId="47" applyNumberFormat="1" applyFont="1" applyBorder="1" applyAlignment="1">
      <alignment horizontal="left" vertical="center"/>
      <protection locked="0"/>
    </xf>
    <xf numFmtId="0" fontId="0" fillId="0" borderId="42" xfId="47" applyBorder="1" applyAlignment="1">
      <alignment vertical="top"/>
      <protection locked="0"/>
    </xf>
    <xf numFmtId="0" fontId="4" fillId="0" borderId="38" xfId="47" applyFont="1" applyBorder="1" applyAlignment="1">
      <alignment horizontal="left" vertical="center" wrapText="1"/>
      <protection locked="0"/>
    </xf>
    <xf numFmtId="0" fontId="4" fillId="0" borderId="38" xfId="47" applyFont="1" applyBorder="1" applyAlignment="1">
      <alignment horizontal="left" vertical="center"/>
      <protection locked="0"/>
    </xf>
    <xf numFmtId="0" fontId="4" fillId="0" borderId="38" xfId="47" applyFont="1" applyBorder="1" applyAlignment="1">
      <alignment horizontal="center" vertical="center"/>
      <protection locked="0"/>
    </xf>
    <xf numFmtId="0" fontId="11" fillId="0" borderId="42" xfId="47" applyFont="1" applyBorder="1" applyAlignment="1">
      <alignment horizontal="left"/>
      <protection locked="0"/>
    </xf>
    <xf numFmtId="0" fontId="6" fillId="0" borderId="42" xfId="47" applyFont="1" applyBorder="1" applyAlignment="1">
      <alignment/>
      <protection locked="0"/>
    </xf>
    <xf numFmtId="0" fontId="11" fillId="0" borderId="42" xfId="47" applyFont="1" applyBorder="1" applyAlignment="1">
      <alignment horizontal="left"/>
      <protection locked="0"/>
    </xf>
    <xf numFmtId="0" fontId="4" fillId="0" borderId="0" xfId="47" applyFont="1" applyBorder="1" applyAlignment="1">
      <alignment horizontal="left" vertical="center"/>
      <protection locked="0"/>
    </xf>
    <xf numFmtId="0" fontId="0" fillId="0" borderId="40" xfId="47" applyFont="1" applyBorder="1" applyAlignment="1">
      <alignment vertical="top"/>
      <protection locked="0"/>
    </xf>
    <xf numFmtId="0" fontId="4" fillId="0" borderId="0" xfId="47" applyFont="1" applyBorder="1" applyAlignment="1">
      <alignment horizontal="left" vertical="top"/>
      <protection locked="0"/>
    </xf>
    <xf numFmtId="0" fontId="0" fillId="0" borderId="41" xfId="47" applyFont="1" applyBorder="1" applyAlignment="1">
      <alignment vertical="top"/>
      <protection locked="0"/>
    </xf>
    <xf numFmtId="0" fontId="0" fillId="0" borderId="0" xfId="47" applyFont="1" applyBorder="1" applyAlignment="1">
      <alignment horizontal="center" vertical="center"/>
      <protection locked="0"/>
    </xf>
    <xf numFmtId="0" fontId="0" fillId="0" borderId="0" xfId="47" applyFont="1" applyBorder="1" applyAlignment="1">
      <alignment horizontal="left" vertical="top"/>
      <protection locked="0"/>
    </xf>
    <xf numFmtId="0" fontId="0" fillId="0" borderId="43" xfId="47" applyFont="1" applyBorder="1" applyAlignment="1">
      <alignment vertical="top"/>
      <protection locked="0"/>
    </xf>
    <xf numFmtId="0" fontId="0" fillId="0" borderId="42" xfId="47" applyFont="1" applyBorder="1" applyAlignment="1">
      <alignment vertical="top"/>
      <protection locked="0"/>
    </xf>
    <xf numFmtId="0" fontId="0" fillId="0" borderId="44" xfId="47" applyFont="1" applyBorder="1" applyAlignment="1">
      <alignment vertical="top"/>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Data\System\Temp\rad4F277.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Data\System\Temp\radC1C4E.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Data\System\Temp\rad0A1F0.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Data\System\Temp\rad3535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rad4F277.tmp" descr="C:\KrosData\System\Temp\rad4F277.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C1C4E.tmp" descr="C:\KrosData\System\Temp\radC1C4E.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0A1F0.tmp" descr="C:\KrosData\System\Temp\rad0A1F0.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rad35351.tmp" descr="C:\KrosData\System\Temp\rad35351.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76" t="s">
        <v>0</v>
      </c>
      <c r="B1" s="277"/>
      <c r="C1" s="277"/>
      <c r="D1" s="278" t="s">
        <v>1</v>
      </c>
      <c r="E1" s="277"/>
      <c r="F1" s="277"/>
      <c r="G1" s="277"/>
      <c r="H1" s="277"/>
      <c r="I1" s="277"/>
      <c r="J1" s="277"/>
      <c r="K1" s="279" t="s">
        <v>605</v>
      </c>
      <c r="L1" s="279"/>
      <c r="M1" s="279"/>
      <c r="N1" s="279"/>
      <c r="O1" s="279"/>
      <c r="P1" s="279"/>
      <c r="Q1" s="279"/>
      <c r="R1" s="279"/>
      <c r="S1" s="279"/>
      <c r="T1" s="277"/>
      <c r="U1" s="277"/>
      <c r="V1" s="277"/>
      <c r="W1" s="279" t="s">
        <v>606</v>
      </c>
      <c r="X1" s="279"/>
      <c r="Y1" s="279"/>
      <c r="Z1" s="279"/>
      <c r="AA1" s="279"/>
      <c r="AB1" s="279"/>
      <c r="AC1" s="279"/>
      <c r="AD1" s="279"/>
      <c r="AE1" s="279"/>
      <c r="AF1" s="279"/>
      <c r="AG1" s="279"/>
      <c r="AH1" s="279"/>
      <c r="AI1" s="271"/>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232"/>
      <c r="AS2" s="232"/>
      <c r="AT2" s="232"/>
      <c r="AU2" s="232"/>
      <c r="AV2" s="232"/>
      <c r="AW2" s="232"/>
      <c r="AX2" s="232"/>
      <c r="AY2" s="232"/>
      <c r="AZ2" s="232"/>
      <c r="BA2" s="232"/>
      <c r="BB2" s="232"/>
      <c r="BC2" s="232"/>
      <c r="BD2" s="232"/>
      <c r="BE2" s="232"/>
      <c r="BS2" s="17" t="s">
        <v>6</v>
      </c>
      <c r="BT2" s="17" t="s">
        <v>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7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25" customHeight="1">
      <c r="B5" s="21"/>
      <c r="C5" s="22"/>
      <c r="D5" s="27" t="s">
        <v>13</v>
      </c>
      <c r="E5" s="22"/>
      <c r="F5" s="22"/>
      <c r="G5" s="22"/>
      <c r="H5" s="22"/>
      <c r="I5" s="22"/>
      <c r="J5" s="22"/>
      <c r="K5" s="235" t="s">
        <v>14</v>
      </c>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2"/>
      <c r="AQ5" s="24"/>
      <c r="BE5" s="231" t="s">
        <v>15</v>
      </c>
      <c r="BS5" s="17" t="s">
        <v>6</v>
      </c>
    </row>
    <row r="6" spans="2:71" ht="36.75" customHeight="1">
      <c r="B6" s="21"/>
      <c r="C6" s="22"/>
      <c r="D6" s="29" t="s">
        <v>16</v>
      </c>
      <c r="E6" s="22"/>
      <c r="F6" s="22"/>
      <c r="G6" s="22"/>
      <c r="H6" s="22"/>
      <c r="I6" s="22"/>
      <c r="J6" s="22"/>
      <c r="K6" s="237" t="s">
        <v>17</v>
      </c>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2"/>
      <c r="AQ6" s="24"/>
      <c r="BE6" s="232"/>
      <c r="BS6" s="17" t="s">
        <v>18</v>
      </c>
    </row>
    <row r="7" spans="2:71" ht="14.2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20</v>
      </c>
      <c r="AO7" s="22"/>
      <c r="AP7" s="22"/>
      <c r="AQ7" s="24"/>
      <c r="BE7" s="232"/>
      <c r="BS7" s="17" t="s">
        <v>22</v>
      </c>
    </row>
    <row r="8" spans="2:71" ht="14.25" customHeight="1">
      <c r="B8" s="21"/>
      <c r="C8" s="22"/>
      <c r="D8" s="30" t="s">
        <v>23</v>
      </c>
      <c r="E8" s="22"/>
      <c r="F8" s="22"/>
      <c r="G8" s="22"/>
      <c r="H8" s="22"/>
      <c r="I8" s="22"/>
      <c r="J8" s="22"/>
      <c r="K8" s="28"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25</v>
      </c>
      <c r="AL8" s="22"/>
      <c r="AM8" s="22"/>
      <c r="AN8" s="31" t="s">
        <v>26</v>
      </c>
      <c r="AO8" s="22"/>
      <c r="AP8" s="22"/>
      <c r="AQ8" s="24"/>
      <c r="BE8" s="232"/>
      <c r="BS8" s="17" t="s">
        <v>27</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32"/>
      <c r="BS9" s="17" t="s">
        <v>28</v>
      </c>
    </row>
    <row r="10" spans="2:71" ht="14.25" customHeight="1">
      <c r="B10" s="21"/>
      <c r="C10" s="22"/>
      <c r="D10" s="30"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30</v>
      </c>
      <c r="AL10" s="22"/>
      <c r="AM10" s="22"/>
      <c r="AN10" s="28" t="s">
        <v>20</v>
      </c>
      <c r="AO10" s="22"/>
      <c r="AP10" s="22"/>
      <c r="AQ10" s="24"/>
      <c r="BE10" s="232"/>
      <c r="BS10" s="17" t="s">
        <v>18</v>
      </c>
    </row>
    <row r="11" spans="2:71" ht="18" customHeight="1">
      <c r="B11" s="21"/>
      <c r="C11" s="22"/>
      <c r="D11" s="22"/>
      <c r="E11" s="28"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32</v>
      </c>
      <c r="AL11" s="22"/>
      <c r="AM11" s="22"/>
      <c r="AN11" s="28" t="s">
        <v>20</v>
      </c>
      <c r="AO11" s="22"/>
      <c r="AP11" s="22"/>
      <c r="AQ11" s="24"/>
      <c r="BE11" s="232"/>
      <c r="BS11" s="17" t="s">
        <v>18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32"/>
      <c r="BS12" s="17" t="s">
        <v>18</v>
      </c>
    </row>
    <row r="13" spans="2:71" ht="14.25" customHeight="1">
      <c r="B13" s="21"/>
      <c r="C13" s="22"/>
      <c r="D13" s="30"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30</v>
      </c>
      <c r="AL13" s="22"/>
      <c r="AM13" s="22"/>
      <c r="AN13" s="32" t="s">
        <v>34</v>
      </c>
      <c r="AO13" s="22"/>
      <c r="AP13" s="22"/>
      <c r="AQ13" s="24"/>
      <c r="BE13" s="232"/>
      <c r="BS13" s="17" t="s">
        <v>18</v>
      </c>
    </row>
    <row r="14" spans="2:71" ht="15">
      <c r="B14" s="21"/>
      <c r="C14" s="22"/>
      <c r="D14" s="22"/>
      <c r="E14" s="238" t="s">
        <v>34</v>
      </c>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30" t="s">
        <v>32</v>
      </c>
      <c r="AL14" s="22"/>
      <c r="AM14" s="22"/>
      <c r="AN14" s="32" t="s">
        <v>34</v>
      </c>
      <c r="AO14" s="22"/>
      <c r="AP14" s="22"/>
      <c r="AQ14" s="24"/>
      <c r="BE14" s="232"/>
      <c r="BS14" s="17" t="s">
        <v>18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32"/>
      <c r="BS15" s="17" t="s">
        <v>35</v>
      </c>
    </row>
    <row r="16" spans="2:71" ht="14.25" customHeight="1">
      <c r="B16" s="21"/>
      <c r="C16" s="22"/>
      <c r="D16" s="30"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30</v>
      </c>
      <c r="AL16" s="22"/>
      <c r="AM16" s="22"/>
      <c r="AN16" s="28" t="s">
        <v>20</v>
      </c>
      <c r="AO16" s="22"/>
      <c r="AP16" s="22"/>
      <c r="AQ16" s="24"/>
      <c r="BE16" s="232"/>
      <c r="BS16" s="17" t="s">
        <v>4</v>
      </c>
    </row>
    <row r="17" spans="2:71" ht="18" customHeight="1">
      <c r="B17" s="21"/>
      <c r="C17" s="22"/>
      <c r="D17" s="22"/>
      <c r="E17" s="28"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32</v>
      </c>
      <c r="AL17" s="22"/>
      <c r="AM17" s="22"/>
      <c r="AN17" s="28" t="s">
        <v>20</v>
      </c>
      <c r="AO17" s="22"/>
      <c r="AP17" s="22"/>
      <c r="AQ17" s="24"/>
      <c r="BE17" s="232"/>
      <c r="BS17" s="17" t="s">
        <v>35</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32"/>
      <c r="BS18" s="17" t="s">
        <v>6</v>
      </c>
    </row>
    <row r="19" spans="2:71" ht="14.25" customHeight="1">
      <c r="B19" s="21"/>
      <c r="C19" s="22"/>
      <c r="D19" s="30" t="s">
        <v>38</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32"/>
      <c r="BS19" s="17" t="s">
        <v>6</v>
      </c>
    </row>
    <row r="20" spans="2:71" ht="48.75" customHeight="1">
      <c r="B20" s="21"/>
      <c r="C20" s="22"/>
      <c r="D20" s="22"/>
      <c r="E20" s="239" t="s">
        <v>39</v>
      </c>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2"/>
      <c r="AP20" s="22"/>
      <c r="AQ20" s="24"/>
      <c r="BE20" s="232"/>
      <c r="BS20" s="17" t="s">
        <v>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32"/>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32"/>
    </row>
    <row r="23" spans="2:57" s="1" customFormat="1" ht="25.5" customHeight="1">
      <c r="B23" s="34"/>
      <c r="C23" s="35"/>
      <c r="D23" s="36" t="s">
        <v>40</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40">
        <f>ROUND(AG51,2)</f>
        <v>0</v>
      </c>
      <c r="AL23" s="241"/>
      <c r="AM23" s="241"/>
      <c r="AN23" s="241"/>
      <c r="AO23" s="241"/>
      <c r="AP23" s="35"/>
      <c r="AQ23" s="38"/>
      <c r="BE23" s="233"/>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33"/>
    </row>
    <row r="25" spans="2:57" s="1" customFormat="1" ht="13.5">
      <c r="B25" s="34"/>
      <c r="C25" s="35"/>
      <c r="D25" s="35"/>
      <c r="E25" s="35"/>
      <c r="F25" s="35"/>
      <c r="G25" s="35"/>
      <c r="H25" s="35"/>
      <c r="I25" s="35"/>
      <c r="J25" s="35"/>
      <c r="K25" s="35"/>
      <c r="L25" s="242" t="s">
        <v>41</v>
      </c>
      <c r="M25" s="243"/>
      <c r="N25" s="243"/>
      <c r="O25" s="243"/>
      <c r="P25" s="35"/>
      <c r="Q25" s="35"/>
      <c r="R25" s="35"/>
      <c r="S25" s="35"/>
      <c r="T25" s="35"/>
      <c r="U25" s="35"/>
      <c r="V25" s="35"/>
      <c r="W25" s="242" t="s">
        <v>42</v>
      </c>
      <c r="X25" s="243"/>
      <c r="Y25" s="243"/>
      <c r="Z25" s="243"/>
      <c r="AA25" s="243"/>
      <c r="AB25" s="243"/>
      <c r="AC25" s="243"/>
      <c r="AD25" s="243"/>
      <c r="AE25" s="243"/>
      <c r="AF25" s="35"/>
      <c r="AG25" s="35"/>
      <c r="AH25" s="35"/>
      <c r="AI25" s="35"/>
      <c r="AJ25" s="35"/>
      <c r="AK25" s="242" t="s">
        <v>43</v>
      </c>
      <c r="AL25" s="243"/>
      <c r="AM25" s="243"/>
      <c r="AN25" s="243"/>
      <c r="AO25" s="243"/>
      <c r="AP25" s="35"/>
      <c r="AQ25" s="38"/>
      <c r="BE25" s="233"/>
    </row>
    <row r="26" spans="2:57" s="2" customFormat="1" ht="14.25" customHeight="1">
      <c r="B26" s="40"/>
      <c r="C26" s="41"/>
      <c r="D26" s="42" t="s">
        <v>44</v>
      </c>
      <c r="E26" s="41"/>
      <c r="F26" s="42" t="s">
        <v>45</v>
      </c>
      <c r="G26" s="41"/>
      <c r="H26" s="41"/>
      <c r="I26" s="41"/>
      <c r="J26" s="41"/>
      <c r="K26" s="41"/>
      <c r="L26" s="244">
        <v>0.21</v>
      </c>
      <c r="M26" s="245"/>
      <c r="N26" s="245"/>
      <c r="O26" s="245"/>
      <c r="P26" s="41"/>
      <c r="Q26" s="41"/>
      <c r="R26" s="41"/>
      <c r="S26" s="41"/>
      <c r="T26" s="41"/>
      <c r="U26" s="41"/>
      <c r="V26" s="41"/>
      <c r="W26" s="246">
        <f>ROUND(AZ51,2)</f>
        <v>0</v>
      </c>
      <c r="X26" s="245"/>
      <c r="Y26" s="245"/>
      <c r="Z26" s="245"/>
      <c r="AA26" s="245"/>
      <c r="AB26" s="245"/>
      <c r="AC26" s="245"/>
      <c r="AD26" s="245"/>
      <c r="AE26" s="245"/>
      <c r="AF26" s="41"/>
      <c r="AG26" s="41"/>
      <c r="AH26" s="41"/>
      <c r="AI26" s="41"/>
      <c r="AJ26" s="41"/>
      <c r="AK26" s="246">
        <f>ROUND(AV51,2)</f>
        <v>0</v>
      </c>
      <c r="AL26" s="245"/>
      <c r="AM26" s="245"/>
      <c r="AN26" s="245"/>
      <c r="AO26" s="245"/>
      <c r="AP26" s="41"/>
      <c r="AQ26" s="43"/>
      <c r="BE26" s="234"/>
    </row>
    <row r="27" spans="2:57" s="2" customFormat="1" ht="14.25" customHeight="1">
      <c r="B27" s="40"/>
      <c r="C27" s="41"/>
      <c r="D27" s="41"/>
      <c r="E27" s="41"/>
      <c r="F27" s="42" t="s">
        <v>46</v>
      </c>
      <c r="G27" s="41"/>
      <c r="H27" s="41"/>
      <c r="I27" s="41"/>
      <c r="J27" s="41"/>
      <c r="K27" s="41"/>
      <c r="L27" s="244">
        <v>0.15</v>
      </c>
      <c r="M27" s="245"/>
      <c r="N27" s="245"/>
      <c r="O27" s="245"/>
      <c r="P27" s="41"/>
      <c r="Q27" s="41"/>
      <c r="R27" s="41"/>
      <c r="S27" s="41"/>
      <c r="T27" s="41"/>
      <c r="U27" s="41"/>
      <c r="V27" s="41"/>
      <c r="W27" s="246">
        <f>ROUND(BA51,2)</f>
        <v>0</v>
      </c>
      <c r="X27" s="245"/>
      <c r="Y27" s="245"/>
      <c r="Z27" s="245"/>
      <c r="AA27" s="245"/>
      <c r="AB27" s="245"/>
      <c r="AC27" s="245"/>
      <c r="AD27" s="245"/>
      <c r="AE27" s="245"/>
      <c r="AF27" s="41"/>
      <c r="AG27" s="41"/>
      <c r="AH27" s="41"/>
      <c r="AI27" s="41"/>
      <c r="AJ27" s="41"/>
      <c r="AK27" s="246">
        <f>ROUND(AW51,2)</f>
        <v>0</v>
      </c>
      <c r="AL27" s="245"/>
      <c r="AM27" s="245"/>
      <c r="AN27" s="245"/>
      <c r="AO27" s="245"/>
      <c r="AP27" s="41"/>
      <c r="AQ27" s="43"/>
      <c r="BE27" s="234"/>
    </row>
    <row r="28" spans="2:57" s="2" customFormat="1" ht="14.25" customHeight="1" hidden="1">
      <c r="B28" s="40"/>
      <c r="C28" s="41"/>
      <c r="D28" s="41"/>
      <c r="E28" s="41"/>
      <c r="F28" s="42" t="s">
        <v>47</v>
      </c>
      <c r="G28" s="41"/>
      <c r="H28" s="41"/>
      <c r="I28" s="41"/>
      <c r="J28" s="41"/>
      <c r="K28" s="41"/>
      <c r="L28" s="244">
        <v>0.21</v>
      </c>
      <c r="M28" s="245"/>
      <c r="N28" s="245"/>
      <c r="O28" s="245"/>
      <c r="P28" s="41"/>
      <c r="Q28" s="41"/>
      <c r="R28" s="41"/>
      <c r="S28" s="41"/>
      <c r="T28" s="41"/>
      <c r="U28" s="41"/>
      <c r="V28" s="41"/>
      <c r="W28" s="246">
        <f>ROUND(BB51,2)</f>
        <v>0</v>
      </c>
      <c r="X28" s="245"/>
      <c r="Y28" s="245"/>
      <c r="Z28" s="245"/>
      <c r="AA28" s="245"/>
      <c r="AB28" s="245"/>
      <c r="AC28" s="245"/>
      <c r="AD28" s="245"/>
      <c r="AE28" s="245"/>
      <c r="AF28" s="41"/>
      <c r="AG28" s="41"/>
      <c r="AH28" s="41"/>
      <c r="AI28" s="41"/>
      <c r="AJ28" s="41"/>
      <c r="AK28" s="246">
        <v>0</v>
      </c>
      <c r="AL28" s="245"/>
      <c r="AM28" s="245"/>
      <c r="AN28" s="245"/>
      <c r="AO28" s="245"/>
      <c r="AP28" s="41"/>
      <c r="AQ28" s="43"/>
      <c r="BE28" s="234"/>
    </row>
    <row r="29" spans="2:57" s="2" customFormat="1" ht="14.25" customHeight="1" hidden="1">
      <c r="B29" s="40"/>
      <c r="C29" s="41"/>
      <c r="D29" s="41"/>
      <c r="E29" s="41"/>
      <c r="F29" s="42" t="s">
        <v>48</v>
      </c>
      <c r="G29" s="41"/>
      <c r="H29" s="41"/>
      <c r="I29" s="41"/>
      <c r="J29" s="41"/>
      <c r="K29" s="41"/>
      <c r="L29" s="244">
        <v>0.15</v>
      </c>
      <c r="M29" s="245"/>
      <c r="N29" s="245"/>
      <c r="O29" s="245"/>
      <c r="P29" s="41"/>
      <c r="Q29" s="41"/>
      <c r="R29" s="41"/>
      <c r="S29" s="41"/>
      <c r="T29" s="41"/>
      <c r="U29" s="41"/>
      <c r="V29" s="41"/>
      <c r="W29" s="246">
        <f>ROUND(BC51,2)</f>
        <v>0</v>
      </c>
      <c r="X29" s="245"/>
      <c r="Y29" s="245"/>
      <c r="Z29" s="245"/>
      <c r="AA29" s="245"/>
      <c r="AB29" s="245"/>
      <c r="AC29" s="245"/>
      <c r="AD29" s="245"/>
      <c r="AE29" s="245"/>
      <c r="AF29" s="41"/>
      <c r="AG29" s="41"/>
      <c r="AH29" s="41"/>
      <c r="AI29" s="41"/>
      <c r="AJ29" s="41"/>
      <c r="AK29" s="246">
        <v>0</v>
      </c>
      <c r="AL29" s="245"/>
      <c r="AM29" s="245"/>
      <c r="AN29" s="245"/>
      <c r="AO29" s="245"/>
      <c r="AP29" s="41"/>
      <c r="AQ29" s="43"/>
      <c r="BE29" s="234"/>
    </row>
    <row r="30" spans="2:57" s="2" customFormat="1" ht="14.25" customHeight="1" hidden="1">
      <c r="B30" s="40"/>
      <c r="C30" s="41"/>
      <c r="D30" s="41"/>
      <c r="E30" s="41"/>
      <c r="F30" s="42" t="s">
        <v>49</v>
      </c>
      <c r="G30" s="41"/>
      <c r="H30" s="41"/>
      <c r="I30" s="41"/>
      <c r="J30" s="41"/>
      <c r="K30" s="41"/>
      <c r="L30" s="244">
        <v>0</v>
      </c>
      <c r="M30" s="245"/>
      <c r="N30" s="245"/>
      <c r="O30" s="245"/>
      <c r="P30" s="41"/>
      <c r="Q30" s="41"/>
      <c r="R30" s="41"/>
      <c r="S30" s="41"/>
      <c r="T30" s="41"/>
      <c r="U30" s="41"/>
      <c r="V30" s="41"/>
      <c r="W30" s="246">
        <f>ROUND(BD51,2)</f>
        <v>0</v>
      </c>
      <c r="X30" s="245"/>
      <c r="Y30" s="245"/>
      <c r="Z30" s="245"/>
      <c r="AA30" s="245"/>
      <c r="AB30" s="245"/>
      <c r="AC30" s="245"/>
      <c r="AD30" s="245"/>
      <c r="AE30" s="245"/>
      <c r="AF30" s="41"/>
      <c r="AG30" s="41"/>
      <c r="AH30" s="41"/>
      <c r="AI30" s="41"/>
      <c r="AJ30" s="41"/>
      <c r="AK30" s="246">
        <v>0</v>
      </c>
      <c r="AL30" s="245"/>
      <c r="AM30" s="245"/>
      <c r="AN30" s="245"/>
      <c r="AO30" s="245"/>
      <c r="AP30" s="41"/>
      <c r="AQ30" s="43"/>
      <c r="BE30" s="234"/>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33"/>
    </row>
    <row r="32" spans="2:57" s="1" customFormat="1" ht="25.5" customHeight="1">
      <c r="B32" s="34"/>
      <c r="C32" s="44"/>
      <c r="D32" s="45" t="s">
        <v>50</v>
      </c>
      <c r="E32" s="46"/>
      <c r="F32" s="46"/>
      <c r="G32" s="46"/>
      <c r="H32" s="46"/>
      <c r="I32" s="46"/>
      <c r="J32" s="46"/>
      <c r="K32" s="46"/>
      <c r="L32" s="46"/>
      <c r="M32" s="46"/>
      <c r="N32" s="46"/>
      <c r="O32" s="46"/>
      <c r="P32" s="46"/>
      <c r="Q32" s="46"/>
      <c r="R32" s="46"/>
      <c r="S32" s="46"/>
      <c r="T32" s="47" t="s">
        <v>51</v>
      </c>
      <c r="U32" s="46"/>
      <c r="V32" s="46"/>
      <c r="W32" s="46"/>
      <c r="X32" s="247" t="s">
        <v>52</v>
      </c>
      <c r="Y32" s="248"/>
      <c r="Z32" s="248"/>
      <c r="AA32" s="248"/>
      <c r="AB32" s="248"/>
      <c r="AC32" s="46"/>
      <c r="AD32" s="46"/>
      <c r="AE32" s="46"/>
      <c r="AF32" s="46"/>
      <c r="AG32" s="46"/>
      <c r="AH32" s="46"/>
      <c r="AI32" s="46"/>
      <c r="AJ32" s="46"/>
      <c r="AK32" s="249">
        <f>SUM(AK23:AK30)</f>
        <v>0</v>
      </c>
      <c r="AL32" s="248"/>
      <c r="AM32" s="248"/>
      <c r="AN32" s="248"/>
      <c r="AO32" s="250"/>
      <c r="AP32" s="44"/>
      <c r="AQ32" s="48"/>
      <c r="BE32" s="233"/>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75" customHeight="1">
      <c r="B39" s="34"/>
      <c r="C39" s="54" t="s">
        <v>53</v>
      </c>
      <c r="AR39" s="34"/>
    </row>
    <row r="40" spans="2:44" s="1" customFormat="1" ht="6.75" customHeight="1">
      <c r="B40" s="34"/>
      <c r="AR40" s="34"/>
    </row>
    <row r="41" spans="2:44" s="3" customFormat="1" ht="14.25" customHeight="1">
      <c r="B41" s="55"/>
      <c r="C41" s="56" t="s">
        <v>13</v>
      </c>
      <c r="L41" s="3" t="str">
        <f>K5</f>
        <v>201632</v>
      </c>
      <c r="AR41" s="55"/>
    </row>
    <row r="42" spans="2:44" s="4" customFormat="1" ht="36.75" customHeight="1">
      <c r="B42" s="57"/>
      <c r="C42" s="58" t="s">
        <v>16</v>
      </c>
      <c r="L42" s="251" t="str">
        <f>K6</f>
        <v>Oprava opěrné zdi Mezholezy</v>
      </c>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R42" s="57"/>
    </row>
    <row r="43" spans="2:44" s="1" customFormat="1" ht="6.75" customHeight="1">
      <c r="B43" s="34"/>
      <c r="AR43" s="34"/>
    </row>
    <row r="44" spans="2:44" s="1" customFormat="1" ht="15">
      <c r="B44" s="34"/>
      <c r="C44" s="56" t="s">
        <v>23</v>
      </c>
      <c r="L44" s="59" t="str">
        <f>IF(K8="","",K8)</f>
        <v>Mezholezy</v>
      </c>
      <c r="AI44" s="56" t="s">
        <v>25</v>
      </c>
      <c r="AM44" s="253" t="str">
        <f>IF(AN8="","",AN8)</f>
        <v>13.09.2016</v>
      </c>
      <c r="AN44" s="233"/>
      <c r="AR44" s="34"/>
    </row>
    <row r="45" spans="2:44" s="1" customFormat="1" ht="6.75" customHeight="1">
      <c r="B45" s="34"/>
      <c r="AR45" s="34"/>
    </row>
    <row r="46" spans="2:56" s="1" customFormat="1" ht="15">
      <c r="B46" s="34"/>
      <c r="C46" s="56" t="s">
        <v>29</v>
      </c>
      <c r="L46" s="3" t="str">
        <f>IF(E11="","",E11)</f>
        <v>SÚSPK, p.o.</v>
      </c>
      <c r="AI46" s="56" t="s">
        <v>36</v>
      </c>
      <c r="AM46" s="254" t="str">
        <f>IF(E17="","",E17)</f>
        <v>STATICA Plzeň s.r.o.</v>
      </c>
      <c r="AN46" s="233"/>
      <c r="AO46" s="233"/>
      <c r="AP46" s="233"/>
      <c r="AR46" s="34"/>
      <c r="AS46" s="255" t="s">
        <v>54</v>
      </c>
      <c r="AT46" s="256"/>
      <c r="AU46" s="61"/>
      <c r="AV46" s="61"/>
      <c r="AW46" s="61"/>
      <c r="AX46" s="61"/>
      <c r="AY46" s="61"/>
      <c r="AZ46" s="61"/>
      <c r="BA46" s="61"/>
      <c r="BB46" s="61"/>
      <c r="BC46" s="61"/>
      <c r="BD46" s="62"/>
    </row>
    <row r="47" spans="2:56" s="1" customFormat="1" ht="15">
      <c r="B47" s="34"/>
      <c r="C47" s="56" t="s">
        <v>33</v>
      </c>
      <c r="L47" s="3">
        <f>IF(E14="Vyplň údaj","",E14)</f>
      </c>
      <c r="AR47" s="34"/>
      <c r="AS47" s="257"/>
      <c r="AT47" s="243"/>
      <c r="AU47" s="35"/>
      <c r="AV47" s="35"/>
      <c r="AW47" s="35"/>
      <c r="AX47" s="35"/>
      <c r="AY47" s="35"/>
      <c r="AZ47" s="35"/>
      <c r="BA47" s="35"/>
      <c r="BB47" s="35"/>
      <c r="BC47" s="35"/>
      <c r="BD47" s="64"/>
    </row>
    <row r="48" spans="2:56" s="1" customFormat="1" ht="10.5" customHeight="1">
      <c r="B48" s="34"/>
      <c r="AR48" s="34"/>
      <c r="AS48" s="257"/>
      <c r="AT48" s="243"/>
      <c r="AU48" s="35"/>
      <c r="AV48" s="35"/>
      <c r="AW48" s="35"/>
      <c r="AX48" s="35"/>
      <c r="AY48" s="35"/>
      <c r="AZ48" s="35"/>
      <c r="BA48" s="35"/>
      <c r="BB48" s="35"/>
      <c r="BC48" s="35"/>
      <c r="BD48" s="64"/>
    </row>
    <row r="49" spans="2:56" s="1" customFormat="1" ht="29.25" customHeight="1">
      <c r="B49" s="34"/>
      <c r="C49" s="258" t="s">
        <v>55</v>
      </c>
      <c r="D49" s="259"/>
      <c r="E49" s="259"/>
      <c r="F49" s="259"/>
      <c r="G49" s="259"/>
      <c r="H49" s="65"/>
      <c r="I49" s="260" t="s">
        <v>56</v>
      </c>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61" t="s">
        <v>57</v>
      </c>
      <c r="AH49" s="259"/>
      <c r="AI49" s="259"/>
      <c r="AJ49" s="259"/>
      <c r="AK49" s="259"/>
      <c r="AL49" s="259"/>
      <c r="AM49" s="259"/>
      <c r="AN49" s="260" t="s">
        <v>58</v>
      </c>
      <c r="AO49" s="259"/>
      <c r="AP49" s="259"/>
      <c r="AQ49" s="66" t="s">
        <v>59</v>
      </c>
      <c r="AR49" s="34"/>
      <c r="AS49" s="67" t="s">
        <v>60</v>
      </c>
      <c r="AT49" s="68" t="s">
        <v>61</v>
      </c>
      <c r="AU49" s="68" t="s">
        <v>62</v>
      </c>
      <c r="AV49" s="68" t="s">
        <v>63</v>
      </c>
      <c r="AW49" s="68" t="s">
        <v>64</v>
      </c>
      <c r="AX49" s="68" t="s">
        <v>65</v>
      </c>
      <c r="AY49" s="68" t="s">
        <v>66</v>
      </c>
      <c r="AZ49" s="68" t="s">
        <v>67</v>
      </c>
      <c r="BA49" s="68" t="s">
        <v>68</v>
      </c>
      <c r="BB49" s="68" t="s">
        <v>69</v>
      </c>
      <c r="BC49" s="68" t="s">
        <v>70</v>
      </c>
      <c r="BD49" s="69" t="s">
        <v>71</v>
      </c>
    </row>
    <row r="50" spans="2:56" s="1" customFormat="1" ht="10.5" customHeight="1">
      <c r="B50" s="34"/>
      <c r="AR50" s="34"/>
      <c r="AS50" s="70"/>
      <c r="AT50" s="61"/>
      <c r="AU50" s="61"/>
      <c r="AV50" s="61"/>
      <c r="AW50" s="61"/>
      <c r="AX50" s="61"/>
      <c r="AY50" s="61"/>
      <c r="AZ50" s="61"/>
      <c r="BA50" s="61"/>
      <c r="BB50" s="61"/>
      <c r="BC50" s="61"/>
      <c r="BD50" s="62"/>
    </row>
    <row r="51" spans="2:90" s="4" customFormat="1" ht="32.25" customHeight="1">
      <c r="B51" s="57"/>
      <c r="C51" s="71" t="s">
        <v>72</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65">
        <f>ROUND(SUM(AG52:AG54),2)</f>
        <v>0</v>
      </c>
      <c r="AH51" s="265"/>
      <c r="AI51" s="265"/>
      <c r="AJ51" s="265"/>
      <c r="AK51" s="265"/>
      <c r="AL51" s="265"/>
      <c r="AM51" s="265"/>
      <c r="AN51" s="266">
        <f>SUM(AG51,AT51)</f>
        <v>0</v>
      </c>
      <c r="AO51" s="266"/>
      <c r="AP51" s="266"/>
      <c r="AQ51" s="73" t="s">
        <v>20</v>
      </c>
      <c r="AR51" s="57"/>
      <c r="AS51" s="74">
        <f>ROUND(SUM(AS52:AS54),2)</f>
        <v>0</v>
      </c>
      <c r="AT51" s="75">
        <f>ROUND(SUM(AV51:AW51),2)</f>
        <v>0</v>
      </c>
      <c r="AU51" s="76">
        <f>ROUND(SUM(AU52:AU54),5)</f>
        <v>0</v>
      </c>
      <c r="AV51" s="75">
        <f>ROUND(AZ51*L26,2)</f>
        <v>0</v>
      </c>
      <c r="AW51" s="75">
        <f>ROUND(BA51*L27,2)</f>
        <v>0</v>
      </c>
      <c r="AX51" s="75">
        <f>ROUND(BB51*L26,2)</f>
        <v>0</v>
      </c>
      <c r="AY51" s="75">
        <f>ROUND(BC51*L27,2)</f>
        <v>0</v>
      </c>
      <c r="AZ51" s="75">
        <f>ROUND(SUM(AZ52:AZ54),2)</f>
        <v>0</v>
      </c>
      <c r="BA51" s="75">
        <f>ROUND(SUM(BA52:BA54),2)</f>
        <v>0</v>
      </c>
      <c r="BB51" s="75">
        <f>ROUND(SUM(BB52:BB54),2)</f>
        <v>0</v>
      </c>
      <c r="BC51" s="75">
        <f>ROUND(SUM(BC52:BC54),2)</f>
        <v>0</v>
      </c>
      <c r="BD51" s="77">
        <f>ROUND(SUM(BD52:BD54),2)</f>
        <v>0</v>
      </c>
      <c r="BS51" s="58" t="s">
        <v>73</v>
      </c>
      <c r="BT51" s="58" t="s">
        <v>74</v>
      </c>
      <c r="BU51" s="78" t="s">
        <v>75</v>
      </c>
      <c r="BV51" s="58" t="s">
        <v>76</v>
      </c>
      <c r="BW51" s="58" t="s">
        <v>5</v>
      </c>
      <c r="BX51" s="58" t="s">
        <v>77</v>
      </c>
      <c r="CL51" s="58" t="s">
        <v>20</v>
      </c>
    </row>
    <row r="52" spans="1:91" s="5" customFormat="1" ht="27" customHeight="1">
      <c r="A52" s="272" t="s">
        <v>607</v>
      </c>
      <c r="B52" s="79"/>
      <c r="C52" s="80"/>
      <c r="D52" s="264" t="s">
        <v>78</v>
      </c>
      <c r="E52" s="263"/>
      <c r="F52" s="263"/>
      <c r="G52" s="263"/>
      <c r="H52" s="263"/>
      <c r="I52" s="81"/>
      <c r="J52" s="264" t="s">
        <v>79</v>
      </c>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2">
        <f>'01 - Vedlejší a ostatní n...'!J27</f>
        <v>0</v>
      </c>
      <c r="AH52" s="263"/>
      <c r="AI52" s="263"/>
      <c r="AJ52" s="263"/>
      <c r="AK52" s="263"/>
      <c r="AL52" s="263"/>
      <c r="AM52" s="263"/>
      <c r="AN52" s="262">
        <f>SUM(AG52,AT52)</f>
        <v>0</v>
      </c>
      <c r="AO52" s="263"/>
      <c r="AP52" s="263"/>
      <c r="AQ52" s="82" t="s">
        <v>80</v>
      </c>
      <c r="AR52" s="79"/>
      <c r="AS52" s="83">
        <v>0</v>
      </c>
      <c r="AT52" s="84">
        <f>ROUND(SUM(AV52:AW52),2)</f>
        <v>0</v>
      </c>
      <c r="AU52" s="85">
        <f>'01 - Vedlejší a ostatní n...'!P79</f>
        <v>0</v>
      </c>
      <c r="AV52" s="84">
        <f>'01 - Vedlejší a ostatní n...'!J30</f>
        <v>0</v>
      </c>
      <c r="AW52" s="84">
        <f>'01 - Vedlejší a ostatní n...'!J31</f>
        <v>0</v>
      </c>
      <c r="AX52" s="84">
        <f>'01 - Vedlejší a ostatní n...'!J32</f>
        <v>0</v>
      </c>
      <c r="AY52" s="84">
        <f>'01 - Vedlejší a ostatní n...'!J33</f>
        <v>0</v>
      </c>
      <c r="AZ52" s="84">
        <f>'01 - Vedlejší a ostatní n...'!F30</f>
        <v>0</v>
      </c>
      <c r="BA52" s="84">
        <f>'01 - Vedlejší a ostatní n...'!F31</f>
        <v>0</v>
      </c>
      <c r="BB52" s="84">
        <f>'01 - Vedlejší a ostatní n...'!F32</f>
        <v>0</v>
      </c>
      <c r="BC52" s="84">
        <f>'01 - Vedlejší a ostatní n...'!F33</f>
        <v>0</v>
      </c>
      <c r="BD52" s="86">
        <f>'01 - Vedlejší a ostatní n...'!F34</f>
        <v>0</v>
      </c>
      <c r="BT52" s="87" t="s">
        <v>22</v>
      </c>
      <c r="BV52" s="87" t="s">
        <v>76</v>
      </c>
      <c r="BW52" s="87" t="s">
        <v>81</v>
      </c>
      <c r="BX52" s="87" t="s">
        <v>5</v>
      </c>
      <c r="CL52" s="87" t="s">
        <v>20</v>
      </c>
      <c r="CM52" s="87" t="s">
        <v>82</v>
      </c>
    </row>
    <row r="53" spans="1:91" s="5" customFormat="1" ht="27" customHeight="1">
      <c r="A53" s="272" t="s">
        <v>607</v>
      </c>
      <c r="B53" s="79"/>
      <c r="C53" s="80"/>
      <c r="D53" s="264" t="s">
        <v>83</v>
      </c>
      <c r="E53" s="263"/>
      <c r="F53" s="263"/>
      <c r="G53" s="263"/>
      <c r="H53" s="263"/>
      <c r="I53" s="81"/>
      <c r="J53" s="264" t="s">
        <v>84</v>
      </c>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2">
        <f>'02 - Dopravně inženýrské ...'!J27</f>
        <v>0</v>
      </c>
      <c r="AH53" s="263"/>
      <c r="AI53" s="263"/>
      <c r="AJ53" s="263"/>
      <c r="AK53" s="263"/>
      <c r="AL53" s="263"/>
      <c r="AM53" s="263"/>
      <c r="AN53" s="262">
        <f>SUM(AG53,AT53)</f>
        <v>0</v>
      </c>
      <c r="AO53" s="263"/>
      <c r="AP53" s="263"/>
      <c r="AQ53" s="82" t="s">
        <v>80</v>
      </c>
      <c r="AR53" s="79"/>
      <c r="AS53" s="83">
        <v>0</v>
      </c>
      <c r="AT53" s="84">
        <f>ROUND(SUM(AV53:AW53),2)</f>
        <v>0</v>
      </c>
      <c r="AU53" s="85">
        <f>'02 - Dopravně inženýrské ...'!P78</f>
        <v>0</v>
      </c>
      <c r="AV53" s="84">
        <f>'02 - Dopravně inženýrské ...'!J30</f>
        <v>0</v>
      </c>
      <c r="AW53" s="84">
        <f>'02 - Dopravně inženýrské ...'!J31</f>
        <v>0</v>
      </c>
      <c r="AX53" s="84">
        <f>'02 - Dopravně inženýrské ...'!J32</f>
        <v>0</v>
      </c>
      <c r="AY53" s="84">
        <f>'02 - Dopravně inženýrské ...'!J33</f>
        <v>0</v>
      </c>
      <c r="AZ53" s="84">
        <f>'02 - Dopravně inženýrské ...'!F30</f>
        <v>0</v>
      </c>
      <c r="BA53" s="84">
        <f>'02 - Dopravně inženýrské ...'!F31</f>
        <v>0</v>
      </c>
      <c r="BB53" s="84">
        <f>'02 - Dopravně inženýrské ...'!F32</f>
        <v>0</v>
      </c>
      <c r="BC53" s="84">
        <f>'02 - Dopravně inženýrské ...'!F33</f>
        <v>0</v>
      </c>
      <c r="BD53" s="86">
        <f>'02 - Dopravně inženýrské ...'!F34</f>
        <v>0</v>
      </c>
      <c r="BT53" s="87" t="s">
        <v>22</v>
      </c>
      <c r="BV53" s="87" t="s">
        <v>76</v>
      </c>
      <c r="BW53" s="87" t="s">
        <v>85</v>
      </c>
      <c r="BX53" s="87" t="s">
        <v>5</v>
      </c>
      <c r="CL53" s="87" t="s">
        <v>20</v>
      </c>
      <c r="CM53" s="87" t="s">
        <v>82</v>
      </c>
    </row>
    <row r="54" spans="1:91" s="5" customFormat="1" ht="27" customHeight="1">
      <c r="A54" s="272" t="s">
        <v>607</v>
      </c>
      <c r="B54" s="79"/>
      <c r="C54" s="80"/>
      <c r="D54" s="264" t="s">
        <v>86</v>
      </c>
      <c r="E54" s="263"/>
      <c r="F54" s="263"/>
      <c r="G54" s="263"/>
      <c r="H54" s="263"/>
      <c r="I54" s="81"/>
      <c r="J54" s="264" t="s">
        <v>87</v>
      </c>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2">
        <f>'03 - Oprava opěrné zdi'!J27</f>
        <v>0</v>
      </c>
      <c r="AH54" s="263"/>
      <c r="AI54" s="263"/>
      <c r="AJ54" s="263"/>
      <c r="AK54" s="263"/>
      <c r="AL54" s="263"/>
      <c r="AM54" s="263"/>
      <c r="AN54" s="262">
        <f>SUM(AG54,AT54)</f>
        <v>0</v>
      </c>
      <c r="AO54" s="263"/>
      <c r="AP54" s="263"/>
      <c r="AQ54" s="82" t="s">
        <v>80</v>
      </c>
      <c r="AR54" s="79"/>
      <c r="AS54" s="88">
        <v>0</v>
      </c>
      <c r="AT54" s="89">
        <f>ROUND(SUM(AV54:AW54),2)</f>
        <v>0</v>
      </c>
      <c r="AU54" s="90">
        <f>'03 - Oprava opěrné zdi'!P87</f>
        <v>0</v>
      </c>
      <c r="AV54" s="89">
        <f>'03 - Oprava opěrné zdi'!J30</f>
        <v>0</v>
      </c>
      <c r="AW54" s="89">
        <f>'03 - Oprava opěrné zdi'!J31</f>
        <v>0</v>
      </c>
      <c r="AX54" s="89">
        <f>'03 - Oprava opěrné zdi'!J32</f>
        <v>0</v>
      </c>
      <c r="AY54" s="89">
        <f>'03 - Oprava opěrné zdi'!J33</f>
        <v>0</v>
      </c>
      <c r="AZ54" s="89">
        <f>'03 - Oprava opěrné zdi'!F30</f>
        <v>0</v>
      </c>
      <c r="BA54" s="89">
        <f>'03 - Oprava opěrné zdi'!F31</f>
        <v>0</v>
      </c>
      <c r="BB54" s="89">
        <f>'03 - Oprava opěrné zdi'!F32</f>
        <v>0</v>
      </c>
      <c r="BC54" s="89">
        <f>'03 - Oprava opěrné zdi'!F33</f>
        <v>0</v>
      </c>
      <c r="BD54" s="91">
        <f>'03 - Oprava opěrné zdi'!F34</f>
        <v>0</v>
      </c>
      <c r="BT54" s="87" t="s">
        <v>22</v>
      </c>
      <c r="BV54" s="87" t="s">
        <v>76</v>
      </c>
      <c r="BW54" s="87" t="s">
        <v>88</v>
      </c>
      <c r="BX54" s="87" t="s">
        <v>5</v>
      </c>
      <c r="CL54" s="87" t="s">
        <v>20</v>
      </c>
      <c r="CM54" s="87" t="s">
        <v>82</v>
      </c>
    </row>
    <row r="55" spans="2:44" s="1" customFormat="1" ht="30" customHeight="1">
      <c r="B55" s="34"/>
      <c r="AR55" s="34"/>
    </row>
    <row r="56" spans="2:44" s="1" customFormat="1" ht="6.75" customHeight="1">
      <c r="B56" s="49"/>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34"/>
    </row>
  </sheetData>
  <sheetProtection password="CC35" sheet="1" objects="1" scenarios="1" formatColumns="0" formatRows="0" sort="0" autoFilter="0"/>
  <mergeCells count="49">
    <mergeCell ref="AR2:BE2"/>
    <mergeCell ref="AN53:AP53"/>
    <mergeCell ref="AG53:AM53"/>
    <mergeCell ref="D53:H53"/>
    <mergeCell ref="J53:AF53"/>
    <mergeCell ref="AN54:AP54"/>
    <mergeCell ref="AG54:AM54"/>
    <mergeCell ref="D54:H54"/>
    <mergeCell ref="J54:AF54"/>
    <mergeCell ref="C49:G49"/>
    <mergeCell ref="I49:AF49"/>
    <mergeCell ref="AG49:AM49"/>
    <mergeCell ref="AN49:AP49"/>
    <mergeCell ref="AN52:AP52"/>
    <mergeCell ref="AG52:AM52"/>
    <mergeCell ref="D52:H52"/>
    <mergeCell ref="J52:AF52"/>
    <mergeCell ref="AG51:AM51"/>
    <mergeCell ref="AN51:AP51"/>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01 - Vedlejší a ostatní n...'!C2" tooltip="01 - Vedlejší a ostatní n..." display="/"/>
    <hyperlink ref="A53" location="'02 - Dopravně inženýrské ...'!C2" tooltip="02 - Dopravně inženýrské ..." display="/"/>
    <hyperlink ref="A54" location="'03 - Oprava opěrné zdi'!C2" tooltip="03 - Oprava opěrné zdi"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0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74"/>
      <c r="C1" s="274"/>
      <c r="D1" s="273" t="s">
        <v>1</v>
      </c>
      <c r="E1" s="274"/>
      <c r="F1" s="275" t="s">
        <v>608</v>
      </c>
      <c r="G1" s="280" t="s">
        <v>609</v>
      </c>
      <c r="H1" s="280"/>
      <c r="I1" s="281"/>
      <c r="J1" s="275" t="s">
        <v>610</v>
      </c>
      <c r="K1" s="273" t="s">
        <v>89</v>
      </c>
      <c r="L1" s="275" t="s">
        <v>611</v>
      </c>
      <c r="M1" s="275"/>
      <c r="N1" s="275"/>
      <c r="O1" s="275"/>
      <c r="P1" s="275"/>
      <c r="Q1" s="275"/>
      <c r="R1" s="275"/>
      <c r="S1" s="275"/>
      <c r="T1" s="275"/>
      <c r="U1" s="271"/>
      <c r="V1" s="271"/>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2"/>
      <c r="M2" s="232"/>
      <c r="N2" s="232"/>
      <c r="O2" s="232"/>
      <c r="P2" s="232"/>
      <c r="Q2" s="232"/>
      <c r="R2" s="232"/>
      <c r="S2" s="232"/>
      <c r="T2" s="232"/>
      <c r="U2" s="232"/>
      <c r="V2" s="232"/>
      <c r="AT2" s="17" t="s">
        <v>81</v>
      </c>
    </row>
    <row r="3" spans="2:46" ht="6.75" customHeight="1">
      <c r="B3" s="18"/>
      <c r="C3" s="19"/>
      <c r="D3" s="19"/>
      <c r="E3" s="19"/>
      <c r="F3" s="19"/>
      <c r="G3" s="19"/>
      <c r="H3" s="19"/>
      <c r="I3" s="93"/>
      <c r="J3" s="19"/>
      <c r="K3" s="20"/>
      <c r="AT3" s="17" t="s">
        <v>82</v>
      </c>
    </row>
    <row r="4" spans="2:46" ht="36.75" customHeight="1">
      <c r="B4" s="21"/>
      <c r="C4" s="22"/>
      <c r="D4" s="23" t="s">
        <v>90</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7" t="str">
        <f>'Rekapitulace stavby'!K6</f>
        <v>Oprava opěrné zdi Mezholezy</v>
      </c>
      <c r="F7" s="236"/>
      <c r="G7" s="236"/>
      <c r="H7" s="236"/>
      <c r="I7" s="94"/>
      <c r="J7" s="22"/>
      <c r="K7" s="24"/>
    </row>
    <row r="8" spans="2:11" s="1" customFormat="1" ht="15">
      <c r="B8" s="34"/>
      <c r="C8" s="35"/>
      <c r="D8" s="30" t="s">
        <v>91</v>
      </c>
      <c r="E8" s="35"/>
      <c r="F8" s="35"/>
      <c r="G8" s="35"/>
      <c r="H8" s="35"/>
      <c r="I8" s="95"/>
      <c r="J8" s="35"/>
      <c r="K8" s="38"/>
    </row>
    <row r="9" spans="2:11" s="1" customFormat="1" ht="36.75" customHeight="1">
      <c r="B9" s="34"/>
      <c r="C9" s="35"/>
      <c r="D9" s="35"/>
      <c r="E9" s="268" t="s">
        <v>92</v>
      </c>
      <c r="F9" s="243"/>
      <c r="G9" s="243"/>
      <c r="H9" s="243"/>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20</v>
      </c>
      <c r="G11" s="35"/>
      <c r="H11" s="35"/>
      <c r="I11" s="96" t="s">
        <v>21</v>
      </c>
      <c r="J11" s="28" t="s">
        <v>20</v>
      </c>
      <c r="K11" s="38"/>
    </row>
    <row r="12" spans="2:11" s="1" customFormat="1" ht="14.25" customHeight="1">
      <c r="B12" s="34"/>
      <c r="C12" s="35"/>
      <c r="D12" s="30" t="s">
        <v>23</v>
      </c>
      <c r="E12" s="35"/>
      <c r="F12" s="28" t="s">
        <v>24</v>
      </c>
      <c r="G12" s="35"/>
      <c r="H12" s="35"/>
      <c r="I12" s="96" t="s">
        <v>25</v>
      </c>
      <c r="J12" s="97" t="str">
        <f>'Rekapitulace stavby'!AN8</f>
        <v>13.09.2016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29</v>
      </c>
      <c r="E14" s="35"/>
      <c r="F14" s="35"/>
      <c r="G14" s="35"/>
      <c r="H14" s="35"/>
      <c r="I14" s="96" t="s">
        <v>30</v>
      </c>
      <c r="J14" s="28" t="s">
        <v>20</v>
      </c>
      <c r="K14" s="38"/>
    </row>
    <row r="15" spans="2:11" s="1" customFormat="1" ht="18" customHeight="1">
      <c r="B15" s="34"/>
      <c r="C15" s="35"/>
      <c r="D15" s="35"/>
      <c r="E15" s="28" t="s">
        <v>31</v>
      </c>
      <c r="F15" s="35"/>
      <c r="G15" s="35"/>
      <c r="H15" s="35"/>
      <c r="I15" s="96" t="s">
        <v>32</v>
      </c>
      <c r="J15" s="28" t="s">
        <v>20</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30</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36</v>
      </c>
      <c r="E20" s="35"/>
      <c r="F20" s="35"/>
      <c r="G20" s="35"/>
      <c r="H20" s="35"/>
      <c r="I20" s="96" t="s">
        <v>30</v>
      </c>
      <c r="J20" s="28" t="s">
        <v>20</v>
      </c>
      <c r="K20" s="38"/>
    </row>
    <row r="21" spans="2:11" s="1" customFormat="1" ht="18" customHeight="1">
      <c r="B21" s="34"/>
      <c r="C21" s="35"/>
      <c r="D21" s="35"/>
      <c r="E21" s="28" t="s">
        <v>37</v>
      </c>
      <c r="F21" s="35"/>
      <c r="G21" s="35"/>
      <c r="H21" s="35"/>
      <c r="I21" s="96" t="s">
        <v>32</v>
      </c>
      <c r="J21" s="28" t="s">
        <v>20</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38</v>
      </c>
      <c r="E23" s="35"/>
      <c r="F23" s="35"/>
      <c r="G23" s="35"/>
      <c r="H23" s="35"/>
      <c r="I23" s="95"/>
      <c r="J23" s="35"/>
      <c r="K23" s="38"/>
    </row>
    <row r="24" spans="2:11" s="6" customFormat="1" ht="22.5" customHeight="1">
      <c r="B24" s="98"/>
      <c r="C24" s="99"/>
      <c r="D24" s="99"/>
      <c r="E24" s="239" t="s">
        <v>20</v>
      </c>
      <c r="F24" s="269"/>
      <c r="G24" s="269"/>
      <c r="H24" s="269"/>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40</v>
      </c>
      <c r="E27" s="35"/>
      <c r="F27" s="35"/>
      <c r="G27" s="35"/>
      <c r="H27" s="35"/>
      <c r="I27" s="95"/>
      <c r="J27" s="105">
        <f>ROUND(J79,2)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42</v>
      </c>
      <c r="G29" s="35"/>
      <c r="H29" s="35"/>
      <c r="I29" s="106" t="s">
        <v>41</v>
      </c>
      <c r="J29" s="39" t="s">
        <v>43</v>
      </c>
      <c r="K29" s="38"/>
    </row>
    <row r="30" spans="2:11" s="1" customFormat="1" ht="14.25" customHeight="1">
      <c r="B30" s="34"/>
      <c r="C30" s="35"/>
      <c r="D30" s="42" t="s">
        <v>44</v>
      </c>
      <c r="E30" s="42" t="s">
        <v>45</v>
      </c>
      <c r="F30" s="107">
        <f>ROUND(SUM(BE79:BE99),2)</f>
        <v>0</v>
      </c>
      <c r="G30" s="35"/>
      <c r="H30" s="35"/>
      <c r="I30" s="108">
        <v>0.21</v>
      </c>
      <c r="J30" s="107">
        <f>ROUND(ROUND((SUM(BE79:BE99)),2)*I30,2)</f>
        <v>0</v>
      </c>
      <c r="K30" s="38"/>
    </row>
    <row r="31" spans="2:11" s="1" customFormat="1" ht="14.25" customHeight="1">
      <c r="B31" s="34"/>
      <c r="C31" s="35"/>
      <c r="D31" s="35"/>
      <c r="E31" s="42" t="s">
        <v>46</v>
      </c>
      <c r="F31" s="107">
        <f>ROUND(SUM(BF79:BF99),2)</f>
        <v>0</v>
      </c>
      <c r="G31" s="35"/>
      <c r="H31" s="35"/>
      <c r="I31" s="108">
        <v>0.15</v>
      </c>
      <c r="J31" s="107">
        <f>ROUND(ROUND((SUM(BF79:BF99)),2)*I31,2)</f>
        <v>0</v>
      </c>
      <c r="K31" s="38"/>
    </row>
    <row r="32" spans="2:11" s="1" customFormat="1" ht="14.25" customHeight="1" hidden="1">
      <c r="B32" s="34"/>
      <c r="C32" s="35"/>
      <c r="D32" s="35"/>
      <c r="E32" s="42" t="s">
        <v>47</v>
      </c>
      <c r="F32" s="107">
        <f>ROUND(SUM(BG79:BG99),2)</f>
        <v>0</v>
      </c>
      <c r="G32" s="35"/>
      <c r="H32" s="35"/>
      <c r="I32" s="108">
        <v>0.21</v>
      </c>
      <c r="J32" s="107">
        <v>0</v>
      </c>
      <c r="K32" s="38"/>
    </row>
    <row r="33" spans="2:11" s="1" customFormat="1" ht="14.25" customHeight="1" hidden="1">
      <c r="B33" s="34"/>
      <c r="C33" s="35"/>
      <c r="D33" s="35"/>
      <c r="E33" s="42" t="s">
        <v>48</v>
      </c>
      <c r="F33" s="107">
        <f>ROUND(SUM(BH79:BH99),2)</f>
        <v>0</v>
      </c>
      <c r="G33" s="35"/>
      <c r="H33" s="35"/>
      <c r="I33" s="108">
        <v>0.15</v>
      </c>
      <c r="J33" s="107">
        <v>0</v>
      </c>
      <c r="K33" s="38"/>
    </row>
    <row r="34" spans="2:11" s="1" customFormat="1" ht="14.25" customHeight="1" hidden="1">
      <c r="B34" s="34"/>
      <c r="C34" s="35"/>
      <c r="D34" s="35"/>
      <c r="E34" s="42" t="s">
        <v>49</v>
      </c>
      <c r="F34" s="107">
        <f>ROUND(SUM(BI79:BI99),2)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50</v>
      </c>
      <c r="E36" s="65"/>
      <c r="F36" s="65"/>
      <c r="G36" s="111" t="s">
        <v>51</v>
      </c>
      <c r="H36" s="112" t="s">
        <v>52</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93</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7" t="str">
        <f>E7</f>
        <v>Oprava opěrné zdi Mezholezy</v>
      </c>
      <c r="F45" s="243"/>
      <c r="G45" s="243"/>
      <c r="H45" s="243"/>
      <c r="I45" s="95"/>
      <c r="J45" s="35"/>
      <c r="K45" s="38"/>
    </row>
    <row r="46" spans="2:11" s="1" customFormat="1" ht="14.25" customHeight="1">
      <c r="B46" s="34"/>
      <c r="C46" s="30" t="s">
        <v>91</v>
      </c>
      <c r="D46" s="35"/>
      <c r="E46" s="35"/>
      <c r="F46" s="35"/>
      <c r="G46" s="35"/>
      <c r="H46" s="35"/>
      <c r="I46" s="95"/>
      <c r="J46" s="35"/>
      <c r="K46" s="38"/>
    </row>
    <row r="47" spans="2:11" s="1" customFormat="1" ht="23.25" customHeight="1">
      <c r="B47" s="34"/>
      <c r="C47" s="35"/>
      <c r="D47" s="35"/>
      <c r="E47" s="268" t="str">
        <f>E9</f>
        <v>01 - Vedlejší a ostatní náklady</v>
      </c>
      <c r="F47" s="243"/>
      <c r="G47" s="243"/>
      <c r="H47" s="243"/>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23</v>
      </c>
      <c r="D49" s="35"/>
      <c r="E49" s="35"/>
      <c r="F49" s="28" t="str">
        <f>F12</f>
        <v>Mezholezy</v>
      </c>
      <c r="G49" s="35"/>
      <c r="H49" s="35"/>
      <c r="I49" s="96" t="s">
        <v>25</v>
      </c>
      <c r="J49" s="97" t="str">
        <f>IF(J12="","",J12)</f>
        <v>13.09.2016</v>
      </c>
      <c r="K49" s="38"/>
    </row>
    <row r="50" spans="2:11" s="1" customFormat="1" ht="6.75" customHeight="1">
      <c r="B50" s="34"/>
      <c r="C50" s="35"/>
      <c r="D50" s="35"/>
      <c r="E50" s="35"/>
      <c r="F50" s="35"/>
      <c r="G50" s="35"/>
      <c r="H50" s="35"/>
      <c r="I50" s="95"/>
      <c r="J50" s="35"/>
      <c r="K50" s="38"/>
    </row>
    <row r="51" spans="2:11" s="1" customFormat="1" ht="15">
      <c r="B51" s="34"/>
      <c r="C51" s="30" t="s">
        <v>29</v>
      </c>
      <c r="D51" s="35"/>
      <c r="E51" s="35"/>
      <c r="F51" s="28" t="str">
        <f>E15</f>
        <v>SÚSPK, p.o.</v>
      </c>
      <c r="G51" s="35"/>
      <c r="H51" s="35"/>
      <c r="I51" s="96" t="s">
        <v>36</v>
      </c>
      <c r="J51" s="28" t="str">
        <f>E21</f>
        <v>STATICA Plzeň s.r.o.</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94</v>
      </c>
      <c r="D54" s="109"/>
      <c r="E54" s="109"/>
      <c r="F54" s="109"/>
      <c r="G54" s="109"/>
      <c r="H54" s="109"/>
      <c r="I54" s="120"/>
      <c r="J54" s="121" t="s">
        <v>95</v>
      </c>
      <c r="K54" s="122"/>
    </row>
    <row r="55" spans="2:11" s="1" customFormat="1" ht="9.75" customHeight="1">
      <c r="B55" s="34"/>
      <c r="C55" s="35"/>
      <c r="D55" s="35"/>
      <c r="E55" s="35"/>
      <c r="F55" s="35"/>
      <c r="G55" s="35"/>
      <c r="H55" s="35"/>
      <c r="I55" s="95"/>
      <c r="J55" s="35"/>
      <c r="K55" s="38"/>
    </row>
    <row r="56" spans="2:47" s="1" customFormat="1" ht="29.25" customHeight="1">
      <c r="B56" s="34"/>
      <c r="C56" s="123" t="s">
        <v>96</v>
      </c>
      <c r="D56" s="35"/>
      <c r="E56" s="35"/>
      <c r="F56" s="35"/>
      <c r="G56" s="35"/>
      <c r="H56" s="35"/>
      <c r="I56" s="95"/>
      <c r="J56" s="105">
        <f>J79</f>
        <v>0</v>
      </c>
      <c r="K56" s="38"/>
      <c r="AU56" s="17" t="s">
        <v>97</v>
      </c>
    </row>
    <row r="57" spans="2:11" s="7" customFormat="1" ht="24.75" customHeight="1">
      <c r="B57" s="124"/>
      <c r="C57" s="125"/>
      <c r="D57" s="126" t="s">
        <v>98</v>
      </c>
      <c r="E57" s="127"/>
      <c r="F57" s="127"/>
      <c r="G57" s="127"/>
      <c r="H57" s="127"/>
      <c r="I57" s="128"/>
      <c r="J57" s="129">
        <f>J80</f>
        <v>0</v>
      </c>
      <c r="K57" s="130"/>
    </row>
    <row r="58" spans="2:11" s="8" customFormat="1" ht="19.5" customHeight="1">
      <c r="B58" s="131"/>
      <c r="C58" s="132"/>
      <c r="D58" s="133" t="s">
        <v>99</v>
      </c>
      <c r="E58" s="134"/>
      <c r="F58" s="134"/>
      <c r="G58" s="134"/>
      <c r="H58" s="134"/>
      <c r="I58" s="135"/>
      <c r="J58" s="136">
        <f>J81</f>
        <v>0</v>
      </c>
      <c r="K58" s="137"/>
    </row>
    <row r="59" spans="2:11" s="8" customFormat="1" ht="19.5" customHeight="1">
      <c r="B59" s="131"/>
      <c r="C59" s="132"/>
      <c r="D59" s="133" t="s">
        <v>100</v>
      </c>
      <c r="E59" s="134"/>
      <c r="F59" s="134"/>
      <c r="G59" s="134"/>
      <c r="H59" s="134"/>
      <c r="I59" s="135"/>
      <c r="J59" s="136">
        <f>J96</f>
        <v>0</v>
      </c>
      <c r="K59" s="137"/>
    </row>
    <row r="60" spans="2:11" s="1" customFormat="1" ht="21.75" customHeight="1">
      <c r="B60" s="34"/>
      <c r="C60" s="35"/>
      <c r="D60" s="35"/>
      <c r="E60" s="35"/>
      <c r="F60" s="35"/>
      <c r="G60" s="35"/>
      <c r="H60" s="35"/>
      <c r="I60" s="95"/>
      <c r="J60" s="35"/>
      <c r="K60" s="38"/>
    </row>
    <row r="61" spans="2:11" s="1" customFormat="1" ht="6.75" customHeight="1">
      <c r="B61" s="49"/>
      <c r="C61" s="50"/>
      <c r="D61" s="50"/>
      <c r="E61" s="50"/>
      <c r="F61" s="50"/>
      <c r="G61" s="50"/>
      <c r="H61" s="50"/>
      <c r="I61" s="116"/>
      <c r="J61" s="50"/>
      <c r="K61" s="51"/>
    </row>
    <row r="65" spans="2:12" s="1" customFormat="1" ht="6.75" customHeight="1">
      <c r="B65" s="52"/>
      <c r="C65" s="53"/>
      <c r="D65" s="53"/>
      <c r="E65" s="53"/>
      <c r="F65" s="53"/>
      <c r="G65" s="53"/>
      <c r="H65" s="53"/>
      <c r="I65" s="117"/>
      <c r="J65" s="53"/>
      <c r="K65" s="53"/>
      <c r="L65" s="34"/>
    </row>
    <row r="66" spans="2:12" s="1" customFormat="1" ht="36.75" customHeight="1">
      <c r="B66" s="34"/>
      <c r="C66" s="54" t="s">
        <v>101</v>
      </c>
      <c r="I66" s="138"/>
      <c r="L66" s="34"/>
    </row>
    <row r="67" spans="2:12" s="1" customFormat="1" ht="6.75" customHeight="1">
      <c r="B67" s="34"/>
      <c r="I67" s="138"/>
      <c r="L67" s="34"/>
    </row>
    <row r="68" spans="2:12" s="1" customFormat="1" ht="14.25" customHeight="1">
      <c r="B68" s="34"/>
      <c r="C68" s="56" t="s">
        <v>16</v>
      </c>
      <c r="I68" s="138"/>
      <c r="L68" s="34"/>
    </row>
    <row r="69" spans="2:12" s="1" customFormat="1" ht="22.5" customHeight="1">
      <c r="B69" s="34"/>
      <c r="E69" s="270" t="str">
        <f>E7</f>
        <v>Oprava opěrné zdi Mezholezy</v>
      </c>
      <c r="F69" s="233"/>
      <c r="G69" s="233"/>
      <c r="H69" s="233"/>
      <c r="I69" s="138"/>
      <c r="L69" s="34"/>
    </row>
    <row r="70" spans="2:12" s="1" customFormat="1" ht="14.25" customHeight="1">
      <c r="B70" s="34"/>
      <c r="C70" s="56" t="s">
        <v>91</v>
      </c>
      <c r="I70" s="138"/>
      <c r="L70" s="34"/>
    </row>
    <row r="71" spans="2:12" s="1" customFormat="1" ht="23.25" customHeight="1">
      <c r="B71" s="34"/>
      <c r="E71" s="251" t="str">
        <f>E9</f>
        <v>01 - Vedlejší a ostatní náklady</v>
      </c>
      <c r="F71" s="233"/>
      <c r="G71" s="233"/>
      <c r="H71" s="233"/>
      <c r="I71" s="138"/>
      <c r="L71" s="34"/>
    </row>
    <row r="72" spans="2:12" s="1" customFormat="1" ht="6.75" customHeight="1">
      <c r="B72" s="34"/>
      <c r="I72" s="138"/>
      <c r="L72" s="34"/>
    </row>
    <row r="73" spans="2:12" s="1" customFormat="1" ht="18" customHeight="1">
      <c r="B73" s="34"/>
      <c r="C73" s="56" t="s">
        <v>23</v>
      </c>
      <c r="F73" s="139" t="str">
        <f>F12</f>
        <v>Mezholezy</v>
      </c>
      <c r="I73" s="140" t="s">
        <v>25</v>
      </c>
      <c r="J73" s="60" t="str">
        <f>IF(J12="","",J12)</f>
        <v>13.09.2016</v>
      </c>
      <c r="L73" s="34"/>
    </row>
    <row r="74" spans="2:12" s="1" customFormat="1" ht="6.75" customHeight="1">
      <c r="B74" s="34"/>
      <c r="I74" s="138"/>
      <c r="L74" s="34"/>
    </row>
    <row r="75" spans="2:12" s="1" customFormat="1" ht="15">
      <c r="B75" s="34"/>
      <c r="C75" s="56" t="s">
        <v>29</v>
      </c>
      <c r="F75" s="139" t="str">
        <f>E15</f>
        <v>SÚSPK, p.o.</v>
      </c>
      <c r="I75" s="140" t="s">
        <v>36</v>
      </c>
      <c r="J75" s="139" t="str">
        <f>E21</f>
        <v>STATICA Plzeň s.r.o.</v>
      </c>
      <c r="L75" s="34"/>
    </row>
    <row r="76" spans="2:12" s="1" customFormat="1" ht="14.25" customHeight="1">
      <c r="B76" s="34"/>
      <c r="C76" s="56" t="s">
        <v>33</v>
      </c>
      <c r="F76" s="139">
        <f>IF(E18="","",E18)</f>
      </c>
      <c r="I76" s="138"/>
      <c r="L76" s="34"/>
    </row>
    <row r="77" spans="2:12" s="1" customFormat="1" ht="9.75" customHeight="1">
      <c r="B77" s="34"/>
      <c r="I77" s="138"/>
      <c r="L77" s="34"/>
    </row>
    <row r="78" spans="2:20" s="9" customFormat="1" ht="29.25" customHeight="1">
      <c r="B78" s="141"/>
      <c r="C78" s="142" t="s">
        <v>102</v>
      </c>
      <c r="D78" s="143" t="s">
        <v>59</v>
      </c>
      <c r="E78" s="143" t="s">
        <v>55</v>
      </c>
      <c r="F78" s="143" t="s">
        <v>103</v>
      </c>
      <c r="G78" s="143" t="s">
        <v>104</v>
      </c>
      <c r="H78" s="143" t="s">
        <v>105</v>
      </c>
      <c r="I78" s="144" t="s">
        <v>106</v>
      </c>
      <c r="J78" s="143" t="s">
        <v>95</v>
      </c>
      <c r="K78" s="145" t="s">
        <v>107</v>
      </c>
      <c r="L78" s="141"/>
      <c r="M78" s="67" t="s">
        <v>108</v>
      </c>
      <c r="N78" s="68" t="s">
        <v>44</v>
      </c>
      <c r="O78" s="68" t="s">
        <v>109</v>
      </c>
      <c r="P78" s="68" t="s">
        <v>110</v>
      </c>
      <c r="Q78" s="68" t="s">
        <v>111</v>
      </c>
      <c r="R78" s="68" t="s">
        <v>112</v>
      </c>
      <c r="S78" s="68" t="s">
        <v>113</v>
      </c>
      <c r="T78" s="69" t="s">
        <v>114</v>
      </c>
    </row>
    <row r="79" spans="2:63" s="1" customFormat="1" ht="29.25" customHeight="1">
      <c r="B79" s="34"/>
      <c r="C79" s="71" t="s">
        <v>96</v>
      </c>
      <c r="I79" s="138"/>
      <c r="J79" s="146">
        <f>BK79</f>
        <v>0</v>
      </c>
      <c r="L79" s="34"/>
      <c r="M79" s="70"/>
      <c r="N79" s="61"/>
      <c r="O79" s="61"/>
      <c r="P79" s="147">
        <f>P80</f>
        <v>0</v>
      </c>
      <c r="Q79" s="61"/>
      <c r="R79" s="147">
        <f>R80</f>
        <v>0</v>
      </c>
      <c r="S79" s="61"/>
      <c r="T79" s="148">
        <f>T80</f>
        <v>0</v>
      </c>
      <c r="AT79" s="17" t="s">
        <v>73</v>
      </c>
      <c r="AU79" s="17" t="s">
        <v>97</v>
      </c>
      <c r="BK79" s="149">
        <f>BK80</f>
        <v>0</v>
      </c>
    </row>
    <row r="80" spans="2:63" s="10" customFormat="1" ht="36.75" customHeight="1">
      <c r="B80" s="150"/>
      <c r="D80" s="151" t="s">
        <v>73</v>
      </c>
      <c r="E80" s="152" t="s">
        <v>115</v>
      </c>
      <c r="F80" s="152" t="s">
        <v>116</v>
      </c>
      <c r="I80" s="153"/>
      <c r="J80" s="154">
        <f>BK80</f>
        <v>0</v>
      </c>
      <c r="L80" s="150"/>
      <c r="M80" s="155"/>
      <c r="N80" s="156"/>
      <c r="O80" s="156"/>
      <c r="P80" s="157">
        <f>P81+P96</f>
        <v>0</v>
      </c>
      <c r="Q80" s="156"/>
      <c r="R80" s="157">
        <f>R81+R96</f>
        <v>0</v>
      </c>
      <c r="S80" s="156"/>
      <c r="T80" s="158">
        <f>T81+T96</f>
        <v>0</v>
      </c>
      <c r="AR80" s="151" t="s">
        <v>117</v>
      </c>
      <c r="AT80" s="159" t="s">
        <v>73</v>
      </c>
      <c r="AU80" s="159" t="s">
        <v>74</v>
      </c>
      <c r="AY80" s="151" t="s">
        <v>118</v>
      </c>
      <c r="BK80" s="160">
        <f>BK81+BK96</f>
        <v>0</v>
      </c>
    </row>
    <row r="81" spans="2:63" s="10" customFormat="1" ht="19.5" customHeight="1">
      <c r="B81" s="150"/>
      <c r="D81" s="161" t="s">
        <v>73</v>
      </c>
      <c r="E81" s="162" t="s">
        <v>119</v>
      </c>
      <c r="F81" s="162" t="s">
        <v>120</v>
      </c>
      <c r="I81" s="153"/>
      <c r="J81" s="163">
        <f>BK81</f>
        <v>0</v>
      </c>
      <c r="L81" s="150"/>
      <c r="M81" s="155"/>
      <c r="N81" s="156"/>
      <c r="O81" s="156"/>
      <c r="P81" s="157">
        <f>SUM(P82:P95)</f>
        <v>0</v>
      </c>
      <c r="Q81" s="156"/>
      <c r="R81" s="157">
        <f>SUM(R82:R95)</f>
        <v>0</v>
      </c>
      <c r="S81" s="156"/>
      <c r="T81" s="158">
        <f>SUM(T82:T95)</f>
        <v>0</v>
      </c>
      <c r="AR81" s="151" t="s">
        <v>117</v>
      </c>
      <c r="AT81" s="159" t="s">
        <v>73</v>
      </c>
      <c r="AU81" s="159" t="s">
        <v>22</v>
      </c>
      <c r="AY81" s="151" t="s">
        <v>118</v>
      </c>
      <c r="BK81" s="160">
        <f>SUM(BK82:BK95)</f>
        <v>0</v>
      </c>
    </row>
    <row r="82" spans="2:65" s="1" customFormat="1" ht="22.5" customHeight="1">
      <c r="B82" s="164"/>
      <c r="C82" s="165" t="s">
        <v>22</v>
      </c>
      <c r="D82" s="165" t="s">
        <v>121</v>
      </c>
      <c r="E82" s="166" t="s">
        <v>122</v>
      </c>
      <c r="F82" s="167" t="s">
        <v>123</v>
      </c>
      <c r="G82" s="168" t="s">
        <v>124</v>
      </c>
      <c r="H82" s="169">
        <v>1</v>
      </c>
      <c r="I82" s="170"/>
      <c r="J82" s="171">
        <f>ROUND(I82*H82,2)</f>
        <v>0</v>
      </c>
      <c r="K82" s="167" t="s">
        <v>125</v>
      </c>
      <c r="L82" s="34"/>
      <c r="M82" s="172" t="s">
        <v>20</v>
      </c>
      <c r="N82" s="173" t="s">
        <v>45</v>
      </c>
      <c r="O82" s="35"/>
      <c r="P82" s="174">
        <f>O82*H82</f>
        <v>0</v>
      </c>
      <c r="Q82" s="174">
        <v>0</v>
      </c>
      <c r="R82" s="174">
        <f>Q82*H82</f>
        <v>0</v>
      </c>
      <c r="S82" s="174">
        <v>0</v>
      </c>
      <c r="T82" s="175">
        <f>S82*H82</f>
        <v>0</v>
      </c>
      <c r="AR82" s="17" t="s">
        <v>126</v>
      </c>
      <c r="AT82" s="17" t="s">
        <v>121</v>
      </c>
      <c r="AU82" s="17" t="s">
        <v>82</v>
      </c>
      <c r="AY82" s="17" t="s">
        <v>118</v>
      </c>
      <c r="BE82" s="176">
        <f>IF(N82="základní",J82,0)</f>
        <v>0</v>
      </c>
      <c r="BF82" s="176">
        <f>IF(N82="snížená",J82,0)</f>
        <v>0</v>
      </c>
      <c r="BG82" s="176">
        <f>IF(N82="zákl. přenesená",J82,0)</f>
        <v>0</v>
      </c>
      <c r="BH82" s="176">
        <f>IF(N82="sníž. přenesená",J82,0)</f>
        <v>0</v>
      </c>
      <c r="BI82" s="176">
        <f>IF(N82="nulová",J82,0)</f>
        <v>0</v>
      </c>
      <c r="BJ82" s="17" t="s">
        <v>22</v>
      </c>
      <c r="BK82" s="176">
        <f>ROUND(I82*H82,2)</f>
        <v>0</v>
      </c>
      <c r="BL82" s="17" t="s">
        <v>126</v>
      </c>
      <c r="BM82" s="17" t="s">
        <v>127</v>
      </c>
    </row>
    <row r="83" spans="2:47" s="1" customFormat="1" ht="13.5">
      <c r="B83" s="34"/>
      <c r="D83" s="177" t="s">
        <v>128</v>
      </c>
      <c r="F83" s="178" t="s">
        <v>129</v>
      </c>
      <c r="I83" s="138"/>
      <c r="L83" s="34"/>
      <c r="M83" s="63"/>
      <c r="N83" s="35"/>
      <c r="O83" s="35"/>
      <c r="P83" s="35"/>
      <c r="Q83" s="35"/>
      <c r="R83" s="35"/>
      <c r="S83" s="35"/>
      <c r="T83" s="64"/>
      <c r="AT83" s="17" t="s">
        <v>128</v>
      </c>
      <c r="AU83" s="17" t="s">
        <v>82</v>
      </c>
    </row>
    <row r="84" spans="2:51" s="11" customFormat="1" ht="13.5">
      <c r="B84" s="179"/>
      <c r="D84" s="180" t="s">
        <v>130</v>
      </c>
      <c r="E84" s="181" t="s">
        <v>20</v>
      </c>
      <c r="F84" s="182" t="s">
        <v>131</v>
      </c>
      <c r="H84" s="183">
        <v>1</v>
      </c>
      <c r="I84" s="184"/>
      <c r="L84" s="179"/>
      <c r="M84" s="185"/>
      <c r="N84" s="186"/>
      <c r="O84" s="186"/>
      <c r="P84" s="186"/>
      <c r="Q84" s="186"/>
      <c r="R84" s="186"/>
      <c r="S84" s="186"/>
      <c r="T84" s="187"/>
      <c r="AT84" s="188" t="s">
        <v>130</v>
      </c>
      <c r="AU84" s="188" t="s">
        <v>82</v>
      </c>
      <c r="AV84" s="11" t="s">
        <v>82</v>
      </c>
      <c r="AW84" s="11" t="s">
        <v>35</v>
      </c>
      <c r="AX84" s="11" t="s">
        <v>22</v>
      </c>
      <c r="AY84" s="188" t="s">
        <v>118</v>
      </c>
    </row>
    <row r="85" spans="2:65" s="1" customFormat="1" ht="22.5" customHeight="1">
      <c r="B85" s="164"/>
      <c r="C85" s="165" t="s">
        <v>82</v>
      </c>
      <c r="D85" s="165" t="s">
        <v>121</v>
      </c>
      <c r="E85" s="166" t="s">
        <v>132</v>
      </c>
      <c r="F85" s="167" t="s">
        <v>133</v>
      </c>
      <c r="G85" s="168" t="s">
        <v>124</v>
      </c>
      <c r="H85" s="169">
        <v>1</v>
      </c>
      <c r="I85" s="170"/>
      <c r="J85" s="171">
        <f>ROUND(I85*H85,2)</f>
        <v>0</v>
      </c>
      <c r="K85" s="167" t="s">
        <v>125</v>
      </c>
      <c r="L85" s="34"/>
      <c r="M85" s="172" t="s">
        <v>20</v>
      </c>
      <c r="N85" s="173" t="s">
        <v>45</v>
      </c>
      <c r="O85" s="35"/>
      <c r="P85" s="174">
        <f>O85*H85</f>
        <v>0</v>
      </c>
      <c r="Q85" s="174">
        <v>0</v>
      </c>
      <c r="R85" s="174">
        <f>Q85*H85</f>
        <v>0</v>
      </c>
      <c r="S85" s="174">
        <v>0</v>
      </c>
      <c r="T85" s="175">
        <f>S85*H85</f>
        <v>0</v>
      </c>
      <c r="AR85" s="17" t="s">
        <v>126</v>
      </c>
      <c r="AT85" s="17" t="s">
        <v>121</v>
      </c>
      <c r="AU85" s="17" t="s">
        <v>82</v>
      </c>
      <c r="AY85" s="17" t="s">
        <v>118</v>
      </c>
      <c r="BE85" s="176">
        <f>IF(N85="základní",J85,0)</f>
        <v>0</v>
      </c>
      <c r="BF85" s="176">
        <f>IF(N85="snížená",J85,0)</f>
        <v>0</v>
      </c>
      <c r="BG85" s="176">
        <f>IF(N85="zákl. přenesená",J85,0)</f>
        <v>0</v>
      </c>
      <c r="BH85" s="176">
        <f>IF(N85="sníž. přenesená",J85,0)</f>
        <v>0</v>
      </c>
      <c r="BI85" s="176">
        <f>IF(N85="nulová",J85,0)</f>
        <v>0</v>
      </c>
      <c r="BJ85" s="17" t="s">
        <v>22</v>
      </c>
      <c r="BK85" s="176">
        <f>ROUND(I85*H85,2)</f>
        <v>0</v>
      </c>
      <c r="BL85" s="17" t="s">
        <v>126</v>
      </c>
      <c r="BM85" s="17" t="s">
        <v>134</v>
      </c>
    </row>
    <row r="86" spans="2:47" s="1" customFormat="1" ht="13.5">
      <c r="B86" s="34"/>
      <c r="D86" s="177" t="s">
        <v>128</v>
      </c>
      <c r="F86" s="178" t="s">
        <v>135</v>
      </c>
      <c r="I86" s="138"/>
      <c r="L86" s="34"/>
      <c r="M86" s="63"/>
      <c r="N86" s="35"/>
      <c r="O86" s="35"/>
      <c r="P86" s="35"/>
      <c r="Q86" s="35"/>
      <c r="R86" s="35"/>
      <c r="S86" s="35"/>
      <c r="T86" s="64"/>
      <c r="AT86" s="17" t="s">
        <v>128</v>
      </c>
      <c r="AU86" s="17" t="s">
        <v>82</v>
      </c>
    </row>
    <row r="87" spans="2:51" s="11" customFormat="1" ht="13.5">
      <c r="B87" s="179"/>
      <c r="D87" s="180" t="s">
        <v>130</v>
      </c>
      <c r="E87" s="181" t="s">
        <v>20</v>
      </c>
      <c r="F87" s="182" t="s">
        <v>136</v>
      </c>
      <c r="H87" s="183">
        <v>1</v>
      </c>
      <c r="I87" s="184"/>
      <c r="L87" s="179"/>
      <c r="M87" s="185"/>
      <c r="N87" s="186"/>
      <c r="O87" s="186"/>
      <c r="P87" s="186"/>
      <c r="Q87" s="186"/>
      <c r="R87" s="186"/>
      <c r="S87" s="186"/>
      <c r="T87" s="187"/>
      <c r="AT87" s="188" t="s">
        <v>130</v>
      </c>
      <c r="AU87" s="188" t="s">
        <v>82</v>
      </c>
      <c r="AV87" s="11" t="s">
        <v>82</v>
      </c>
      <c r="AW87" s="11" t="s">
        <v>35</v>
      </c>
      <c r="AX87" s="11" t="s">
        <v>22</v>
      </c>
      <c r="AY87" s="188" t="s">
        <v>118</v>
      </c>
    </row>
    <row r="88" spans="2:65" s="1" customFormat="1" ht="22.5" customHeight="1">
      <c r="B88" s="164"/>
      <c r="C88" s="165" t="s">
        <v>137</v>
      </c>
      <c r="D88" s="165" t="s">
        <v>121</v>
      </c>
      <c r="E88" s="166" t="s">
        <v>138</v>
      </c>
      <c r="F88" s="167" t="s">
        <v>139</v>
      </c>
      <c r="G88" s="168" t="s">
        <v>124</v>
      </c>
      <c r="H88" s="169">
        <v>2</v>
      </c>
      <c r="I88" s="170"/>
      <c r="J88" s="171">
        <f>ROUND(I88*H88,2)</f>
        <v>0</v>
      </c>
      <c r="K88" s="167" t="s">
        <v>125</v>
      </c>
      <c r="L88" s="34"/>
      <c r="M88" s="172" t="s">
        <v>20</v>
      </c>
      <c r="N88" s="173" t="s">
        <v>45</v>
      </c>
      <c r="O88" s="35"/>
      <c r="P88" s="174">
        <f>O88*H88</f>
        <v>0</v>
      </c>
      <c r="Q88" s="174">
        <v>0</v>
      </c>
      <c r="R88" s="174">
        <f>Q88*H88</f>
        <v>0</v>
      </c>
      <c r="S88" s="174">
        <v>0</v>
      </c>
      <c r="T88" s="175">
        <f>S88*H88</f>
        <v>0</v>
      </c>
      <c r="AR88" s="17" t="s">
        <v>126</v>
      </c>
      <c r="AT88" s="17" t="s">
        <v>121</v>
      </c>
      <c r="AU88" s="17" t="s">
        <v>82</v>
      </c>
      <c r="AY88" s="17" t="s">
        <v>118</v>
      </c>
      <c r="BE88" s="176">
        <f>IF(N88="základní",J88,0)</f>
        <v>0</v>
      </c>
      <c r="BF88" s="176">
        <f>IF(N88="snížená",J88,0)</f>
        <v>0</v>
      </c>
      <c r="BG88" s="176">
        <f>IF(N88="zákl. přenesená",J88,0)</f>
        <v>0</v>
      </c>
      <c r="BH88" s="176">
        <f>IF(N88="sníž. přenesená",J88,0)</f>
        <v>0</v>
      </c>
      <c r="BI88" s="176">
        <f>IF(N88="nulová",J88,0)</f>
        <v>0</v>
      </c>
      <c r="BJ88" s="17" t="s">
        <v>22</v>
      </c>
      <c r="BK88" s="176">
        <f>ROUND(I88*H88,2)</f>
        <v>0</v>
      </c>
      <c r="BL88" s="17" t="s">
        <v>126</v>
      </c>
      <c r="BM88" s="17" t="s">
        <v>140</v>
      </c>
    </row>
    <row r="89" spans="2:47" s="1" customFormat="1" ht="27">
      <c r="B89" s="34"/>
      <c r="D89" s="177" t="s">
        <v>128</v>
      </c>
      <c r="F89" s="178" t="s">
        <v>141</v>
      </c>
      <c r="I89" s="138"/>
      <c r="L89" s="34"/>
      <c r="M89" s="63"/>
      <c r="N89" s="35"/>
      <c r="O89" s="35"/>
      <c r="P89" s="35"/>
      <c r="Q89" s="35"/>
      <c r="R89" s="35"/>
      <c r="S89" s="35"/>
      <c r="T89" s="64"/>
      <c r="AT89" s="17" t="s">
        <v>128</v>
      </c>
      <c r="AU89" s="17" t="s">
        <v>82</v>
      </c>
    </row>
    <row r="90" spans="2:51" s="12" customFormat="1" ht="13.5">
      <c r="B90" s="189"/>
      <c r="D90" s="177" t="s">
        <v>130</v>
      </c>
      <c r="E90" s="190" t="s">
        <v>20</v>
      </c>
      <c r="F90" s="191" t="s">
        <v>142</v>
      </c>
      <c r="H90" s="192" t="s">
        <v>20</v>
      </c>
      <c r="I90" s="193"/>
      <c r="L90" s="189"/>
      <c r="M90" s="194"/>
      <c r="N90" s="195"/>
      <c r="O90" s="195"/>
      <c r="P90" s="195"/>
      <c r="Q90" s="195"/>
      <c r="R90" s="195"/>
      <c r="S90" s="195"/>
      <c r="T90" s="196"/>
      <c r="AT90" s="192" t="s">
        <v>130</v>
      </c>
      <c r="AU90" s="192" t="s">
        <v>82</v>
      </c>
      <c r="AV90" s="12" t="s">
        <v>22</v>
      </c>
      <c r="AW90" s="12" t="s">
        <v>35</v>
      </c>
      <c r="AX90" s="12" t="s">
        <v>74</v>
      </c>
      <c r="AY90" s="192" t="s">
        <v>118</v>
      </c>
    </row>
    <row r="91" spans="2:51" s="11" customFormat="1" ht="13.5">
      <c r="B91" s="179"/>
      <c r="D91" s="177" t="s">
        <v>130</v>
      </c>
      <c r="E91" s="188" t="s">
        <v>20</v>
      </c>
      <c r="F91" s="197" t="s">
        <v>143</v>
      </c>
      <c r="H91" s="198">
        <v>1</v>
      </c>
      <c r="I91" s="184"/>
      <c r="L91" s="179"/>
      <c r="M91" s="185"/>
      <c r="N91" s="186"/>
      <c r="O91" s="186"/>
      <c r="P91" s="186"/>
      <c r="Q91" s="186"/>
      <c r="R91" s="186"/>
      <c r="S91" s="186"/>
      <c r="T91" s="187"/>
      <c r="AT91" s="188" t="s">
        <v>130</v>
      </c>
      <c r="AU91" s="188" t="s">
        <v>82</v>
      </c>
      <c r="AV91" s="11" t="s">
        <v>82</v>
      </c>
      <c r="AW91" s="11" t="s">
        <v>35</v>
      </c>
      <c r="AX91" s="11" t="s">
        <v>74</v>
      </c>
      <c r="AY91" s="188" t="s">
        <v>118</v>
      </c>
    </row>
    <row r="92" spans="2:51" s="11" customFormat="1" ht="13.5">
      <c r="B92" s="179"/>
      <c r="D92" s="177" t="s">
        <v>130</v>
      </c>
      <c r="E92" s="188" t="s">
        <v>20</v>
      </c>
      <c r="F92" s="197" t="s">
        <v>144</v>
      </c>
      <c r="H92" s="198">
        <v>1</v>
      </c>
      <c r="I92" s="184"/>
      <c r="L92" s="179"/>
      <c r="M92" s="185"/>
      <c r="N92" s="186"/>
      <c r="O92" s="186"/>
      <c r="P92" s="186"/>
      <c r="Q92" s="186"/>
      <c r="R92" s="186"/>
      <c r="S92" s="186"/>
      <c r="T92" s="187"/>
      <c r="AT92" s="188" t="s">
        <v>130</v>
      </c>
      <c r="AU92" s="188" t="s">
        <v>82</v>
      </c>
      <c r="AV92" s="11" t="s">
        <v>82</v>
      </c>
      <c r="AW92" s="11" t="s">
        <v>35</v>
      </c>
      <c r="AX92" s="11" t="s">
        <v>74</v>
      </c>
      <c r="AY92" s="188" t="s">
        <v>118</v>
      </c>
    </row>
    <row r="93" spans="2:51" s="13" customFormat="1" ht="13.5">
      <c r="B93" s="199"/>
      <c r="D93" s="180" t="s">
        <v>130</v>
      </c>
      <c r="E93" s="200" t="s">
        <v>20</v>
      </c>
      <c r="F93" s="201" t="s">
        <v>145</v>
      </c>
      <c r="H93" s="202">
        <v>2</v>
      </c>
      <c r="I93" s="203"/>
      <c r="L93" s="199"/>
      <c r="M93" s="204"/>
      <c r="N93" s="205"/>
      <c r="O93" s="205"/>
      <c r="P93" s="205"/>
      <c r="Q93" s="205"/>
      <c r="R93" s="205"/>
      <c r="S93" s="205"/>
      <c r="T93" s="206"/>
      <c r="AT93" s="207" t="s">
        <v>130</v>
      </c>
      <c r="AU93" s="207" t="s">
        <v>82</v>
      </c>
      <c r="AV93" s="13" t="s">
        <v>146</v>
      </c>
      <c r="AW93" s="13" t="s">
        <v>35</v>
      </c>
      <c r="AX93" s="13" t="s">
        <v>22</v>
      </c>
      <c r="AY93" s="207" t="s">
        <v>118</v>
      </c>
    </row>
    <row r="94" spans="2:65" s="1" customFormat="1" ht="22.5" customHeight="1">
      <c r="B94" s="164"/>
      <c r="C94" s="165" t="s">
        <v>146</v>
      </c>
      <c r="D94" s="165" t="s">
        <v>121</v>
      </c>
      <c r="E94" s="166" t="s">
        <v>147</v>
      </c>
      <c r="F94" s="167" t="s">
        <v>148</v>
      </c>
      <c r="G94" s="168" t="s">
        <v>124</v>
      </c>
      <c r="H94" s="169">
        <v>1</v>
      </c>
      <c r="I94" s="170"/>
      <c r="J94" s="171">
        <f>ROUND(I94*H94,2)</f>
        <v>0</v>
      </c>
      <c r="K94" s="167" t="s">
        <v>125</v>
      </c>
      <c r="L94" s="34"/>
      <c r="M94" s="172" t="s">
        <v>20</v>
      </c>
      <c r="N94" s="173" t="s">
        <v>45</v>
      </c>
      <c r="O94" s="35"/>
      <c r="P94" s="174">
        <f>O94*H94</f>
        <v>0</v>
      </c>
      <c r="Q94" s="174">
        <v>0</v>
      </c>
      <c r="R94" s="174">
        <f>Q94*H94</f>
        <v>0</v>
      </c>
      <c r="S94" s="174">
        <v>0</v>
      </c>
      <c r="T94" s="175">
        <f>S94*H94</f>
        <v>0</v>
      </c>
      <c r="AR94" s="17" t="s">
        <v>126</v>
      </c>
      <c r="AT94" s="17" t="s">
        <v>121</v>
      </c>
      <c r="AU94" s="17" t="s">
        <v>82</v>
      </c>
      <c r="AY94" s="17" t="s">
        <v>118</v>
      </c>
      <c r="BE94" s="176">
        <f>IF(N94="základní",J94,0)</f>
        <v>0</v>
      </c>
      <c r="BF94" s="176">
        <f>IF(N94="snížená",J94,0)</f>
        <v>0</v>
      </c>
      <c r="BG94" s="176">
        <f>IF(N94="zákl. přenesená",J94,0)</f>
        <v>0</v>
      </c>
      <c r="BH94" s="176">
        <f>IF(N94="sníž. přenesená",J94,0)</f>
        <v>0</v>
      </c>
      <c r="BI94" s="176">
        <f>IF(N94="nulová",J94,0)</f>
        <v>0</v>
      </c>
      <c r="BJ94" s="17" t="s">
        <v>22</v>
      </c>
      <c r="BK94" s="176">
        <f>ROUND(I94*H94,2)</f>
        <v>0</v>
      </c>
      <c r="BL94" s="17" t="s">
        <v>126</v>
      </c>
      <c r="BM94" s="17" t="s">
        <v>149</v>
      </c>
    </row>
    <row r="95" spans="2:47" s="1" customFormat="1" ht="27">
      <c r="B95" s="34"/>
      <c r="D95" s="177" t="s">
        <v>128</v>
      </c>
      <c r="F95" s="178" t="s">
        <v>150</v>
      </c>
      <c r="I95" s="138"/>
      <c r="L95" s="34"/>
      <c r="M95" s="63"/>
      <c r="N95" s="35"/>
      <c r="O95" s="35"/>
      <c r="P95" s="35"/>
      <c r="Q95" s="35"/>
      <c r="R95" s="35"/>
      <c r="S95" s="35"/>
      <c r="T95" s="64"/>
      <c r="AT95" s="17" t="s">
        <v>128</v>
      </c>
      <c r="AU95" s="17" t="s">
        <v>82</v>
      </c>
    </row>
    <row r="96" spans="2:63" s="10" customFormat="1" ht="29.25" customHeight="1">
      <c r="B96" s="150"/>
      <c r="D96" s="161" t="s">
        <v>73</v>
      </c>
      <c r="E96" s="162" t="s">
        <v>151</v>
      </c>
      <c r="F96" s="162" t="s">
        <v>152</v>
      </c>
      <c r="I96" s="153"/>
      <c r="J96" s="163">
        <f>BK96</f>
        <v>0</v>
      </c>
      <c r="L96" s="150"/>
      <c r="M96" s="155"/>
      <c r="N96" s="156"/>
      <c r="O96" s="156"/>
      <c r="P96" s="157">
        <f>SUM(P97:P99)</f>
        <v>0</v>
      </c>
      <c r="Q96" s="156"/>
      <c r="R96" s="157">
        <f>SUM(R97:R99)</f>
        <v>0</v>
      </c>
      <c r="S96" s="156"/>
      <c r="T96" s="158">
        <f>SUM(T97:T99)</f>
        <v>0</v>
      </c>
      <c r="AR96" s="151" t="s">
        <v>117</v>
      </c>
      <c r="AT96" s="159" t="s">
        <v>73</v>
      </c>
      <c r="AU96" s="159" t="s">
        <v>22</v>
      </c>
      <c r="AY96" s="151" t="s">
        <v>118</v>
      </c>
      <c r="BK96" s="160">
        <f>SUM(BK97:BK99)</f>
        <v>0</v>
      </c>
    </row>
    <row r="97" spans="2:65" s="1" customFormat="1" ht="22.5" customHeight="1">
      <c r="B97" s="164"/>
      <c r="C97" s="165" t="s">
        <v>117</v>
      </c>
      <c r="D97" s="165" t="s">
        <v>121</v>
      </c>
      <c r="E97" s="166" t="s">
        <v>153</v>
      </c>
      <c r="F97" s="167" t="s">
        <v>154</v>
      </c>
      <c r="G97" s="168" t="s">
        <v>124</v>
      </c>
      <c r="H97" s="169">
        <v>1</v>
      </c>
      <c r="I97" s="170"/>
      <c r="J97" s="171">
        <f>ROUND(I97*H97,2)</f>
        <v>0</v>
      </c>
      <c r="K97" s="167" t="s">
        <v>125</v>
      </c>
      <c r="L97" s="34"/>
      <c r="M97" s="172" t="s">
        <v>20</v>
      </c>
      <c r="N97" s="173" t="s">
        <v>45</v>
      </c>
      <c r="O97" s="35"/>
      <c r="P97" s="174">
        <f>O97*H97</f>
        <v>0</v>
      </c>
      <c r="Q97" s="174">
        <v>0</v>
      </c>
      <c r="R97" s="174">
        <f>Q97*H97</f>
        <v>0</v>
      </c>
      <c r="S97" s="174">
        <v>0</v>
      </c>
      <c r="T97" s="175">
        <f>S97*H97</f>
        <v>0</v>
      </c>
      <c r="AR97" s="17" t="s">
        <v>126</v>
      </c>
      <c r="AT97" s="17" t="s">
        <v>121</v>
      </c>
      <c r="AU97" s="17" t="s">
        <v>82</v>
      </c>
      <c r="AY97" s="17" t="s">
        <v>118</v>
      </c>
      <c r="BE97" s="176">
        <f>IF(N97="základní",J97,0)</f>
        <v>0</v>
      </c>
      <c r="BF97" s="176">
        <f>IF(N97="snížená",J97,0)</f>
        <v>0</v>
      </c>
      <c r="BG97" s="176">
        <f>IF(N97="zákl. přenesená",J97,0)</f>
        <v>0</v>
      </c>
      <c r="BH97" s="176">
        <f>IF(N97="sníž. přenesená",J97,0)</f>
        <v>0</v>
      </c>
      <c r="BI97" s="176">
        <f>IF(N97="nulová",J97,0)</f>
        <v>0</v>
      </c>
      <c r="BJ97" s="17" t="s">
        <v>22</v>
      </c>
      <c r="BK97" s="176">
        <f>ROUND(I97*H97,2)</f>
        <v>0</v>
      </c>
      <c r="BL97" s="17" t="s">
        <v>126</v>
      </c>
      <c r="BM97" s="17" t="s">
        <v>155</v>
      </c>
    </row>
    <row r="98" spans="2:47" s="1" customFormat="1" ht="13.5">
      <c r="B98" s="34"/>
      <c r="D98" s="177" t="s">
        <v>128</v>
      </c>
      <c r="F98" s="178" t="s">
        <v>156</v>
      </c>
      <c r="I98" s="138"/>
      <c r="L98" s="34"/>
      <c r="M98" s="63"/>
      <c r="N98" s="35"/>
      <c r="O98" s="35"/>
      <c r="P98" s="35"/>
      <c r="Q98" s="35"/>
      <c r="R98" s="35"/>
      <c r="S98" s="35"/>
      <c r="T98" s="64"/>
      <c r="AT98" s="17" t="s">
        <v>128</v>
      </c>
      <c r="AU98" s="17" t="s">
        <v>82</v>
      </c>
    </row>
    <row r="99" spans="2:51" s="11" customFormat="1" ht="13.5">
      <c r="B99" s="179"/>
      <c r="D99" s="177" t="s">
        <v>130</v>
      </c>
      <c r="E99" s="188" t="s">
        <v>20</v>
      </c>
      <c r="F99" s="197" t="s">
        <v>157</v>
      </c>
      <c r="H99" s="198">
        <v>1</v>
      </c>
      <c r="I99" s="184"/>
      <c r="L99" s="179"/>
      <c r="M99" s="208"/>
      <c r="N99" s="209"/>
      <c r="O99" s="209"/>
      <c r="P99" s="209"/>
      <c r="Q99" s="209"/>
      <c r="R99" s="209"/>
      <c r="S99" s="209"/>
      <c r="T99" s="210"/>
      <c r="AT99" s="188" t="s">
        <v>130</v>
      </c>
      <c r="AU99" s="188" t="s">
        <v>82</v>
      </c>
      <c r="AV99" s="11" t="s">
        <v>82</v>
      </c>
      <c r="AW99" s="11" t="s">
        <v>35</v>
      </c>
      <c r="AX99" s="11" t="s">
        <v>22</v>
      </c>
      <c r="AY99" s="188" t="s">
        <v>118</v>
      </c>
    </row>
    <row r="100" spans="2:12" s="1" customFormat="1" ht="6.75" customHeight="1">
      <c r="B100" s="49"/>
      <c r="C100" s="50"/>
      <c r="D100" s="50"/>
      <c r="E100" s="50"/>
      <c r="F100" s="50"/>
      <c r="G100" s="50"/>
      <c r="H100" s="50"/>
      <c r="I100" s="116"/>
      <c r="J100" s="50"/>
      <c r="K100" s="50"/>
      <c r="L100" s="34"/>
    </row>
    <row r="101" ht="13.5">
      <c r="AT101" s="211"/>
    </row>
  </sheetData>
  <sheetProtection password="CC35" sheet="1" objects="1" scenarios="1" formatColumns="0" formatRows="0" sort="0" autoFilter="0"/>
  <autoFilter ref="C78:K78"/>
  <mergeCells count="9">
    <mergeCell ref="E71:H71"/>
    <mergeCell ref="G1:H1"/>
    <mergeCell ref="L2:V2"/>
    <mergeCell ref="E7:H7"/>
    <mergeCell ref="E9:H9"/>
    <mergeCell ref="E24:H24"/>
    <mergeCell ref="E45:H45"/>
    <mergeCell ref="E47:H47"/>
    <mergeCell ref="E69:H69"/>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3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74"/>
      <c r="C1" s="274"/>
      <c r="D1" s="273" t="s">
        <v>1</v>
      </c>
      <c r="E1" s="274"/>
      <c r="F1" s="275" t="s">
        <v>608</v>
      </c>
      <c r="G1" s="280" t="s">
        <v>609</v>
      </c>
      <c r="H1" s="280"/>
      <c r="I1" s="281"/>
      <c r="J1" s="275" t="s">
        <v>610</v>
      </c>
      <c r="K1" s="273" t="s">
        <v>89</v>
      </c>
      <c r="L1" s="275" t="s">
        <v>611</v>
      </c>
      <c r="M1" s="275"/>
      <c r="N1" s="275"/>
      <c r="O1" s="275"/>
      <c r="P1" s="275"/>
      <c r="Q1" s="275"/>
      <c r="R1" s="275"/>
      <c r="S1" s="275"/>
      <c r="T1" s="275"/>
      <c r="U1" s="271"/>
      <c r="V1" s="271"/>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2"/>
      <c r="M2" s="232"/>
      <c r="N2" s="232"/>
      <c r="O2" s="232"/>
      <c r="P2" s="232"/>
      <c r="Q2" s="232"/>
      <c r="R2" s="232"/>
      <c r="S2" s="232"/>
      <c r="T2" s="232"/>
      <c r="U2" s="232"/>
      <c r="V2" s="232"/>
      <c r="AT2" s="17" t="s">
        <v>85</v>
      </c>
    </row>
    <row r="3" spans="2:46" ht="6.75" customHeight="1">
      <c r="B3" s="18"/>
      <c r="C3" s="19"/>
      <c r="D3" s="19"/>
      <c r="E3" s="19"/>
      <c r="F3" s="19"/>
      <c r="G3" s="19"/>
      <c r="H3" s="19"/>
      <c r="I3" s="93"/>
      <c r="J3" s="19"/>
      <c r="K3" s="20"/>
      <c r="AT3" s="17" t="s">
        <v>82</v>
      </c>
    </row>
    <row r="4" spans="2:46" ht="36.75" customHeight="1">
      <c r="B4" s="21"/>
      <c r="C4" s="22"/>
      <c r="D4" s="23" t="s">
        <v>90</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7" t="str">
        <f>'Rekapitulace stavby'!K6</f>
        <v>Oprava opěrné zdi Mezholezy</v>
      </c>
      <c r="F7" s="236"/>
      <c r="G7" s="236"/>
      <c r="H7" s="236"/>
      <c r="I7" s="94"/>
      <c r="J7" s="22"/>
      <c r="K7" s="24"/>
    </row>
    <row r="8" spans="2:11" s="1" customFormat="1" ht="15">
      <c r="B8" s="34"/>
      <c r="C8" s="35"/>
      <c r="D8" s="30" t="s">
        <v>91</v>
      </c>
      <c r="E8" s="35"/>
      <c r="F8" s="35"/>
      <c r="G8" s="35"/>
      <c r="H8" s="35"/>
      <c r="I8" s="95"/>
      <c r="J8" s="35"/>
      <c r="K8" s="38"/>
    </row>
    <row r="9" spans="2:11" s="1" customFormat="1" ht="36.75" customHeight="1">
      <c r="B9" s="34"/>
      <c r="C9" s="35"/>
      <c r="D9" s="35"/>
      <c r="E9" s="268" t="s">
        <v>158</v>
      </c>
      <c r="F9" s="243"/>
      <c r="G9" s="243"/>
      <c r="H9" s="243"/>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20</v>
      </c>
      <c r="G11" s="35"/>
      <c r="H11" s="35"/>
      <c r="I11" s="96" t="s">
        <v>21</v>
      </c>
      <c r="J11" s="28" t="s">
        <v>20</v>
      </c>
      <c r="K11" s="38"/>
    </row>
    <row r="12" spans="2:11" s="1" customFormat="1" ht="14.25" customHeight="1">
      <c r="B12" s="34"/>
      <c r="C12" s="35"/>
      <c r="D12" s="30" t="s">
        <v>23</v>
      </c>
      <c r="E12" s="35"/>
      <c r="F12" s="28" t="s">
        <v>24</v>
      </c>
      <c r="G12" s="35"/>
      <c r="H12" s="35"/>
      <c r="I12" s="96" t="s">
        <v>25</v>
      </c>
      <c r="J12" s="97" t="str">
        <f>'Rekapitulace stavby'!AN8</f>
        <v>13.09.2016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29</v>
      </c>
      <c r="E14" s="35"/>
      <c r="F14" s="35"/>
      <c r="G14" s="35"/>
      <c r="H14" s="35"/>
      <c r="I14" s="96" t="s">
        <v>30</v>
      </c>
      <c r="J14" s="28" t="s">
        <v>20</v>
      </c>
      <c r="K14" s="38"/>
    </row>
    <row r="15" spans="2:11" s="1" customFormat="1" ht="18" customHeight="1">
      <c r="B15" s="34"/>
      <c r="C15" s="35"/>
      <c r="D15" s="35"/>
      <c r="E15" s="28" t="s">
        <v>31</v>
      </c>
      <c r="F15" s="35"/>
      <c r="G15" s="35"/>
      <c r="H15" s="35"/>
      <c r="I15" s="96" t="s">
        <v>32</v>
      </c>
      <c r="J15" s="28" t="s">
        <v>20</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30</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36</v>
      </c>
      <c r="E20" s="35"/>
      <c r="F20" s="35"/>
      <c r="G20" s="35"/>
      <c r="H20" s="35"/>
      <c r="I20" s="96" t="s">
        <v>30</v>
      </c>
      <c r="J20" s="28" t="s">
        <v>20</v>
      </c>
      <c r="K20" s="38"/>
    </row>
    <row r="21" spans="2:11" s="1" customFormat="1" ht="18" customHeight="1">
      <c r="B21" s="34"/>
      <c r="C21" s="35"/>
      <c r="D21" s="35"/>
      <c r="E21" s="28" t="s">
        <v>37</v>
      </c>
      <c r="F21" s="35"/>
      <c r="G21" s="35"/>
      <c r="H21" s="35"/>
      <c r="I21" s="96" t="s">
        <v>32</v>
      </c>
      <c r="J21" s="28" t="s">
        <v>20</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38</v>
      </c>
      <c r="E23" s="35"/>
      <c r="F23" s="35"/>
      <c r="G23" s="35"/>
      <c r="H23" s="35"/>
      <c r="I23" s="95"/>
      <c r="J23" s="35"/>
      <c r="K23" s="38"/>
    </row>
    <row r="24" spans="2:11" s="6" customFormat="1" ht="22.5" customHeight="1">
      <c r="B24" s="98"/>
      <c r="C24" s="99"/>
      <c r="D24" s="99"/>
      <c r="E24" s="239" t="s">
        <v>20</v>
      </c>
      <c r="F24" s="269"/>
      <c r="G24" s="269"/>
      <c r="H24" s="269"/>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40</v>
      </c>
      <c r="E27" s="35"/>
      <c r="F27" s="35"/>
      <c r="G27" s="35"/>
      <c r="H27" s="35"/>
      <c r="I27" s="95"/>
      <c r="J27" s="105">
        <f>ROUND(J78,2)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42</v>
      </c>
      <c r="G29" s="35"/>
      <c r="H29" s="35"/>
      <c r="I29" s="106" t="s">
        <v>41</v>
      </c>
      <c r="J29" s="39" t="s">
        <v>43</v>
      </c>
      <c r="K29" s="38"/>
    </row>
    <row r="30" spans="2:11" s="1" customFormat="1" ht="14.25" customHeight="1">
      <c r="B30" s="34"/>
      <c r="C30" s="35"/>
      <c r="D30" s="42" t="s">
        <v>44</v>
      </c>
      <c r="E30" s="42" t="s">
        <v>45</v>
      </c>
      <c r="F30" s="107">
        <f>ROUND(SUM(BE78:BE137),2)</f>
        <v>0</v>
      </c>
      <c r="G30" s="35"/>
      <c r="H30" s="35"/>
      <c r="I30" s="108">
        <v>0.21</v>
      </c>
      <c r="J30" s="107">
        <f>ROUND(ROUND((SUM(BE78:BE137)),2)*I30,2)</f>
        <v>0</v>
      </c>
      <c r="K30" s="38"/>
    </row>
    <row r="31" spans="2:11" s="1" customFormat="1" ht="14.25" customHeight="1">
      <c r="B31" s="34"/>
      <c r="C31" s="35"/>
      <c r="D31" s="35"/>
      <c r="E31" s="42" t="s">
        <v>46</v>
      </c>
      <c r="F31" s="107">
        <f>ROUND(SUM(BF78:BF137),2)</f>
        <v>0</v>
      </c>
      <c r="G31" s="35"/>
      <c r="H31" s="35"/>
      <c r="I31" s="108">
        <v>0.15</v>
      </c>
      <c r="J31" s="107">
        <f>ROUND(ROUND((SUM(BF78:BF137)),2)*I31,2)</f>
        <v>0</v>
      </c>
      <c r="K31" s="38"/>
    </row>
    <row r="32" spans="2:11" s="1" customFormat="1" ht="14.25" customHeight="1" hidden="1">
      <c r="B32" s="34"/>
      <c r="C32" s="35"/>
      <c r="D32" s="35"/>
      <c r="E32" s="42" t="s">
        <v>47</v>
      </c>
      <c r="F32" s="107">
        <f>ROUND(SUM(BG78:BG137),2)</f>
        <v>0</v>
      </c>
      <c r="G32" s="35"/>
      <c r="H32" s="35"/>
      <c r="I32" s="108">
        <v>0.21</v>
      </c>
      <c r="J32" s="107">
        <v>0</v>
      </c>
      <c r="K32" s="38"/>
    </row>
    <row r="33" spans="2:11" s="1" customFormat="1" ht="14.25" customHeight="1" hidden="1">
      <c r="B33" s="34"/>
      <c r="C33" s="35"/>
      <c r="D33" s="35"/>
      <c r="E33" s="42" t="s">
        <v>48</v>
      </c>
      <c r="F33" s="107">
        <f>ROUND(SUM(BH78:BH137),2)</f>
        <v>0</v>
      </c>
      <c r="G33" s="35"/>
      <c r="H33" s="35"/>
      <c r="I33" s="108">
        <v>0.15</v>
      </c>
      <c r="J33" s="107">
        <v>0</v>
      </c>
      <c r="K33" s="38"/>
    </row>
    <row r="34" spans="2:11" s="1" customFormat="1" ht="14.25" customHeight="1" hidden="1">
      <c r="B34" s="34"/>
      <c r="C34" s="35"/>
      <c r="D34" s="35"/>
      <c r="E34" s="42" t="s">
        <v>49</v>
      </c>
      <c r="F34" s="107">
        <f>ROUND(SUM(BI78:BI137),2)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50</v>
      </c>
      <c r="E36" s="65"/>
      <c r="F36" s="65"/>
      <c r="G36" s="111" t="s">
        <v>51</v>
      </c>
      <c r="H36" s="112" t="s">
        <v>52</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93</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7" t="str">
        <f>E7</f>
        <v>Oprava opěrné zdi Mezholezy</v>
      </c>
      <c r="F45" s="243"/>
      <c r="G45" s="243"/>
      <c r="H45" s="243"/>
      <c r="I45" s="95"/>
      <c r="J45" s="35"/>
      <c r="K45" s="38"/>
    </row>
    <row r="46" spans="2:11" s="1" customFormat="1" ht="14.25" customHeight="1">
      <c r="B46" s="34"/>
      <c r="C46" s="30" t="s">
        <v>91</v>
      </c>
      <c r="D46" s="35"/>
      <c r="E46" s="35"/>
      <c r="F46" s="35"/>
      <c r="G46" s="35"/>
      <c r="H46" s="35"/>
      <c r="I46" s="95"/>
      <c r="J46" s="35"/>
      <c r="K46" s="38"/>
    </row>
    <row r="47" spans="2:11" s="1" customFormat="1" ht="23.25" customHeight="1">
      <c r="B47" s="34"/>
      <c r="C47" s="35"/>
      <c r="D47" s="35"/>
      <c r="E47" s="268" t="str">
        <f>E9</f>
        <v>02 - Dopravně inženýrské opatření</v>
      </c>
      <c r="F47" s="243"/>
      <c r="G47" s="243"/>
      <c r="H47" s="243"/>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23</v>
      </c>
      <c r="D49" s="35"/>
      <c r="E49" s="35"/>
      <c r="F49" s="28" t="str">
        <f>F12</f>
        <v>Mezholezy</v>
      </c>
      <c r="G49" s="35"/>
      <c r="H49" s="35"/>
      <c r="I49" s="96" t="s">
        <v>25</v>
      </c>
      <c r="J49" s="97" t="str">
        <f>IF(J12="","",J12)</f>
        <v>13.09.2016</v>
      </c>
      <c r="K49" s="38"/>
    </row>
    <row r="50" spans="2:11" s="1" customFormat="1" ht="6.75" customHeight="1">
      <c r="B50" s="34"/>
      <c r="C50" s="35"/>
      <c r="D50" s="35"/>
      <c r="E50" s="35"/>
      <c r="F50" s="35"/>
      <c r="G50" s="35"/>
      <c r="H50" s="35"/>
      <c r="I50" s="95"/>
      <c r="J50" s="35"/>
      <c r="K50" s="38"/>
    </row>
    <row r="51" spans="2:11" s="1" customFormat="1" ht="15">
      <c r="B51" s="34"/>
      <c r="C51" s="30" t="s">
        <v>29</v>
      </c>
      <c r="D51" s="35"/>
      <c r="E51" s="35"/>
      <c r="F51" s="28" t="str">
        <f>E15</f>
        <v>SÚSPK, p.o.</v>
      </c>
      <c r="G51" s="35"/>
      <c r="H51" s="35"/>
      <c r="I51" s="96" t="s">
        <v>36</v>
      </c>
      <c r="J51" s="28" t="str">
        <f>E21</f>
        <v>STATICA Plzeň s.r.o.</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94</v>
      </c>
      <c r="D54" s="109"/>
      <c r="E54" s="109"/>
      <c r="F54" s="109"/>
      <c r="G54" s="109"/>
      <c r="H54" s="109"/>
      <c r="I54" s="120"/>
      <c r="J54" s="121" t="s">
        <v>95</v>
      </c>
      <c r="K54" s="122"/>
    </row>
    <row r="55" spans="2:11" s="1" customFormat="1" ht="9.75" customHeight="1">
      <c r="B55" s="34"/>
      <c r="C55" s="35"/>
      <c r="D55" s="35"/>
      <c r="E55" s="35"/>
      <c r="F55" s="35"/>
      <c r="G55" s="35"/>
      <c r="H55" s="35"/>
      <c r="I55" s="95"/>
      <c r="J55" s="35"/>
      <c r="K55" s="38"/>
    </row>
    <row r="56" spans="2:47" s="1" customFormat="1" ht="29.25" customHeight="1">
      <c r="B56" s="34"/>
      <c r="C56" s="123" t="s">
        <v>96</v>
      </c>
      <c r="D56" s="35"/>
      <c r="E56" s="35"/>
      <c r="F56" s="35"/>
      <c r="G56" s="35"/>
      <c r="H56" s="35"/>
      <c r="I56" s="95"/>
      <c r="J56" s="105">
        <f>J78</f>
        <v>0</v>
      </c>
      <c r="K56" s="38"/>
      <c r="AU56" s="17" t="s">
        <v>97</v>
      </c>
    </row>
    <row r="57" spans="2:11" s="7" customFormat="1" ht="24.75" customHeight="1">
      <c r="B57" s="124"/>
      <c r="C57" s="125"/>
      <c r="D57" s="126" t="s">
        <v>159</v>
      </c>
      <c r="E57" s="127"/>
      <c r="F57" s="127"/>
      <c r="G57" s="127"/>
      <c r="H57" s="127"/>
      <c r="I57" s="128"/>
      <c r="J57" s="129">
        <f>J79</f>
        <v>0</v>
      </c>
      <c r="K57" s="130"/>
    </row>
    <row r="58" spans="2:11" s="8" customFormat="1" ht="19.5" customHeight="1">
      <c r="B58" s="131"/>
      <c r="C58" s="132"/>
      <c r="D58" s="133" t="s">
        <v>160</v>
      </c>
      <c r="E58" s="134"/>
      <c r="F58" s="134"/>
      <c r="G58" s="134"/>
      <c r="H58" s="134"/>
      <c r="I58" s="135"/>
      <c r="J58" s="136">
        <f>J80</f>
        <v>0</v>
      </c>
      <c r="K58" s="137"/>
    </row>
    <row r="59" spans="2:11" s="1" customFormat="1" ht="21.75" customHeight="1">
      <c r="B59" s="34"/>
      <c r="C59" s="35"/>
      <c r="D59" s="35"/>
      <c r="E59" s="35"/>
      <c r="F59" s="35"/>
      <c r="G59" s="35"/>
      <c r="H59" s="35"/>
      <c r="I59" s="95"/>
      <c r="J59" s="35"/>
      <c r="K59" s="38"/>
    </row>
    <row r="60" spans="2:11" s="1" customFormat="1" ht="6.75" customHeight="1">
      <c r="B60" s="49"/>
      <c r="C60" s="50"/>
      <c r="D60" s="50"/>
      <c r="E60" s="50"/>
      <c r="F60" s="50"/>
      <c r="G60" s="50"/>
      <c r="H60" s="50"/>
      <c r="I60" s="116"/>
      <c r="J60" s="50"/>
      <c r="K60" s="51"/>
    </row>
    <row r="64" spans="2:12" s="1" customFormat="1" ht="6.75" customHeight="1">
      <c r="B64" s="52"/>
      <c r="C64" s="53"/>
      <c r="D64" s="53"/>
      <c r="E64" s="53"/>
      <c r="F64" s="53"/>
      <c r="G64" s="53"/>
      <c r="H64" s="53"/>
      <c r="I64" s="117"/>
      <c r="J64" s="53"/>
      <c r="K64" s="53"/>
      <c r="L64" s="34"/>
    </row>
    <row r="65" spans="2:12" s="1" customFormat="1" ht="36.75" customHeight="1">
      <c r="B65" s="34"/>
      <c r="C65" s="54" t="s">
        <v>101</v>
      </c>
      <c r="I65" s="138"/>
      <c r="L65" s="34"/>
    </row>
    <row r="66" spans="2:12" s="1" customFormat="1" ht="6.75" customHeight="1">
      <c r="B66" s="34"/>
      <c r="I66" s="138"/>
      <c r="L66" s="34"/>
    </row>
    <row r="67" spans="2:12" s="1" customFormat="1" ht="14.25" customHeight="1">
      <c r="B67" s="34"/>
      <c r="C67" s="56" t="s">
        <v>16</v>
      </c>
      <c r="I67" s="138"/>
      <c r="L67" s="34"/>
    </row>
    <row r="68" spans="2:12" s="1" customFormat="1" ht="22.5" customHeight="1">
      <c r="B68" s="34"/>
      <c r="E68" s="270" t="str">
        <f>E7</f>
        <v>Oprava opěrné zdi Mezholezy</v>
      </c>
      <c r="F68" s="233"/>
      <c r="G68" s="233"/>
      <c r="H68" s="233"/>
      <c r="I68" s="138"/>
      <c r="L68" s="34"/>
    </row>
    <row r="69" spans="2:12" s="1" customFormat="1" ht="14.25" customHeight="1">
      <c r="B69" s="34"/>
      <c r="C69" s="56" t="s">
        <v>91</v>
      </c>
      <c r="I69" s="138"/>
      <c r="L69" s="34"/>
    </row>
    <row r="70" spans="2:12" s="1" customFormat="1" ht="23.25" customHeight="1">
      <c r="B70" s="34"/>
      <c r="E70" s="251" t="str">
        <f>E9</f>
        <v>02 - Dopravně inženýrské opatření</v>
      </c>
      <c r="F70" s="233"/>
      <c r="G70" s="233"/>
      <c r="H70" s="233"/>
      <c r="I70" s="138"/>
      <c r="L70" s="34"/>
    </row>
    <row r="71" spans="2:12" s="1" customFormat="1" ht="6.75" customHeight="1">
      <c r="B71" s="34"/>
      <c r="I71" s="138"/>
      <c r="L71" s="34"/>
    </row>
    <row r="72" spans="2:12" s="1" customFormat="1" ht="18" customHeight="1">
      <c r="B72" s="34"/>
      <c r="C72" s="56" t="s">
        <v>23</v>
      </c>
      <c r="F72" s="139" t="str">
        <f>F12</f>
        <v>Mezholezy</v>
      </c>
      <c r="I72" s="140" t="s">
        <v>25</v>
      </c>
      <c r="J72" s="60" t="str">
        <f>IF(J12="","",J12)</f>
        <v>13.09.2016</v>
      </c>
      <c r="L72" s="34"/>
    </row>
    <row r="73" spans="2:12" s="1" customFormat="1" ht="6.75" customHeight="1">
      <c r="B73" s="34"/>
      <c r="I73" s="138"/>
      <c r="L73" s="34"/>
    </row>
    <row r="74" spans="2:12" s="1" customFormat="1" ht="15">
      <c r="B74" s="34"/>
      <c r="C74" s="56" t="s">
        <v>29</v>
      </c>
      <c r="F74" s="139" t="str">
        <f>E15</f>
        <v>SÚSPK, p.o.</v>
      </c>
      <c r="I74" s="140" t="s">
        <v>36</v>
      </c>
      <c r="J74" s="139" t="str">
        <f>E21</f>
        <v>STATICA Plzeň s.r.o.</v>
      </c>
      <c r="L74" s="34"/>
    </row>
    <row r="75" spans="2:12" s="1" customFormat="1" ht="14.25" customHeight="1">
      <c r="B75" s="34"/>
      <c r="C75" s="56" t="s">
        <v>33</v>
      </c>
      <c r="F75" s="139">
        <f>IF(E18="","",E18)</f>
      </c>
      <c r="I75" s="138"/>
      <c r="L75" s="34"/>
    </row>
    <row r="76" spans="2:12" s="1" customFormat="1" ht="9.75" customHeight="1">
      <c r="B76" s="34"/>
      <c r="I76" s="138"/>
      <c r="L76" s="34"/>
    </row>
    <row r="77" spans="2:20" s="9" customFormat="1" ht="29.25" customHeight="1">
      <c r="B77" s="141"/>
      <c r="C77" s="142" t="s">
        <v>102</v>
      </c>
      <c r="D77" s="143" t="s">
        <v>59</v>
      </c>
      <c r="E77" s="143" t="s">
        <v>55</v>
      </c>
      <c r="F77" s="143" t="s">
        <v>103</v>
      </c>
      <c r="G77" s="143" t="s">
        <v>104</v>
      </c>
      <c r="H77" s="143" t="s">
        <v>105</v>
      </c>
      <c r="I77" s="144" t="s">
        <v>106</v>
      </c>
      <c r="J77" s="143" t="s">
        <v>95</v>
      </c>
      <c r="K77" s="145" t="s">
        <v>107</v>
      </c>
      <c r="L77" s="141"/>
      <c r="M77" s="67" t="s">
        <v>108</v>
      </c>
      <c r="N77" s="68" t="s">
        <v>44</v>
      </c>
      <c r="O77" s="68" t="s">
        <v>109</v>
      </c>
      <c r="P77" s="68" t="s">
        <v>110</v>
      </c>
      <c r="Q77" s="68" t="s">
        <v>111</v>
      </c>
      <c r="R77" s="68" t="s">
        <v>112</v>
      </c>
      <c r="S77" s="68" t="s">
        <v>113</v>
      </c>
      <c r="T77" s="69" t="s">
        <v>114</v>
      </c>
    </row>
    <row r="78" spans="2:63" s="1" customFormat="1" ht="29.25" customHeight="1">
      <c r="B78" s="34"/>
      <c r="C78" s="71" t="s">
        <v>96</v>
      </c>
      <c r="I78" s="138"/>
      <c r="J78" s="146">
        <f>BK78</f>
        <v>0</v>
      </c>
      <c r="L78" s="34"/>
      <c r="M78" s="70"/>
      <c r="N78" s="61"/>
      <c r="O78" s="61"/>
      <c r="P78" s="147">
        <f>P79</f>
        <v>0</v>
      </c>
      <c r="Q78" s="61"/>
      <c r="R78" s="147">
        <f>R79</f>
        <v>0</v>
      </c>
      <c r="S78" s="61"/>
      <c r="T78" s="148">
        <f>T79</f>
        <v>0</v>
      </c>
      <c r="AT78" s="17" t="s">
        <v>73</v>
      </c>
      <c r="AU78" s="17" t="s">
        <v>97</v>
      </c>
      <c r="BK78" s="149">
        <f>BK79</f>
        <v>0</v>
      </c>
    </row>
    <row r="79" spans="2:63" s="10" customFormat="1" ht="36.75" customHeight="1">
      <c r="B79" s="150"/>
      <c r="D79" s="151" t="s">
        <v>73</v>
      </c>
      <c r="E79" s="152" t="s">
        <v>161</v>
      </c>
      <c r="F79" s="152" t="s">
        <v>162</v>
      </c>
      <c r="I79" s="153"/>
      <c r="J79" s="154">
        <f>BK79</f>
        <v>0</v>
      </c>
      <c r="L79" s="150"/>
      <c r="M79" s="155"/>
      <c r="N79" s="156"/>
      <c r="O79" s="156"/>
      <c r="P79" s="157">
        <f>P80</f>
        <v>0</v>
      </c>
      <c r="Q79" s="156"/>
      <c r="R79" s="157">
        <f>R80</f>
        <v>0</v>
      </c>
      <c r="S79" s="156"/>
      <c r="T79" s="158">
        <f>T80</f>
        <v>0</v>
      </c>
      <c r="AR79" s="151" t="s">
        <v>22</v>
      </c>
      <c r="AT79" s="159" t="s">
        <v>73</v>
      </c>
      <c r="AU79" s="159" t="s">
        <v>74</v>
      </c>
      <c r="AY79" s="151" t="s">
        <v>118</v>
      </c>
      <c r="BK79" s="160">
        <f>BK80</f>
        <v>0</v>
      </c>
    </row>
    <row r="80" spans="2:63" s="10" customFormat="1" ht="19.5" customHeight="1">
      <c r="B80" s="150"/>
      <c r="D80" s="161" t="s">
        <v>73</v>
      </c>
      <c r="E80" s="162" t="s">
        <v>163</v>
      </c>
      <c r="F80" s="162" t="s">
        <v>164</v>
      </c>
      <c r="I80" s="153"/>
      <c r="J80" s="163">
        <f>BK80</f>
        <v>0</v>
      </c>
      <c r="L80" s="150"/>
      <c r="M80" s="155"/>
      <c r="N80" s="156"/>
      <c r="O80" s="156"/>
      <c r="P80" s="157">
        <f>SUM(P81:P137)</f>
        <v>0</v>
      </c>
      <c r="Q80" s="156"/>
      <c r="R80" s="157">
        <f>SUM(R81:R137)</f>
        <v>0</v>
      </c>
      <c r="S80" s="156"/>
      <c r="T80" s="158">
        <f>SUM(T81:T137)</f>
        <v>0</v>
      </c>
      <c r="AR80" s="151" t="s">
        <v>22</v>
      </c>
      <c r="AT80" s="159" t="s">
        <v>73</v>
      </c>
      <c r="AU80" s="159" t="s">
        <v>22</v>
      </c>
      <c r="AY80" s="151" t="s">
        <v>118</v>
      </c>
      <c r="BK80" s="160">
        <f>SUM(BK81:BK137)</f>
        <v>0</v>
      </c>
    </row>
    <row r="81" spans="2:65" s="1" customFormat="1" ht="22.5" customHeight="1">
      <c r="B81" s="164"/>
      <c r="C81" s="165" t="s">
        <v>22</v>
      </c>
      <c r="D81" s="165" t="s">
        <v>121</v>
      </c>
      <c r="E81" s="166" t="s">
        <v>165</v>
      </c>
      <c r="F81" s="167" t="s">
        <v>166</v>
      </c>
      <c r="G81" s="168" t="s">
        <v>167</v>
      </c>
      <c r="H81" s="169">
        <v>18</v>
      </c>
      <c r="I81" s="170"/>
      <c r="J81" s="171">
        <f>ROUND(I81*H81,2)</f>
        <v>0</v>
      </c>
      <c r="K81" s="167" t="s">
        <v>125</v>
      </c>
      <c r="L81" s="34"/>
      <c r="M81" s="172" t="s">
        <v>20</v>
      </c>
      <c r="N81" s="173" t="s">
        <v>45</v>
      </c>
      <c r="O81" s="35"/>
      <c r="P81" s="174">
        <f>O81*H81</f>
        <v>0</v>
      </c>
      <c r="Q81" s="174">
        <v>0</v>
      </c>
      <c r="R81" s="174">
        <f>Q81*H81</f>
        <v>0</v>
      </c>
      <c r="S81" s="174">
        <v>0</v>
      </c>
      <c r="T81" s="175">
        <f>S81*H81</f>
        <v>0</v>
      </c>
      <c r="AR81" s="17" t="s">
        <v>146</v>
      </c>
      <c r="AT81" s="17" t="s">
        <v>121</v>
      </c>
      <c r="AU81" s="17" t="s">
        <v>82</v>
      </c>
      <c r="AY81" s="17" t="s">
        <v>118</v>
      </c>
      <c r="BE81" s="176">
        <f>IF(N81="základní",J81,0)</f>
        <v>0</v>
      </c>
      <c r="BF81" s="176">
        <f>IF(N81="snížená",J81,0)</f>
        <v>0</v>
      </c>
      <c r="BG81" s="176">
        <f>IF(N81="zákl. přenesená",J81,0)</f>
        <v>0</v>
      </c>
      <c r="BH81" s="176">
        <f>IF(N81="sníž. přenesená",J81,0)</f>
        <v>0</v>
      </c>
      <c r="BI81" s="176">
        <f>IF(N81="nulová",J81,0)</f>
        <v>0</v>
      </c>
      <c r="BJ81" s="17" t="s">
        <v>22</v>
      </c>
      <c r="BK81" s="176">
        <f>ROUND(I81*H81,2)</f>
        <v>0</v>
      </c>
      <c r="BL81" s="17" t="s">
        <v>146</v>
      </c>
      <c r="BM81" s="17" t="s">
        <v>168</v>
      </c>
    </row>
    <row r="82" spans="2:47" s="1" customFormat="1" ht="27">
      <c r="B82" s="34"/>
      <c r="D82" s="177" t="s">
        <v>128</v>
      </c>
      <c r="F82" s="178" t="s">
        <v>169</v>
      </c>
      <c r="I82" s="138"/>
      <c r="L82" s="34"/>
      <c r="M82" s="63"/>
      <c r="N82" s="35"/>
      <c r="O82" s="35"/>
      <c r="P82" s="35"/>
      <c r="Q82" s="35"/>
      <c r="R82" s="35"/>
      <c r="S82" s="35"/>
      <c r="T82" s="64"/>
      <c r="AT82" s="17" t="s">
        <v>128</v>
      </c>
      <c r="AU82" s="17" t="s">
        <v>82</v>
      </c>
    </row>
    <row r="83" spans="2:47" s="1" customFormat="1" ht="27">
      <c r="B83" s="34"/>
      <c r="D83" s="180" t="s">
        <v>170</v>
      </c>
      <c r="F83" s="212" t="s">
        <v>171</v>
      </c>
      <c r="I83" s="138"/>
      <c r="L83" s="34"/>
      <c r="M83" s="63"/>
      <c r="N83" s="35"/>
      <c r="O83" s="35"/>
      <c r="P83" s="35"/>
      <c r="Q83" s="35"/>
      <c r="R83" s="35"/>
      <c r="S83" s="35"/>
      <c r="T83" s="64"/>
      <c r="AT83" s="17" t="s">
        <v>170</v>
      </c>
      <c r="AU83" s="17" t="s">
        <v>82</v>
      </c>
    </row>
    <row r="84" spans="2:65" s="1" customFormat="1" ht="22.5" customHeight="1">
      <c r="B84" s="164"/>
      <c r="C84" s="165" t="s">
        <v>82</v>
      </c>
      <c r="D84" s="165" t="s">
        <v>121</v>
      </c>
      <c r="E84" s="166" t="s">
        <v>172</v>
      </c>
      <c r="F84" s="167" t="s">
        <v>173</v>
      </c>
      <c r="G84" s="168" t="s">
        <v>167</v>
      </c>
      <c r="H84" s="169">
        <v>1620</v>
      </c>
      <c r="I84" s="170"/>
      <c r="J84" s="171">
        <f>ROUND(I84*H84,2)</f>
        <v>0</v>
      </c>
      <c r="K84" s="167" t="s">
        <v>125</v>
      </c>
      <c r="L84" s="34"/>
      <c r="M84" s="172" t="s">
        <v>20</v>
      </c>
      <c r="N84" s="173" t="s">
        <v>45</v>
      </c>
      <c r="O84" s="35"/>
      <c r="P84" s="174">
        <f>O84*H84</f>
        <v>0</v>
      </c>
      <c r="Q84" s="174">
        <v>0</v>
      </c>
      <c r="R84" s="174">
        <f>Q84*H84</f>
        <v>0</v>
      </c>
      <c r="S84" s="174">
        <v>0</v>
      </c>
      <c r="T84" s="175">
        <f>S84*H84</f>
        <v>0</v>
      </c>
      <c r="AR84" s="17" t="s">
        <v>146</v>
      </c>
      <c r="AT84" s="17" t="s">
        <v>121</v>
      </c>
      <c r="AU84" s="17" t="s">
        <v>82</v>
      </c>
      <c r="AY84" s="17" t="s">
        <v>118</v>
      </c>
      <c r="BE84" s="176">
        <f>IF(N84="základní",J84,0)</f>
        <v>0</v>
      </c>
      <c r="BF84" s="176">
        <f>IF(N84="snížená",J84,0)</f>
        <v>0</v>
      </c>
      <c r="BG84" s="176">
        <f>IF(N84="zákl. přenesená",J84,0)</f>
        <v>0</v>
      </c>
      <c r="BH84" s="176">
        <f>IF(N84="sníž. přenesená",J84,0)</f>
        <v>0</v>
      </c>
      <c r="BI84" s="176">
        <f>IF(N84="nulová",J84,0)</f>
        <v>0</v>
      </c>
      <c r="BJ84" s="17" t="s">
        <v>22</v>
      </c>
      <c r="BK84" s="176">
        <f>ROUND(I84*H84,2)</f>
        <v>0</v>
      </c>
      <c r="BL84" s="17" t="s">
        <v>146</v>
      </c>
      <c r="BM84" s="17" t="s">
        <v>174</v>
      </c>
    </row>
    <row r="85" spans="2:47" s="1" customFormat="1" ht="27">
      <c r="B85" s="34"/>
      <c r="D85" s="177" t="s">
        <v>128</v>
      </c>
      <c r="F85" s="178" t="s">
        <v>175</v>
      </c>
      <c r="I85" s="138"/>
      <c r="L85" s="34"/>
      <c r="M85" s="63"/>
      <c r="N85" s="35"/>
      <c r="O85" s="35"/>
      <c r="P85" s="35"/>
      <c r="Q85" s="35"/>
      <c r="R85" s="35"/>
      <c r="S85" s="35"/>
      <c r="T85" s="64"/>
      <c r="AT85" s="17" t="s">
        <v>128</v>
      </c>
      <c r="AU85" s="17" t="s">
        <v>82</v>
      </c>
    </row>
    <row r="86" spans="2:47" s="1" customFormat="1" ht="27">
      <c r="B86" s="34"/>
      <c r="D86" s="177" t="s">
        <v>170</v>
      </c>
      <c r="F86" s="213" t="s">
        <v>171</v>
      </c>
      <c r="I86" s="138"/>
      <c r="L86" s="34"/>
      <c r="M86" s="63"/>
      <c r="N86" s="35"/>
      <c r="O86" s="35"/>
      <c r="P86" s="35"/>
      <c r="Q86" s="35"/>
      <c r="R86" s="35"/>
      <c r="S86" s="35"/>
      <c r="T86" s="64"/>
      <c r="AT86" s="17" t="s">
        <v>170</v>
      </c>
      <c r="AU86" s="17" t="s">
        <v>82</v>
      </c>
    </row>
    <row r="87" spans="2:51" s="11" customFormat="1" ht="13.5">
      <c r="B87" s="179"/>
      <c r="D87" s="180" t="s">
        <v>130</v>
      </c>
      <c r="F87" s="182" t="s">
        <v>176</v>
      </c>
      <c r="H87" s="183">
        <v>1620</v>
      </c>
      <c r="I87" s="184"/>
      <c r="L87" s="179"/>
      <c r="M87" s="185"/>
      <c r="N87" s="186"/>
      <c r="O87" s="186"/>
      <c r="P87" s="186"/>
      <c r="Q87" s="186"/>
      <c r="R87" s="186"/>
      <c r="S87" s="186"/>
      <c r="T87" s="187"/>
      <c r="AT87" s="188" t="s">
        <v>130</v>
      </c>
      <c r="AU87" s="188" t="s">
        <v>82</v>
      </c>
      <c r="AV87" s="11" t="s">
        <v>82</v>
      </c>
      <c r="AW87" s="11" t="s">
        <v>4</v>
      </c>
      <c r="AX87" s="11" t="s">
        <v>22</v>
      </c>
      <c r="AY87" s="188" t="s">
        <v>118</v>
      </c>
    </row>
    <row r="88" spans="2:65" s="1" customFormat="1" ht="22.5" customHeight="1">
      <c r="B88" s="164"/>
      <c r="C88" s="165" t="s">
        <v>137</v>
      </c>
      <c r="D88" s="165" t="s">
        <v>121</v>
      </c>
      <c r="E88" s="166" t="s">
        <v>177</v>
      </c>
      <c r="F88" s="167" t="s">
        <v>178</v>
      </c>
      <c r="G88" s="168" t="s">
        <v>167</v>
      </c>
      <c r="H88" s="169">
        <v>18</v>
      </c>
      <c r="I88" s="170"/>
      <c r="J88" s="171">
        <f>ROUND(I88*H88,2)</f>
        <v>0</v>
      </c>
      <c r="K88" s="167" t="s">
        <v>125</v>
      </c>
      <c r="L88" s="34"/>
      <c r="M88" s="172" t="s">
        <v>20</v>
      </c>
      <c r="N88" s="173" t="s">
        <v>45</v>
      </c>
      <c r="O88" s="35"/>
      <c r="P88" s="174">
        <f>O88*H88</f>
        <v>0</v>
      </c>
      <c r="Q88" s="174">
        <v>0</v>
      </c>
      <c r="R88" s="174">
        <f>Q88*H88</f>
        <v>0</v>
      </c>
      <c r="S88" s="174">
        <v>0</v>
      </c>
      <c r="T88" s="175">
        <f>S88*H88</f>
        <v>0</v>
      </c>
      <c r="AR88" s="17" t="s">
        <v>146</v>
      </c>
      <c r="AT88" s="17" t="s">
        <v>121</v>
      </c>
      <c r="AU88" s="17" t="s">
        <v>82</v>
      </c>
      <c r="AY88" s="17" t="s">
        <v>118</v>
      </c>
      <c r="BE88" s="176">
        <f>IF(N88="základní",J88,0)</f>
        <v>0</v>
      </c>
      <c r="BF88" s="176">
        <f>IF(N88="snížená",J88,0)</f>
        <v>0</v>
      </c>
      <c r="BG88" s="176">
        <f>IF(N88="zákl. přenesená",J88,0)</f>
        <v>0</v>
      </c>
      <c r="BH88" s="176">
        <f>IF(N88="sníž. přenesená",J88,0)</f>
        <v>0</v>
      </c>
      <c r="BI88" s="176">
        <f>IF(N88="nulová",J88,0)</f>
        <v>0</v>
      </c>
      <c r="BJ88" s="17" t="s">
        <v>22</v>
      </c>
      <c r="BK88" s="176">
        <f>ROUND(I88*H88,2)</f>
        <v>0</v>
      </c>
      <c r="BL88" s="17" t="s">
        <v>146</v>
      </c>
      <c r="BM88" s="17" t="s">
        <v>179</v>
      </c>
    </row>
    <row r="89" spans="2:47" s="1" customFormat="1" ht="27">
      <c r="B89" s="34"/>
      <c r="D89" s="177" t="s">
        <v>128</v>
      </c>
      <c r="F89" s="178" t="s">
        <v>180</v>
      </c>
      <c r="I89" s="138"/>
      <c r="L89" s="34"/>
      <c r="M89" s="63"/>
      <c r="N89" s="35"/>
      <c r="O89" s="35"/>
      <c r="P89" s="35"/>
      <c r="Q89" s="35"/>
      <c r="R89" s="35"/>
      <c r="S89" s="35"/>
      <c r="T89" s="64"/>
      <c r="AT89" s="17" t="s">
        <v>128</v>
      </c>
      <c r="AU89" s="17" t="s">
        <v>82</v>
      </c>
    </row>
    <row r="90" spans="2:47" s="1" customFormat="1" ht="27">
      <c r="B90" s="34"/>
      <c r="D90" s="180" t="s">
        <v>170</v>
      </c>
      <c r="F90" s="212" t="s">
        <v>171</v>
      </c>
      <c r="I90" s="138"/>
      <c r="L90" s="34"/>
      <c r="M90" s="63"/>
      <c r="N90" s="35"/>
      <c r="O90" s="35"/>
      <c r="P90" s="35"/>
      <c r="Q90" s="35"/>
      <c r="R90" s="35"/>
      <c r="S90" s="35"/>
      <c r="T90" s="64"/>
      <c r="AT90" s="17" t="s">
        <v>170</v>
      </c>
      <c r="AU90" s="17" t="s">
        <v>82</v>
      </c>
    </row>
    <row r="91" spans="2:65" s="1" customFormat="1" ht="22.5" customHeight="1">
      <c r="B91" s="164"/>
      <c r="C91" s="165" t="s">
        <v>146</v>
      </c>
      <c r="D91" s="165" t="s">
        <v>121</v>
      </c>
      <c r="E91" s="166" t="s">
        <v>181</v>
      </c>
      <c r="F91" s="167" t="s">
        <v>182</v>
      </c>
      <c r="G91" s="168" t="s">
        <v>167</v>
      </c>
      <c r="H91" s="169">
        <v>1620</v>
      </c>
      <c r="I91" s="170"/>
      <c r="J91" s="171">
        <f>ROUND(I91*H91,2)</f>
        <v>0</v>
      </c>
      <c r="K91" s="167" t="s">
        <v>125</v>
      </c>
      <c r="L91" s="34"/>
      <c r="M91" s="172" t="s">
        <v>20</v>
      </c>
      <c r="N91" s="173" t="s">
        <v>45</v>
      </c>
      <c r="O91" s="35"/>
      <c r="P91" s="174">
        <f>O91*H91</f>
        <v>0</v>
      </c>
      <c r="Q91" s="174">
        <v>0</v>
      </c>
      <c r="R91" s="174">
        <f>Q91*H91</f>
        <v>0</v>
      </c>
      <c r="S91" s="174">
        <v>0</v>
      </c>
      <c r="T91" s="175">
        <f>S91*H91</f>
        <v>0</v>
      </c>
      <c r="AR91" s="17" t="s">
        <v>146</v>
      </c>
      <c r="AT91" s="17" t="s">
        <v>121</v>
      </c>
      <c r="AU91" s="17" t="s">
        <v>82</v>
      </c>
      <c r="AY91" s="17" t="s">
        <v>118</v>
      </c>
      <c r="BE91" s="176">
        <f>IF(N91="základní",J91,0)</f>
        <v>0</v>
      </c>
      <c r="BF91" s="176">
        <f>IF(N91="snížená",J91,0)</f>
        <v>0</v>
      </c>
      <c r="BG91" s="176">
        <f>IF(N91="zákl. přenesená",J91,0)</f>
        <v>0</v>
      </c>
      <c r="BH91" s="176">
        <f>IF(N91="sníž. přenesená",J91,0)</f>
        <v>0</v>
      </c>
      <c r="BI91" s="176">
        <f>IF(N91="nulová",J91,0)</f>
        <v>0</v>
      </c>
      <c r="BJ91" s="17" t="s">
        <v>22</v>
      </c>
      <c r="BK91" s="176">
        <f>ROUND(I91*H91,2)</f>
        <v>0</v>
      </c>
      <c r="BL91" s="17" t="s">
        <v>146</v>
      </c>
      <c r="BM91" s="17" t="s">
        <v>183</v>
      </c>
    </row>
    <row r="92" spans="2:47" s="1" customFormat="1" ht="27">
      <c r="B92" s="34"/>
      <c r="D92" s="177" t="s">
        <v>128</v>
      </c>
      <c r="F92" s="178" t="s">
        <v>184</v>
      </c>
      <c r="I92" s="138"/>
      <c r="L92" s="34"/>
      <c r="M92" s="63"/>
      <c r="N92" s="35"/>
      <c r="O92" s="35"/>
      <c r="P92" s="35"/>
      <c r="Q92" s="35"/>
      <c r="R92" s="35"/>
      <c r="S92" s="35"/>
      <c r="T92" s="64"/>
      <c r="AT92" s="17" t="s">
        <v>128</v>
      </c>
      <c r="AU92" s="17" t="s">
        <v>82</v>
      </c>
    </row>
    <row r="93" spans="2:47" s="1" customFormat="1" ht="27">
      <c r="B93" s="34"/>
      <c r="D93" s="177" t="s">
        <v>170</v>
      </c>
      <c r="F93" s="213" t="s">
        <v>171</v>
      </c>
      <c r="I93" s="138"/>
      <c r="L93" s="34"/>
      <c r="M93" s="63"/>
      <c r="N93" s="35"/>
      <c r="O93" s="35"/>
      <c r="P93" s="35"/>
      <c r="Q93" s="35"/>
      <c r="R93" s="35"/>
      <c r="S93" s="35"/>
      <c r="T93" s="64"/>
      <c r="AT93" s="17" t="s">
        <v>170</v>
      </c>
      <c r="AU93" s="17" t="s">
        <v>82</v>
      </c>
    </row>
    <row r="94" spans="2:51" s="11" customFormat="1" ht="13.5">
      <c r="B94" s="179"/>
      <c r="D94" s="180" t="s">
        <v>130</v>
      </c>
      <c r="F94" s="182" t="s">
        <v>176</v>
      </c>
      <c r="H94" s="183">
        <v>1620</v>
      </c>
      <c r="I94" s="184"/>
      <c r="L94" s="179"/>
      <c r="M94" s="185"/>
      <c r="N94" s="186"/>
      <c r="O94" s="186"/>
      <c r="P94" s="186"/>
      <c r="Q94" s="186"/>
      <c r="R94" s="186"/>
      <c r="S94" s="186"/>
      <c r="T94" s="187"/>
      <c r="AT94" s="188" t="s">
        <v>130</v>
      </c>
      <c r="AU94" s="188" t="s">
        <v>82</v>
      </c>
      <c r="AV94" s="11" t="s">
        <v>82</v>
      </c>
      <c r="AW94" s="11" t="s">
        <v>4</v>
      </c>
      <c r="AX94" s="11" t="s">
        <v>22</v>
      </c>
      <c r="AY94" s="188" t="s">
        <v>118</v>
      </c>
    </row>
    <row r="95" spans="2:65" s="1" customFormat="1" ht="22.5" customHeight="1">
      <c r="B95" s="164"/>
      <c r="C95" s="165" t="s">
        <v>117</v>
      </c>
      <c r="D95" s="165" t="s">
        <v>121</v>
      </c>
      <c r="E95" s="166" t="s">
        <v>185</v>
      </c>
      <c r="F95" s="167" t="s">
        <v>186</v>
      </c>
      <c r="G95" s="168" t="s">
        <v>167</v>
      </c>
      <c r="H95" s="169">
        <v>7</v>
      </c>
      <c r="I95" s="170"/>
      <c r="J95" s="171">
        <f>ROUND(I95*H95,2)</f>
        <v>0</v>
      </c>
      <c r="K95" s="167" t="s">
        <v>125</v>
      </c>
      <c r="L95" s="34"/>
      <c r="M95" s="172" t="s">
        <v>20</v>
      </c>
      <c r="N95" s="173" t="s">
        <v>45</v>
      </c>
      <c r="O95" s="35"/>
      <c r="P95" s="174">
        <f>O95*H95</f>
        <v>0</v>
      </c>
      <c r="Q95" s="174">
        <v>0</v>
      </c>
      <c r="R95" s="174">
        <f>Q95*H95</f>
        <v>0</v>
      </c>
      <c r="S95" s="174">
        <v>0</v>
      </c>
      <c r="T95" s="175">
        <f>S95*H95</f>
        <v>0</v>
      </c>
      <c r="AR95" s="17" t="s">
        <v>146</v>
      </c>
      <c r="AT95" s="17" t="s">
        <v>121</v>
      </c>
      <c r="AU95" s="17" t="s">
        <v>82</v>
      </c>
      <c r="AY95" s="17" t="s">
        <v>118</v>
      </c>
      <c r="BE95" s="176">
        <f>IF(N95="základní",J95,0)</f>
        <v>0</v>
      </c>
      <c r="BF95" s="176">
        <f>IF(N95="snížená",J95,0)</f>
        <v>0</v>
      </c>
      <c r="BG95" s="176">
        <f>IF(N95="zákl. přenesená",J95,0)</f>
        <v>0</v>
      </c>
      <c r="BH95" s="176">
        <f>IF(N95="sníž. přenesená",J95,0)</f>
        <v>0</v>
      </c>
      <c r="BI95" s="176">
        <f>IF(N95="nulová",J95,0)</f>
        <v>0</v>
      </c>
      <c r="BJ95" s="17" t="s">
        <v>22</v>
      </c>
      <c r="BK95" s="176">
        <f>ROUND(I95*H95,2)</f>
        <v>0</v>
      </c>
      <c r="BL95" s="17" t="s">
        <v>146</v>
      </c>
      <c r="BM95" s="17" t="s">
        <v>187</v>
      </c>
    </row>
    <row r="96" spans="2:47" s="1" customFormat="1" ht="13.5">
      <c r="B96" s="34"/>
      <c r="D96" s="177" t="s">
        <v>128</v>
      </c>
      <c r="F96" s="178" t="s">
        <v>188</v>
      </c>
      <c r="I96" s="138"/>
      <c r="L96" s="34"/>
      <c r="M96" s="63"/>
      <c r="N96" s="35"/>
      <c r="O96" s="35"/>
      <c r="P96" s="35"/>
      <c r="Q96" s="35"/>
      <c r="R96" s="35"/>
      <c r="S96" s="35"/>
      <c r="T96" s="64"/>
      <c r="AT96" s="17" t="s">
        <v>128</v>
      </c>
      <c r="AU96" s="17" t="s">
        <v>82</v>
      </c>
    </row>
    <row r="97" spans="2:47" s="1" customFormat="1" ht="27">
      <c r="B97" s="34"/>
      <c r="D97" s="177" t="s">
        <v>170</v>
      </c>
      <c r="F97" s="213" t="s">
        <v>171</v>
      </c>
      <c r="I97" s="138"/>
      <c r="L97" s="34"/>
      <c r="M97" s="63"/>
      <c r="N97" s="35"/>
      <c r="O97" s="35"/>
      <c r="P97" s="35"/>
      <c r="Q97" s="35"/>
      <c r="R97" s="35"/>
      <c r="S97" s="35"/>
      <c r="T97" s="64"/>
      <c r="AT97" s="17" t="s">
        <v>170</v>
      </c>
      <c r="AU97" s="17" t="s">
        <v>82</v>
      </c>
    </row>
    <row r="98" spans="2:51" s="11" customFormat="1" ht="13.5">
      <c r="B98" s="179"/>
      <c r="D98" s="177" t="s">
        <v>130</v>
      </c>
      <c r="E98" s="188" t="s">
        <v>20</v>
      </c>
      <c r="F98" s="197" t="s">
        <v>189</v>
      </c>
      <c r="H98" s="198">
        <v>2</v>
      </c>
      <c r="I98" s="184"/>
      <c r="L98" s="179"/>
      <c r="M98" s="185"/>
      <c r="N98" s="186"/>
      <c r="O98" s="186"/>
      <c r="P98" s="186"/>
      <c r="Q98" s="186"/>
      <c r="R98" s="186"/>
      <c r="S98" s="186"/>
      <c r="T98" s="187"/>
      <c r="AT98" s="188" t="s">
        <v>130</v>
      </c>
      <c r="AU98" s="188" t="s">
        <v>82</v>
      </c>
      <c r="AV98" s="11" t="s">
        <v>82</v>
      </c>
      <c r="AW98" s="11" t="s">
        <v>35</v>
      </c>
      <c r="AX98" s="11" t="s">
        <v>74</v>
      </c>
      <c r="AY98" s="188" t="s">
        <v>118</v>
      </c>
    </row>
    <row r="99" spans="2:51" s="11" customFormat="1" ht="13.5">
      <c r="B99" s="179"/>
      <c r="D99" s="177" t="s">
        <v>130</v>
      </c>
      <c r="E99" s="188" t="s">
        <v>20</v>
      </c>
      <c r="F99" s="197" t="s">
        <v>190</v>
      </c>
      <c r="H99" s="198">
        <v>2</v>
      </c>
      <c r="I99" s="184"/>
      <c r="L99" s="179"/>
      <c r="M99" s="185"/>
      <c r="N99" s="186"/>
      <c r="O99" s="186"/>
      <c r="P99" s="186"/>
      <c r="Q99" s="186"/>
      <c r="R99" s="186"/>
      <c r="S99" s="186"/>
      <c r="T99" s="187"/>
      <c r="AT99" s="188" t="s">
        <v>130</v>
      </c>
      <c r="AU99" s="188" t="s">
        <v>82</v>
      </c>
      <c r="AV99" s="11" t="s">
        <v>82</v>
      </c>
      <c r="AW99" s="11" t="s">
        <v>35</v>
      </c>
      <c r="AX99" s="11" t="s">
        <v>74</v>
      </c>
      <c r="AY99" s="188" t="s">
        <v>118</v>
      </c>
    </row>
    <row r="100" spans="2:51" s="11" customFormat="1" ht="13.5">
      <c r="B100" s="179"/>
      <c r="D100" s="177" t="s">
        <v>130</v>
      </c>
      <c r="E100" s="188" t="s">
        <v>20</v>
      </c>
      <c r="F100" s="197" t="s">
        <v>191</v>
      </c>
      <c r="H100" s="198">
        <v>1</v>
      </c>
      <c r="I100" s="184"/>
      <c r="L100" s="179"/>
      <c r="M100" s="185"/>
      <c r="N100" s="186"/>
      <c r="O100" s="186"/>
      <c r="P100" s="186"/>
      <c r="Q100" s="186"/>
      <c r="R100" s="186"/>
      <c r="S100" s="186"/>
      <c r="T100" s="187"/>
      <c r="AT100" s="188" t="s">
        <v>130</v>
      </c>
      <c r="AU100" s="188" t="s">
        <v>82</v>
      </c>
      <c r="AV100" s="11" t="s">
        <v>82</v>
      </c>
      <c r="AW100" s="11" t="s">
        <v>35</v>
      </c>
      <c r="AX100" s="11" t="s">
        <v>74</v>
      </c>
      <c r="AY100" s="188" t="s">
        <v>118</v>
      </c>
    </row>
    <row r="101" spans="2:51" s="11" customFormat="1" ht="13.5">
      <c r="B101" s="179"/>
      <c r="D101" s="177" t="s">
        <v>130</v>
      </c>
      <c r="E101" s="188" t="s">
        <v>20</v>
      </c>
      <c r="F101" s="197" t="s">
        <v>192</v>
      </c>
      <c r="H101" s="198">
        <v>1</v>
      </c>
      <c r="I101" s="184"/>
      <c r="L101" s="179"/>
      <c r="M101" s="185"/>
      <c r="N101" s="186"/>
      <c r="O101" s="186"/>
      <c r="P101" s="186"/>
      <c r="Q101" s="186"/>
      <c r="R101" s="186"/>
      <c r="S101" s="186"/>
      <c r="T101" s="187"/>
      <c r="AT101" s="188" t="s">
        <v>130</v>
      </c>
      <c r="AU101" s="188" t="s">
        <v>82</v>
      </c>
      <c r="AV101" s="11" t="s">
        <v>82</v>
      </c>
      <c r="AW101" s="11" t="s">
        <v>35</v>
      </c>
      <c r="AX101" s="11" t="s">
        <v>74</v>
      </c>
      <c r="AY101" s="188" t="s">
        <v>118</v>
      </c>
    </row>
    <row r="102" spans="2:51" s="11" customFormat="1" ht="13.5">
      <c r="B102" s="179"/>
      <c r="D102" s="177" t="s">
        <v>130</v>
      </c>
      <c r="E102" s="188" t="s">
        <v>20</v>
      </c>
      <c r="F102" s="197" t="s">
        <v>193</v>
      </c>
      <c r="H102" s="198">
        <v>1</v>
      </c>
      <c r="I102" s="184"/>
      <c r="L102" s="179"/>
      <c r="M102" s="185"/>
      <c r="N102" s="186"/>
      <c r="O102" s="186"/>
      <c r="P102" s="186"/>
      <c r="Q102" s="186"/>
      <c r="R102" s="186"/>
      <c r="S102" s="186"/>
      <c r="T102" s="187"/>
      <c r="AT102" s="188" t="s">
        <v>130</v>
      </c>
      <c r="AU102" s="188" t="s">
        <v>82</v>
      </c>
      <c r="AV102" s="11" t="s">
        <v>82</v>
      </c>
      <c r="AW102" s="11" t="s">
        <v>35</v>
      </c>
      <c r="AX102" s="11" t="s">
        <v>74</v>
      </c>
      <c r="AY102" s="188" t="s">
        <v>118</v>
      </c>
    </row>
    <row r="103" spans="2:51" s="13" customFormat="1" ht="13.5">
      <c r="B103" s="199"/>
      <c r="D103" s="180" t="s">
        <v>130</v>
      </c>
      <c r="E103" s="200" t="s">
        <v>20</v>
      </c>
      <c r="F103" s="201" t="s">
        <v>145</v>
      </c>
      <c r="H103" s="202">
        <v>7</v>
      </c>
      <c r="I103" s="203"/>
      <c r="L103" s="199"/>
      <c r="M103" s="204"/>
      <c r="N103" s="205"/>
      <c r="O103" s="205"/>
      <c r="P103" s="205"/>
      <c r="Q103" s="205"/>
      <c r="R103" s="205"/>
      <c r="S103" s="205"/>
      <c r="T103" s="206"/>
      <c r="AT103" s="207" t="s">
        <v>130</v>
      </c>
      <c r="AU103" s="207" t="s">
        <v>82</v>
      </c>
      <c r="AV103" s="13" t="s">
        <v>146</v>
      </c>
      <c r="AW103" s="13" t="s">
        <v>35</v>
      </c>
      <c r="AX103" s="13" t="s">
        <v>22</v>
      </c>
      <c r="AY103" s="207" t="s">
        <v>118</v>
      </c>
    </row>
    <row r="104" spans="2:65" s="1" customFormat="1" ht="22.5" customHeight="1">
      <c r="B104" s="164"/>
      <c r="C104" s="165" t="s">
        <v>194</v>
      </c>
      <c r="D104" s="165" t="s">
        <v>121</v>
      </c>
      <c r="E104" s="166" t="s">
        <v>195</v>
      </c>
      <c r="F104" s="167" t="s">
        <v>196</v>
      </c>
      <c r="G104" s="168" t="s">
        <v>167</v>
      </c>
      <c r="H104" s="169">
        <v>630</v>
      </c>
      <c r="I104" s="170"/>
      <c r="J104" s="171">
        <f>ROUND(I104*H104,2)</f>
        <v>0</v>
      </c>
      <c r="K104" s="167" t="s">
        <v>125</v>
      </c>
      <c r="L104" s="34"/>
      <c r="M104" s="172" t="s">
        <v>20</v>
      </c>
      <c r="N104" s="173" t="s">
        <v>45</v>
      </c>
      <c r="O104" s="35"/>
      <c r="P104" s="174">
        <f>O104*H104</f>
        <v>0</v>
      </c>
      <c r="Q104" s="174">
        <v>0</v>
      </c>
      <c r="R104" s="174">
        <f>Q104*H104</f>
        <v>0</v>
      </c>
      <c r="S104" s="174">
        <v>0</v>
      </c>
      <c r="T104" s="175">
        <f>S104*H104</f>
        <v>0</v>
      </c>
      <c r="AR104" s="17" t="s">
        <v>146</v>
      </c>
      <c r="AT104" s="17" t="s">
        <v>121</v>
      </c>
      <c r="AU104" s="17" t="s">
        <v>82</v>
      </c>
      <c r="AY104" s="17" t="s">
        <v>118</v>
      </c>
      <c r="BE104" s="176">
        <f>IF(N104="základní",J104,0)</f>
        <v>0</v>
      </c>
      <c r="BF104" s="176">
        <f>IF(N104="snížená",J104,0)</f>
        <v>0</v>
      </c>
      <c r="BG104" s="176">
        <f>IF(N104="zákl. přenesená",J104,0)</f>
        <v>0</v>
      </c>
      <c r="BH104" s="176">
        <f>IF(N104="sníž. přenesená",J104,0)</f>
        <v>0</v>
      </c>
      <c r="BI104" s="176">
        <f>IF(N104="nulová",J104,0)</f>
        <v>0</v>
      </c>
      <c r="BJ104" s="17" t="s">
        <v>22</v>
      </c>
      <c r="BK104" s="176">
        <f>ROUND(I104*H104,2)</f>
        <v>0</v>
      </c>
      <c r="BL104" s="17" t="s">
        <v>146</v>
      </c>
      <c r="BM104" s="17" t="s">
        <v>197</v>
      </c>
    </row>
    <row r="105" spans="2:47" s="1" customFormat="1" ht="27">
      <c r="B105" s="34"/>
      <c r="D105" s="177" t="s">
        <v>128</v>
      </c>
      <c r="F105" s="178" t="s">
        <v>198</v>
      </c>
      <c r="I105" s="138"/>
      <c r="L105" s="34"/>
      <c r="M105" s="63"/>
      <c r="N105" s="35"/>
      <c r="O105" s="35"/>
      <c r="P105" s="35"/>
      <c r="Q105" s="35"/>
      <c r="R105" s="35"/>
      <c r="S105" s="35"/>
      <c r="T105" s="64"/>
      <c r="AT105" s="17" t="s">
        <v>128</v>
      </c>
      <c r="AU105" s="17" t="s">
        <v>82</v>
      </c>
    </row>
    <row r="106" spans="2:47" s="1" customFormat="1" ht="27">
      <c r="B106" s="34"/>
      <c r="D106" s="177" t="s">
        <v>170</v>
      </c>
      <c r="F106" s="213" t="s">
        <v>171</v>
      </c>
      <c r="I106" s="138"/>
      <c r="L106" s="34"/>
      <c r="M106" s="63"/>
      <c r="N106" s="35"/>
      <c r="O106" s="35"/>
      <c r="P106" s="35"/>
      <c r="Q106" s="35"/>
      <c r="R106" s="35"/>
      <c r="S106" s="35"/>
      <c r="T106" s="64"/>
      <c r="AT106" s="17" t="s">
        <v>170</v>
      </c>
      <c r="AU106" s="17" t="s">
        <v>82</v>
      </c>
    </row>
    <row r="107" spans="2:51" s="11" customFormat="1" ht="13.5">
      <c r="B107" s="179"/>
      <c r="D107" s="180" t="s">
        <v>130</v>
      </c>
      <c r="F107" s="182" t="s">
        <v>199</v>
      </c>
      <c r="H107" s="183">
        <v>630</v>
      </c>
      <c r="I107" s="184"/>
      <c r="L107" s="179"/>
      <c r="M107" s="185"/>
      <c r="N107" s="186"/>
      <c r="O107" s="186"/>
      <c r="P107" s="186"/>
      <c r="Q107" s="186"/>
      <c r="R107" s="186"/>
      <c r="S107" s="186"/>
      <c r="T107" s="187"/>
      <c r="AT107" s="188" t="s">
        <v>130</v>
      </c>
      <c r="AU107" s="188" t="s">
        <v>82</v>
      </c>
      <c r="AV107" s="11" t="s">
        <v>82</v>
      </c>
      <c r="AW107" s="11" t="s">
        <v>4</v>
      </c>
      <c r="AX107" s="11" t="s">
        <v>22</v>
      </c>
      <c r="AY107" s="188" t="s">
        <v>118</v>
      </c>
    </row>
    <row r="108" spans="2:65" s="1" customFormat="1" ht="22.5" customHeight="1">
      <c r="B108" s="164"/>
      <c r="C108" s="165" t="s">
        <v>200</v>
      </c>
      <c r="D108" s="165" t="s">
        <v>121</v>
      </c>
      <c r="E108" s="166" t="s">
        <v>201</v>
      </c>
      <c r="F108" s="167" t="s">
        <v>202</v>
      </c>
      <c r="G108" s="168" t="s">
        <v>167</v>
      </c>
      <c r="H108" s="169">
        <v>2</v>
      </c>
      <c r="I108" s="170"/>
      <c r="J108" s="171">
        <f>ROUND(I108*H108,2)</f>
        <v>0</v>
      </c>
      <c r="K108" s="167" t="s">
        <v>125</v>
      </c>
      <c r="L108" s="34"/>
      <c r="M108" s="172" t="s">
        <v>20</v>
      </c>
      <c r="N108" s="173" t="s">
        <v>45</v>
      </c>
      <c r="O108" s="35"/>
      <c r="P108" s="174">
        <f>O108*H108</f>
        <v>0</v>
      </c>
      <c r="Q108" s="174">
        <v>0</v>
      </c>
      <c r="R108" s="174">
        <f>Q108*H108</f>
        <v>0</v>
      </c>
      <c r="S108" s="174">
        <v>0</v>
      </c>
      <c r="T108" s="175">
        <f>S108*H108</f>
        <v>0</v>
      </c>
      <c r="AR108" s="17" t="s">
        <v>146</v>
      </c>
      <c r="AT108" s="17" t="s">
        <v>121</v>
      </c>
      <c r="AU108" s="17" t="s">
        <v>82</v>
      </c>
      <c r="AY108" s="17" t="s">
        <v>118</v>
      </c>
      <c r="BE108" s="176">
        <f>IF(N108="základní",J108,0)</f>
        <v>0</v>
      </c>
      <c r="BF108" s="176">
        <f>IF(N108="snížená",J108,0)</f>
        <v>0</v>
      </c>
      <c r="BG108" s="176">
        <f>IF(N108="zákl. přenesená",J108,0)</f>
        <v>0</v>
      </c>
      <c r="BH108" s="176">
        <f>IF(N108="sníž. přenesená",J108,0)</f>
        <v>0</v>
      </c>
      <c r="BI108" s="176">
        <f>IF(N108="nulová",J108,0)</f>
        <v>0</v>
      </c>
      <c r="BJ108" s="17" t="s">
        <v>22</v>
      </c>
      <c r="BK108" s="176">
        <f>ROUND(I108*H108,2)</f>
        <v>0</v>
      </c>
      <c r="BL108" s="17" t="s">
        <v>146</v>
      </c>
      <c r="BM108" s="17" t="s">
        <v>203</v>
      </c>
    </row>
    <row r="109" spans="2:47" s="1" customFormat="1" ht="13.5">
      <c r="B109" s="34"/>
      <c r="D109" s="177" t="s">
        <v>128</v>
      </c>
      <c r="F109" s="178" t="s">
        <v>204</v>
      </c>
      <c r="I109" s="138"/>
      <c r="L109" s="34"/>
      <c r="M109" s="63"/>
      <c r="N109" s="35"/>
      <c r="O109" s="35"/>
      <c r="P109" s="35"/>
      <c r="Q109" s="35"/>
      <c r="R109" s="35"/>
      <c r="S109" s="35"/>
      <c r="T109" s="64"/>
      <c r="AT109" s="17" t="s">
        <v>128</v>
      </c>
      <c r="AU109" s="17" t="s">
        <v>82</v>
      </c>
    </row>
    <row r="110" spans="2:47" s="1" customFormat="1" ht="27">
      <c r="B110" s="34"/>
      <c r="D110" s="177" t="s">
        <v>170</v>
      </c>
      <c r="F110" s="213" t="s">
        <v>171</v>
      </c>
      <c r="I110" s="138"/>
      <c r="L110" s="34"/>
      <c r="M110" s="63"/>
      <c r="N110" s="35"/>
      <c r="O110" s="35"/>
      <c r="P110" s="35"/>
      <c r="Q110" s="35"/>
      <c r="R110" s="35"/>
      <c r="S110" s="35"/>
      <c r="T110" s="64"/>
      <c r="AT110" s="17" t="s">
        <v>170</v>
      </c>
      <c r="AU110" s="17" t="s">
        <v>82</v>
      </c>
    </row>
    <row r="111" spans="2:51" s="11" customFormat="1" ht="13.5">
      <c r="B111" s="179"/>
      <c r="D111" s="177" t="s">
        <v>130</v>
      </c>
      <c r="E111" s="188" t="s">
        <v>20</v>
      </c>
      <c r="F111" s="197" t="s">
        <v>205</v>
      </c>
      <c r="H111" s="198">
        <v>2</v>
      </c>
      <c r="I111" s="184"/>
      <c r="L111" s="179"/>
      <c r="M111" s="185"/>
      <c r="N111" s="186"/>
      <c r="O111" s="186"/>
      <c r="P111" s="186"/>
      <c r="Q111" s="186"/>
      <c r="R111" s="186"/>
      <c r="S111" s="186"/>
      <c r="T111" s="187"/>
      <c r="AT111" s="188" t="s">
        <v>130</v>
      </c>
      <c r="AU111" s="188" t="s">
        <v>82</v>
      </c>
      <c r="AV111" s="11" t="s">
        <v>82</v>
      </c>
      <c r="AW111" s="11" t="s">
        <v>35</v>
      </c>
      <c r="AX111" s="11" t="s">
        <v>74</v>
      </c>
      <c r="AY111" s="188" t="s">
        <v>118</v>
      </c>
    </row>
    <row r="112" spans="2:51" s="13" customFormat="1" ht="13.5">
      <c r="B112" s="199"/>
      <c r="D112" s="180" t="s">
        <v>130</v>
      </c>
      <c r="E112" s="200" t="s">
        <v>20</v>
      </c>
      <c r="F112" s="201" t="s">
        <v>145</v>
      </c>
      <c r="H112" s="202">
        <v>2</v>
      </c>
      <c r="I112" s="203"/>
      <c r="L112" s="199"/>
      <c r="M112" s="204"/>
      <c r="N112" s="205"/>
      <c r="O112" s="205"/>
      <c r="P112" s="205"/>
      <c r="Q112" s="205"/>
      <c r="R112" s="205"/>
      <c r="S112" s="205"/>
      <c r="T112" s="206"/>
      <c r="AT112" s="207" t="s">
        <v>130</v>
      </c>
      <c r="AU112" s="207" t="s">
        <v>82</v>
      </c>
      <c r="AV112" s="13" t="s">
        <v>146</v>
      </c>
      <c r="AW112" s="13" t="s">
        <v>35</v>
      </c>
      <c r="AX112" s="13" t="s">
        <v>22</v>
      </c>
      <c r="AY112" s="207" t="s">
        <v>118</v>
      </c>
    </row>
    <row r="113" spans="2:65" s="1" customFormat="1" ht="22.5" customHeight="1">
      <c r="B113" s="164"/>
      <c r="C113" s="165" t="s">
        <v>206</v>
      </c>
      <c r="D113" s="165" t="s">
        <v>121</v>
      </c>
      <c r="E113" s="166" t="s">
        <v>207</v>
      </c>
      <c r="F113" s="167" t="s">
        <v>208</v>
      </c>
      <c r="G113" s="168" t="s">
        <v>167</v>
      </c>
      <c r="H113" s="169">
        <v>180</v>
      </c>
      <c r="I113" s="170"/>
      <c r="J113" s="171">
        <f>ROUND(I113*H113,2)</f>
        <v>0</v>
      </c>
      <c r="K113" s="167" t="s">
        <v>125</v>
      </c>
      <c r="L113" s="34"/>
      <c r="M113" s="172" t="s">
        <v>20</v>
      </c>
      <c r="N113" s="173" t="s">
        <v>45</v>
      </c>
      <c r="O113" s="35"/>
      <c r="P113" s="174">
        <f>O113*H113</f>
        <v>0</v>
      </c>
      <c r="Q113" s="174">
        <v>0</v>
      </c>
      <c r="R113" s="174">
        <f>Q113*H113</f>
        <v>0</v>
      </c>
      <c r="S113" s="174">
        <v>0</v>
      </c>
      <c r="T113" s="175">
        <f>S113*H113</f>
        <v>0</v>
      </c>
      <c r="AR113" s="17" t="s">
        <v>146</v>
      </c>
      <c r="AT113" s="17" t="s">
        <v>121</v>
      </c>
      <c r="AU113" s="17" t="s">
        <v>82</v>
      </c>
      <c r="AY113" s="17" t="s">
        <v>118</v>
      </c>
      <c r="BE113" s="176">
        <f>IF(N113="základní",J113,0)</f>
        <v>0</v>
      </c>
      <c r="BF113" s="176">
        <f>IF(N113="snížená",J113,0)</f>
        <v>0</v>
      </c>
      <c r="BG113" s="176">
        <f>IF(N113="zákl. přenesená",J113,0)</f>
        <v>0</v>
      </c>
      <c r="BH113" s="176">
        <f>IF(N113="sníž. přenesená",J113,0)</f>
        <v>0</v>
      </c>
      <c r="BI113" s="176">
        <f>IF(N113="nulová",J113,0)</f>
        <v>0</v>
      </c>
      <c r="BJ113" s="17" t="s">
        <v>22</v>
      </c>
      <c r="BK113" s="176">
        <f>ROUND(I113*H113,2)</f>
        <v>0</v>
      </c>
      <c r="BL113" s="17" t="s">
        <v>146</v>
      </c>
      <c r="BM113" s="17" t="s">
        <v>209</v>
      </c>
    </row>
    <row r="114" spans="2:47" s="1" customFormat="1" ht="27">
      <c r="B114" s="34"/>
      <c r="D114" s="177" t="s">
        <v>128</v>
      </c>
      <c r="F114" s="178" t="s">
        <v>210</v>
      </c>
      <c r="I114" s="138"/>
      <c r="L114" s="34"/>
      <c r="M114" s="63"/>
      <c r="N114" s="35"/>
      <c r="O114" s="35"/>
      <c r="P114" s="35"/>
      <c r="Q114" s="35"/>
      <c r="R114" s="35"/>
      <c r="S114" s="35"/>
      <c r="T114" s="64"/>
      <c r="AT114" s="17" t="s">
        <v>128</v>
      </c>
      <c r="AU114" s="17" t="s">
        <v>82</v>
      </c>
    </row>
    <row r="115" spans="2:47" s="1" customFormat="1" ht="27">
      <c r="B115" s="34"/>
      <c r="D115" s="177" t="s">
        <v>170</v>
      </c>
      <c r="F115" s="213" t="s">
        <v>171</v>
      </c>
      <c r="I115" s="138"/>
      <c r="L115" s="34"/>
      <c r="M115" s="63"/>
      <c r="N115" s="35"/>
      <c r="O115" s="35"/>
      <c r="P115" s="35"/>
      <c r="Q115" s="35"/>
      <c r="R115" s="35"/>
      <c r="S115" s="35"/>
      <c r="T115" s="64"/>
      <c r="AT115" s="17" t="s">
        <v>170</v>
      </c>
      <c r="AU115" s="17" t="s">
        <v>82</v>
      </c>
    </row>
    <row r="116" spans="2:51" s="11" customFormat="1" ht="13.5">
      <c r="B116" s="179"/>
      <c r="D116" s="180" t="s">
        <v>130</v>
      </c>
      <c r="F116" s="182" t="s">
        <v>211</v>
      </c>
      <c r="H116" s="183">
        <v>180</v>
      </c>
      <c r="I116" s="184"/>
      <c r="L116" s="179"/>
      <c r="M116" s="185"/>
      <c r="N116" s="186"/>
      <c r="O116" s="186"/>
      <c r="P116" s="186"/>
      <c r="Q116" s="186"/>
      <c r="R116" s="186"/>
      <c r="S116" s="186"/>
      <c r="T116" s="187"/>
      <c r="AT116" s="188" t="s">
        <v>130</v>
      </c>
      <c r="AU116" s="188" t="s">
        <v>82</v>
      </c>
      <c r="AV116" s="11" t="s">
        <v>82</v>
      </c>
      <c r="AW116" s="11" t="s">
        <v>4</v>
      </c>
      <c r="AX116" s="11" t="s">
        <v>22</v>
      </c>
      <c r="AY116" s="188" t="s">
        <v>118</v>
      </c>
    </row>
    <row r="117" spans="2:65" s="1" customFormat="1" ht="22.5" customHeight="1">
      <c r="B117" s="164"/>
      <c r="C117" s="165" t="s">
        <v>163</v>
      </c>
      <c r="D117" s="165" t="s">
        <v>121</v>
      </c>
      <c r="E117" s="166" t="s">
        <v>212</v>
      </c>
      <c r="F117" s="167" t="s">
        <v>213</v>
      </c>
      <c r="G117" s="168" t="s">
        <v>167</v>
      </c>
      <c r="H117" s="169">
        <v>1</v>
      </c>
      <c r="I117" s="170"/>
      <c r="J117" s="171">
        <f>ROUND(I117*H117,2)</f>
        <v>0</v>
      </c>
      <c r="K117" s="167" t="s">
        <v>125</v>
      </c>
      <c r="L117" s="34"/>
      <c r="M117" s="172" t="s">
        <v>20</v>
      </c>
      <c r="N117" s="173" t="s">
        <v>45</v>
      </c>
      <c r="O117" s="35"/>
      <c r="P117" s="174">
        <f>O117*H117</f>
        <v>0</v>
      </c>
      <c r="Q117" s="174">
        <v>0</v>
      </c>
      <c r="R117" s="174">
        <f>Q117*H117</f>
        <v>0</v>
      </c>
      <c r="S117" s="174">
        <v>0</v>
      </c>
      <c r="T117" s="175">
        <f>S117*H117</f>
        <v>0</v>
      </c>
      <c r="AR117" s="17" t="s">
        <v>146</v>
      </c>
      <c r="AT117" s="17" t="s">
        <v>121</v>
      </c>
      <c r="AU117" s="17" t="s">
        <v>82</v>
      </c>
      <c r="AY117" s="17" t="s">
        <v>118</v>
      </c>
      <c r="BE117" s="176">
        <f>IF(N117="základní",J117,0)</f>
        <v>0</v>
      </c>
      <c r="BF117" s="176">
        <f>IF(N117="snížená",J117,0)</f>
        <v>0</v>
      </c>
      <c r="BG117" s="176">
        <f>IF(N117="zákl. přenesená",J117,0)</f>
        <v>0</v>
      </c>
      <c r="BH117" s="176">
        <f>IF(N117="sníž. přenesená",J117,0)</f>
        <v>0</v>
      </c>
      <c r="BI117" s="176">
        <f>IF(N117="nulová",J117,0)</f>
        <v>0</v>
      </c>
      <c r="BJ117" s="17" t="s">
        <v>22</v>
      </c>
      <c r="BK117" s="176">
        <f>ROUND(I117*H117,2)</f>
        <v>0</v>
      </c>
      <c r="BL117" s="17" t="s">
        <v>146</v>
      </c>
      <c r="BM117" s="17" t="s">
        <v>214</v>
      </c>
    </row>
    <row r="118" spans="2:47" s="1" customFormat="1" ht="27">
      <c r="B118" s="34"/>
      <c r="D118" s="177" t="s">
        <v>128</v>
      </c>
      <c r="F118" s="178" t="s">
        <v>215</v>
      </c>
      <c r="I118" s="138"/>
      <c r="L118" s="34"/>
      <c r="M118" s="63"/>
      <c r="N118" s="35"/>
      <c r="O118" s="35"/>
      <c r="P118" s="35"/>
      <c r="Q118" s="35"/>
      <c r="R118" s="35"/>
      <c r="S118" s="35"/>
      <c r="T118" s="64"/>
      <c r="AT118" s="17" t="s">
        <v>128</v>
      </c>
      <c r="AU118" s="17" t="s">
        <v>82</v>
      </c>
    </row>
    <row r="119" spans="2:47" s="1" customFormat="1" ht="27">
      <c r="B119" s="34"/>
      <c r="D119" s="180" t="s">
        <v>170</v>
      </c>
      <c r="F119" s="212" t="s">
        <v>216</v>
      </c>
      <c r="I119" s="138"/>
      <c r="L119" s="34"/>
      <c r="M119" s="63"/>
      <c r="N119" s="35"/>
      <c r="O119" s="35"/>
      <c r="P119" s="35"/>
      <c r="Q119" s="35"/>
      <c r="R119" s="35"/>
      <c r="S119" s="35"/>
      <c r="T119" s="64"/>
      <c r="AT119" s="17" t="s">
        <v>170</v>
      </c>
      <c r="AU119" s="17" t="s">
        <v>82</v>
      </c>
    </row>
    <row r="120" spans="2:65" s="1" customFormat="1" ht="22.5" customHeight="1">
      <c r="B120" s="164"/>
      <c r="C120" s="165" t="s">
        <v>27</v>
      </c>
      <c r="D120" s="165" t="s">
        <v>121</v>
      </c>
      <c r="E120" s="166" t="s">
        <v>217</v>
      </c>
      <c r="F120" s="167" t="s">
        <v>218</v>
      </c>
      <c r="G120" s="168" t="s">
        <v>167</v>
      </c>
      <c r="H120" s="169">
        <v>90</v>
      </c>
      <c r="I120" s="170"/>
      <c r="J120" s="171">
        <f>ROUND(I120*H120,2)</f>
        <v>0</v>
      </c>
      <c r="K120" s="167" t="s">
        <v>125</v>
      </c>
      <c r="L120" s="34"/>
      <c r="M120" s="172" t="s">
        <v>20</v>
      </c>
      <c r="N120" s="173" t="s">
        <v>45</v>
      </c>
      <c r="O120" s="35"/>
      <c r="P120" s="174">
        <f>O120*H120</f>
        <v>0</v>
      </c>
      <c r="Q120" s="174">
        <v>0</v>
      </c>
      <c r="R120" s="174">
        <f>Q120*H120</f>
        <v>0</v>
      </c>
      <c r="S120" s="174">
        <v>0</v>
      </c>
      <c r="T120" s="175">
        <f>S120*H120</f>
        <v>0</v>
      </c>
      <c r="AR120" s="17" t="s">
        <v>146</v>
      </c>
      <c r="AT120" s="17" t="s">
        <v>121</v>
      </c>
      <c r="AU120" s="17" t="s">
        <v>82</v>
      </c>
      <c r="AY120" s="17" t="s">
        <v>118</v>
      </c>
      <c r="BE120" s="176">
        <f>IF(N120="základní",J120,0)</f>
        <v>0</v>
      </c>
      <c r="BF120" s="176">
        <f>IF(N120="snížená",J120,0)</f>
        <v>0</v>
      </c>
      <c r="BG120" s="176">
        <f>IF(N120="zákl. přenesená",J120,0)</f>
        <v>0</v>
      </c>
      <c r="BH120" s="176">
        <f>IF(N120="sníž. přenesená",J120,0)</f>
        <v>0</v>
      </c>
      <c r="BI120" s="176">
        <f>IF(N120="nulová",J120,0)</f>
        <v>0</v>
      </c>
      <c r="BJ120" s="17" t="s">
        <v>22</v>
      </c>
      <c r="BK120" s="176">
        <f>ROUND(I120*H120,2)</f>
        <v>0</v>
      </c>
      <c r="BL120" s="17" t="s">
        <v>146</v>
      </c>
      <c r="BM120" s="17" t="s">
        <v>219</v>
      </c>
    </row>
    <row r="121" spans="2:47" s="1" customFormat="1" ht="27">
      <c r="B121" s="34"/>
      <c r="D121" s="177" t="s">
        <v>128</v>
      </c>
      <c r="F121" s="178" t="s">
        <v>220</v>
      </c>
      <c r="I121" s="138"/>
      <c r="L121" s="34"/>
      <c r="M121" s="63"/>
      <c r="N121" s="35"/>
      <c r="O121" s="35"/>
      <c r="P121" s="35"/>
      <c r="Q121" s="35"/>
      <c r="R121" s="35"/>
      <c r="S121" s="35"/>
      <c r="T121" s="64"/>
      <c r="AT121" s="17" t="s">
        <v>128</v>
      </c>
      <c r="AU121" s="17" t="s">
        <v>82</v>
      </c>
    </row>
    <row r="122" spans="2:47" s="1" customFormat="1" ht="27">
      <c r="B122" s="34"/>
      <c r="D122" s="177" t="s">
        <v>170</v>
      </c>
      <c r="F122" s="213" t="s">
        <v>216</v>
      </c>
      <c r="I122" s="138"/>
      <c r="L122" s="34"/>
      <c r="M122" s="63"/>
      <c r="N122" s="35"/>
      <c r="O122" s="35"/>
      <c r="P122" s="35"/>
      <c r="Q122" s="35"/>
      <c r="R122" s="35"/>
      <c r="S122" s="35"/>
      <c r="T122" s="64"/>
      <c r="AT122" s="17" t="s">
        <v>170</v>
      </c>
      <c r="AU122" s="17" t="s">
        <v>82</v>
      </c>
    </row>
    <row r="123" spans="2:51" s="11" customFormat="1" ht="13.5">
      <c r="B123" s="179"/>
      <c r="D123" s="180" t="s">
        <v>130</v>
      </c>
      <c r="F123" s="182" t="s">
        <v>221</v>
      </c>
      <c r="H123" s="183">
        <v>90</v>
      </c>
      <c r="I123" s="184"/>
      <c r="L123" s="179"/>
      <c r="M123" s="185"/>
      <c r="N123" s="186"/>
      <c r="O123" s="186"/>
      <c r="P123" s="186"/>
      <c r="Q123" s="186"/>
      <c r="R123" s="186"/>
      <c r="S123" s="186"/>
      <c r="T123" s="187"/>
      <c r="AT123" s="188" t="s">
        <v>130</v>
      </c>
      <c r="AU123" s="188" t="s">
        <v>82</v>
      </c>
      <c r="AV123" s="11" t="s">
        <v>82</v>
      </c>
      <c r="AW123" s="11" t="s">
        <v>4</v>
      </c>
      <c r="AX123" s="11" t="s">
        <v>22</v>
      </c>
      <c r="AY123" s="188" t="s">
        <v>118</v>
      </c>
    </row>
    <row r="124" spans="2:65" s="1" customFormat="1" ht="22.5" customHeight="1">
      <c r="B124" s="164"/>
      <c r="C124" s="165" t="s">
        <v>222</v>
      </c>
      <c r="D124" s="165" t="s">
        <v>121</v>
      </c>
      <c r="E124" s="166" t="s">
        <v>223</v>
      </c>
      <c r="F124" s="167" t="s">
        <v>224</v>
      </c>
      <c r="G124" s="168" t="s">
        <v>167</v>
      </c>
      <c r="H124" s="169">
        <v>9</v>
      </c>
      <c r="I124" s="170"/>
      <c r="J124" s="171">
        <f>ROUND(I124*H124,2)</f>
        <v>0</v>
      </c>
      <c r="K124" s="167" t="s">
        <v>125</v>
      </c>
      <c r="L124" s="34"/>
      <c r="M124" s="172" t="s">
        <v>20</v>
      </c>
      <c r="N124" s="173" t="s">
        <v>45</v>
      </c>
      <c r="O124" s="35"/>
      <c r="P124" s="174">
        <f>O124*H124</f>
        <v>0</v>
      </c>
      <c r="Q124" s="174">
        <v>0</v>
      </c>
      <c r="R124" s="174">
        <f>Q124*H124</f>
        <v>0</v>
      </c>
      <c r="S124" s="174">
        <v>0</v>
      </c>
      <c r="T124" s="175">
        <f>S124*H124</f>
        <v>0</v>
      </c>
      <c r="AR124" s="17" t="s">
        <v>146</v>
      </c>
      <c r="AT124" s="17" t="s">
        <v>121</v>
      </c>
      <c r="AU124" s="17" t="s">
        <v>82</v>
      </c>
      <c r="AY124" s="17" t="s">
        <v>118</v>
      </c>
      <c r="BE124" s="176">
        <f>IF(N124="základní",J124,0)</f>
        <v>0</v>
      </c>
      <c r="BF124" s="176">
        <f>IF(N124="snížená",J124,0)</f>
        <v>0</v>
      </c>
      <c r="BG124" s="176">
        <f>IF(N124="zákl. přenesená",J124,0)</f>
        <v>0</v>
      </c>
      <c r="BH124" s="176">
        <f>IF(N124="sníž. přenesená",J124,0)</f>
        <v>0</v>
      </c>
      <c r="BI124" s="176">
        <f>IF(N124="nulová",J124,0)</f>
        <v>0</v>
      </c>
      <c r="BJ124" s="17" t="s">
        <v>22</v>
      </c>
      <c r="BK124" s="176">
        <f>ROUND(I124*H124,2)</f>
        <v>0</v>
      </c>
      <c r="BL124" s="17" t="s">
        <v>146</v>
      </c>
      <c r="BM124" s="17" t="s">
        <v>225</v>
      </c>
    </row>
    <row r="125" spans="2:47" s="1" customFormat="1" ht="13.5">
      <c r="B125" s="34"/>
      <c r="D125" s="177" t="s">
        <v>128</v>
      </c>
      <c r="F125" s="178" t="s">
        <v>226</v>
      </c>
      <c r="I125" s="138"/>
      <c r="L125" s="34"/>
      <c r="M125" s="63"/>
      <c r="N125" s="35"/>
      <c r="O125" s="35"/>
      <c r="P125" s="35"/>
      <c r="Q125" s="35"/>
      <c r="R125" s="35"/>
      <c r="S125" s="35"/>
      <c r="T125" s="64"/>
      <c r="AT125" s="17" t="s">
        <v>128</v>
      </c>
      <c r="AU125" s="17" t="s">
        <v>82</v>
      </c>
    </row>
    <row r="126" spans="2:47" s="1" customFormat="1" ht="27">
      <c r="B126" s="34"/>
      <c r="D126" s="180" t="s">
        <v>170</v>
      </c>
      <c r="F126" s="212" t="s">
        <v>227</v>
      </c>
      <c r="I126" s="138"/>
      <c r="L126" s="34"/>
      <c r="M126" s="63"/>
      <c r="N126" s="35"/>
      <c r="O126" s="35"/>
      <c r="P126" s="35"/>
      <c r="Q126" s="35"/>
      <c r="R126" s="35"/>
      <c r="S126" s="35"/>
      <c r="T126" s="64"/>
      <c r="AT126" s="17" t="s">
        <v>170</v>
      </c>
      <c r="AU126" s="17" t="s">
        <v>82</v>
      </c>
    </row>
    <row r="127" spans="2:65" s="1" customFormat="1" ht="22.5" customHeight="1">
      <c r="B127" s="164"/>
      <c r="C127" s="165" t="s">
        <v>228</v>
      </c>
      <c r="D127" s="165" t="s">
        <v>121</v>
      </c>
      <c r="E127" s="166" t="s">
        <v>229</v>
      </c>
      <c r="F127" s="167" t="s">
        <v>230</v>
      </c>
      <c r="G127" s="168" t="s">
        <v>167</v>
      </c>
      <c r="H127" s="169">
        <v>810</v>
      </c>
      <c r="I127" s="170"/>
      <c r="J127" s="171">
        <f>ROUND(I127*H127,2)</f>
        <v>0</v>
      </c>
      <c r="K127" s="167" t="s">
        <v>125</v>
      </c>
      <c r="L127" s="34"/>
      <c r="M127" s="172" t="s">
        <v>20</v>
      </c>
      <c r="N127" s="173" t="s">
        <v>45</v>
      </c>
      <c r="O127" s="35"/>
      <c r="P127" s="174">
        <f>O127*H127</f>
        <v>0</v>
      </c>
      <c r="Q127" s="174">
        <v>0</v>
      </c>
      <c r="R127" s="174">
        <f>Q127*H127</f>
        <v>0</v>
      </c>
      <c r="S127" s="174">
        <v>0</v>
      </c>
      <c r="T127" s="175">
        <f>S127*H127</f>
        <v>0</v>
      </c>
      <c r="AR127" s="17" t="s">
        <v>146</v>
      </c>
      <c r="AT127" s="17" t="s">
        <v>121</v>
      </c>
      <c r="AU127" s="17" t="s">
        <v>82</v>
      </c>
      <c r="AY127" s="17" t="s">
        <v>118</v>
      </c>
      <c r="BE127" s="176">
        <f>IF(N127="základní",J127,0)</f>
        <v>0</v>
      </c>
      <c r="BF127" s="176">
        <f>IF(N127="snížená",J127,0)</f>
        <v>0</v>
      </c>
      <c r="BG127" s="176">
        <f>IF(N127="zákl. přenesená",J127,0)</f>
        <v>0</v>
      </c>
      <c r="BH127" s="176">
        <f>IF(N127="sníž. přenesená",J127,0)</f>
        <v>0</v>
      </c>
      <c r="BI127" s="176">
        <f>IF(N127="nulová",J127,0)</f>
        <v>0</v>
      </c>
      <c r="BJ127" s="17" t="s">
        <v>22</v>
      </c>
      <c r="BK127" s="176">
        <f>ROUND(I127*H127,2)</f>
        <v>0</v>
      </c>
      <c r="BL127" s="17" t="s">
        <v>146</v>
      </c>
      <c r="BM127" s="17" t="s">
        <v>231</v>
      </c>
    </row>
    <row r="128" spans="2:47" s="1" customFormat="1" ht="27">
      <c r="B128" s="34"/>
      <c r="D128" s="177" t="s">
        <v>128</v>
      </c>
      <c r="F128" s="178" t="s">
        <v>232</v>
      </c>
      <c r="I128" s="138"/>
      <c r="L128" s="34"/>
      <c r="M128" s="63"/>
      <c r="N128" s="35"/>
      <c r="O128" s="35"/>
      <c r="P128" s="35"/>
      <c r="Q128" s="35"/>
      <c r="R128" s="35"/>
      <c r="S128" s="35"/>
      <c r="T128" s="64"/>
      <c r="AT128" s="17" t="s">
        <v>128</v>
      </c>
      <c r="AU128" s="17" t="s">
        <v>82</v>
      </c>
    </row>
    <row r="129" spans="2:47" s="1" customFormat="1" ht="27">
      <c r="B129" s="34"/>
      <c r="D129" s="177" t="s">
        <v>170</v>
      </c>
      <c r="F129" s="213" t="s">
        <v>227</v>
      </c>
      <c r="I129" s="138"/>
      <c r="L129" s="34"/>
      <c r="M129" s="63"/>
      <c r="N129" s="35"/>
      <c r="O129" s="35"/>
      <c r="P129" s="35"/>
      <c r="Q129" s="35"/>
      <c r="R129" s="35"/>
      <c r="S129" s="35"/>
      <c r="T129" s="64"/>
      <c r="AT129" s="17" t="s">
        <v>170</v>
      </c>
      <c r="AU129" s="17" t="s">
        <v>82</v>
      </c>
    </row>
    <row r="130" spans="2:51" s="11" customFormat="1" ht="13.5">
      <c r="B130" s="179"/>
      <c r="D130" s="180" t="s">
        <v>130</v>
      </c>
      <c r="F130" s="182" t="s">
        <v>233</v>
      </c>
      <c r="H130" s="183">
        <v>810</v>
      </c>
      <c r="I130" s="184"/>
      <c r="L130" s="179"/>
      <c r="M130" s="185"/>
      <c r="N130" s="186"/>
      <c r="O130" s="186"/>
      <c r="P130" s="186"/>
      <c r="Q130" s="186"/>
      <c r="R130" s="186"/>
      <c r="S130" s="186"/>
      <c r="T130" s="187"/>
      <c r="AT130" s="188" t="s">
        <v>130</v>
      </c>
      <c r="AU130" s="188" t="s">
        <v>82</v>
      </c>
      <c r="AV130" s="11" t="s">
        <v>82</v>
      </c>
      <c r="AW130" s="11" t="s">
        <v>4</v>
      </c>
      <c r="AX130" s="11" t="s">
        <v>22</v>
      </c>
      <c r="AY130" s="188" t="s">
        <v>118</v>
      </c>
    </row>
    <row r="131" spans="2:65" s="1" customFormat="1" ht="31.5" customHeight="1">
      <c r="B131" s="164"/>
      <c r="C131" s="165" t="s">
        <v>234</v>
      </c>
      <c r="D131" s="165" t="s">
        <v>121</v>
      </c>
      <c r="E131" s="166" t="s">
        <v>235</v>
      </c>
      <c r="F131" s="167" t="s">
        <v>236</v>
      </c>
      <c r="G131" s="168" t="s">
        <v>167</v>
      </c>
      <c r="H131" s="169">
        <v>1</v>
      </c>
      <c r="I131" s="170"/>
      <c r="J131" s="171">
        <f>ROUND(I131*H131,2)</f>
        <v>0</v>
      </c>
      <c r="K131" s="167" t="s">
        <v>125</v>
      </c>
      <c r="L131" s="34"/>
      <c r="M131" s="172" t="s">
        <v>20</v>
      </c>
      <c r="N131" s="173" t="s">
        <v>45</v>
      </c>
      <c r="O131" s="35"/>
      <c r="P131" s="174">
        <f>O131*H131</f>
        <v>0</v>
      </c>
      <c r="Q131" s="174">
        <v>0</v>
      </c>
      <c r="R131" s="174">
        <f>Q131*H131</f>
        <v>0</v>
      </c>
      <c r="S131" s="174">
        <v>0</v>
      </c>
      <c r="T131" s="175">
        <f>S131*H131</f>
        <v>0</v>
      </c>
      <c r="AR131" s="17" t="s">
        <v>146</v>
      </c>
      <c r="AT131" s="17" t="s">
        <v>121</v>
      </c>
      <c r="AU131" s="17" t="s">
        <v>82</v>
      </c>
      <c r="AY131" s="17" t="s">
        <v>118</v>
      </c>
      <c r="BE131" s="176">
        <f>IF(N131="základní",J131,0)</f>
        <v>0</v>
      </c>
      <c r="BF131" s="176">
        <f>IF(N131="snížená",J131,0)</f>
        <v>0</v>
      </c>
      <c r="BG131" s="176">
        <f>IF(N131="zákl. přenesená",J131,0)</f>
        <v>0</v>
      </c>
      <c r="BH131" s="176">
        <f>IF(N131="sníž. přenesená",J131,0)</f>
        <v>0</v>
      </c>
      <c r="BI131" s="176">
        <f>IF(N131="nulová",J131,0)</f>
        <v>0</v>
      </c>
      <c r="BJ131" s="17" t="s">
        <v>22</v>
      </c>
      <c r="BK131" s="176">
        <f>ROUND(I131*H131,2)</f>
        <v>0</v>
      </c>
      <c r="BL131" s="17" t="s">
        <v>146</v>
      </c>
      <c r="BM131" s="17" t="s">
        <v>237</v>
      </c>
    </row>
    <row r="132" spans="2:47" s="1" customFormat="1" ht="27">
      <c r="B132" s="34"/>
      <c r="D132" s="177" t="s">
        <v>128</v>
      </c>
      <c r="F132" s="178" t="s">
        <v>238</v>
      </c>
      <c r="I132" s="138"/>
      <c r="L132" s="34"/>
      <c r="M132" s="63"/>
      <c r="N132" s="35"/>
      <c r="O132" s="35"/>
      <c r="P132" s="35"/>
      <c r="Q132" s="35"/>
      <c r="R132" s="35"/>
      <c r="S132" s="35"/>
      <c r="T132" s="64"/>
      <c r="AT132" s="17" t="s">
        <v>128</v>
      </c>
      <c r="AU132" s="17" t="s">
        <v>82</v>
      </c>
    </row>
    <row r="133" spans="2:47" s="1" customFormat="1" ht="27">
      <c r="B133" s="34"/>
      <c r="D133" s="180" t="s">
        <v>170</v>
      </c>
      <c r="F133" s="212" t="s">
        <v>227</v>
      </c>
      <c r="I133" s="138"/>
      <c r="L133" s="34"/>
      <c r="M133" s="63"/>
      <c r="N133" s="35"/>
      <c r="O133" s="35"/>
      <c r="P133" s="35"/>
      <c r="Q133" s="35"/>
      <c r="R133" s="35"/>
      <c r="S133" s="35"/>
      <c r="T133" s="64"/>
      <c r="AT133" s="17" t="s">
        <v>170</v>
      </c>
      <c r="AU133" s="17" t="s">
        <v>82</v>
      </c>
    </row>
    <row r="134" spans="2:65" s="1" customFormat="1" ht="31.5" customHeight="1">
      <c r="B134" s="164"/>
      <c r="C134" s="165" t="s">
        <v>239</v>
      </c>
      <c r="D134" s="165" t="s">
        <v>121</v>
      </c>
      <c r="E134" s="166" t="s">
        <v>240</v>
      </c>
      <c r="F134" s="167" t="s">
        <v>241</v>
      </c>
      <c r="G134" s="168" t="s">
        <v>167</v>
      </c>
      <c r="H134" s="169">
        <v>90</v>
      </c>
      <c r="I134" s="170"/>
      <c r="J134" s="171">
        <f>ROUND(I134*H134,2)</f>
        <v>0</v>
      </c>
      <c r="K134" s="167" t="s">
        <v>125</v>
      </c>
      <c r="L134" s="34"/>
      <c r="M134" s="172" t="s">
        <v>20</v>
      </c>
      <c r="N134" s="173" t="s">
        <v>45</v>
      </c>
      <c r="O134" s="35"/>
      <c r="P134" s="174">
        <f>O134*H134</f>
        <v>0</v>
      </c>
      <c r="Q134" s="174">
        <v>0</v>
      </c>
      <c r="R134" s="174">
        <f>Q134*H134</f>
        <v>0</v>
      </c>
      <c r="S134" s="174">
        <v>0</v>
      </c>
      <c r="T134" s="175">
        <f>S134*H134</f>
        <v>0</v>
      </c>
      <c r="AR134" s="17" t="s">
        <v>146</v>
      </c>
      <c r="AT134" s="17" t="s">
        <v>121</v>
      </c>
      <c r="AU134" s="17" t="s">
        <v>82</v>
      </c>
      <c r="AY134" s="17" t="s">
        <v>118</v>
      </c>
      <c r="BE134" s="176">
        <f>IF(N134="základní",J134,0)</f>
        <v>0</v>
      </c>
      <c r="BF134" s="176">
        <f>IF(N134="snížená",J134,0)</f>
        <v>0</v>
      </c>
      <c r="BG134" s="176">
        <f>IF(N134="zákl. přenesená",J134,0)</f>
        <v>0</v>
      </c>
      <c r="BH134" s="176">
        <f>IF(N134="sníž. přenesená",J134,0)</f>
        <v>0</v>
      </c>
      <c r="BI134" s="176">
        <f>IF(N134="nulová",J134,0)</f>
        <v>0</v>
      </c>
      <c r="BJ134" s="17" t="s">
        <v>22</v>
      </c>
      <c r="BK134" s="176">
        <f>ROUND(I134*H134,2)</f>
        <v>0</v>
      </c>
      <c r="BL134" s="17" t="s">
        <v>146</v>
      </c>
      <c r="BM134" s="17" t="s">
        <v>242</v>
      </c>
    </row>
    <row r="135" spans="2:47" s="1" customFormat="1" ht="27">
      <c r="B135" s="34"/>
      <c r="D135" s="177" t="s">
        <v>128</v>
      </c>
      <c r="F135" s="178" t="s">
        <v>243</v>
      </c>
      <c r="I135" s="138"/>
      <c r="L135" s="34"/>
      <c r="M135" s="63"/>
      <c r="N135" s="35"/>
      <c r="O135" s="35"/>
      <c r="P135" s="35"/>
      <c r="Q135" s="35"/>
      <c r="R135" s="35"/>
      <c r="S135" s="35"/>
      <c r="T135" s="64"/>
      <c r="AT135" s="17" t="s">
        <v>128</v>
      </c>
      <c r="AU135" s="17" t="s">
        <v>82</v>
      </c>
    </row>
    <row r="136" spans="2:47" s="1" customFormat="1" ht="27">
      <c r="B136" s="34"/>
      <c r="D136" s="177" t="s">
        <v>170</v>
      </c>
      <c r="F136" s="213" t="s">
        <v>227</v>
      </c>
      <c r="I136" s="138"/>
      <c r="L136" s="34"/>
      <c r="M136" s="63"/>
      <c r="N136" s="35"/>
      <c r="O136" s="35"/>
      <c r="P136" s="35"/>
      <c r="Q136" s="35"/>
      <c r="R136" s="35"/>
      <c r="S136" s="35"/>
      <c r="T136" s="64"/>
      <c r="AT136" s="17" t="s">
        <v>170</v>
      </c>
      <c r="AU136" s="17" t="s">
        <v>82</v>
      </c>
    </row>
    <row r="137" spans="2:51" s="11" customFormat="1" ht="13.5">
      <c r="B137" s="179"/>
      <c r="D137" s="177" t="s">
        <v>130</v>
      </c>
      <c r="F137" s="197" t="s">
        <v>221</v>
      </c>
      <c r="H137" s="198">
        <v>90</v>
      </c>
      <c r="I137" s="184"/>
      <c r="L137" s="179"/>
      <c r="M137" s="208"/>
      <c r="N137" s="209"/>
      <c r="O137" s="209"/>
      <c r="P137" s="209"/>
      <c r="Q137" s="209"/>
      <c r="R137" s="209"/>
      <c r="S137" s="209"/>
      <c r="T137" s="210"/>
      <c r="AT137" s="188" t="s">
        <v>130</v>
      </c>
      <c r="AU137" s="188" t="s">
        <v>82</v>
      </c>
      <c r="AV137" s="11" t="s">
        <v>82</v>
      </c>
      <c r="AW137" s="11" t="s">
        <v>4</v>
      </c>
      <c r="AX137" s="11" t="s">
        <v>22</v>
      </c>
      <c r="AY137" s="188" t="s">
        <v>118</v>
      </c>
    </row>
    <row r="138" spans="2:12" s="1" customFormat="1" ht="6.75" customHeight="1">
      <c r="B138" s="49"/>
      <c r="C138" s="50"/>
      <c r="D138" s="50"/>
      <c r="E138" s="50"/>
      <c r="F138" s="50"/>
      <c r="G138" s="50"/>
      <c r="H138" s="50"/>
      <c r="I138" s="116"/>
      <c r="J138" s="50"/>
      <c r="K138" s="50"/>
      <c r="L138" s="34"/>
    </row>
    <row r="139" ht="13.5">
      <c r="AT139" s="211"/>
    </row>
  </sheetData>
  <sheetProtection password="CC35" sheet="1" objects="1" scenarios="1" formatColumns="0" formatRows="0" sort="0" autoFilter="0"/>
  <autoFilter ref="C77:K77"/>
  <mergeCells count="9">
    <mergeCell ref="E70:H70"/>
    <mergeCell ref="G1:H1"/>
    <mergeCell ref="L2:V2"/>
    <mergeCell ref="E7:H7"/>
    <mergeCell ref="E9:H9"/>
    <mergeCell ref="E24:H24"/>
    <mergeCell ref="E45:H45"/>
    <mergeCell ref="E47:H47"/>
    <mergeCell ref="E68:H68"/>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6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2" customWidth="1"/>
    <col min="10" max="10" width="23.5" style="0" customWidth="1"/>
    <col min="11" max="11" width="15.5" style="0" customWidth="1"/>
    <col min="19" max="19" width="8.16015625" style="0" customWidth="1"/>
    <col min="20" max="20" width="29.66015625" style="0" customWidth="1"/>
    <col min="21" max="21" width="16.33203125" style="0"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74"/>
      <c r="C1" s="274"/>
      <c r="D1" s="273" t="s">
        <v>1</v>
      </c>
      <c r="E1" s="274"/>
      <c r="F1" s="275" t="s">
        <v>608</v>
      </c>
      <c r="G1" s="280" t="s">
        <v>609</v>
      </c>
      <c r="H1" s="280"/>
      <c r="I1" s="281"/>
      <c r="J1" s="275" t="s">
        <v>610</v>
      </c>
      <c r="K1" s="273" t="s">
        <v>89</v>
      </c>
      <c r="L1" s="275" t="s">
        <v>611</v>
      </c>
      <c r="M1" s="275"/>
      <c r="N1" s="275"/>
      <c r="O1" s="275"/>
      <c r="P1" s="275"/>
      <c r="Q1" s="275"/>
      <c r="R1" s="275"/>
      <c r="S1" s="275"/>
      <c r="T1" s="275"/>
      <c r="U1" s="271"/>
      <c r="V1" s="271"/>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2"/>
      <c r="M2" s="232"/>
      <c r="N2" s="232"/>
      <c r="O2" s="232"/>
      <c r="P2" s="232"/>
      <c r="Q2" s="232"/>
      <c r="R2" s="232"/>
      <c r="S2" s="232"/>
      <c r="T2" s="232"/>
      <c r="U2" s="232"/>
      <c r="V2" s="232"/>
      <c r="AT2" s="17" t="s">
        <v>88</v>
      </c>
    </row>
    <row r="3" spans="2:46" ht="6.75" customHeight="1">
      <c r="B3" s="18"/>
      <c r="C3" s="19"/>
      <c r="D3" s="19"/>
      <c r="E3" s="19"/>
      <c r="F3" s="19"/>
      <c r="G3" s="19"/>
      <c r="H3" s="19"/>
      <c r="I3" s="93"/>
      <c r="J3" s="19"/>
      <c r="K3" s="20"/>
      <c r="AT3" s="17" t="s">
        <v>82</v>
      </c>
    </row>
    <row r="4" spans="2:46" ht="36.75" customHeight="1">
      <c r="B4" s="21"/>
      <c r="C4" s="22"/>
      <c r="D4" s="23" t="s">
        <v>90</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7" t="str">
        <f>'Rekapitulace stavby'!K6</f>
        <v>Oprava opěrné zdi Mezholezy</v>
      </c>
      <c r="F7" s="236"/>
      <c r="G7" s="236"/>
      <c r="H7" s="236"/>
      <c r="I7" s="94"/>
      <c r="J7" s="22"/>
      <c r="K7" s="24"/>
    </row>
    <row r="8" spans="2:11" s="1" customFormat="1" ht="15">
      <c r="B8" s="34"/>
      <c r="C8" s="35"/>
      <c r="D8" s="30" t="s">
        <v>91</v>
      </c>
      <c r="E8" s="35"/>
      <c r="F8" s="35"/>
      <c r="G8" s="35"/>
      <c r="H8" s="35"/>
      <c r="I8" s="95"/>
      <c r="J8" s="35"/>
      <c r="K8" s="38"/>
    </row>
    <row r="9" spans="2:11" s="1" customFormat="1" ht="36.75" customHeight="1">
      <c r="B9" s="34"/>
      <c r="C9" s="35"/>
      <c r="D9" s="35"/>
      <c r="E9" s="268" t="s">
        <v>244</v>
      </c>
      <c r="F9" s="243"/>
      <c r="G9" s="243"/>
      <c r="H9" s="243"/>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20</v>
      </c>
      <c r="G11" s="35"/>
      <c r="H11" s="35"/>
      <c r="I11" s="96" t="s">
        <v>21</v>
      </c>
      <c r="J11" s="28" t="s">
        <v>20</v>
      </c>
      <c r="K11" s="38"/>
    </row>
    <row r="12" spans="2:11" s="1" customFormat="1" ht="14.25" customHeight="1">
      <c r="B12" s="34"/>
      <c r="C12" s="35"/>
      <c r="D12" s="30" t="s">
        <v>23</v>
      </c>
      <c r="E12" s="35"/>
      <c r="F12" s="28" t="s">
        <v>24</v>
      </c>
      <c r="G12" s="35"/>
      <c r="H12" s="35"/>
      <c r="I12" s="96" t="s">
        <v>25</v>
      </c>
      <c r="J12" s="97" t="str">
        <f>'Rekapitulace stavby'!AN8</f>
        <v>13.09.2016</v>
      </c>
      <c r="K12" s="38"/>
    </row>
    <row r="13" spans="2:11" s="1" customFormat="1" ht="10.5" customHeight="1">
      <c r="B13" s="34"/>
      <c r="C13" s="35"/>
      <c r="D13" s="35"/>
      <c r="E13" s="35"/>
      <c r="F13" s="35"/>
      <c r="G13" s="35"/>
      <c r="H13" s="35"/>
      <c r="I13" s="95"/>
      <c r="J13" s="35"/>
      <c r="K13" s="38"/>
    </row>
    <row r="14" spans="2:11" s="1" customFormat="1" ht="14.25" customHeight="1">
      <c r="B14" s="34"/>
      <c r="C14" s="35"/>
      <c r="D14" s="30" t="s">
        <v>29</v>
      </c>
      <c r="E14" s="35"/>
      <c r="F14" s="35"/>
      <c r="G14" s="35"/>
      <c r="H14" s="35"/>
      <c r="I14" s="96" t="s">
        <v>30</v>
      </c>
      <c r="J14" s="28" t="s">
        <v>20</v>
      </c>
      <c r="K14" s="38"/>
    </row>
    <row r="15" spans="2:11" s="1" customFormat="1" ht="18" customHeight="1">
      <c r="B15" s="34"/>
      <c r="C15" s="35"/>
      <c r="D15" s="35"/>
      <c r="E15" s="28" t="s">
        <v>31</v>
      </c>
      <c r="F15" s="35"/>
      <c r="G15" s="35"/>
      <c r="H15" s="35"/>
      <c r="I15" s="96" t="s">
        <v>32</v>
      </c>
      <c r="J15" s="28" t="s">
        <v>20</v>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30</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36</v>
      </c>
      <c r="E20" s="35"/>
      <c r="F20" s="35"/>
      <c r="G20" s="35"/>
      <c r="H20" s="35"/>
      <c r="I20" s="96" t="s">
        <v>30</v>
      </c>
      <c r="J20" s="28" t="s">
        <v>20</v>
      </c>
      <c r="K20" s="38"/>
    </row>
    <row r="21" spans="2:11" s="1" customFormat="1" ht="18" customHeight="1">
      <c r="B21" s="34"/>
      <c r="C21" s="35"/>
      <c r="D21" s="35"/>
      <c r="E21" s="28" t="s">
        <v>37</v>
      </c>
      <c r="F21" s="35"/>
      <c r="G21" s="35"/>
      <c r="H21" s="35"/>
      <c r="I21" s="96" t="s">
        <v>32</v>
      </c>
      <c r="J21" s="28" t="s">
        <v>20</v>
      </c>
      <c r="K21" s="38"/>
    </row>
    <row r="22" spans="2:11" s="1" customFormat="1" ht="6.75" customHeight="1">
      <c r="B22" s="34"/>
      <c r="C22" s="35"/>
      <c r="D22" s="35"/>
      <c r="E22" s="35"/>
      <c r="F22" s="35"/>
      <c r="G22" s="35"/>
      <c r="H22" s="35"/>
      <c r="I22" s="95"/>
      <c r="J22" s="35"/>
      <c r="K22" s="38"/>
    </row>
    <row r="23" spans="2:11" s="1" customFormat="1" ht="14.25" customHeight="1">
      <c r="B23" s="34"/>
      <c r="C23" s="35"/>
      <c r="D23" s="30" t="s">
        <v>38</v>
      </c>
      <c r="E23" s="35"/>
      <c r="F23" s="35"/>
      <c r="G23" s="35"/>
      <c r="H23" s="35"/>
      <c r="I23" s="95"/>
      <c r="J23" s="35"/>
      <c r="K23" s="38"/>
    </row>
    <row r="24" spans="2:11" s="6" customFormat="1" ht="22.5" customHeight="1">
      <c r="B24" s="98"/>
      <c r="C24" s="99"/>
      <c r="D24" s="99"/>
      <c r="E24" s="239" t="s">
        <v>20</v>
      </c>
      <c r="F24" s="269"/>
      <c r="G24" s="269"/>
      <c r="H24" s="269"/>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40</v>
      </c>
      <c r="E27" s="35"/>
      <c r="F27" s="35"/>
      <c r="G27" s="35"/>
      <c r="H27" s="35"/>
      <c r="I27" s="95"/>
      <c r="J27" s="105">
        <f>ROUND(J87,2)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42</v>
      </c>
      <c r="G29" s="35"/>
      <c r="H29" s="35"/>
      <c r="I29" s="106" t="s">
        <v>41</v>
      </c>
      <c r="J29" s="39" t="s">
        <v>43</v>
      </c>
      <c r="K29" s="38"/>
    </row>
    <row r="30" spans="2:11" s="1" customFormat="1" ht="14.25" customHeight="1">
      <c r="B30" s="34"/>
      <c r="C30" s="35"/>
      <c r="D30" s="42" t="s">
        <v>44</v>
      </c>
      <c r="E30" s="42" t="s">
        <v>45</v>
      </c>
      <c r="F30" s="107">
        <f>ROUND(SUM(BE87:BE367),2)</f>
        <v>0</v>
      </c>
      <c r="G30" s="35"/>
      <c r="H30" s="35"/>
      <c r="I30" s="108">
        <v>0.21</v>
      </c>
      <c r="J30" s="107">
        <f>ROUND(ROUND((SUM(BE87:BE367)),2)*I30,2)</f>
        <v>0</v>
      </c>
      <c r="K30" s="38"/>
    </row>
    <row r="31" spans="2:11" s="1" customFormat="1" ht="14.25" customHeight="1">
      <c r="B31" s="34"/>
      <c r="C31" s="35"/>
      <c r="D31" s="35"/>
      <c r="E31" s="42" t="s">
        <v>46</v>
      </c>
      <c r="F31" s="107">
        <f>ROUND(SUM(BF87:BF367),2)</f>
        <v>0</v>
      </c>
      <c r="G31" s="35"/>
      <c r="H31" s="35"/>
      <c r="I31" s="108">
        <v>0.15</v>
      </c>
      <c r="J31" s="107">
        <f>ROUND(ROUND((SUM(BF87:BF367)),2)*I31,2)</f>
        <v>0</v>
      </c>
      <c r="K31" s="38"/>
    </row>
    <row r="32" spans="2:11" s="1" customFormat="1" ht="14.25" customHeight="1" hidden="1">
      <c r="B32" s="34"/>
      <c r="C32" s="35"/>
      <c r="D32" s="35"/>
      <c r="E32" s="42" t="s">
        <v>47</v>
      </c>
      <c r="F32" s="107">
        <f>ROUND(SUM(BG87:BG367),2)</f>
        <v>0</v>
      </c>
      <c r="G32" s="35"/>
      <c r="H32" s="35"/>
      <c r="I32" s="108">
        <v>0.21</v>
      </c>
      <c r="J32" s="107">
        <v>0</v>
      </c>
      <c r="K32" s="38"/>
    </row>
    <row r="33" spans="2:11" s="1" customFormat="1" ht="14.25" customHeight="1" hidden="1">
      <c r="B33" s="34"/>
      <c r="C33" s="35"/>
      <c r="D33" s="35"/>
      <c r="E33" s="42" t="s">
        <v>48</v>
      </c>
      <c r="F33" s="107">
        <f>ROUND(SUM(BH87:BH367),2)</f>
        <v>0</v>
      </c>
      <c r="G33" s="35"/>
      <c r="H33" s="35"/>
      <c r="I33" s="108">
        <v>0.15</v>
      </c>
      <c r="J33" s="107">
        <v>0</v>
      </c>
      <c r="K33" s="38"/>
    </row>
    <row r="34" spans="2:11" s="1" customFormat="1" ht="14.25" customHeight="1" hidden="1">
      <c r="B34" s="34"/>
      <c r="C34" s="35"/>
      <c r="D34" s="35"/>
      <c r="E34" s="42" t="s">
        <v>49</v>
      </c>
      <c r="F34" s="107">
        <f>ROUND(SUM(BI87:BI367),2)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50</v>
      </c>
      <c r="E36" s="65"/>
      <c r="F36" s="65"/>
      <c r="G36" s="111" t="s">
        <v>51</v>
      </c>
      <c r="H36" s="112" t="s">
        <v>52</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93</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7" t="str">
        <f>E7</f>
        <v>Oprava opěrné zdi Mezholezy</v>
      </c>
      <c r="F45" s="243"/>
      <c r="G45" s="243"/>
      <c r="H45" s="243"/>
      <c r="I45" s="95"/>
      <c r="J45" s="35"/>
      <c r="K45" s="38"/>
    </row>
    <row r="46" spans="2:11" s="1" customFormat="1" ht="14.25" customHeight="1">
      <c r="B46" s="34"/>
      <c r="C46" s="30" t="s">
        <v>91</v>
      </c>
      <c r="D46" s="35"/>
      <c r="E46" s="35"/>
      <c r="F46" s="35"/>
      <c r="G46" s="35"/>
      <c r="H46" s="35"/>
      <c r="I46" s="95"/>
      <c r="J46" s="35"/>
      <c r="K46" s="38"/>
    </row>
    <row r="47" spans="2:11" s="1" customFormat="1" ht="23.25" customHeight="1">
      <c r="B47" s="34"/>
      <c r="C47" s="35"/>
      <c r="D47" s="35"/>
      <c r="E47" s="268" t="str">
        <f>E9</f>
        <v>03 - Oprava opěrné zdi</v>
      </c>
      <c r="F47" s="243"/>
      <c r="G47" s="243"/>
      <c r="H47" s="243"/>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23</v>
      </c>
      <c r="D49" s="35"/>
      <c r="E49" s="35"/>
      <c r="F49" s="28" t="str">
        <f>F12</f>
        <v>Mezholezy</v>
      </c>
      <c r="G49" s="35"/>
      <c r="H49" s="35"/>
      <c r="I49" s="96" t="s">
        <v>25</v>
      </c>
      <c r="J49" s="97" t="str">
        <f>IF(J12="","",J12)</f>
        <v>13.09.2016</v>
      </c>
      <c r="K49" s="38"/>
    </row>
    <row r="50" spans="2:11" s="1" customFormat="1" ht="6.75" customHeight="1">
      <c r="B50" s="34"/>
      <c r="C50" s="35"/>
      <c r="D50" s="35"/>
      <c r="E50" s="35"/>
      <c r="F50" s="35"/>
      <c r="G50" s="35"/>
      <c r="H50" s="35"/>
      <c r="I50" s="95"/>
      <c r="J50" s="35"/>
      <c r="K50" s="38"/>
    </row>
    <row r="51" spans="2:11" s="1" customFormat="1" ht="15">
      <c r="B51" s="34"/>
      <c r="C51" s="30" t="s">
        <v>29</v>
      </c>
      <c r="D51" s="35"/>
      <c r="E51" s="35"/>
      <c r="F51" s="28" t="str">
        <f>E15</f>
        <v>SÚSPK, p.o.</v>
      </c>
      <c r="G51" s="35"/>
      <c r="H51" s="35"/>
      <c r="I51" s="96" t="s">
        <v>36</v>
      </c>
      <c r="J51" s="28" t="str">
        <f>E21</f>
        <v>STATICA Plzeň s.r.o.</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94</v>
      </c>
      <c r="D54" s="109"/>
      <c r="E54" s="109"/>
      <c r="F54" s="109"/>
      <c r="G54" s="109"/>
      <c r="H54" s="109"/>
      <c r="I54" s="120"/>
      <c r="J54" s="121" t="s">
        <v>95</v>
      </c>
      <c r="K54" s="122"/>
    </row>
    <row r="55" spans="2:11" s="1" customFormat="1" ht="9.75" customHeight="1">
      <c r="B55" s="34"/>
      <c r="C55" s="35"/>
      <c r="D55" s="35"/>
      <c r="E55" s="35"/>
      <c r="F55" s="35"/>
      <c r="G55" s="35"/>
      <c r="H55" s="35"/>
      <c r="I55" s="95"/>
      <c r="J55" s="35"/>
      <c r="K55" s="38"/>
    </row>
    <row r="56" spans="2:47" s="1" customFormat="1" ht="29.25" customHeight="1">
      <c r="B56" s="34"/>
      <c r="C56" s="123" t="s">
        <v>96</v>
      </c>
      <c r="D56" s="35"/>
      <c r="E56" s="35"/>
      <c r="F56" s="35"/>
      <c r="G56" s="35"/>
      <c r="H56" s="35"/>
      <c r="I56" s="95"/>
      <c r="J56" s="105">
        <f>J87</f>
        <v>0</v>
      </c>
      <c r="K56" s="38"/>
      <c r="AU56" s="17" t="s">
        <v>97</v>
      </c>
    </row>
    <row r="57" spans="2:11" s="7" customFormat="1" ht="24.75" customHeight="1">
      <c r="B57" s="124"/>
      <c r="C57" s="125"/>
      <c r="D57" s="126" t="s">
        <v>159</v>
      </c>
      <c r="E57" s="127"/>
      <c r="F57" s="127"/>
      <c r="G57" s="127"/>
      <c r="H57" s="127"/>
      <c r="I57" s="128"/>
      <c r="J57" s="129">
        <f>J88</f>
        <v>0</v>
      </c>
      <c r="K57" s="130"/>
    </row>
    <row r="58" spans="2:11" s="8" customFormat="1" ht="19.5" customHeight="1">
      <c r="B58" s="131"/>
      <c r="C58" s="132"/>
      <c r="D58" s="133" t="s">
        <v>245</v>
      </c>
      <c r="E58" s="134"/>
      <c r="F58" s="134"/>
      <c r="G58" s="134"/>
      <c r="H58" s="134"/>
      <c r="I58" s="135"/>
      <c r="J58" s="136">
        <f>J89</f>
        <v>0</v>
      </c>
      <c r="K58" s="137"/>
    </row>
    <row r="59" spans="2:11" s="8" customFormat="1" ht="19.5" customHeight="1">
      <c r="B59" s="131"/>
      <c r="C59" s="132"/>
      <c r="D59" s="133" t="s">
        <v>246</v>
      </c>
      <c r="E59" s="134"/>
      <c r="F59" s="134"/>
      <c r="G59" s="134"/>
      <c r="H59" s="134"/>
      <c r="I59" s="135"/>
      <c r="J59" s="136">
        <f>J162</f>
        <v>0</v>
      </c>
      <c r="K59" s="137"/>
    </row>
    <row r="60" spans="2:11" s="8" customFormat="1" ht="19.5" customHeight="1">
      <c r="B60" s="131"/>
      <c r="C60" s="132"/>
      <c r="D60" s="133" t="s">
        <v>247</v>
      </c>
      <c r="E60" s="134"/>
      <c r="F60" s="134"/>
      <c r="G60" s="134"/>
      <c r="H60" s="134"/>
      <c r="I60" s="135"/>
      <c r="J60" s="136">
        <f>J211</f>
        <v>0</v>
      </c>
      <c r="K60" s="137"/>
    </row>
    <row r="61" spans="2:11" s="8" customFormat="1" ht="19.5" customHeight="1">
      <c r="B61" s="131"/>
      <c r="C61" s="132"/>
      <c r="D61" s="133" t="s">
        <v>248</v>
      </c>
      <c r="E61" s="134"/>
      <c r="F61" s="134"/>
      <c r="G61" s="134"/>
      <c r="H61" s="134"/>
      <c r="I61" s="135"/>
      <c r="J61" s="136">
        <f>J261</f>
        <v>0</v>
      </c>
      <c r="K61" s="137"/>
    </row>
    <row r="62" spans="2:11" s="8" customFormat="1" ht="19.5" customHeight="1">
      <c r="B62" s="131"/>
      <c r="C62" s="132"/>
      <c r="D62" s="133" t="s">
        <v>249</v>
      </c>
      <c r="E62" s="134"/>
      <c r="F62" s="134"/>
      <c r="G62" s="134"/>
      <c r="H62" s="134"/>
      <c r="I62" s="135"/>
      <c r="J62" s="136">
        <f>J270</f>
        <v>0</v>
      </c>
      <c r="K62" s="137"/>
    </row>
    <row r="63" spans="2:11" s="8" customFormat="1" ht="19.5" customHeight="1">
      <c r="B63" s="131"/>
      <c r="C63" s="132"/>
      <c r="D63" s="133" t="s">
        <v>160</v>
      </c>
      <c r="E63" s="134"/>
      <c r="F63" s="134"/>
      <c r="G63" s="134"/>
      <c r="H63" s="134"/>
      <c r="I63" s="135"/>
      <c r="J63" s="136">
        <f>J282</f>
        <v>0</v>
      </c>
      <c r="K63" s="137"/>
    </row>
    <row r="64" spans="2:11" s="8" customFormat="1" ht="19.5" customHeight="1">
      <c r="B64" s="131"/>
      <c r="C64" s="132"/>
      <c r="D64" s="133" t="s">
        <v>250</v>
      </c>
      <c r="E64" s="134"/>
      <c r="F64" s="134"/>
      <c r="G64" s="134"/>
      <c r="H64" s="134"/>
      <c r="I64" s="135"/>
      <c r="J64" s="136">
        <f>J302</f>
        <v>0</v>
      </c>
      <c r="K64" s="137"/>
    </row>
    <row r="65" spans="2:11" s="8" customFormat="1" ht="19.5" customHeight="1">
      <c r="B65" s="131"/>
      <c r="C65" s="132"/>
      <c r="D65" s="133" t="s">
        <v>251</v>
      </c>
      <c r="E65" s="134"/>
      <c r="F65" s="134"/>
      <c r="G65" s="134"/>
      <c r="H65" s="134"/>
      <c r="I65" s="135"/>
      <c r="J65" s="136">
        <f>J328</f>
        <v>0</v>
      </c>
      <c r="K65" s="137"/>
    </row>
    <row r="66" spans="2:11" s="7" customFormat="1" ht="24.75" customHeight="1">
      <c r="B66" s="124"/>
      <c r="C66" s="125"/>
      <c r="D66" s="126" t="s">
        <v>252</v>
      </c>
      <c r="E66" s="127"/>
      <c r="F66" s="127"/>
      <c r="G66" s="127"/>
      <c r="H66" s="127"/>
      <c r="I66" s="128"/>
      <c r="J66" s="129">
        <f>J331</f>
        <v>0</v>
      </c>
      <c r="K66" s="130"/>
    </row>
    <row r="67" spans="2:11" s="8" customFormat="1" ht="19.5" customHeight="1">
      <c r="B67" s="131"/>
      <c r="C67" s="132"/>
      <c r="D67" s="133" t="s">
        <v>253</v>
      </c>
      <c r="E67" s="134"/>
      <c r="F67" s="134"/>
      <c r="G67" s="134"/>
      <c r="H67" s="134"/>
      <c r="I67" s="135"/>
      <c r="J67" s="136">
        <f>J332</f>
        <v>0</v>
      </c>
      <c r="K67" s="137"/>
    </row>
    <row r="68" spans="2:11" s="1" customFormat="1" ht="21.75" customHeight="1">
      <c r="B68" s="34"/>
      <c r="C68" s="35"/>
      <c r="D68" s="35"/>
      <c r="E68" s="35"/>
      <c r="F68" s="35"/>
      <c r="G68" s="35"/>
      <c r="H68" s="35"/>
      <c r="I68" s="95"/>
      <c r="J68" s="35"/>
      <c r="K68" s="38"/>
    </row>
    <row r="69" spans="2:11" s="1" customFormat="1" ht="6.75" customHeight="1">
      <c r="B69" s="49"/>
      <c r="C69" s="50"/>
      <c r="D69" s="50"/>
      <c r="E69" s="50"/>
      <c r="F69" s="50"/>
      <c r="G69" s="50"/>
      <c r="H69" s="50"/>
      <c r="I69" s="116"/>
      <c r="J69" s="50"/>
      <c r="K69" s="51"/>
    </row>
    <row r="73" spans="2:12" s="1" customFormat="1" ht="6.75" customHeight="1">
      <c r="B73" s="52"/>
      <c r="C73" s="53"/>
      <c r="D73" s="53"/>
      <c r="E73" s="53"/>
      <c r="F73" s="53"/>
      <c r="G73" s="53"/>
      <c r="H73" s="53"/>
      <c r="I73" s="117"/>
      <c r="J73" s="53"/>
      <c r="K73" s="53"/>
      <c r="L73" s="34"/>
    </row>
    <row r="74" spans="2:12" s="1" customFormat="1" ht="36.75" customHeight="1">
      <c r="B74" s="34"/>
      <c r="C74" s="54" t="s">
        <v>101</v>
      </c>
      <c r="I74" s="138"/>
      <c r="L74" s="34"/>
    </row>
    <row r="75" spans="2:12" s="1" customFormat="1" ht="6.75" customHeight="1">
      <c r="B75" s="34"/>
      <c r="I75" s="138"/>
      <c r="L75" s="34"/>
    </row>
    <row r="76" spans="2:12" s="1" customFormat="1" ht="14.25" customHeight="1">
      <c r="B76" s="34"/>
      <c r="C76" s="56" t="s">
        <v>16</v>
      </c>
      <c r="I76" s="138"/>
      <c r="L76" s="34"/>
    </row>
    <row r="77" spans="2:12" s="1" customFormat="1" ht="22.5" customHeight="1">
      <c r="B77" s="34"/>
      <c r="E77" s="270" t="str">
        <f>E7</f>
        <v>Oprava opěrné zdi Mezholezy</v>
      </c>
      <c r="F77" s="233"/>
      <c r="G77" s="233"/>
      <c r="H77" s="233"/>
      <c r="I77" s="138"/>
      <c r="L77" s="34"/>
    </row>
    <row r="78" spans="2:12" s="1" customFormat="1" ht="14.25" customHeight="1">
      <c r="B78" s="34"/>
      <c r="C78" s="56" t="s">
        <v>91</v>
      </c>
      <c r="I78" s="138"/>
      <c r="L78" s="34"/>
    </row>
    <row r="79" spans="2:12" s="1" customFormat="1" ht="23.25" customHeight="1">
      <c r="B79" s="34"/>
      <c r="E79" s="251" t="str">
        <f>E9</f>
        <v>03 - Oprava opěrné zdi</v>
      </c>
      <c r="F79" s="233"/>
      <c r="G79" s="233"/>
      <c r="H79" s="233"/>
      <c r="I79" s="138"/>
      <c r="L79" s="34"/>
    </row>
    <row r="80" spans="2:12" s="1" customFormat="1" ht="6.75" customHeight="1">
      <c r="B80" s="34"/>
      <c r="I80" s="138"/>
      <c r="L80" s="34"/>
    </row>
    <row r="81" spans="2:12" s="1" customFormat="1" ht="18" customHeight="1">
      <c r="B81" s="34"/>
      <c r="C81" s="56" t="s">
        <v>23</v>
      </c>
      <c r="F81" s="139" t="str">
        <f>F12</f>
        <v>Mezholezy</v>
      </c>
      <c r="I81" s="140" t="s">
        <v>25</v>
      </c>
      <c r="J81" s="60" t="str">
        <f>IF(J12="","",J12)</f>
        <v>13.09.2016</v>
      </c>
      <c r="L81" s="34"/>
    </row>
    <row r="82" spans="2:12" s="1" customFormat="1" ht="6.75" customHeight="1">
      <c r="B82" s="34"/>
      <c r="I82" s="138"/>
      <c r="L82" s="34"/>
    </row>
    <row r="83" spans="2:12" s="1" customFormat="1" ht="15">
      <c r="B83" s="34"/>
      <c r="C83" s="56" t="s">
        <v>29</v>
      </c>
      <c r="F83" s="139" t="str">
        <f>E15</f>
        <v>SÚSPK, p.o.</v>
      </c>
      <c r="I83" s="140" t="s">
        <v>36</v>
      </c>
      <c r="J83" s="139" t="str">
        <f>E21</f>
        <v>STATICA Plzeň s.r.o.</v>
      </c>
      <c r="L83" s="34"/>
    </row>
    <row r="84" spans="2:12" s="1" customFormat="1" ht="14.25" customHeight="1">
      <c r="B84" s="34"/>
      <c r="C84" s="56" t="s">
        <v>33</v>
      </c>
      <c r="F84" s="139">
        <f>IF(E18="","",E18)</f>
      </c>
      <c r="I84" s="138"/>
      <c r="L84" s="34"/>
    </row>
    <row r="85" spans="2:12" s="1" customFormat="1" ht="9.75" customHeight="1">
      <c r="B85" s="34"/>
      <c r="I85" s="138"/>
      <c r="L85" s="34"/>
    </row>
    <row r="86" spans="2:20" s="9" customFormat="1" ht="29.25" customHeight="1">
      <c r="B86" s="141"/>
      <c r="C86" s="142" t="s">
        <v>102</v>
      </c>
      <c r="D86" s="143" t="s">
        <v>59</v>
      </c>
      <c r="E86" s="143" t="s">
        <v>55</v>
      </c>
      <c r="F86" s="143" t="s">
        <v>103</v>
      </c>
      <c r="G86" s="143" t="s">
        <v>104</v>
      </c>
      <c r="H86" s="143" t="s">
        <v>105</v>
      </c>
      <c r="I86" s="144" t="s">
        <v>106</v>
      </c>
      <c r="J86" s="143" t="s">
        <v>95</v>
      </c>
      <c r="K86" s="145" t="s">
        <v>107</v>
      </c>
      <c r="L86" s="141"/>
      <c r="M86" s="67" t="s">
        <v>108</v>
      </c>
      <c r="N86" s="68" t="s">
        <v>44</v>
      </c>
      <c r="O86" s="68" t="s">
        <v>109</v>
      </c>
      <c r="P86" s="68" t="s">
        <v>110</v>
      </c>
      <c r="Q86" s="68" t="s">
        <v>111</v>
      </c>
      <c r="R86" s="68" t="s">
        <v>112</v>
      </c>
      <c r="S86" s="68" t="s">
        <v>113</v>
      </c>
      <c r="T86" s="69" t="s">
        <v>114</v>
      </c>
    </row>
    <row r="87" spans="2:63" s="1" customFormat="1" ht="29.25" customHeight="1">
      <c r="B87" s="34"/>
      <c r="C87" s="71" t="s">
        <v>96</v>
      </c>
      <c r="I87" s="138"/>
      <c r="J87" s="146">
        <f>BK87</f>
        <v>0</v>
      </c>
      <c r="L87" s="34"/>
      <c r="M87" s="70"/>
      <c r="N87" s="61"/>
      <c r="O87" s="61"/>
      <c r="P87" s="147">
        <f>P88+P331</f>
        <v>0</v>
      </c>
      <c r="Q87" s="61"/>
      <c r="R87" s="147">
        <f>R88+R331</f>
        <v>333.16114908</v>
      </c>
      <c r="S87" s="61"/>
      <c r="T87" s="148">
        <f>T88+T331</f>
        <v>240.18</v>
      </c>
      <c r="AT87" s="17" t="s">
        <v>73</v>
      </c>
      <c r="AU87" s="17" t="s">
        <v>97</v>
      </c>
      <c r="BK87" s="149">
        <f>BK88+BK331</f>
        <v>0</v>
      </c>
    </row>
    <row r="88" spans="2:63" s="10" customFormat="1" ht="36.75" customHeight="1">
      <c r="B88" s="150"/>
      <c r="D88" s="151" t="s">
        <v>73</v>
      </c>
      <c r="E88" s="152" t="s">
        <v>161</v>
      </c>
      <c r="F88" s="152" t="s">
        <v>162</v>
      </c>
      <c r="I88" s="153"/>
      <c r="J88" s="154">
        <f>BK88</f>
        <v>0</v>
      </c>
      <c r="L88" s="150"/>
      <c r="M88" s="155"/>
      <c r="N88" s="156"/>
      <c r="O88" s="156"/>
      <c r="P88" s="157">
        <f>P89+P162+P211+P261+P270+P282+P302+P328</f>
        <v>0</v>
      </c>
      <c r="Q88" s="156"/>
      <c r="R88" s="157">
        <f>R89+R162+R211+R261+R270+R282+R302+R328</f>
        <v>331.84759744999997</v>
      </c>
      <c r="S88" s="156"/>
      <c r="T88" s="158">
        <f>T89+T162+T211+T261+T270+T282+T302+T328</f>
        <v>240.18</v>
      </c>
      <c r="AR88" s="151" t="s">
        <v>22</v>
      </c>
      <c r="AT88" s="159" t="s">
        <v>73</v>
      </c>
      <c r="AU88" s="159" t="s">
        <v>74</v>
      </c>
      <c r="AY88" s="151" t="s">
        <v>118</v>
      </c>
      <c r="BK88" s="160">
        <f>BK89+BK162+BK211+BK261+BK270+BK282+BK302+BK328</f>
        <v>0</v>
      </c>
    </row>
    <row r="89" spans="2:63" s="10" customFormat="1" ht="19.5" customHeight="1">
      <c r="B89" s="150"/>
      <c r="D89" s="161" t="s">
        <v>73</v>
      </c>
      <c r="E89" s="162" t="s">
        <v>22</v>
      </c>
      <c r="F89" s="162" t="s">
        <v>254</v>
      </c>
      <c r="I89" s="153"/>
      <c r="J89" s="163">
        <f>BK89</f>
        <v>0</v>
      </c>
      <c r="L89" s="150"/>
      <c r="M89" s="155"/>
      <c r="N89" s="156"/>
      <c r="O89" s="156"/>
      <c r="P89" s="157">
        <f>SUM(P90:P161)</f>
        <v>0</v>
      </c>
      <c r="Q89" s="156"/>
      <c r="R89" s="157">
        <f>SUM(R90:R161)</f>
        <v>0</v>
      </c>
      <c r="S89" s="156"/>
      <c r="T89" s="158">
        <f>SUM(T90:T161)</f>
        <v>0</v>
      </c>
      <c r="AR89" s="151" t="s">
        <v>22</v>
      </c>
      <c r="AT89" s="159" t="s">
        <v>73</v>
      </c>
      <c r="AU89" s="159" t="s">
        <v>22</v>
      </c>
      <c r="AY89" s="151" t="s">
        <v>118</v>
      </c>
      <c r="BK89" s="160">
        <f>SUM(BK90:BK161)</f>
        <v>0</v>
      </c>
    </row>
    <row r="90" spans="2:65" s="1" customFormat="1" ht="22.5" customHeight="1">
      <c r="B90" s="164"/>
      <c r="C90" s="165" t="s">
        <v>22</v>
      </c>
      <c r="D90" s="165" t="s">
        <v>121</v>
      </c>
      <c r="E90" s="166" t="s">
        <v>255</v>
      </c>
      <c r="F90" s="167" t="s">
        <v>256</v>
      </c>
      <c r="G90" s="168" t="s">
        <v>257</v>
      </c>
      <c r="H90" s="169">
        <v>20.114</v>
      </c>
      <c r="I90" s="170"/>
      <c r="J90" s="171">
        <f>ROUND(I90*H90,2)</f>
        <v>0</v>
      </c>
      <c r="K90" s="167" t="s">
        <v>125</v>
      </c>
      <c r="L90" s="34"/>
      <c r="M90" s="172" t="s">
        <v>20</v>
      </c>
      <c r="N90" s="173" t="s">
        <v>45</v>
      </c>
      <c r="O90" s="35"/>
      <c r="P90" s="174">
        <f>O90*H90</f>
        <v>0</v>
      </c>
      <c r="Q90" s="174">
        <v>0</v>
      </c>
      <c r="R90" s="174">
        <f>Q90*H90</f>
        <v>0</v>
      </c>
      <c r="S90" s="174">
        <v>0</v>
      </c>
      <c r="T90" s="175">
        <f>S90*H90</f>
        <v>0</v>
      </c>
      <c r="AR90" s="17" t="s">
        <v>146</v>
      </c>
      <c r="AT90" s="17" t="s">
        <v>121</v>
      </c>
      <c r="AU90" s="17" t="s">
        <v>82</v>
      </c>
      <c r="AY90" s="17" t="s">
        <v>118</v>
      </c>
      <c r="BE90" s="176">
        <f>IF(N90="základní",J90,0)</f>
        <v>0</v>
      </c>
      <c r="BF90" s="176">
        <f>IF(N90="snížená",J90,0)</f>
        <v>0</v>
      </c>
      <c r="BG90" s="176">
        <f>IF(N90="zákl. přenesená",J90,0)</f>
        <v>0</v>
      </c>
      <c r="BH90" s="176">
        <f>IF(N90="sníž. přenesená",J90,0)</f>
        <v>0</v>
      </c>
      <c r="BI90" s="176">
        <f>IF(N90="nulová",J90,0)</f>
        <v>0</v>
      </c>
      <c r="BJ90" s="17" t="s">
        <v>22</v>
      </c>
      <c r="BK90" s="176">
        <f>ROUND(I90*H90,2)</f>
        <v>0</v>
      </c>
      <c r="BL90" s="17" t="s">
        <v>146</v>
      </c>
      <c r="BM90" s="17" t="s">
        <v>258</v>
      </c>
    </row>
    <row r="91" spans="2:47" s="1" customFormat="1" ht="27">
      <c r="B91" s="34"/>
      <c r="D91" s="177" t="s">
        <v>128</v>
      </c>
      <c r="F91" s="178" t="s">
        <v>259</v>
      </c>
      <c r="I91" s="138"/>
      <c r="L91" s="34"/>
      <c r="M91" s="63"/>
      <c r="N91" s="35"/>
      <c r="O91" s="35"/>
      <c r="P91" s="35"/>
      <c r="Q91" s="35"/>
      <c r="R91" s="35"/>
      <c r="S91" s="35"/>
      <c r="T91" s="64"/>
      <c r="AT91" s="17" t="s">
        <v>128</v>
      </c>
      <c r="AU91" s="17" t="s">
        <v>82</v>
      </c>
    </row>
    <row r="92" spans="2:47" s="1" customFormat="1" ht="175.5">
      <c r="B92" s="34"/>
      <c r="D92" s="177" t="s">
        <v>170</v>
      </c>
      <c r="F92" s="213" t="s">
        <v>260</v>
      </c>
      <c r="I92" s="138"/>
      <c r="L92" s="34"/>
      <c r="M92" s="63"/>
      <c r="N92" s="35"/>
      <c r="O92" s="35"/>
      <c r="P92" s="35"/>
      <c r="Q92" s="35"/>
      <c r="R92" s="35"/>
      <c r="S92" s="35"/>
      <c r="T92" s="64"/>
      <c r="AT92" s="17" t="s">
        <v>170</v>
      </c>
      <c r="AU92" s="17" t="s">
        <v>82</v>
      </c>
    </row>
    <row r="93" spans="2:51" s="11" customFormat="1" ht="13.5">
      <c r="B93" s="179"/>
      <c r="D93" s="180" t="s">
        <v>130</v>
      </c>
      <c r="E93" s="181" t="s">
        <v>20</v>
      </c>
      <c r="F93" s="182" t="s">
        <v>261</v>
      </c>
      <c r="H93" s="183">
        <v>20.114</v>
      </c>
      <c r="I93" s="184"/>
      <c r="L93" s="179"/>
      <c r="M93" s="185"/>
      <c r="N93" s="186"/>
      <c r="O93" s="186"/>
      <c r="P93" s="186"/>
      <c r="Q93" s="186"/>
      <c r="R93" s="186"/>
      <c r="S93" s="186"/>
      <c r="T93" s="187"/>
      <c r="AT93" s="188" t="s">
        <v>130</v>
      </c>
      <c r="AU93" s="188" t="s">
        <v>82</v>
      </c>
      <c r="AV93" s="11" t="s">
        <v>82</v>
      </c>
      <c r="AW93" s="11" t="s">
        <v>35</v>
      </c>
      <c r="AX93" s="11" t="s">
        <v>22</v>
      </c>
      <c r="AY93" s="188" t="s">
        <v>118</v>
      </c>
    </row>
    <row r="94" spans="2:65" s="1" customFormat="1" ht="22.5" customHeight="1">
      <c r="B94" s="164"/>
      <c r="C94" s="165" t="s">
        <v>82</v>
      </c>
      <c r="D94" s="165" t="s">
        <v>121</v>
      </c>
      <c r="E94" s="166" t="s">
        <v>262</v>
      </c>
      <c r="F94" s="167" t="s">
        <v>263</v>
      </c>
      <c r="G94" s="168" t="s">
        <v>257</v>
      </c>
      <c r="H94" s="169">
        <v>63.996</v>
      </c>
      <c r="I94" s="170"/>
      <c r="J94" s="171">
        <f>ROUND(I94*H94,2)</f>
        <v>0</v>
      </c>
      <c r="K94" s="167" t="s">
        <v>125</v>
      </c>
      <c r="L94" s="34"/>
      <c r="M94" s="172" t="s">
        <v>20</v>
      </c>
      <c r="N94" s="173" t="s">
        <v>45</v>
      </c>
      <c r="O94" s="35"/>
      <c r="P94" s="174">
        <f>O94*H94</f>
        <v>0</v>
      </c>
      <c r="Q94" s="174">
        <v>0</v>
      </c>
      <c r="R94" s="174">
        <f>Q94*H94</f>
        <v>0</v>
      </c>
      <c r="S94" s="174">
        <v>0</v>
      </c>
      <c r="T94" s="175">
        <f>S94*H94</f>
        <v>0</v>
      </c>
      <c r="AR94" s="17" t="s">
        <v>146</v>
      </c>
      <c r="AT94" s="17" t="s">
        <v>121</v>
      </c>
      <c r="AU94" s="17" t="s">
        <v>82</v>
      </c>
      <c r="AY94" s="17" t="s">
        <v>118</v>
      </c>
      <c r="BE94" s="176">
        <f>IF(N94="základní",J94,0)</f>
        <v>0</v>
      </c>
      <c r="BF94" s="176">
        <f>IF(N94="snížená",J94,0)</f>
        <v>0</v>
      </c>
      <c r="BG94" s="176">
        <f>IF(N94="zákl. přenesená",J94,0)</f>
        <v>0</v>
      </c>
      <c r="BH94" s="176">
        <f>IF(N94="sníž. přenesená",J94,0)</f>
        <v>0</v>
      </c>
      <c r="BI94" s="176">
        <f>IF(N94="nulová",J94,0)</f>
        <v>0</v>
      </c>
      <c r="BJ94" s="17" t="s">
        <v>22</v>
      </c>
      <c r="BK94" s="176">
        <f>ROUND(I94*H94,2)</f>
        <v>0</v>
      </c>
      <c r="BL94" s="17" t="s">
        <v>146</v>
      </c>
      <c r="BM94" s="17" t="s">
        <v>264</v>
      </c>
    </row>
    <row r="95" spans="2:47" s="1" customFormat="1" ht="27">
      <c r="B95" s="34"/>
      <c r="D95" s="177" t="s">
        <v>128</v>
      </c>
      <c r="F95" s="178" t="s">
        <v>265</v>
      </c>
      <c r="I95" s="138"/>
      <c r="L95" s="34"/>
      <c r="M95" s="63"/>
      <c r="N95" s="35"/>
      <c r="O95" s="35"/>
      <c r="P95" s="35"/>
      <c r="Q95" s="35"/>
      <c r="R95" s="35"/>
      <c r="S95" s="35"/>
      <c r="T95" s="64"/>
      <c r="AT95" s="17" t="s">
        <v>128</v>
      </c>
      <c r="AU95" s="17" t="s">
        <v>82</v>
      </c>
    </row>
    <row r="96" spans="2:47" s="1" customFormat="1" ht="175.5">
      <c r="B96" s="34"/>
      <c r="D96" s="177" t="s">
        <v>170</v>
      </c>
      <c r="F96" s="213" t="s">
        <v>266</v>
      </c>
      <c r="I96" s="138"/>
      <c r="L96" s="34"/>
      <c r="M96" s="63"/>
      <c r="N96" s="35"/>
      <c r="O96" s="35"/>
      <c r="P96" s="35"/>
      <c r="Q96" s="35"/>
      <c r="R96" s="35"/>
      <c r="S96" s="35"/>
      <c r="T96" s="64"/>
      <c r="AT96" s="17" t="s">
        <v>170</v>
      </c>
      <c r="AU96" s="17" t="s">
        <v>82</v>
      </c>
    </row>
    <row r="97" spans="2:51" s="11" customFormat="1" ht="13.5">
      <c r="B97" s="179"/>
      <c r="D97" s="177" t="s">
        <v>130</v>
      </c>
      <c r="E97" s="188" t="s">
        <v>20</v>
      </c>
      <c r="F97" s="197" t="s">
        <v>267</v>
      </c>
      <c r="H97" s="198">
        <v>24.827</v>
      </c>
      <c r="I97" s="184"/>
      <c r="L97" s="179"/>
      <c r="M97" s="185"/>
      <c r="N97" s="186"/>
      <c r="O97" s="186"/>
      <c r="P97" s="186"/>
      <c r="Q97" s="186"/>
      <c r="R97" s="186"/>
      <c r="S97" s="186"/>
      <c r="T97" s="187"/>
      <c r="AT97" s="188" t="s">
        <v>130</v>
      </c>
      <c r="AU97" s="188" t="s">
        <v>82</v>
      </c>
      <c r="AV97" s="11" t="s">
        <v>82</v>
      </c>
      <c r="AW97" s="11" t="s">
        <v>35</v>
      </c>
      <c r="AX97" s="11" t="s">
        <v>74</v>
      </c>
      <c r="AY97" s="188" t="s">
        <v>118</v>
      </c>
    </row>
    <row r="98" spans="2:51" s="11" customFormat="1" ht="13.5">
      <c r="B98" s="179"/>
      <c r="D98" s="177" t="s">
        <v>130</v>
      </c>
      <c r="E98" s="188" t="s">
        <v>20</v>
      </c>
      <c r="F98" s="197" t="s">
        <v>268</v>
      </c>
      <c r="H98" s="198">
        <v>13.873</v>
      </c>
      <c r="I98" s="184"/>
      <c r="L98" s="179"/>
      <c r="M98" s="185"/>
      <c r="N98" s="186"/>
      <c r="O98" s="186"/>
      <c r="P98" s="186"/>
      <c r="Q98" s="186"/>
      <c r="R98" s="186"/>
      <c r="S98" s="186"/>
      <c r="T98" s="187"/>
      <c r="AT98" s="188" t="s">
        <v>130</v>
      </c>
      <c r="AU98" s="188" t="s">
        <v>82</v>
      </c>
      <c r="AV98" s="11" t="s">
        <v>82</v>
      </c>
      <c r="AW98" s="11" t="s">
        <v>35</v>
      </c>
      <c r="AX98" s="11" t="s">
        <v>74</v>
      </c>
      <c r="AY98" s="188" t="s">
        <v>118</v>
      </c>
    </row>
    <row r="99" spans="2:51" s="11" customFormat="1" ht="13.5">
      <c r="B99" s="179"/>
      <c r="D99" s="177" t="s">
        <v>130</v>
      </c>
      <c r="E99" s="188" t="s">
        <v>20</v>
      </c>
      <c r="F99" s="197" t="s">
        <v>269</v>
      </c>
      <c r="H99" s="198">
        <v>12.367</v>
      </c>
      <c r="I99" s="184"/>
      <c r="L99" s="179"/>
      <c r="M99" s="185"/>
      <c r="N99" s="186"/>
      <c r="O99" s="186"/>
      <c r="P99" s="186"/>
      <c r="Q99" s="186"/>
      <c r="R99" s="186"/>
      <c r="S99" s="186"/>
      <c r="T99" s="187"/>
      <c r="AT99" s="188" t="s">
        <v>130</v>
      </c>
      <c r="AU99" s="188" t="s">
        <v>82</v>
      </c>
      <c r="AV99" s="11" t="s">
        <v>82</v>
      </c>
      <c r="AW99" s="11" t="s">
        <v>35</v>
      </c>
      <c r="AX99" s="11" t="s">
        <v>74</v>
      </c>
      <c r="AY99" s="188" t="s">
        <v>118</v>
      </c>
    </row>
    <row r="100" spans="2:51" s="11" customFormat="1" ht="13.5">
      <c r="B100" s="179"/>
      <c r="D100" s="177" t="s">
        <v>130</v>
      </c>
      <c r="E100" s="188" t="s">
        <v>20</v>
      </c>
      <c r="F100" s="197" t="s">
        <v>270</v>
      </c>
      <c r="H100" s="198">
        <v>12.929</v>
      </c>
      <c r="I100" s="184"/>
      <c r="L100" s="179"/>
      <c r="M100" s="185"/>
      <c r="N100" s="186"/>
      <c r="O100" s="186"/>
      <c r="P100" s="186"/>
      <c r="Q100" s="186"/>
      <c r="R100" s="186"/>
      <c r="S100" s="186"/>
      <c r="T100" s="187"/>
      <c r="AT100" s="188" t="s">
        <v>130</v>
      </c>
      <c r="AU100" s="188" t="s">
        <v>82</v>
      </c>
      <c r="AV100" s="11" t="s">
        <v>82</v>
      </c>
      <c r="AW100" s="11" t="s">
        <v>35</v>
      </c>
      <c r="AX100" s="11" t="s">
        <v>74</v>
      </c>
      <c r="AY100" s="188" t="s">
        <v>118</v>
      </c>
    </row>
    <row r="101" spans="2:51" s="13" customFormat="1" ht="13.5">
      <c r="B101" s="199"/>
      <c r="D101" s="180" t="s">
        <v>130</v>
      </c>
      <c r="E101" s="200" t="s">
        <v>20</v>
      </c>
      <c r="F101" s="201" t="s">
        <v>145</v>
      </c>
      <c r="H101" s="202">
        <v>63.996</v>
      </c>
      <c r="I101" s="203"/>
      <c r="L101" s="199"/>
      <c r="M101" s="204"/>
      <c r="N101" s="205"/>
      <c r="O101" s="205"/>
      <c r="P101" s="205"/>
      <c r="Q101" s="205"/>
      <c r="R101" s="205"/>
      <c r="S101" s="205"/>
      <c r="T101" s="206"/>
      <c r="AT101" s="207" t="s">
        <v>130</v>
      </c>
      <c r="AU101" s="207" t="s">
        <v>82</v>
      </c>
      <c r="AV101" s="13" t="s">
        <v>146</v>
      </c>
      <c r="AW101" s="13" t="s">
        <v>35</v>
      </c>
      <c r="AX101" s="13" t="s">
        <v>22</v>
      </c>
      <c r="AY101" s="207" t="s">
        <v>118</v>
      </c>
    </row>
    <row r="102" spans="2:65" s="1" customFormat="1" ht="22.5" customHeight="1">
      <c r="B102" s="164"/>
      <c r="C102" s="165" t="s">
        <v>137</v>
      </c>
      <c r="D102" s="165" t="s">
        <v>121</v>
      </c>
      <c r="E102" s="166" t="s">
        <v>271</v>
      </c>
      <c r="F102" s="167" t="s">
        <v>272</v>
      </c>
      <c r="G102" s="168" t="s">
        <v>257</v>
      </c>
      <c r="H102" s="169">
        <v>31.998</v>
      </c>
      <c r="I102" s="170"/>
      <c r="J102" s="171">
        <f>ROUND(I102*H102,2)</f>
        <v>0</v>
      </c>
      <c r="K102" s="167" t="s">
        <v>125</v>
      </c>
      <c r="L102" s="34"/>
      <c r="M102" s="172" t="s">
        <v>20</v>
      </c>
      <c r="N102" s="173" t="s">
        <v>45</v>
      </c>
      <c r="O102" s="35"/>
      <c r="P102" s="174">
        <f>O102*H102</f>
        <v>0</v>
      </c>
      <c r="Q102" s="174">
        <v>0</v>
      </c>
      <c r="R102" s="174">
        <f>Q102*H102</f>
        <v>0</v>
      </c>
      <c r="S102" s="174">
        <v>0</v>
      </c>
      <c r="T102" s="175">
        <f>S102*H102</f>
        <v>0</v>
      </c>
      <c r="AR102" s="17" t="s">
        <v>146</v>
      </c>
      <c r="AT102" s="17" t="s">
        <v>121</v>
      </c>
      <c r="AU102" s="17" t="s">
        <v>82</v>
      </c>
      <c r="AY102" s="17" t="s">
        <v>118</v>
      </c>
      <c r="BE102" s="176">
        <f>IF(N102="základní",J102,0)</f>
        <v>0</v>
      </c>
      <c r="BF102" s="176">
        <f>IF(N102="snížená",J102,0)</f>
        <v>0</v>
      </c>
      <c r="BG102" s="176">
        <f>IF(N102="zákl. přenesená",J102,0)</f>
        <v>0</v>
      </c>
      <c r="BH102" s="176">
        <f>IF(N102="sníž. přenesená",J102,0)</f>
        <v>0</v>
      </c>
      <c r="BI102" s="176">
        <f>IF(N102="nulová",J102,0)</f>
        <v>0</v>
      </c>
      <c r="BJ102" s="17" t="s">
        <v>22</v>
      </c>
      <c r="BK102" s="176">
        <f>ROUND(I102*H102,2)</f>
        <v>0</v>
      </c>
      <c r="BL102" s="17" t="s">
        <v>146</v>
      </c>
      <c r="BM102" s="17" t="s">
        <v>273</v>
      </c>
    </row>
    <row r="103" spans="2:47" s="1" customFormat="1" ht="27">
      <c r="B103" s="34"/>
      <c r="D103" s="177" t="s">
        <v>128</v>
      </c>
      <c r="F103" s="178" t="s">
        <v>274</v>
      </c>
      <c r="I103" s="138"/>
      <c r="L103" s="34"/>
      <c r="M103" s="63"/>
      <c r="N103" s="35"/>
      <c r="O103" s="35"/>
      <c r="P103" s="35"/>
      <c r="Q103" s="35"/>
      <c r="R103" s="35"/>
      <c r="S103" s="35"/>
      <c r="T103" s="64"/>
      <c r="AT103" s="17" t="s">
        <v>128</v>
      </c>
      <c r="AU103" s="17" t="s">
        <v>82</v>
      </c>
    </row>
    <row r="104" spans="2:47" s="1" customFormat="1" ht="175.5">
      <c r="B104" s="34"/>
      <c r="D104" s="177" t="s">
        <v>170</v>
      </c>
      <c r="F104" s="213" t="s">
        <v>266</v>
      </c>
      <c r="I104" s="138"/>
      <c r="L104" s="34"/>
      <c r="M104" s="63"/>
      <c r="N104" s="35"/>
      <c r="O104" s="35"/>
      <c r="P104" s="35"/>
      <c r="Q104" s="35"/>
      <c r="R104" s="35"/>
      <c r="S104" s="35"/>
      <c r="T104" s="64"/>
      <c r="AT104" s="17" t="s">
        <v>170</v>
      </c>
      <c r="AU104" s="17" t="s">
        <v>82</v>
      </c>
    </row>
    <row r="105" spans="2:51" s="11" customFormat="1" ht="13.5">
      <c r="B105" s="179"/>
      <c r="D105" s="180" t="s">
        <v>130</v>
      </c>
      <c r="F105" s="182" t="s">
        <v>275</v>
      </c>
      <c r="H105" s="183">
        <v>31.998</v>
      </c>
      <c r="I105" s="184"/>
      <c r="L105" s="179"/>
      <c r="M105" s="185"/>
      <c r="N105" s="186"/>
      <c r="O105" s="186"/>
      <c r="P105" s="186"/>
      <c r="Q105" s="186"/>
      <c r="R105" s="186"/>
      <c r="S105" s="186"/>
      <c r="T105" s="187"/>
      <c r="AT105" s="188" t="s">
        <v>130</v>
      </c>
      <c r="AU105" s="188" t="s">
        <v>82</v>
      </c>
      <c r="AV105" s="11" t="s">
        <v>82</v>
      </c>
      <c r="AW105" s="11" t="s">
        <v>4</v>
      </c>
      <c r="AX105" s="11" t="s">
        <v>22</v>
      </c>
      <c r="AY105" s="188" t="s">
        <v>118</v>
      </c>
    </row>
    <row r="106" spans="2:65" s="1" customFormat="1" ht="22.5" customHeight="1">
      <c r="B106" s="164"/>
      <c r="C106" s="165" t="s">
        <v>146</v>
      </c>
      <c r="D106" s="165" t="s">
        <v>121</v>
      </c>
      <c r="E106" s="166" t="s">
        <v>276</v>
      </c>
      <c r="F106" s="167" t="s">
        <v>277</v>
      </c>
      <c r="G106" s="168" t="s">
        <v>257</v>
      </c>
      <c r="H106" s="169">
        <v>76.424</v>
      </c>
      <c r="I106" s="170"/>
      <c r="J106" s="171">
        <f>ROUND(I106*H106,2)</f>
        <v>0</v>
      </c>
      <c r="K106" s="167" t="s">
        <v>125</v>
      </c>
      <c r="L106" s="34"/>
      <c r="M106" s="172" t="s">
        <v>20</v>
      </c>
      <c r="N106" s="173" t="s">
        <v>45</v>
      </c>
      <c r="O106" s="35"/>
      <c r="P106" s="174">
        <f>O106*H106</f>
        <v>0</v>
      </c>
      <c r="Q106" s="174">
        <v>0</v>
      </c>
      <c r="R106" s="174">
        <f>Q106*H106</f>
        <v>0</v>
      </c>
      <c r="S106" s="174">
        <v>0</v>
      </c>
      <c r="T106" s="175">
        <f>S106*H106</f>
        <v>0</v>
      </c>
      <c r="AR106" s="17" t="s">
        <v>146</v>
      </c>
      <c r="AT106" s="17" t="s">
        <v>121</v>
      </c>
      <c r="AU106" s="17" t="s">
        <v>82</v>
      </c>
      <c r="AY106" s="17" t="s">
        <v>118</v>
      </c>
      <c r="BE106" s="176">
        <f>IF(N106="základní",J106,0)</f>
        <v>0</v>
      </c>
      <c r="BF106" s="176">
        <f>IF(N106="snížená",J106,0)</f>
        <v>0</v>
      </c>
      <c r="BG106" s="176">
        <f>IF(N106="zákl. přenesená",J106,0)</f>
        <v>0</v>
      </c>
      <c r="BH106" s="176">
        <f>IF(N106="sníž. přenesená",J106,0)</f>
        <v>0</v>
      </c>
      <c r="BI106" s="176">
        <f>IF(N106="nulová",J106,0)</f>
        <v>0</v>
      </c>
      <c r="BJ106" s="17" t="s">
        <v>22</v>
      </c>
      <c r="BK106" s="176">
        <f>ROUND(I106*H106,2)</f>
        <v>0</v>
      </c>
      <c r="BL106" s="17" t="s">
        <v>146</v>
      </c>
      <c r="BM106" s="17" t="s">
        <v>278</v>
      </c>
    </row>
    <row r="107" spans="2:47" s="1" customFormat="1" ht="27">
      <c r="B107" s="34"/>
      <c r="D107" s="177" t="s">
        <v>128</v>
      </c>
      <c r="F107" s="178" t="s">
        <v>279</v>
      </c>
      <c r="I107" s="138"/>
      <c r="L107" s="34"/>
      <c r="M107" s="63"/>
      <c r="N107" s="35"/>
      <c r="O107" s="35"/>
      <c r="P107" s="35"/>
      <c r="Q107" s="35"/>
      <c r="R107" s="35"/>
      <c r="S107" s="35"/>
      <c r="T107" s="64"/>
      <c r="AT107" s="17" t="s">
        <v>128</v>
      </c>
      <c r="AU107" s="17" t="s">
        <v>82</v>
      </c>
    </row>
    <row r="108" spans="2:47" s="1" customFormat="1" ht="94.5">
      <c r="B108" s="34"/>
      <c r="D108" s="177" t="s">
        <v>170</v>
      </c>
      <c r="F108" s="213" t="s">
        <v>280</v>
      </c>
      <c r="I108" s="138"/>
      <c r="L108" s="34"/>
      <c r="M108" s="63"/>
      <c r="N108" s="35"/>
      <c r="O108" s="35"/>
      <c r="P108" s="35"/>
      <c r="Q108" s="35"/>
      <c r="R108" s="35"/>
      <c r="S108" s="35"/>
      <c r="T108" s="64"/>
      <c r="AT108" s="17" t="s">
        <v>170</v>
      </c>
      <c r="AU108" s="17" t="s">
        <v>82</v>
      </c>
    </row>
    <row r="109" spans="2:51" s="11" customFormat="1" ht="13.5">
      <c r="B109" s="179"/>
      <c r="D109" s="180" t="s">
        <v>130</v>
      </c>
      <c r="E109" s="181" t="s">
        <v>20</v>
      </c>
      <c r="F109" s="182" t="s">
        <v>281</v>
      </c>
      <c r="H109" s="183">
        <v>76.424</v>
      </c>
      <c r="I109" s="184"/>
      <c r="L109" s="179"/>
      <c r="M109" s="185"/>
      <c r="N109" s="186"/>
      <c r="O109" s="186"/>
      <c r="P109" s="186"/>
      <c r="Q109" s="186"/>
      <c r="R109" s="186"/>
      <c r="S109" s="186"/>
      <c r="T109" s="187"/>
      <c r="AT109" s="188" t="s">
        <v>130</v>
      </c>
      <c r="AU109" s="188" t="s">
        <v>82</v>
      </c>
      <c r="AV109" s="11" t="s">
        <v>82</v>
      </c>
      <c r="AW109" s="11" t="s">
        <v>35</v>
      </c>
      <c r="AX109" s="11" t="s">
        <v>22</v>
      </c>
      <c r="AY109" s="188" t="s">
        <v>118</v>
      </c>
    </row>
    <row r="110" spans="2:65" s="1" customFormat="1" ht="22.5" customHeight="1">
      <c r="B110" s="164"/>
      <c r="C110" s="165" t="s">
        <v>117</v>
      </c>
      <c r="D110" s="165" t="s">
        <v>121</v>
      </c>
      <c r="E110" s="166" t="s">
        <v>282</v>
      </c>
      <c r="F110" s="167" t="s">
        <v>283</v>
      </c>
      <c r="G110" s="168" t="s">
        <v>257</v>
      </c>
      <c r="H110" s="169">
        <v>38.212</v>
      </c>
      <c r="I110" s="170"/>
      <c r="J110" s="171">
        <f>ROUND(I110*H110,2)</f>
        <v>0</v>
      </c>
      <c r="K110" s="167" t="s">
        <v>125</v>
      </c>
      <c r="L110" s="34"/>
      <c r="M110" s="172" t="s">
        <v>20</v>
      </c>
      <c r="N110" s="173" t="s">
        <v>45</v>
      </c>
      <c r="O110" s="35"/>
      <c r="P110" s="174">
        <f>O110*H110</f>
        <v>0</v>
      </c>
      <c r="Q110" s="174">
        <v>0</v>
      </c>
      <c r="R110" s="174">
        <f>Q110*H110</f>
        <v>0</v>
      </c>
      <c r="S110" s="174">
        <v>0</v>
      </c>
      <c r="T110" s="175">
        <f>S110*H110</f>
        <v>0</v>
      </c>
      <c r="AR110" s="17" t="s">
        <v>146</v>
      </c>
      <c r="AT110" s="17" t="s">
        <v>121</v>
      </c>
      <c r="AU110" s="17" t="s">
        <v>82</v>
      </c>
      <c r="AY110" s="17" t="s">
        <v>118</v>
      </c>
      <c r="BE110" s="176">
        <f>IF(N110="základní",J110,0)</f>
        <v>0</v>
      </c>
      <c r="BF110" s="176">
        <f>IF(N110="snížená",J110,0)</f>
        <v>0</v>
      </c>
      <c r="BG110" s="176">
        <f>IF(N110="zákl. přenesená",J110,0)</f>
        <v>0</v>
      </c>
      <c r="BH110" s="176">
        <f>IF(N110="sníž. přenesená",J110,0)</f>
        <v>0</v>
      </c>
      <c r="BI110" s="176">
        <f>IF(N110="nulová",J110,0)</f>
        <v>0</v>
      </c>
      <c r="BJ110" s="17" t="s">
        <v>22</v>
      </c>
      <c r="BK110" s="176">
        <f>ROUND(I110*H110,2)</f>
        <v>0</v>
      </c>
      <c r="BL110" s="17" t="s">
        <v>146</v>
      </c>
      <c r="BM110" s="17" t="s">
        <v>284</v>
      </c>
    </row>
    <row r="111" spans="2:47" s="1" customFormat="1" ht="27">
      <c r="B111" s="34"/>
      <c r="D111" s="177" t="s">
        <v>128</v>
      </c>
      <c r="F111" s="178" t="s">
        <v>285</v>
      </c>
      <c r="I111" s="138"/>
      <c r="L111" s="34"/>
      <c r="M111" s="63"/>
      <c r="N111" s="35"/>
      <c r="O111" s="35"/>
      <c r="P111" s="35"/>
      <c r="Q111" s="35"/>
      <c r="R111" s="35"/>
      <c r="S111" s="35"/>
      <c r="T111" s="64"/>
      <c r="AT111" s="17" t="s">
        <v>128</v>
      </c>
      <c r="AU111" s="17" t="s">
        <v>82</v>
      </c>
    </row>
    <row r="112" spans="2:47" s="1" customFormat="1" ht="94.5">
      <c r="B112" s="34"/>
      <c r="D112" s="177" t="s">
        <v>170</v>
      </c>
      <c r="F112" s="213" t="s">
        <v>280</v>
      </c>
      <c r="I112" s="138"/>
      <c r="L112" s="34"/>
      <c r="M112" s="63"/>
      <c r="N112" s="35"/>
      <c r="O112" s="35"/>
      <c r="P112" s="35"/>
      <c r="Q112" s="35"/>
      <c r="R112" s="35"/>
      <c r="S112" s="35"/>
      <c r="T112" s="64"/>
      <c r="AT112" s="17" t="s">
        <v>170</v>
      </c>
      <c r="AU112" s="17" t="s">
        <v>82</v>
      </c>
    </row>
    <row r="113" spans="2:51" s="11" customFormat="1" ht="13.5">
      <c r="B113" s="179"/>
      <c r="D113" s="180" t="s">
        <v>130</v>
      </c>
      <c r="F113" s="182" t="s">
        <v>286</v>
      </c>
      <c r="H113" s="183">
        <v>38.212</v>
      </c>
      <c r="I113" s="184"/>
      <c r="L113" s="179"/>
      <c r="M113" s="185"/>
      <c r="N113" s="186"/>
      <c r="O113" s="186"/>
      <c r="P113" s="186"/>
      <c r="Q113" s="186"/>
      <c r="R113" s="186"/>
      <c r="S113" s="186"/>
      <c r="T113" s="187"/>
      <c r="AT113" s="188" t="s">
        <v>130</v>
      </c>
      <c r="AU113" s="188" t="s">
        <v>82</v>
      </c>
      <c r="AV113" s="11" t="s">
        <v>82</v>
      </c>
      <c r="AW113" s="11" t="s">
        <v>4</v>
      </c>
      <c r="AX113" s="11" t="s">
        <v>22</v>
      </c>
      <c r="AY113" s="188" t="s">
        <v>118</v>
      </c>
    </row>
    <row r="114" spans="2:65" s="1" customFormat="1" ht="22.5" customHeight="1">
      <c r="B114" s="164"/>
      <c r="C114" s="165" t="s">
        <v>194</v>
      </c>
      <c r="D114" s="165" t="s">
        <v>121</v>
      </c>
      <c r="E114" s="166" t="s">
        <v>287</v>
      </c>
      <c r="F114" s="167" t="s">
        <v>288</v>
      </c>
      <c r="G114" s="168" t="s">
        <v>257</v>
      </c>
      <c r="H114" s="169">
        <v>140.42</v>
      </c>
      <c r="I114" s="170"/>
      <c r="J114" s="171">
        <f>ROUND(I114*H114,2)</f>
        <v>0</v>
      </c>
      <c r="K114" s="167" t="s">
        <v>125</v>
      </c>
      <c r="L114" s="34"/>
      <c r="M114" s="172" t="s">
        <v>20</v>
      </c>
      <c r="N114" s="173" t="s">
        <v>45</v>
      </c>
      <c r="O114" s="35"/>
      <c r="P114" s="174">
        <f>O114*H114</f>
        <v>0</v>
      </c>
      <c r="Q114" s="174">
        <v>0</v>
      </c>
      <c r="R114" s="174">
        <f>Q114*H114</f>
        <v>0</v>
      </c>
      <c r="S114" s="174">
        <v>0</v>
      </c>
      <c r="T114" s="175">
        <f>S114*H114</f>
        <v>0</v>
      </c>
      <c r="AR114" s="17" t="s">
        <v>146</v>
      </c>
      <c r="AT114" s="17" t="s">
        <v>121</v>
      </c>
      <c r="AU114" s="17" t="s">
        <v>82</v>
      </c>
      <c r="AY114" s="17" t="s">
        <v>118</v>
      </c>
      <c r="BE114" s="176">
        <f>IF(N114="základní",J114,0)</f>
        <v>0</v>
      </c>
      <c r="BF114" s="176">
        <f>IF(N114="snížená",J114,0)</f>
        <v>0</v>
      </c>
      <c r="BG114" s="176">
        <f>IF(N114="zákl. přenesená",J114,0)</f>
        <v>0</v>
      </c>
      <c r="BH114" s="176">
        <f>IF(N114="sníž. přenesená",J114,0)</f>
        <v>0</v>
      </c>
      <c r="BI114" s="176">
        <f>IF(N114="nulová",J114,0)</f>
        <v>0</v>
      </c>
      <c r="BJ114" s="17" t="s">
        <v>22</v>
      </c>
      <c r="BK114" s="176">
        <f>ROUND(I114*H114,2)</f>
        <v>0</v>
      </c>
      <c r="BL114" s="17" t="s">
        <v>146</v>
      </c>
      <c r="BM114" s="17" t="s">
        <v>289</v>
      </c>
    </row>
    <row r="115" spans="2:47" s="1" customFormat="1" ht="40.5">
      <c r="B115" s="34"/>
      <c r="D115" s="177" t="s">
        <v>128</v>
      </c>
      <c r="F115" s="178" t="s">
        <v>290</v>
      </c>
      <c r="I115" s="138"/>
      <c r="L115" s="34"/>
      <c r="M115" s="63"/>
      <c r="N115" s="35"/>
      <c r="O115" s="35"/>
      <c r="P115" s="35"/>
      <c r="Q115" s="35"/>
      <c r="R115" s="35"/>
      <c r="S115" s="35"/>
      <c r="T115" s="64"/>
      <c r="AT115" s="17" t="s">
        <v>128</v>
      </c>
      <c r="AU115" s="17" t="s">
        <v>82</v>
      </c>
    </row>
    <row r="116" spans="2:47" s="1" customFormat="1" ht="94.5">
      <c r="B116" s="34"/>
      <c r="D116" s="177" t="s">
        <v>170</v>
      </c>
      <c r="F116" s="213" t="s">
        <v>291</v>
      </c>
      <c r="I116" s="138"/>
      <c r="L116" s="34"/>
      <c r="M116" s="63"/>
      <c r="N116" s="35"/>
      <c r="O116" s="35"/>
      <c r="P116" s="35"/>
      <c r="Q116" s="35"/>
      <c r="R116" s="35"/>
      <c r="S116" s="35"/>
      <c r="T116" s="64"/>
      <c r="AT116" s="17" t="s">
        <v>170</v>
      </c>
      <c r="AU116" s="17" t="s">
        <v>82</v>
      </c>
    </row>
    <row r="117" spans="2:51" s="11" customFormat="1" ht="13.5">
      <c r="B117" s="179"/>
      <c r="D117" s="177" t="s">
        <v>130</v>
      </c>
      <c r="E117" s="188" t="s">
        <v>20</v>
      </c>
      <c r="F117" s="197" t="s">
        <v>292</v>
      </c>
      <c r="H117" s="198">
        <v>63.996</v>
      </c>
      <c r="I117" s="184"/>
      <c r="L117" s="179"/>
      <c r="M117" s="185"/>
      <c r="N117" s="186"/>
      <c r="O117" s="186"/>
      <c r="P117" s="186"/>
      <c r="Q117" s="186"/>
      <c r="R117" s="186"/>
      <c r="S117" s="186"/>
      <c r="T117" s="187"/>
      <c r="AT117" s="188" t="s">
        <v>130</v>
      </c>
      <c r="AU117" s="188" t="s">
        <v>82</v>
      </c>
      <c r="AV117" s="11" t="s">
        <v>82</v>
      </c>
      <c r="AW117" s="11" t="s">
        <v>35</v>
      </c>
      <c r="AX117" s="11" t="s">
        <v>74</v>
      </c>
      <c r="AY117" s="188" t="s">
        <v>118</v>
      </c>
    </row>
    <row r="118" spans="2:51" s="11" customFormat="1" ht="13.5">
      <c r="B118" s="179"/>
      <c r="D118" s="177" t="s">
        <v>130</v>
      </c>
      <c r="E118" s="188" t="s">
        <v>20</v>
      </c>
      <c r="F118" s="197" t="s">
        <v>293</v>
      </c>
      <c r="H118" s="198">
        <v>76.424</v>
      </c>
      <c r="I118" s="184"/>
      <c r="L118" s="179"/>
      <c r="M118" s="185"/>
      <c r="N118" s="186"/>
      <c r="O118" s="186"/>
      <c r="P118" s="186"/>
      <c r="Q118" s="186"/>
      <c r="R118" s="186"/>
      <c r="S118" s="186"/>
      <c r="T118" s="187"/>
      <c r="AT118" s="188" t="s">
        <v>130</v>
      </c>
      <c r="AU118" s="188" t="s">
        <v>82</v>
      </c>
      <c r="AV118" s="11" t="s">
        <v>82</v>
      </c>
      <c r="AW118" s="11" t="s">
        <v>35</v>
      </c>
      <c r="AX118" s="11" t="s">
        <v>74</v>
      </c>
      <c r="AY118" s="188" t="s">
        <v>118</v>
      </c>
    </row>
    <row r="119" spans="2:51" s="13" customFormat="1" ht="13.5">
      <c r="B119" s="199"/>
      <c r="D119" s="180" t="s">
        <v>130</v>
      </c>
      <c r="E119" s="200" t="s">
        <v>20</v>
      </c>
      <c r="F119" s="201" t="s">
        <v>145</v>
      </c>
      <c r="H119" s="202">
        <v>140.42</v>
      </c>
      <c r="I119" s="203"/>
      <c r="L119" s="199"/>
      <c r="M119" s="204"/>
      <c r="N119" s="205"/>
      <c r="O119" s="205"/>
      <c r="P119" s="205"/>
      <c r="Q119" s="205"/>
      <c r="R119" s="205"/>
      <c r="S119" s="205"/>
      <c r="T119" s="206"/>
      <c r="AT119" s="207" t="s">
        <v>130</v>
      </c>
      <c r="AU119" s="207" t="s">
        <v>82</v>
      </c>
      <c r="AV119" s="13" t="s">
        <v>146</v>
      </c>
      <c r="AW119" s="13" t="s">
        <v>35</v>
      </c>
      <c r="AX119" s="13" t="s">
        <v>22</v>
      </c>
      <c r="AY119" s="207" t="s">
        <v>118</v>
      </c>
    </row>
    <row r="120" spans="2:65" s="1" customFormat="1" ht="22.5" customHeight="1">
      <c r="B120" s="164"/>
      <c r="C120" s="165" t="s">
        <v>200</v>
      </c>
      <c r="D120" s="165" t="s">
        <v>121</v>
      </c>
      <c r="E120" s="166" t="s">
        <v>294</v>
      </c>
      <c r="F120" s="167" t="s">
        <v>295</v>
      </c>
      <c r="G120" s="168" t="s">
        <v>257</v>
      </c>
      <c r="H120" s="169">
        <v>5.891</v>
      </c>
      <c r="I120" s="170"/>
      <c r="J120" s="171">
        <f>ROUND(I120*H120,2)</f>
        <v>0</v>
      </c>
      <c r="K120" s="167" t="s">
        <v>125</v>
      </c>
      <c r="L120" s="34"/>
      <c r="M120" s="172" t="s">
        <v>20</v>
      </c>
      <c r="N120" s="173" t="s">
        <v>45</v>
      </c>
      <c r="O120" s="35"/>
      <c r="P120" s="174">
        <f>O120*H120</f>
        <v>0</v>
      </c>
      <c r="Q120" s="174">
        <v>0</v>
      </c>
      <c r="R120" s="174">
        <f>Q120*H120</f>
        <v>0</v>
      </c>
      <c r="S120" s="174">
        <v>0</v>
      </c>
      <c r="T120" s="175">
        <f>S120*H120</f>
        <v>0</v>
      </c>
      <c r="AR120" s="17" t="s">
        <v>146</v>
      </c>
      <c r="AT120" s="17" t="s">
        <v>121</v>
      </c>
      <c r="AU120" s="17" t="s">
        <v>82</v>
      </c>
      <c r="AY120" s="17" t="s">
        <v>118</v>
      </c>
      <c r="BE120" s="176">
        <f>IF(N120="základní",J120,0)</f>
        <v>0</v>
      </c>
      <c r="BF120" s="176">
        <f>IF(N120="snížená",J120,0)</f>
        <v>0</v>
      </c>
      <c r="BG120" s="176">
        <f>IF(N120="zákl. přenesená",J120,0)</f>
        <v>0</v>
      </c>
      <c r="BH120" s="176">
        <f>IF(N120="sníž. přenesená",J120,0)</f>
        <v>0</v>
      </c>
      <c r="BI120" s="176">
        <f>IF(N120="nulová",J120,0)</f>
        <v>0</v>
      </c>
      <c r="BJ120" s="17" t="s">
        <v>22</v>
      </c>
      <c r="BK120" s="176">
        <f>ROUND(I120*H120,2)</f>
        <v>0</v>
      </c>
      <c r="BL120" s="17" t="s">
        <v>146</v>
      </c>
      <c r="BM120" s="17" t="s">
        <v>296</v>
      </c>
    </row>
    <row r="121" spans="2:47" s="1" customFormat="1" ht="40.5">
      <c r="B121" s="34"/>
      <c r="D121" s="177" t="s">
        <v>128</v>
      </c>
      <c r="F121" s="178" t="s">
        <v>297</v>
      </c>
      <c r="I121" s="138"/>
      <c r="L121" s="34"/>
      <c r="M121" s="63"/>
      <c r="N121" s="35"/>
      <c r="O121" s="35"/>
      <c r="P121" s="35"/>
      <c r="Q121" s="35"/>
      <c r="R121" s="35"/>
      <c r="S121" s="35"/>
      <c r="T121" s="64"/>
      <c r="AT121" s="17" t="s">
        <v>128</v>
      </c>
      <c r="AU121" s="17" t="s">
        <v>82</v>
      </c>
    </row>
    <row r="122" spans="2:47" s="1" customFormat="1" ht="175.5">
      <c r="B122" s="34"/>
      <c r="D122" s="177" t="s">
        <v>170</v>
      </c>
      <c r="F122" s="213" t="s">
        <v>298</v>
      </c>
      <c r="I122" s="138"/>
      <c r="L122" s="34"/>
      <c r="M122" s="63"/>
      <c r="N122" s="35"/>
      <c r="O122" s="35"/>
      <c r="P122" s="35"/>
      <c r="Q122" s="35"/>
      <c r="R122" s="35"/>
      <c r="S122" s="35"/>
      <c r="T122" s="64"/>
      <c r="AT122" s="17" t="s">
        <v>170</v>
      </c>
      <c r="AU122" s="17" t="s">
        <v>82</v>
      </c>
    </row>
    <row r="123" spans="2:51" s="11" customFormat="1" ht="13.5">
      <c r="B123" s="179"/>
      <c r="D123" s="180" t="s">
        <v>130</v>
      </c>
      <c r="E123" s="181" t="s">
        <v>20</v>
      </c>
      <c r="F123" s="182" t="s">
        <v>299</v>
      </c>
      <c r="H123" s="183">
        <v>5.891</v>
      </c>
      <c r="I123" s="184"/>
      <c r="L123" s="179"/>
      <c r="M123" s="185"/>
      <c r="N123" s="186"/>
      <c r="O123" s="186"/>
      <c r="P123" s="186"/>
      <c r="Q123" s="186"/>
      <c r="R123" s="186"/>
      <c r="S123" s="186"/>
      <c r="T123" s="187"/>
      <c r="AT123" s="188" t="s">
        <v>130</v>
      </c>
      <c r="AU123" s="188" t="s">
        <v>82</v>
      </c>
      <c r="AV123" s="11" t="s">
        <v>82</v>
      </c>
      <c r="AW123" s="11" t="s">
        <v>35</v>
      </c>
      <c r="AX123" s="11" t="s">
        <v>22</v>
      </c>
      <c r="AY123" s="188" t="s">
        <v>118</v>
      </c>
    </row>
    <row r="124" spans="2:65" s="1" customFormat="1" ht="22.5" customHeight="1">
      <c r="B124" s="164"/>
      <c r="C124" s="165" t="s">
        <v>206</v>
      </c>
      <c r="D124" s="165" t="s">
        <v>121</v>
      </c>
      <c r="E124" s="166" t="s">
        <v>300</v>
      </c>
      <c r="F124" s="167" t="s">
        <v>301</v>
      </c>
      <c r="G124" s="168" t="s">
        <v>257</v>
      </c>
      <c r="H124" s="169">
        <v>134.529</v>
      </c>
      <c r="I124" s="170"/>
      <c r="J124" s="171">
        <f>ROUND(I124*H124,2)</f>
        <v>0</v>
      </c>
      <c r="K124" s="167" t="s">
        <v>125</v>
      </c>
      <c r="L124" s="34"/>
      <c r="M124" s="172" t="s">
        <v>20</v>
      </c>
      <c r="N124" s="173" t="s">
        <v>45</v>
      </c>
      <c r="O124" s="35"/>
      <c r="P124" s="174">
        <f>O124*H124</f>
        <v>0</v>
      </c>
      <c r="Q124" s="174">
        <v>0</v>
      </c>
      <c r="R124" s="174">
        <f>Q124*H124</f>
        <v>0</v>
      </c>
      <c r="S124" s="174">
        <v>0</v>
      </c>
      <c r="T124" s="175">
        <f>S124*H124</f>
        <v>0</v>
      </c>
      <c r="AR124" s="17" t="s">
        <v>146</v>
      </c>
      <c r="AT124" s="17" t="s">
        <v>121</v>
      </c>
      <c r="AU124" s="17" t="s">
        <v>82</v>
      </c>
      <c r="AY124" s="17" t="s">
        <v>118</v>
      </c>
      <c r="BE124" s="176">
        <f>IF(N124="základní",J124,0)</f>
        <v>0</v>
      </c>
      <c r="BF124" s="176">
        <f>IF(N124="snížená",J124,0)</f>
        <v>0</v>
      </c>
      <c r="BG124" s="176">
        <f>IF(N124="zákl. přenesená",J124,0)</f>
        <v>0</v>
      </c>
      <c r="BH124" s="176">
        <f>IF(N124="sníž. přenesená",J124,0)</f>
        <v>0</v>
      </c>
      <c r="BI124" s="176">
        <f>IF(N124="nulová",J124,0)</f>
        <v>0</v>
      </c>
      <c r="BJ124" s="17" t="s">
        <v>22</v>
      </c>
      <c r="BK124" s="176">
        <f>ROUND(I124*H124,2)</f>
        <v>0</v>
      </c>
      <c r="BL124" s="17" t="s">
        <v>146</v>
      </c>
      <c r="BM124" s="17" t="s">
        <v>302</v>
      </c>
    </row>
    <row r="125" spans="2:47" s="1" customFormat="1" ht="40.5">
      <c r="B125" s="34"/>
      <c r="D125" s="177" t="s">
        <v>128</v>
      </c>
      <c r="F125" s="178" t="s">
        <v>303</v>
      </c>
      <c r="I125" s="138"/>
      <c r="L125" s="34"/>
      <c r="M125" s="63"/>
      <c r="N125" s="35"/>
      <c r="O125" s="35"/>
      <c r="P125" s="35"/>
      <c r="Q125" s="35"/>
      <c r="R125" s="35"/>
      <c r="S125" s="35"/>
      <c r="T125" s="64"/>
      <c r="AT125" s="17" t="s">
        <v>128</v>
      </c>
      <c r="AU125" s="17" t="s">
        <v>82</v>
      </c>
    </row>
    <row r="126" spans="2:47" s="1" customFormat="1" ht="175.5">
      <c r="B126" s="34"/>
      <c r="D126" s="177" t="s">
        <v>170</v>
      </c>
      <c r="F126" s="213" t="s">
        <v>298</v>
      </c>
      <c r="I126" s="138"/>
      <c r="L126" s="34"/>
      <c r="M126" s="63"/>
      <c r="N126" s="35"/>
      <c r="O126" s="35"/>
      <c r="P126" s="35"/>
      <c r="Q126" s="35"/>
      <c r="R126" s="35"/>
      <c r="S126" s="35"/>
      <c r="T126" s="64"/>
      <c r="AT126" s="17" t="s">
        <v>170</v>
      </c>
      <c r="AU126" s="17" t="s">
        <v>82</v>
      </c>
    </row>
    <row r="127" spans="2:51" s="11" customFormat="1" ht="13.5">
      <c r="B127" s="179"/>
      <c r="D127" s="177" t="s">
        <v>130</v>
      </c>
      <c r="E127" s="188" t="s">
        <v>20</v>
      </c>
      <c r="F127" s="197" t="s">
        <v>292</v>
      </c>
      <c r="H127" s="198">
        <v>63.996</v>
      </c>
      <c r="I127" s="184"/>
      <c r="L127" s="179"/>
      <c r="M127" s="185"/>
      <c r="N127" s="186"/>
      <c r="O127" s="186"/>
      <c r="P127" s="186"/>
      <c r="Q127" s="186"/>
      <c r="R127" s="186"/>
      <c r="S127" s="186"/>
      <c r="T127" s="187"/>
      <c r="AT127" s="188" t="s">
        <v>130</v>
      </c>
      <c r="AU127" s="188" t="s">
        <v>82</v>
      </c>
      <c r="AV127" s="11" t="s">
        <v>82</v>
      </c>
      <c r="AW127" s="11" t="s">
        <v>35</v>
      </c>
      <c r="AX127" s="11" t="s">
        <v>74</v>
      </c>
      <c r="AY127" s="188" t="s">
        <v>118</v>
      </c>
    </row>
    <row r="128" spans="2:51" s="11" customFormat="1" ht="13.5">
      <c r="B128" s="179"/>
      <c r="D128" s="177" t="s">
        <v>130</v>
      </c>
      <c r="E128" s="188" t="s">
        <v>20</v>
      </c>
      <c r="F128" s="197" t="s">
        <v>293</v>
      </c>
      <c r="H128" s="198">
        <v>76.424</v>
      </c>
      <c r="I128" s="184"/>
      <c r="L128" s="179"/>
      <c r="M128" s="185"/>
      <c r="N128" s="186"/>
      <c r="O128" s="186"/>
      <c r="P128" s="186"/>
      <c r="Q128" s="186"/>
      <c r="R128" s="186"/>
      <c r="S128" s="186"/>
      <c r="T128" s="187"/>
      <c r="AT128" s="188" t="s">
        <v>130</v>
      </c>
      <c r="AU128" s="188" t="s">
        <v>82</v>
      </c>
      <c r="AV128" s="11" t="s">
        <v>82</v>
      </c>
      <c r="AW128" s="11" t="s">
        <v>35</v>
      </c>
      <c r="AX128" s="11" t="s">
        <v>74</v>
      </c>
      <c r="AY128" s="188" t="s">
        <v>118</v>
      </c>
    </row>
    <row r="129" spans="2:51" s="11" customFormat="1" ht="13.5">
      <c r="B129" s="179"/>
      <c r="D129" s="177" t="s">
        <v>130</v>
      </c>
      <c r="E129" s="188" t="s">
        <v>20</v>
      </c>
      <c r="F129" s="197" t="s">
        <v>304</v>
      </c>
      <c r="H129" s="198">
        <v>-5.891</v>
      </c>
      <c r="I129" s="184"/>
      <c r="L129" s="179"/>
      <c r="M129" s="185"/>
      <c r="N129" s="186"/>
      <c r="O129" s="186"/>
      <c r="P129" s="186"/>
      <c r="Q129" s="186"/>
      <c r="R129" s="186"/>
      <c r="S129" s="186"/>
      <c r="T129" s="187"/>
      <c r="AT129" s="188" t="s">
        <v>130</v>
      </c>
      <c r="AU129" s="188" t="s">
        <v>82</v>
      </c>
      <c r="AV129" s="11" t="s">
        <v>82</v>
      </c>
      <c r="AW129" s="11" t="s">
        <v>35</v>
      </c>
      <c r="AX129" s="11" t="s">
        <v>74</v>
      </c>
      <c r="AY129" s="188" t="s">
        <v>118</v>
      </c>
    </row>
    <row r="130" spans="2:51" s="13" customFormat="1" ht="13.5">
      <c r="B130" s="199"/>
      <c r="D130" s="180" t="s">
        <v>130</v>
      </c>
      <c r="E130" s="200" t="s">
        <v>20</v>
      </c>
      <c r="F130" s="201" t="s">
        <v>145</v>
      </c>
      <c r="H130" s="202">
        <v>134.529</v>
      </c>
      <c r="I130" s="203"/>
      <c r="L130" s="199"/>
      <c r="M130" s="204"/>
      <c r="N130" s="205"/>
      <c r="O130" s="205"/>
      <c r="P130" s="205"/>
      <c r="Q130" s="205"/>
      <c r="R130" s="205"/>
      <c r="S130" s="205"/>
      <c r="T130" s="206"/>
      <c r="AT130" s="207" t="s">
        <v>130</v>
      </c>
      <c r="AU130" s="207" t="s">
        <v>82</v>
      </c>
      <c r="AV130" s="13" t="s">
        <v>146</v>
      </c>
      <c r="AW130" s="13" t="s">
        <v>35</v>
      </c>
      <c r="AX130" s="13" t="s">
        <v>22</v>
      </c>
      <c r="AY130" s="207" t="s">
        <v>118</v>
      </c>
    </row>
    <row r="131" spans="2:65" s="1" customFormat="1" ht="22.5" customHeight="1">
      <c r="B131" s="164"/>
      <c r="C131" s="165" t="s">
        <v>163</v>
      </c>
      <c r="D131" s="165" t="s">
        <v>121</v>
      </c>
      <c r="E131" s="166" t="s">
        <v>305</v>
      </c>
      <c r="F131" s="167" t="s">
        <v>306</v>
      </c>
      <c r="G131" s="168" t="s">
        <v>257</v>
      </c>
      <c r="H131" s="169">
        <v>140.42</v>
      </c>
      <c r="I131" s="170"/>
      <c r="J131" s="171">
        <f>ROUND(I131*H131,2)</f>
        <v>0</v>
      </c>
      <c r="K131" s="167" t="s">
        <v>125</v>
      </c>
      <c r="L131" s="34"/>
      <c r="M131" s="172" t="s">
        <v>20</v>
      </c>
      <c r="N131" s="173" t="s">
        <v>45</v>
      </c>
      <c r="O131" s="35"/>
      <c r="P131" s="174">
        <f>O131*H131</f>
        <v>0</v>
      </c>
      <c r="Q131" s="174">
        <v>0</v>
      </c>
      <c r="R131" s="174">
        <f>Q131*H131</f>
        <v>0</v>
      </c>
      <c r="S131" s="174">
        <v>0</v>
      </c>
      <c r="T131" s="175">
        <f>S131*H131</f>
        <v>0</v>
      </c>
      <c r="AR131" s="17" t="s">
        <v>146</v>
      </c>
      <c r="AT131" s="17" t="s">
        <v>121</v>
      </c>
      <c r="AU131" s="17" t="s">
        <v>82</v>
      </c>
      <c r="AY131" s="17" t="s">
        <v>118</v>
      </c>
      <c r="BE131" s="176">
        <f>IF(N131="základní",J131,0)</f>
        <v>0</v>
      </c>
      <c r="BF131" s="176">
        <f>IF(N131="snížená",J131,0)</f>
        <v>0</v>
      </c>
      <c r="BG131" s="176">
        <f>IF(N131="zákl. přenesená",J131,0)</f>
        <v>0</v>
      </c>
      <c r="BH131" s="176">
        <f>IF(N131="sníž. přenesená",J131,0)</f>
        <v>0</v>
      </c>
      <c r="BI131" s="176">
        <f>IF(N131="nulová",J131,0)</f>
        <v>0</v>
      </c>
      <c r="BJ131" s="17" t="s">
        <v>22</v>
      </c>
      <c r="BK131" s="176">
        <f>ROUND(I131*H131,2)</f>
        <v>0</v>
      </c>
      <c r="BL131" s="17" t="s">
        <v>146</v>
      </c>
      <c r="BM131" s="17" t="s">
        <v>307</v>
      </c>
    </row>
    <row r="132" spans="2:47" s="1" customFormat="1" ht="27">
      <c r="B132" s="34"/>
      <c r="D132" s="177" t="s">
        <v>128</v>
      </c>
      <c r="F132" s="178" t="s">
        <v>308</v>
      </c>
      <c r="I132" s="138"/>
      <c r="L132" s="34"/>
      <c r="M132" s="63"/>
      <c r="N132" s="35"/>
      <c r="O132" s="35"/>
      <c r="P132" s="35"/>
      <c r="Q132" s="35"/>
      <c r="R132" s="35"/>
      <c r="S132" s="35"/>
      <c r="T132" s="64"/>
      <c r="AT132" s="17" t="s">
        <v>128</v>
      </c>
      <c r="AU132" s="17" t="s">
        <v>82</v>
      </c>
    </row>
    <row r="133" spans="2:47" s="1" customFormat="1" ht="148.5">
      <c r="B133" s="34"/>
      <c r="D133" s="177" t="s">
        <v>170</v>
      </c>
      <c r="F133" s="213" t="s">
        <v>309</v>
      </c>
      <c r="I133" s="138"/>
      <c r="L133" s="34"/>
      <c r="M133" s="63"/>
      <c r="N133" s="35"/>
      <c r="O133" s="35"/>
      <c r="P133" s="35"/>
      <c r="Q133" s="35"/>
      <c r="R133" s="35"/>
      <c r="S133" s="35"/>
      <c r="T133" s="64"/>
      <c r="AT133" s="17" t="s">
        <v>170</v>
      </c>
      <c r="AU133" s="17" t="s">
        <v>82</v>
      </c>
    </row>
    <row r="134" spans="2:51" s="11" customFormat="1" ht="13.5">
      <c r="B134" s="179"/>
      <c r="D134" s="177" t="s">
        <v>130</v>
      </c>
      <c r="E134" s="188" t="s">
        <v>20</v>
      </c>
      <c r="F134" s="197" t="s">
        <v>292</v>
      </c>
      <c r="H134" s="198">
        <v>63.996</v>
      </c>
      <c r="I134" s="184"/>
      <c r="L134" s="179"/>
      <c r="M134" s="185"/>
      <c r="N134" s="186"/>
      <c r="O134" s="186"/>
      <c r="P134" s="186"/>
      <c r="Q134" s="186"/>
      <c r="R134" s="186"/>
      <c r="S134" s="186"/>
      <c r="T134" s="187"/>
      <c r="AT134" s="188" t="s">
        <v>130</v>
      </c>
      <c r="AU134" s="188" t="s">
        <v>82</v>
      </c>
      <c r="AV134" s="11" t="s">
        <v>82</v>
      </c>
      <c r="AW134" s="11" t="s">
        <v>35</v>
      </c>
      <c r="AX134" s="11" t="s">
        <v>74</v>
      </c>
      <c r="AY134" s="188" t="s">
        <v>118</v>
      </c>
    </row>
    <row r="135" spans="2:51" s="11" customFormat="1" ht="13.5">
      <c r="B135" s="179"/>
      <c r="D135" s="177" t="s">
        <v>130</v>
      </c>
      <c r="E135" s="188" t="s">
        <v>20</v>
      </c>
      <c r="F135" s="197" t="s">
        <v>293</v>
      </c>
      <c r="H135" s="198">
        <v>76.424</v>
      </c>
      <c r="I135" s="184"/>
      <c r="L135" s="179"/>
      <c r="M135" s="185"/>
      <c r="N135" s="186"/>
      <c r="O135" s="186"/>
      <c r="P135" s="186"/>
      <c r="Q135" s="186"/>
      <c r="R135" s="186"/>
      <c r="S135" s="186"/>
      <c r="T135" s="187"/>
      <c r="AT135" s="188" t="s">
        <v>130</v>
      </c>
      <c r="AU135" s="188" t="s">
        <v>82</v>
      </c>
      <c r="AV135" s="11" t="s">
        <v>82</v>
      </c>
      <c r="AW135" s="11" t="s">
        <v>35</v>
      </c>
      <c r="AX135" s="11" t="s">
        <v>74</v>
      </c>
      <c r="AY135" s="188" t="s">
        <v>118</v>
      </c>
    </row>
    <row r="136" spans="2:51" s="13" customFormat="1" ht="13.5">
      <c r="B136" s="199"/>
      <c r="D136" s="180" t="s">
        <v>130</v>
      </c>
      <c r="E136" s="200" t="s">
        <v>20</v>
      </c>
      <c r="F136" s="201" t="s">
        <v>145</v>
      </c>
      <c r="H136" s="202">
        <v>140.42</v>
      </c>
      <c r="I136" s="203"/>
      <c r="L136" s="199"/>
      <c r="M136" s="204"/>
      <c r="N136" s="205"/>
      <c r="O136" s="205"/>
      <c r="P136" s="205"/>
      <c r="Q136" s="205"/>
      <c r="R136" s="205"/>
      <c r="S136" s="205"/>
      <c r="T136" s="206"/>
      <c r="AT136" s="207" t="s">
        <v>130</v>
      </c>
      <c r="AU136" s="207" t="s">
        <v>82</v>
      </c>
      <c r="AV136" s="13" t="s">
        <v>146</v>
      </c>
      <c r="AW136" s="13" t="s">
        <v>35</v>
      </c>
      <c r="AX136" s="13" t="s">
        <v>22</v>
      </c>
      <c r="AY136" s="207" t="s">
        <v>118</v>
      </c>
    </row>
    <row r="137" spans="2:65" s="1" customFormat="1" ht="22.5" customHeight="1">
      <c r="B137" s="164"/>
      <c r="C137" s="165" t="s">
        <v>27</v>
      </c>
      <c r="D137" s="165" t="s">
        <v>121</v>
      </c>
      <c r="E137" s="166" t="s">
        <v>310</v>
      </c>
      <c r="F137" s="167" t="s">
        <v>311</v>
      </c>
      <c r="G137" s="168" t="s">
        <v>257</v>
      </c>
      <c r="H137" s="169">
        <v>134.526</v>
      </c>
      <c r="I137" s="170"/>
      <c r="J137" s="171">
        <f>ROUND(I137*H137,2)</f>
        <v>0</v>
      </c>
      <c r="K137" s="167" t="s">
        <v>125</v>
      </c>
      <c r="L137" s="34"/>
      <c r="M137" s="172" t="s">
        <v>20</v>
      </c>
      <c r="N137" s="173" t="s">
        <v>45</v>
      </c>
      <c r="O137" s="35"/>
      <c r="P137" s="174">
        <f>O137*H137</f>
        <v>0</v>
      </c>
      <c r="Q137" s="174">
        <v>0</v>
      </c>
      <c r="R137" s="174">
        <f>Q137*H137</f>
        <v>0</v>
      </c>
      <c r="S137" s="174">
        <v>0</v>
      </c>
      <c r="T137" s="175">
        <f>S137*H137</f>
        <v>0</v>
      </c>
      <c r="AR137" s="17" t="s">
        <v>146</v>
      </c>
      <c r="AT137" s="17" t="s">
        <v>121</v>
      </c>
      <c r="AU137" s="17" t="s">
        <v>82</v>
      </c>
      <c r="AY137" s="17" t="s">
        <v>118</v>
      </c>
      <c r="BE137" s="176">
        <f>IF(N137="základní",J137,0)</f>
        <v>0</v>
      </c>
      <c r="BF137" s="176">
        <f>IF(N137="snížená",J137,0)</f>
        <v>0</v>
      </c>
      <c r="BG137" s="176">
        <f>IF(N137="zákl. přenesená",J137,0)</f>
        <v>0</v>
      </c>
      <c r="BH137" s="176">
        <f>IF(N137="sníž. přenesená",J137,0)</f>
        <v>0</v>
      </c>
      <c r="BI137" s="176">
        <f>IF(N137="nulová",J137,0)</f>
        <v>0</v>
      </c>
      <c r="BJ137" s="17" t="s">
        <v>22</v>
      </c>
      <c r="BK137" s="176">
        <f>ROUND(I137*H137,2)</f>
        <v>0</v>
      </c>
      <c r="BL137" s="17" t="s">
        <v>146</v>
      </c>
      <c r="BM137" s="17" t="s">
        <v>312</v>
      </c>
    </row>
    <row r="138" spans="2:47" s="1" customFormat="1" ht="13.5">
      <c r="B138" s="34"/>
      <c r="D138" s="177" t="s">
        <v>128</v>
      </c>
      <c r="F138" s="178" t="s">
        <v>311</v>
      </c>
      <c r="I138" s="138"/>
      <c r="L138" s="34"/>
      <c r="M138" s="63"/>
      <c r="N138" s="35"/>
      <c r="O138" s="35"/>
      <c r="P138" s="35"/>
      <c r="Q138" s="35"/>
      <c r="R138" s="35"/>
      <c r="S138" s="35"/>
      <c r="T138" s="64"/>
      <c r="AT138" s="17" t="s">
        <v>128</v>
      </c>
      <c r="AU138" s="17" t="s">
        <v>82</v>
      </c>
    </row>
    <row r="139" spans="2:47" s="1" customFormat="1" ht="175.5">
      <c r="B139" s="34"/>
      <c r="D139" s="177" t="s">
        <v>170</v>
      </c>
      <c r="F139" s="213" t="s">
        <v>313</v>
      </c>
      <c r="I139" s="138"/>
      <c r="L139" s="34"/>
      <c r="M139" s="63"/>
      <c r="N139" s="35"/>
      <c r="O139" s="35"/>
      <c r="P139" s="35"/>
      <c r="Q139" s="35"/>
      <c r="R139" s="35"/>
      <c r="S139" s="35"/>
      <c r="T139" s="64"/>
      <c r="AT139" s="17" t="s">
        <v>170</v>
      </c>
      <c r="AU139" s="17" t="s">
        <v>82</v>
      </c>
    </row>
    <row r="140" spans="2:51" s="11" customFormat="1" ht="13.5">
      <c r="B140" s="179"/>
      <c r="D140" s="177" t="s">
        <v>130</v>
      </c>
      <c r="E140" s="188" t="s">
        <v>20</v>
      </c>
      <c r="F140" s="197" t="s">
        <v>314</v>
      </c>
      <c r="H140" s="198">
        <v>63.993</v>
      </c>
      <c r="I140" s="184"/>
      <c r="L140" s="179"/>
      <c r="M140" s="185"/>
      <c r="N140" s="186"/>
      <c r="O140" s="186"/>
      <c r="P140" s="186"/>
      <c r="Q140" s="186"/>
      <c r="R140" s="186"/>
      <c r="S140" s="186"/>
      <c r="T140" s="187"/>
      <c r="AT140" s="188" t="s">
        <v>130</v>
      </c>
      <c r="AU140" s="188" t="s">
        <v>82</v>
      </c>
      <c r="AV140" s="11" t="s">
        <v>82</v>
      </c>
      <c r="AW140" s="11" t="s">
        <v>35</v>
      </c>
      <c r="AX140" s="11" t="s">
        <v>74</v>
      </c>
      <c r="AY140" s="188" t="s">
        <v>118</v>
      </c>
    </row>
    <row r="141" spans="2:51" s="11" customFormat="1" ht="13.5">
      <c r="B141" s="179"/>
      <c r="D141" s="177" t="s">
        <v>130</v>
      </c>
      <c r="E141" s="188" t="s">
        <v>20</v>
      </c>
      <c r="F141" s="197" t="s">
        <v>293</v>
      </c>
      <c r="H141" s="198">
        <v>76.424</v>
      </c>
      <c r="I141" s="184"/>
      <c r="L141" s="179"/>
      <c r="M141" s="185"/>
      <c r="N141" s="186"/>
      <c r="O141" s="186"/>
      <c r="P141" s="186"/>
      <c r="Q141" s="186"/>
      <c r="R141" s="186"/>
      <c r="S141" s="186"/>
      <c r="T141" s="187"/>
      <c r="AT141" s="188" t="s">
        <v>130</v>
      </c>
      <c r="AU141" s="188" t="s">
        <v>82</v>
      </c>
      <c r="AV141" s="11" t="s">
        <v>82</v>
      </c>
      <c r="AW141" s="11" t="s">
        <v>35</v>
      </c>
      <c r="AX141" s="11" t="s">
        <v>74</v>
      </c>
      <c r="AY141" s="188" t="s">
        <v>118</v>
      </c>
    </row>
    <row r="142" spans="2:51" s="11" customFormat="1" ht="13.5">
      <c r="B142" s="179"/>
      <c r="D142" s="177" t="s">
        <v>130</v>
      </c>
      <c r="E142" s="188" t="s">
        <v>20</v>
      </c>
      <c r="F142" s="197" t="s">
        <v>304</v>
      </c>
      <c r="H142" s="198">
        <v>-5.891</v>
      </c>
      <c r="I142" s="184"/>
      <c r="L142" s="179"/>
      <c r="M142" s="185"/>
      <c r="N142" s="186"/>
      <c r="O142" s="186"/>
      <c r="P142" s="186"/>
      <c r="Q142" s="186"/>
      <c r="R142" s="186"/>
      <c r="S142" s="186"/>
      <c r="T142" s="187"/>
      <c r="AT142" s="188" t="s">
        <v>130</v>
      </c>
      <c r="AU142" s="188" t="s">
        <v>82</v>
      </c>
      <c r="AV142" s="11" t="s">
        <v>82</v>
      </c>
      <c r="AW142" s="11" t="s">
        <v>35</v>
      </c>
      <c r="AX142" s="11" t="s">
        <v>74</v>
      </c>
      <c r="AY142" s="188" t="s">
        <v>118</v>
      </c>
    </row>
    <row r="143" spans="2:51" s="13" customFormat="1" ht="13.5">
      <c r="B143" s="199"/>
      <c r="D143" s="180" t="s">
        <v>130</v>
      </c>
      <c r="E143" s="200" t="s">
        <v>20</v>
      </c>
      <c r="F143" s="201" t="s">
        <v>145</v>
      </c>
      <c r="H143" s="202">
        <v>134.526</v>
      </c>
      <c r="I143" s="203"/>
      <c r="L143" s="199"/>
      <c r="M143" s="204"/>
      <c r="N143" s="205"/>
      <c r="O143" s="205"/>
      <c r="P143" s="205"/>
      <c r="Q143" s="205"/>
      <c r="R143" s="205"/>
      <c r="S143" s="205"/>
      <c r="T143" s="206"/>
      <c r="AT143" s="207" t="s">
        <v>130</v>
      </c>
      <c r="AU143" s="207" t="s">
        <v>82</v>
      </c>
      <c r="AV143" s="13" t="s">
        <v>146</v>
      </c>
      <c r="AW143" s="13" t="s">
        <v>35</v>
      </c>
      <c r="AX143" s="13" t="s">
        <v>22</v>
      </c>
      <c r="AY143" s="207" t="s">
        <v>118</v>
      </c>
    </row>
    <row r="144" spans="2:65" s="1" customFormat="1" ht="22.5" customHeight="1">
      <c r="B144" s="164"/>
      <c r="C144" s="165" t="s">
        <v>222</v>
      </c>
      <c r="D144" s="165" t="s">
        <v>121</v>
      </c>
      <c r="E144" s="166" t="s">
        <v>315</v>
      </c>
      <c r="F144" s="167" t="s">
        <v>316</v>
      </c>
      <c r="G144" s="168" t="s">
        <v>317</v>
      </c>
      <c r="H144" s="169">
        <v>242.152</v>
      </c>
      <c r="I144" s="170"/>
      <c r="J144" s="171">
        <f>ROUND(I144*H144,2)</f>
        <v>0</v>
      </c>
      <c r="K144" s="167" t="s">
        <v>125</v>
      </c>
      <c r="L144" s="34"/>
      <c r="M144" s="172" t="s">
        <v>20</v>
      </c>
      <c r="N144" s="173" t="s">
        <v>45</v>
      </c>
      <c r="O144" s="35"/>
      <c r="P144" s="174">
        <f>O144*H144</f>
        <v>0</v>
      </c>
      <c r="Q144" s="174">
        <v>0</v>
      </c>
      <c r="R144" s="174">
        <f>Q144*H144</f>
        <v>0</v>
      </c>
      <c r="S144" s="174">
        <v>0</v>
      </c>
      <c r="T144" s="175">
        <f>S144*H144</f>
        <v>0</v>
      </c>
      <c r="AR144" s="17" t="s">
        <v>146</v>
      </c>
      <c r="AT144" s="17" t="s">
        <v>121</v>
      </c>
      <c r="AU144" s="17" t="s">
        <v>82</v>
      </c>
      <c r="AY144" s="17" t="s">
        <v>118</v>
      </c>
      <c r="BE144" s="176">
        <f>IF(N144="základní",J144,0)</f>
        <v>0</v>
      </c>
      <c r="BF144" s="176">
        <f>IF(N144="snížená",J144,0)</f>
        <v>0</v>
      </c>
      <c r="BG144" s="176">
        <f>IF(N144="zákl. přenesená",J144,0)</f>
        <v>0</v>
      </c>
      <c r="BH144" s="176">
        <f>IF(N144="sníž. přenesená",J144,0)</f>
        <v>0</v>
      </c>
      <c r="BI144" s="176">
        <f>IF(N144="nulová",J144,0)</f>
        <v>0</v>
      </c>
      <c r="BJ144" s="17" t="s">
        <v>22</v>
      </c>
      <c r="BK144" s="176">
        <f>ROUND(I144*H144,2)</f>
        <v>0</v>
      </c>
      <c r="BL144" s="17" t="s">
        <v>146</v>
      </c>
      <c r="BM144" s="17" t="s">
        <v>318</v>
      </c>
    </row>
    <row r="145" spans="2:47" s="1" customFormat="1" ht="13.5">
      <c r="B145" s="34"/>
      <c r="D145" s="177" t="s">
        <v>128</v>
      </c>
      <c r="F145" s="178" t="s">
        <v>319</v>
      </c>
      <c r="I145" s="138"/>
      <c r="L145" s="34"/>
      <c r="M145" s="63"/>
      <c r="N145" s="35"/>
      <c r="O145" s="35"/>
      <c r="P145" s="35"/>
      <c r="Q145" s="35"/>
      <c r="R145" s="35"/>
      <c r="S145" s="35"/>
      <c r="T145" s="64"/>
      <c r="AT145" s="17" t="s">
        <v>128</v>
      </c>
      <c r="AU145" s="17" t="s">
        <v>82</v>
      </c>
    </row>
    <row r="146" spans="2:47" s="1" customFormat="1" ht="175.5">
      <c r="B146" s="34"/>
      <c r="D146" s="177" t="s">
        <v>170</v>
      </c>
      <c r="F146" s="213" t="s">
        <v>313</v>
      </c>
      <c r="I146" s="138"/>
      <c r="L146" s="34"/>
      <c r="M146" s="63"/>
      <c r="N146" s="35"/>
      <c r="O146" s="35"/>
      <c r="P146" s="35"/>
      <c r="Q146" s="35"/>
      <c r="R146" s="35"/>
      <c r="S146" s="35"/>
      <c r="T146" s="64"/>
      <c r="AT146" s="17" t="s">
        <v>170</v>
      </c>
      <c r="AU146" s="17" t="s">
        <v>82</v>
      </c>
    </row>
    <row r="147" spans="2:51" s="11" customFormat="1" ht="13.5">
      <c r="B147" s="179"/>
      <c r="D147" s="177" t="s">
        <v>130</v>
      </c>
      <c r="E147" s="188" t="s">
        <v>20</v>
      </c>
      <c r="F147" s="197" t="s">
        <v>292</v>
      </c>
      <c r="H147" s="198">
        <v>63.996</v>
      </c>
      <c r="I147" s="184"/>
      <c r="L147" s="179"/>
      <c r="M147" s="185"/>
      <c r="N147" s="186"/>
      <c r="O147" s="186"/>
      <c r="P147" s="186"/>
      <c r="Q147" s="186"/>
      <c r="R147" s="186"/>
      <c r="S147" s="186"/>
      <c r="T147" s="187"/>
      <c r="AT147" s="188" t="s">
        <v>130</v>
      </c>
      <c r="AU147" s="188" t="s">
        <v>82</v>
      </c>
      <c r="AV147" s="11" t="s">
        <v>82</v>
      </c>
      <c r="AW147" s="11" t="s">
        <v>35</v>
      </c>
      <c r="AX147" s="11" t="s">
        <v>74</v>
      </c>
      <c r="AY147" s="188" t="s">
        <v>118</v>
      </c>
    </row>
    <row r="148" spans="2:51" s="11" customFormat="1" ht="13.5">
      <c r="B148" s="179"/>
      <c r="D148" s="177" t="s">
        <v>130</v>
      </c>
      <c r="E148" s="188" t="s">
        <v>20</v>
      </c>
      <c r="F148" s="197" t="s">
        <v>293</v>
      </c>
      <c r="H148" s="198">
        <v>76.424</v>
      </c>
      <c r="I148" s="184"/>
      <c r="L148" s="179"/>
      <c r="M148" s="185"/>
      <c r="N148" s="186"/>
      <c r="O148" s="186"/>
      <c r="P148" s="186"/>
      <c r="Q148" s="186"/>
      <c r="R148" s="186"/>
      <c r="S148" s="186"/>
      <c r="T148" s="187"/>
      <c r="AT148" s="188" t="s">
        <v>130</v>
      </c>
      <c r="AU148" s="188" t="s">
        <v>82</v>
      </c>
      <c r="AV148" s="11" t="s">
        <v>82</v>
      </c>
      <c r="AW148" s="11" t="s">
        <v>35</v>
      </c>
      <c r="AX148" s="11" t="s">
        <v>74</v>
      </c>
      <c r="AY148" s="188" t="s">
        <v>118</v>
      </c>
    </row>
    <row r="149" spans="2:51" s="11" customFormat="1" ht="13.5">
      <c r="B149" s="179"/>
      <c r="D149" s="177" t="s">
        <v>130</v>
      </c>
      <c r="E149" s="188" t="s">
        <v>20</v>
      </c>
      <c r="F149" s="197" t="s">
        <v>304</v>
      </c>
      <c r="H149" s="198">
        <v>-5.891</v>
      </c>
      <c r="I149" s="184"/>
      <c r="L149" s="179"/>
      <c r="M149" s="185"/>
      <c r="N149" s="186"/>
      <c r="O149" s="186"/>
      <c r="P149" s="186"/>
      <c r="Q149" s="186"/>
      <c r="R149" s="186"/>
      <c r="S149" s="186"/>
      <c r="T149" s="187"/>
      <c r="AT149" s="188" t="s">
        <v>130</v>
      </c>
      <c r="AU149" s="188" t="s">
        <v>82</v>
      </c>
      <c r="AV149" s="11" t="s">
        <v>82</v>
      </c>
      <c r="AW149" s="11" t="s">
        <v>35</v>
      </c>
      <c r="AX149" s="11" t="s">
        <v>74</v>
      </c>
      <c r="AY149" s="188" t="s">
        <v>118</v>
      </c>
    </row>
    <row r="150" spans="2:51" s="13" customFormat="1" ht="13.5">
      <c r="B150" s="199"/>
      <c r="D150" s="177" t="s">
        <v>130</v>
      </c>
      <c r="E150" s="214" t="s">
        <v>20</v>
      </c>
      <c r="F150" s="215" t="s">
        <v>145</v>
      </c>
      <c r="H150" s="216">
        <v>134.529</v>
      </c>
      <c r="I150" s="203"/>
      <c r="L150" s="199"/>
      <c r="M150" s="204"/>
      <c r="N150" s="205"/>
      <c r="O150" s="205"/>
      <c r="P150" s="205"/>
      <c r="Q150" s="205"/>
      <c r="R150" s="205"/>
      <c r="S150" s="205"/>
      <c r="T150" s="206"/>
      <c r="AT150" s="207" t="s">
        <v>130</v>
      </c>
      <c r="AU150" s="207" t="s">
        <v>82</v>
      </c>
      <c r="AV150" s="13" t="s">
        <v>146</v>
      </c>
      <c r="AW150" s="13" t="s">
        <v>35</v>
      </c>
      <c r="AX150" s="13" t="s">
        <v>22</v>
      </c>
      <c r="AY150" s="207" t="s">
        <v>118</v>
      </c>
    </row>
    <row r="151" spans="2:51" s="11" customFormat="1" ht="13.5">
      <c r="B151" s="179"/>
      <c r="D151" s="180" t="s">
        <v>130</v>
      </c>
      <c r="F151" s="182" t="s">
        <v>320</v>
      </c>
      <c r="H151" s="183">
        <v>242.152</v>
      </c>
      <c r="I151" s="184"/>
      <c r="L151" s="179"/>
      <c r="M151" s="185"/>
      <c r="N151" s="186"/>
      <c r="O151" s="186"/>
      <c r="P151" s="186"/>
      <c r="Q151" s="186"/>
      <c r="R151" s="186"/>
      <c r="S151" s="186"/>
      <c r="T151" s="187"/>
      <c r="AT151" s="188" t="s">
        <v>130</v>
      </c>
      <c r="AU151" s="188" t="s">
        <v>82</v>
      </c>
      <c r="AV151" s="11" t="s">
        <v>82</v>
      </c>
      <c r="AW151" s="11" t="s">
        <v>4</v>
      </c>
      <c r="AX151" s="11" t="s">
        <v>22</v>
      </c>
      <c r="AY151" s="188" t="s">
        <v>118</v>
      </c>
    </row>
    <row r="152" spans="2:65" s="1" customFormat="1" ht="22.5" customHeight="1">
      <c r="B152" s="164"/>
      <c r="C152" s="165" t="s">
        <v>228</v>
      </c>
      <c r="D152" s="165" t="s">
        <v>121</v>
      </c>
      <c r="E152" s="166" t="s">
        <v>321</v>
      </c>
      <c r="F152" s="167" t="s">
        <v>322</v>
      </c>
      <c r="G152" s="168" t="s">
        <v>257</v>
      </c>
      <c r="H152" s="169">
        <v>5.891</v>
      </c>
      <c r="I152" s="170"/>
      <c r="J152" s="171">
        <f>ROUND(I152*H152,2)</f>
        <v>0</v>
      </c>
      <c r="K152" s="167" t="s">
        <v>125</v>
      </c>
      <c r="L152" s="34"/>
      <c r="M152" s="172" t="s">
        <v>20</v>
      </c>
      <c r="N152" s="173" t="s">
        <v>45</v>
      </c>
      <c r="O152" s="35"/>
      <c r="P152" s="174">
        <f>O152*H152</f>
        <v>0</v>
      </c>
      <c r="Q152" s="174">
        <v>0</v>
      </c>
      <c r="R152" s="174">
        <f>Q152*H152</f>
        <v>0</v>
      </c>
      <c r="S152" s="174">
        <v>0</v>
      </c>
      <c r="T152" s="175">
        <f>S152*H152</f>
        <v>0</v>
      </c>
      <c r="AR152" s="17" t="s">
        <v>146</v>
      </c>
      <c r="AT152" s="17" t="s">
        <v>121</v>
      </c>
      <c r="AU152" s="17" t="s">
        <v>82</v>
      </c>
      <c r="AY152" s="17" t="s">
        <v>118</v>
      </c>
      <c r="BE152" s="176">
        <f>IF(N152="základní",J152,0)</f>
        <v>0</v>
      </c>
      <c r="BF152" s="176">
        <f>IF(N152="snížená",J152,0)</f>
        <v>0</v>
      </c>
      <c r="BG152" s="176">
        <f>IF(N152="zákl. přenesená",J152,0)</f>
        <v>0</v>
      </c>
      <c r="BH152" s="176">
        <f>IF(N152="sníž. přenesená",J152,0)</f>
        <v>0</v>
      </c>
      <c r="BI152" s="176">
        <f>IF(N152="nulová",J152,0)</f>
        <v>0</v>
      </c>
      <c r="BJ152" s="17" t="s">
        <v>22</v>
      </c>
      <c r="BK152" s="176">
        <f>ROUND(I152*H152,2)</f>
        <v>0</v>
      </c>
      <c r="BL152" s="17" t="s">
        <v>146</v>
      </c>
      <c r="BM152" s="17" t="s">
        <v>323</v>
      </c>
    </row>
    <row r="153" spans="2:47" s="1" customFormat="1" ht="27">
      <c r="B153" s="34"/>
      <c r="D153" s="177" t="s">
        <v>128</v>
      </c>
      <c r="F153" s="178" t="s">
        <v>324</v>
      </c>
      <c r="I153" s="138"/>
      <c r="L153" s="34"/>
      <c r="M153" s="63"/>
      <c r="N153" s="35"/>
      <c r="O153" s="35"/>
      <c r="P153" s="35"/>
      <c r="Q153" s="35"/>
      <c r="R153" s="35"/>
      <c r="S153" s="35"/>
      <c r="T153" s="64"/>
      <c r="AT153" s="17" t="s">
        <v>128</v>
      </c>
      <c r="AU153" s="17" t="s">
        <v>82</v>
      </c>
    </row>
    <row r="154" spans="2:47" s="1" customFormat="1" ht="175.5">
      <c r="B154" s="34"/>
      <c r="D154" s="177" t="s">
        <v>170</v>
      </c>
      <c r="F154" s="213" t="s">
        <v>325</v>
      </c>
      <c r="I154" s="138"/>
      <c r="L154" s="34"/>
      <c r="M154" s="63"/>
      <c r="N154" s="35"/>
      <c r="O154" s="35"/>
      <c r="P154" s="35"/>
      <c r="Q154" s="35"/>
      <c r="R154" s="35"/>
      <c r="S154" s="35"/>
      <c r="T154" s="64"/>
      <c r="AT154" s="17" t="s">
        <v>170</v>
      </c>
      <c r="AU154" s="17" t="s">
        <v>82</v>
      </c>
    </row>
    <row r="155" spans="2:51" s="11" customFormat="1" ht="13.5">
      <c r="B155" s="179"/>
      <c r="D155" s="177" t="s">
        <v>130</v>
      </c>
      <c r="E155" s="188" t="s">
        <v>20</v>
      </c>
      <c r="F155" s="197" t="s">
        <v>326</v>
      </c>
      <c r="H155" s="198">
        <v>76.424</v>
      </c>
      <c r="I155" s="184"/>
      <c r="L155" s="179"/>
      <c r="M155" s="185"/>
      <c r="N155" s="186"/>
      <c r="O155" s="186"/>
      <c r="P155" s="186"/>
      <c r="Q155" s="186"/>
      <c r="R155" s="186"/>
      <c r="S155" s="186"/>
      <c r="T155" s="187"/>
      <c r="AT155" s="188" t="s">
        <v>130</v>
      </c>
      <c r="AU155" s="188" t="s">
        <v>82</v>
      </c>
      <c r="AV155" s="11" t="s">
        <v>82</v>
      </c>
      <c r="AW155" s="11" t="s">
        <v>35</v>
      </c>
      <c r="AX155" s="11" t="s">
        <v>74</v>
      </c>
      <c r="AY155" s="188" t="s">
        <v>118</v>
      </c>
    </row>
    <row r="156" spans="2:51" s="11" customFormat="1" ht="13.5">
      <c r="B156" s="179"/>
      <c r="D156" s="177" t="s">
        <v>130</v>
      </c>
      <c r="E156" s="188" t="s">
        <v>20</v>
      </c>
      <c r="F156" s="197" t="s">
        <v>327</v>
      </c>
      <c r="H156" s="198">
        <v>-48.205</v>
      </c>
      <c r="I156" s="184"/>
      <c r="L156" s="179"/>
      <c r="M156" s="185"/>
      <c r="N156" s="186"/>
      <c r="O156" s="186"/>
      <c r="P156" s="186"/>
      <c r="Q156" s="186"/>
      <c r="R156" s="186"/>
      <c r="S156" s="186"/>
      <c r="T156" s="187"/>
      <c r="AT156" s="188" t="s">
        <v>130</v>
      </c>
      <c r="AU156" s="188" t="s">
        <v>82</v>
      </c>
      <c r="AV156" s="11" t="s">
        <v>82</v>
      </c>
      <c r="AW156" s="11" t="s">
        <v>35</v>
      </c>
      <c r="AX156" s="11" t="s">
        <v>74</v>
      </c>
      <c r="AY156" s="188" t="s">
        <v>118</v>
      </c>
    </row>
    <row r="157" spans="2:51" s="11" customFormat="1" ht="13.5">
      <c r="B157" s="179"/>
      <c r="D157" s="177" t="s">
        <v>130</v>
      </c>
      <c r="E157" s="188" t="s">
        <v>20</v>
      </c>
      <c r="F157" s="197" t="s">
        <v>328</v>
      </c>
      <c r="H157" s="198">
        <v>63.996</v>
      </c>
      <c r="I157" s="184"/>
      <c r="L157" s="179"/>
      <c r="M157" s="185"/>
      <c r="N157" s="186"/>
      <c r="O157" s="186"/>
      <c r="P157" s="186"/>
      <c r="Q157" s="186"/>
      <c r="R157" s="186"/>
      <c r="S157" s="186"/>
      <c r="T157" s="187"/>
      <c r="AT157" s="188" t="s">
        <v>130</v>
      </c>
      <c r="AU157" s="188" t="s">
        <v>82</v>
      </c>
      <c r="AV157" s="11" t="s">
        <v>82</v>
      </c>
      <c r="AW157" s="11" t="s">
        <v>35</v>
      </c>
      <c r="AX157" s="11" t="s">
        <v>74</v>
      </c>
      <c r="AY157" s="188" t="s">
        <v>118</v>
      </c>
    </row>
    <row r="158" spans="2:51" s="11" customFormat="1" ht="13.5">
      <c r="B158" s="179"/>
      <c r="D158" s="177" t="s">
        <v>130</v>
      </c>
      <c r="E158" s="188" t="s">
        <v>20</v>
      </c>
      <c r="F158" s="197" t="s">
        <v>329</v>
      </c>
      <c r="H158" s="198">
        <v>-55.934</v>
      </c>
      <c r="I158" s="184"/>
      <c r="L158" s="179"/>
      <c r="M158" s="185"/>
      <c r="N158" s="186"/>
      <c r="O158" s="186"/>
      <c r="P158" s="186"/>
      <c r="Q158" s="186"/>
      <c r="R158" s="186"/>
      <c r="S158" s="186"/>
      <c r="T158" s="187"/>
      <c r="AT158" s="188" t="s">
        <v>130</v>
      </c>
      <c r="AU158" s="188" t="s">
        <v>82</v>
      </c>
      <c r="AV158" s="11" t="s">
        <v>82</v>
      </c>
      <c r="AW158" s="11" t="s">
        <v>35</v>
      </c>
      <c r="AX158" s="11" t="s">
        <v>74</v>
      </c>
      <c r="AY158" s="188" t="s">
        <v>118</v>
      </c>
    </row>
    <row r="159" spans="2:51" s="11" customFormat="1" ht="13.5">
      <c r="B159" s="179"/>
      <c r="D159" s="177" t="s">
        <v>130</v>
      </c>
      <c r="E159" s="188" t="s">
        <v>20</v>
      </c>
      <c r="F159" s="197" t="s">
        <v>330</v>
      </c>
      <c r="H159" s="198">
        <v>-19.309</v>
      </c>
      <c r="I159" s="184"/>
      <c r="L159" s="179"/>
      <c r="M159" s="185"/>
      <c r="N159" s="186"/>
      <c r="O159" s="186"/>
      <c r="P159" s="186"/>
      <c r="Q159" s="186"/>
      <c r="R159" s="186"/>
      <c r="S159" s="186"/>
      <c r="T159" s="187"/>
      <c r="AT159" s="188" t="s">
        <v>130</v>
      </c>
      <c r="AU159" s="188" t="s">
        <v>82</v>
      </c>
      <c r="AV159" s="11" t="s">
        <v>82</v>
      </c>
      <c r="AW159" s="11" t="s">
        <v>35</v>
      </c>
      <c r="AX159" s="11" t="s">
        <v>74</v>
      </c>
      <c r="AY159" s="188" t="s">
        <v>118</v>
      </c>
    </row>
    <row r="160" spans="2:51" s="11" customFormat="1" ht="13.5">
      <c r="B160" s="179"/>
      <c r="D160" s="177" t="s">
        <v>130</v>
      </c>
      <c r="E160" s="188" t="s">
        <v>20</v>
      </c>
      <c r="F160" s="197" t="s">
        <v>331</v>
      </c>
      <c r="H160" s="198">
        <v>-11.081</v>
      </c>
      <c r="I160" s="184"/>
      <c r="L160" s="179"/>
      <c r="M160" s="185"/>
      <c r="N160" s="186"/>
      <c r="O160" s="186"/>
      <c r="P160" s="186"/>
      <c r="Q160" s="186"/>
      <c r="R160" s="186"/>
      <c r="S160" s="186"/>
      <c r="T160" s="187"/>
      <c r="AT160" s="188" t="s">
        <v>130</v>
      </c>
      <c r="AU160" s="188" t="s">
        <v>82</v>
      </c>
      <c r="AV160" s="11" t="s">
        <v>82</v>
      </c>
      <c r="AW160" s="11" t="s">
        <v>35</v>
      </c>
      <c r="AX160" s="11" t="s">
        <v>74</v>
      </c>
      <c r="AY160" s="188" t="s">
        <v>118</v>
      </c>
    </row>
    <row r="161" spans="2:51" s="13" customFormat="1" ht="13.5">
      <c r="B161" s="199"/>
      <c r="D161" s="177" t="s">
        <v>130</v>
      </c>
      <c r="E161" s="214" t="s">
        <v>20</v>
      </c>
      <c r="F161" s="215" t="s">
        <v>145</v>
      </c>
      <c r="H161" s="216">
        <v>5.89100000000001</v>
      </c>
      <c r="I161" s="203"/>
      <c r="L161" s="199"/>
      <c r="M161" s="204"/>
      <c r="N161" s="205"/>
      <c r="O161" s="205"/>
      <c r="P161" s="205"/>
      <c r="Q161" s="205"/>
      <c r="R161" s="205"/>
      <c r="S161" s="205"/>
      <c r="T161" s="206"/>
      <c r="AT161" s="207" t="s">
        <v>130</v>
      </c>
      <c r="AU161" s="207" t="s">
        <v>82</v>
      </c>
      <c r="AV161" s="13" t="s">
        <v>146</v>
      </c>
      <c r="AW161" s="13" t="s">
        <v>35</v>
      </c>
      <c r="AX161" s="13" t="s">
        <v>22</v>
      </c>
      <c r="AY161" s="207" t="s">
        <v>118</v>
      </c>
    </row>
    <row r="162" spans="2:63" s="10" customFormat="1" ht="29.25" customHeight="1">
      <c r="B162" s="150"/>
      <c r="D162" s="161" t="s">
        <v>73</v>
      </c>
      <c r="E162" s="162" t="s">
        <v>82</v>
      </c>
      <c r="F162" s="162" t="s">
        <v>332</v>
      </c>
      <c r="I162" s="153"/>
      <c r="J162" s="163">
        <f>BK162</f>
        <v>0</v>
      </c>
      <c r="L162" s="150"/>
      <c r="M162" s="155"/>
      <c r="N162" s="156"/>
      <c r="O162" s="156"/>
      <c r="P162" s="157">
        <f>SUM(P163:P210)</f>
        <v>0</v>
      </c>
      <c r="Q162" s="156"/>
      <c r="R162" s="157">
        <f>SUM(R163:R210)</f>
        <v>253.53783470999997</v>
      </c>
      <c r="S162" s="156"/>
      <c r="T162" s="158">
        <f>SUM(T163:T210)</f>
        <v>0</v>
      </c>
      <c r="AR162" s="151" t="s">
        <v>22</v>
      </c>
      <c r="AT162" s="159" t="s">
        <v>73</v>
      </c>
      <c r="AU162" s="159" t="s">
        <v>22</v>
      </c>
      <c r="AY162" s="151" t="s">
        <v>118</v>
      </c>
      <c r="BK162" s="160">
        <f>SUM(BK163:BK210)</f>
        <v>0</v>
      </c>
    </row>
    <row r="163" spans="2:65" s="1" customFormat="1" ht="31.5" customHeight="1">
      <c r="B163" s="164"/>
      <c r="C163" s="165" t="s">
        <v>234</v>
      </c>
      <c r="D163" s="165" t="s">
        <v>121</v>
      </c>
      <c r="E163" s="166" t="s">
        <v>333</v>
      </c>
      <c r="F163" s="167" t="s">
        <v>334</v>
      </c>
      <c r="G163" s="168" t="s">
        <v>257</v>
      </c>
      <c r="H163" s="169">
        <v>19.309</v>
      </c>
      <c r="I163" s="170"/>
      <c r="J163" s="171">
        <f>ROUND(I163*H163,2)</f>
        <v>0</v>
      </c>
      <c r="K163" s="167" t="s">
        <v>125</v>
      </c>
      <c r="L163" s="34"/>
      <c r="M163" s="172" t="s">
        <v>20</v>
      </c>
      <c r="N163" s="173" t="s">
        <v>45</v>
      </c>
      <c r="O163" s="35"/>
      <c r="P163" s="174">
        <f>O163*H163</f>
        <v>0</v>
      </c>
      <c r="Q163" s="174">
        <v>0</v>
      </c>
      <c r="R163" s="174">
        <f>Q163*H163</f>
        <v>0</v>
      </c>
      <c r="S163" s="174">
        <v>0</v>
      </c>
      <c r="T163" s="175">
        <f>S163*H163</f>
        <v>0</v>
      </c>
      <c r="AR163" s="17" t="s">
        <v>146</v>
      </c>
      <c r="AT163" s="17" t="s">
        <v>121</v>
      </c>
      <c r="AU163" s="17" t="s">
        <v>82</v>
      </c>
      <c r="AY163" s="17" t="s">
        <v>118</v>
      </c>
      <c r="BE163" s="176">
        <f>IF(N163="základní",J163,0)</f>
        <v>0</v>
      </c>
      <c r="BF163" s="176">
        <f>IF(N163="snížená",J163,0)</f>
        <v>0</v>
      </c>
      <c r="BG163" s="176">
        <f>IF(N163="zákl. přenesená",J163,0)</f>
        <v>0</v>
      </c>
      <c r="BH163" s="176">
        <f>IF(N163="sníž. přenesená",J163,0)</f>
        <v>0</v>
      </c>
      <c r="BI163" s="176">
        <f>IF(N163="nulová",J163,0)</f>
        <v>0</v>
      </c>
      <c r="BJ163" s="17" t="s">
        <v>22</v>
      </c>
      <c r="BK163" s="176">
        <f>ROUND(I163*H163,2)</f>
        <v>0</v>
      </c>
      <c r="BL163" s="17" t="s">
        <v>146</v>
      </c>
      <c r="BM163" s="17" t="s">
        <v>335</v>
      </c>
    </row>
    <row r="164" spans="2:47" s="1" customFormat="1" ht="27">
      <c r="B164" s="34"/>
      <c r="D164" s="177" t="s">
        <v>128</v>
      </c>
      <c r="F164" s="178" t="s">
        <v>336</v>
      </c>
      <c r="I164" s="138"/>
      <c r="L164" s="34"/>
      <c r="M164" s="63"/>
      <c r="N164" s="35"/>
      <c r="O164" s="35"/>
      <c r="P164" s="35"/>
      <c r="Q164" s="35"/>
      <c r="R164" s="35"/>
      <c r="S164" s="35"/>
      <c r="T164" s="64"/>
      <c r="AT164" s="17" t="s">
        <v>128</v>
      </c>
      <c r="AU164" s="17" t="s">
        <v>82</v>
      </c>
    </row>
    <row r="165" spans="2:47" s="1" customFormat="1" ht="81">
      <c r="B165" s="34"/>
      <c r="D165" s="177" t="s">
        <v>170</v>
      </c>
      <c r="F165" s="213" t="s">
        <v>337</v>
      </c>
      <c r="I165" s="138"/>
      <c r="L165" s="34"/>
      <c r="M165" s="63"/>
      <c r="N165" s="35"/>
      <c r="O165" s="35"/>
      <c r="P165" s="35"/>
      <c r="Q165" s="35"/>
      <c r="R165" s="35"/>
      <c r="S165" s="35"/>
      <c r="T165" s="64"/>
      <c r="AT165" s="17" t="s">
        <v>170</v>
      </c>
      <c r="AU165" s="17" t="s">
        <v>82</v>
      </c>
    </row>
    <row r="166" spans="2:51" s="11" customFormat="1" ht="13.5">
      <c r="B166" s="179"/>
      <c r="D166" s="180" t="s">
        <v>130</v>
      </c>
      <c r="E166" s="181" t="s">
        <v>20</v>
      </c>
      <c r="F166" s="182" t="s">
        <v>338</v>
      </c>
      <c r="H166" s="183">
        <v>19.309</v>
      </c>
      <c r="I166" s="184"/>
      <c r="L166" s="179"/>
      <c r="M166" s="185"/>
      <c r="N166" s="186"/>
      <c r="O166" s="186"/>
      <c r="P166" s="186"/>
      <c r="Q166" s="186"/>
      <c r="R166" s="186"/>
      <c r="S166" s="186"/>
      <c r="T166" s="187"/>
      <c r="AT166" s="188" t="s">
        <v>130</v>
      </c>
      <c r="AU166" s="188" t="s">
        <v>82</v>
      </c>
      <c r="AV166" s="11" t="s">
        <v>82</v>
      </c>
      <c r="AW166" s="11" t="s">
        <v>35</v>
      </c>
      <c r="AX166" s="11" t="s">
        <v>22</v>
      </c>
      <c r="AY166" s="188" t="s">
        <v>118</v>
      </c>
    </row>
    <row r="167" spans="2:65" s="1" customFormat="1" ht="31.5" customHeight="1">
      <c r="B167" s="164"/>
      <c r="C167" s="165" t="s">
        <v>239</v>
      </c>
      <c r="D167" s="165" t="s">
        <v>121</v>
      </c>
      <c r="E167" s="166" t="s">
        <v>339</v>
      </c>
      <c r="F167" s="167" t="s">
        <v>340</v>
      </c>
      <c r="G167" s="168" t="s">
        <v>341</v>
      </c>
      <c r="H167" s="169">
        <v>64.364</v>
      </c>
      <c r="I167" s="170"/>
      <c r="J167" s="171">
        <f>ROUND(I167*H167,2)</f>
        <v>0</v>
      </c>
      <c r="K167" s="167" t="s">
        <v>125</v>
      </c>
      <c r="L167" s="34"/>
      <c r="M167" s="172" t="s">
        <v>20</v>
      </c>
      <c r="N167" s="173" t="s">
        <v>45</v>
      </c>
      <c r="O167" s="35"/>
      <c r="P167" s="174">
        <f>O167*H167</f>
        <v>0</v>
      </c>
      <c r="Q167" s="174">
        <v>0.00031</v>
      </c>
      <c r="R167" s="174">
        <f>Q167*H167</f>
        <v>0.019952840000000003</v>
      </c>
      <c r="S167" s="174">
        <v>0</v>
      </c>
      <c r="T167" s="175">
        <f>S167*H167</f>
        <v>0</v>
      </c>
      <c r="AR167" s="17" t="s">
        <v>146</v>
      </c>
      <c r="AT167" s="17" t="s">
        <v>121</v>
      </c>
      <c r="AU167" s="17" t="s">
        <v>82</v>
      </c>
      <c r="AY167" s="17" t="s">
        <v>118</v>
      </c>
      <c r="BE167" s="176">
        <f>IF(N167="základní",J167,0)</f>
        <v>0</v>
      </c>
      <c r="BF167" s="176">
        <f>IF(N167="snížená",J167,0)</f>
        <v>0</v>
      </c>
      <c r="BG167" s="176">
        <f>IF(N167="zákl. přenesená",J167,0)</f>
        <v>0</v>
      </c>
      <c r="BH167" s="176">
        <f>IF(N167="sníž. přenesená",J167,0)</f>
        <v>0</v>
      </c>
      <c r="BI167" s="176">
        <f>IF(N167="nulová",J167,0)</f>
        <v>0</v>
      </c>
      <c r="BJ167" s="17" t="s">
        <v>22</v>
      </c>
      <c r="BK167" s="176">
        <f>ROUND(I167*H167,2)</f>
        <v>0</v>
      </c>
      <c r="BL167" s="17" t="s">
        <v>146</v>
      </c>
      <c r="BM167" s="17" t="s">
        <v>342</v>
      </c>
    </row>
    <row r="168" spans="2:47" s="1" customFormat="1" ht="27">
      <c r="B168" s="34"/>
      <c r="D168" s="177" t="s">
        <v>128</v>
      </c>
      <c r="F168" s="178" t="s">
        <v>343</v>
      </c>
      <c r="I168" s="138"/>
      <c r="L168" s="34"/>
      <c r="M168" s="63"/>
      <c r="N168" s="35"/>
      <c r="O168" s="35"/>
      <c r="P168" s="35"/>
      <c r="Q168" s="35"/>
      <c r="R168" s="35"/>
      <c r="S168" s="35"/>
      <c r="T168" s="64"/>
      <c r="AT168" s="17" t="s">
        <v>128</v>
      </c>
      <c r="AU168" s="17" t="s">
        <v>82</v>
      </c>
    </row>
    <row r="169" spans="2:47" s="1" customFormat="1" ht="175.5">
      <c r="B169" s="34"/>
      <c r="D169" s="177" t="s">
        <v>170</v>
      </c>
      <c r="F169" s="213" t="s">
        <v>344</v>
      </c>
      <c r="I169" s="138"/>
      <c r="L169" s="34"/>
      <c r="M169" s="63"/>
      <c r="N169" s="35"/>
      <c r="O169" s="35"/>
      <c r="P169" s="35"/>
      <c r="Q169" s="35"/>
      <c r="R169" s="35"/>
      <c r="S169" s="35"/>
      <c r="T169" s="64"/>
      <c r="AT169" s="17" t="s">
        <v>170</v>
      </c>
      <c r="AU169" s="17" t="s">
        <v>82</v>
      </c>
    </row>
    <row r="170" spans="2:51" s="11" customFormat="1" ht="13.5">
      <c r="B170" s="179"/>
      <c r="D170" s="180" t="s">
        <v>130</v>
      </c>
      <c r="E170" s="181" t="s">
        <v>20</v>
      </c>
      <c r="F170" s="182" t="s">
        <v>345</v>
      </c>
      <c r="H170" s="183">
        <v>64.364</v>
      </c>
      <c r="I170" s="184"/>
      <c r="L170" s="179"/>
      <c r="M170" s="185"/>
      <c r="N170" s="186"/>
      <c r="O170" s="186"/>
      <c r="P170" s="186"/>
      <c r="Q170" s="186"/>
      <c r="R170" s="186"/>
      <c r="S170" s="186"/>
      <c r="T170" s="187"/>
      <c r="AT170" s="188" t="s">
        <v>130</v>
      </c>
      <c r="AU170" s="188" t="s">
        <v>82</v>
      </c>
      <c r="AV170" s="11" t="s">
        <v>82</v>
      </c>
      <c r="AW170" s="11" t="s">
        <v>35</v>
      </c>
      <c r="AX170" s="11" t="s">
        <v>22</v>
      </c>
      <c r="AY170" s="188" t="s">
        <v>118</v>
      </c>
    </row>
    <row r="171" spans="2:65" s="1" customFormat="1" ht="22.5" customHeight="1">
      <c r="B171" s="164"/>
      <c r="C171" s="217" t="s">
        <v>8</v>
      </c>
      <c r="D171" s="217" t="s">
        <v>346</v>
      </c>
      <c r="E171" s="218" t="s">
        <v>347</v>
      </c>
      <c r="F171" s="219" t="s">
        <v>348</v>
      </c>
      <c r="G171" s="220" t="s">
        <v>341</v>
      </c>
      <c r="H171" s="221">
        <v>83.673</v>
      </c>
      <c r="I171" s="222"/>
      <c r="J171" s="223">
        <f>ROUND(I171*H171,2)</f>
        <v>0</v>
      </c>
      <c r="K171" s="219" t="s">
        <v>125</v>
      </c>
      <c r="L171" s="224"/>
      <c r="M171" s="225" t="s">
        <v>20</v>
      </c>
      <c r="N171" s="226" t="s">
        <v>45</v>
      </c>
      <c r="O171" s="35"/>
      <c r="P171" s="174">
        <f>O171*H171</f>
        <v>0</v>
      </c>
      <c r="Q171" s="174">
        <v>0.0002</v>
      </c>
      <c r="R171" s="174">
        <f>Q171*H171</f>
        <v>0.016734600000000002</v>
      </c>
      <c r="S171" s="174">
        <v>0</v>
      </c>
      <c r="T171" s="175">
        <f>S171*H171</f>
        <v>0</v>
      </c>
      <c r="AR171" s="17" t="s">
        <v>206</v>
      </c>
      <c r="AT171" s="17" t="s">
        <v>346</v>
      </c>
      <c r="AU171" s="17" t="s">
        <v>82</v>
      </c>
      <c r="AY171" s="17" t="s">
        <v>118</v>
      </c>
      <c r="BE171" s="176">
        <f>IF(N171="základní",J171,0)</f>
        <v>0</v>
      </c>
      <c r="BF171" s="176">
        <f>IF(N171="snížená",J171,0)</f>
        <v>0</v>
      </c>
      <c r="BG171" s="176">
        <f>IF(N171="zákl. přenesená",J171,0)</f>
        <v>0</v>
      </c>
      <c r="BH171" s="176">
        <f>IF(N171="sníž. přenesená",J171,0)</f>
        <v>0</v>
      </c>
      <c r="BI171" s="176">
        <f>IF(N171="nulová",J171,0)</f>
        <v>0</v>
      </c>
      <c r="BJ171" s="17" t="s">
        <v>22</v>
      </c>
      <c r="BK171" s="176">
        <f>ROUND(I171*H171,2)</f>
        <v>0</v>
      </c>
      <c r="BL171" s="17" t="s">
        <v>146</v>
      </c>
      <c r="BM171" s="17" t="s">
        <v>349</v>
      </c>
    </row>
    <row r="172" spans="2:47" s="1" customFormat="1" ht="27">
      <c r="B172" s="34"/>
      <c r="D172" s="177" t="s">
        <v>128</v>
      </c>
      <c r="F172" s="178" t="s">
        <v>350</v>
      </c>
      <c r="I172" s="138"/>
      <c r="L172" s="34"/>
      <c r="M172" s="63"/>
      <c r="N172" s="35"/>
      <c r="O172" s="35"/>
      <c r="P172" s="35"/>
      <c r="Q172" s="35"/>
      <c r="R172" s="35"/>
      <c r="S172" s="35"/>
      <c r="T172" s="64"/>
      <c r="AT172" s="17" t="s">
        <v>128</v>
      </c>
      <c r="AU172" s="17" t="s">
        <v>82</v>
      </c>
    </row>
    <row r="173" spans="2:51" s="11" customFormat="1" ht="13.5">
      <c r="B173" s="179"/>
      <c r="D173" s="180" t="s">
        <v>130</v>
      </c>
      <c r="F173" s="182" t="s">
        <v>351</v>
      </c>
      <c r="H173" s="183">
        <v>83.673</v>
      </c>
      <c r="I173" s="184"/>
      <c r="L173" s="179"/>
      <c r="M173" s="185"/>
      <c r="N173" s="186"/>
      <c r="O173" s="186"/>
      <c r="P173" s="186"/>
      <c r="Q173" s="186"/>
      <c r="R173" s="186"/>
      <c r="S173" s="186"/>
      <c r="T173" s="187"/>
      <c r="AT173" s="188" t="s">
        <v>130</v>
      </c>
      <c r="AU173" s="188" t="s">
        <v>82</v>
      </c>
      <c r="AV173" s="11" t="s">
        <v>82</v>
      </c>
      <c r="AW173" s="11" t="s">
        <v>4</v>
      </c>
      <c r="AX173" s="11" t="s">
        <v>22</v>
      </c>
      <c r="AY173" s="188" t="s">
        <v>118</v>
      </c>
    </row>
    <row r="174" spans="2:65" s="1" customFormat="1" ht="31.5" customHeight="1">
      <c r="B174" s="164"/>
      <c r="C174" s="165" t="s">
        <v>352</v>
      </c>
      <c r="D174" s="165" t="s">
        <v>121</v>
      </c>
      <c r="E174" s="166" t="s">
        <v>353</v>
      </c>
      <c r="F174" s="167" t="s">
        <v>354</v>
      </c>
      <c r="G174" s="168" t="s">
        <v>355</v>
      </c>
      <c r="H174" s="169">
        <v>81</v>
      </c>
      <c r="I174" s="170"/>
      <c r="J174" s="171">
        <f>ROUND(I174*H174,2)</f>
        <v>0</v>
      </c>
      <c r="K174" s="167" t="s">
        <v>125</v>
      </c>
      <c r="L174" s="34"/>
      <c r="M174" s="172" t="s">
        <v>20</v>
      </c>
      <c r="N174" s="173" t="s">
        <v>45</v>
      </c>
      <c r="O174" s="35"/>
      <c r="P174" s="174">
        <f>O174*H174</f>
        <v>0</v>
      </c>
      <c r="Q174" s="174">
        <v>0.22657</v>
      </c>
      <c r="R174" s="174">
        <f>Q174*H174</f>
        <v>18.35217</v>
      </c>
      <c r="S174" s="174">
        <v>0</v>
      </c>
      <c r="T174" s="175">
        <f>S174*H174</f>
        <v>0</v>
      </c>
      <c r="AR174" s="17" t="s">
        <v>146</v>
      </c>
      <c r="AT174" s="17" t="s">
        <v>121</v>
      </c>
      <c r="AU174" s="17" t="s">
        <v>82</v>
      </c>
      <c r="AY174" s="17" t="s">
        <v>118</v>
      </c>
      <c r="BE174" s="176">
        <f>IF(N174="základní",J174,0)</f>
        <v>0</v>
      </c>
      <c r="BF174" s="176">
        <f>IF(N174="snížená",J174,0)</f>
        <v>0</v>
      </c>
      <c r="BG174" s="176">
        <f>IF(N174="zákl. přenesená",J174,0)</f>
        <v>0</v>
      </c>
      <c r="BH174" s="176">
        <f>IF(N174="sníž. přenesená",J174,0)</f>
        <v>0</v>
      </c>
      <c r="BI174" s="176">
        <f>IF(N174="nulová",J174,0)</f>
        <v>0</v>
      </c>
      <c r="BJ174" s="17" t="s">
        <v>22</v>
      </c>
      <c r="BK174" s="176">
        <f>ROUND(I174*H174,2)</f>
        <v>0</v>
      </c>
      <c r="BL174" s="17" t="s">
        <v>146</v>
      </c>
      <c r="BM174" s="17" t="s">
        <v>356</v>
      </c>
    </row>
    <row r="175" spans="2:47" s="1" customFormat="1" ht="40.5">
      <c r="B175" s="34"/>
      <c r="D175" s="180" t="s">
        <v>128</v>
      </c>
      <c r="F175" s="227" t="s">
        <v>357</v>
      </c>
      <c r="I175" s="138"/>
      <c r="L175" s="34"/>
      <c r="M175" s="63"/>
      <c r="N175" s="35"/>
      <c r="O175" s="35"/>
      <c r="P175" s="35"/>
      <c r="Q175" s="35"/>
      <c r="R175" s="35"/>
      <c r="S175" s="35"/>
      <c r="T175" s="64"/>
      <c r="AT175" s="17" t="s">
        <v>128</v>
      </c>
      <c r="AU175" s="17" t="s">
        <v>82</v>
      </c>
    </row>
    <row r="176" spans="2:65" s="1" customFormat="1" ht="22.5" customHeight="1">
      <c r="B176" s="164"/>
      <c r="C176" s="165" t="s">
        <v>358</v>
      </c>
      <c r="D176" s="165" t="s">
        <v>121</v>
      </c>
      <c r="E176" s="166" t="s">
        <v>359</v>
      </c>
      <c r="F176" s="167" t="s">
        <v>360</v>
      </c>
      <c r="G176" s="168" t="s">
        <v>355</v>
      </c>
      <c r="H176" s="169">
        <v>21.455</v>
      </c>
      <c r="I176" s="170"/>
      <c r="J176" s="171">
        <f>ROUND(I176*H176,2)</f>
        <v>0</v>
      </c>
      <c r="K176" s="167" t="s">
        <v>20</v>
      </c>
      <c r="L176" s="34"/>
      <c r="M176" s="172" t="s">
        <v>20</v>
      </c>
      <c r="N176" s="173" t="s">
        <v>45</v>
      </c>
      <c r="O176" s="35"/>
      <c r="P176" s="174">
        <f>O176*H176</f>
        <v>0</v>
      </c>
      <c r="Q176" s="174">
        <v>0</v>
      </c>
      <c r="R176" s="174">
        <f>Q176*H176</f>
        <v>0</v>
      </c>
      <c r="S176" s="174">
        <v>0</v>
      </c>
      <c r="T176" s="175">
        <f>S176*H176</f>
        <v>0</v>
      </c>
      <c r="AR176" s="17" t="s">
        <v>146</v>
      </c>
      <c r="AT176" s="17" t="s">
        <v>121</v>
      </c>
      <c r="AU176" s="17" t="s">
        <v>82</v>
      </c>
      <c r="AY176" s="17" t="s">
        <v>118</v>
      </c>
      <c r="BE176" s="176">
        <f>IF(N176="základní",J176,0)</f>
        <v>0</v>
      </c>
      <c r="BF176" s="176">
        <f>IF(N176="snížená",J176,0)</f>
        <v>0</v>
      </c>
      <c r="BG176" s="176">
        <f>IF(N176="zákl. přenesená",J176,0)</f>
        <v>0</v>
      </c>
      <c r="BH176" s="176">
        <f>IF(N176="sníž. přenesená",J176,0)</f>
        <v>0</v>
      </c>
      <c r="BI176" s="176">
        <f>IF(N176="nulová",J176,0)</f>
        <v>0</v>
      </c>
      <c r="BJ176" s="17" t="s">
        <v>22</v>
      </c>
      <c r="BK176" s="176">
        <f>ROUND(I176*H176,2)</f>
        <v>0</v>
      </c>
      <c r="BL176" s="17" t="s">
        <v>146</v>
      </c>
      <c r="BM176" s="17" t="s">
        <v>361</v>
      </c>
    </row>
    <row r="177" spans="2:51" s="11" customFormat="1" ht="13.5">
      <c r="B177" s="179"/>
      <c r="D177" s="180" t="s">
        <v>130</v>
      </c>
      <c r="E177" s="181" t="s">
        <v>20</v>
      </c>
      <c r="F177" s="182" t="s">
        <v>362</v>
      </c>
      <c r="H177" s="183">
        <v>21.455</v>
      </c>
      <c r="I177" s="184"/>
      <c r="L177" s="179"/>
      <c r="M177" s="185"/>
      <c r="N177" s="186"/>
      <c r="O177" s="186"/>
      <c r="P177" s="186"/>
      <c r="Q177" s="186"/>
      <c r="R177" s="186"/>
      <c r="S177" s="186"/>
      <c r="T177" s="187"/>
      <c r="AT177" s="188" t="s">
        <v>130</v>
      </c>
      <c r="AU177" s="188" t="s">
        <v>82</v>
      </c>
      <c r="AV177" s="11" t="s">
        <v>82</v>
      </c>
      <c r="AW177" s="11" t="s">
        <v>35</v>
      </c>
      <c r="AX177" s="11" t="s">
        <v>22</v>
      </c>
      <c r="AY177" s="188" t="s">
        <v>118</v>
      </c>
    </row>
    <row r="178" spans="2:65" s="1" customFormat="1" ht="22.5" customHeight="1">
      <c r="B178" s="164"/>
      <c r="C178" s="165" t="s">
        <v>363</v>
      </c>
      <c r="D178" s="165" t="s">
        <v>121</v>
      </c>
      <c r="E178" s="166" t="s">
        <v>364</v>
      </c>
      <c r="F178" s="167" t="s">
        <v>365</v>
      </c>
      <c r="G178" s="168" t="s">
        <v>257</v>
      </c>
      <c r="H178" s="169">
        <v>48.205</v>
      </c>
      <c r="I178" s="170"/>
      <c r="J178" s="171">
        <f>ROUND(I178*H178,2)</f>
        <v>0</v>
      </c>
      <c r="K178" s="167" t="s">
        <v>125</v>
      </c>
      <c r="L178" s="34"/>
      <c r="M178" s="172" t="s">
        <v>20</v>
      </c>
      <c r="N178" s="173" t="s">
        <v>45</v>
      </c>
      <c r="O178" s="35"/>
      <c r="P178" s="174">
        <f>O178*H178</f>
        <v>0</v>
      </c>
      <c r="Q178" s="174">
        <v>2.25634</v>
      </c>
      <c r="R178" s="174">
        <f>Q178*H178</f>
        <v>108.76686969999999</v>
      </c>
      <c r="S178" s="174">
        <v>0</v>
      </c>
      <c r="T178" s="175">
        <f>S178*H178</f>
        <v>0</v>
      </c>
      <c r="AR178" s="17" t="s">
        <v>146</v>
      </c>
      <c r="AT178" s="17" t="s">
        <v>121</v>
      </c>
      <c r="AU178" s="17" t="s">
        <v>82</v>
      </c>
      <c r="AY178" s="17" t="s">
        <v>118</v>
      </c>
      <c r="BE178" s="176">
        <f>IF(N178="základní",J178,0)</f>
        <v>0</v>
      </c>
      <c r="BF178" s="176">
        <f>IF(N178="snížená",J178,0)</f>
        <v>0</v>
      </c>
      <c r="BG178" s="176">
        <f>IF(N178="zákl. přenesená",J178,0)</f>
        <v>0</v>
      </c>
      <c r="BH178" s="176">
        <f>IF(N178="sníž. přenesená",J178,0)</f>
        <v>0</v>
      </c>
      <c r="BI178" s="176">
        <f>IF(N178="nulová",J178,0)</f>
        <v>0</v>
      </c>
      <c r="BJ178" s="17" t="s">
        <v>22</v>
      </c>
      <c r="BK178" s="176">
        <f>ROUND(I178*H178,2)</f>
        <v>0</v>
      </c>
      <c r="BL178" s="17" t="s">
        <v>146</v>
      </c>
      <c r="BM178" s="17" t="s">
        <v>366</v>
      </c>
    </row>
    <row r="179" spans="2:47" s="1" customFormat="1" ht="13.5">
      <c r="B179" s="34"/>
      <c r="D179" s="177" t="s">
        <v>128</v>
      </c>
      <c r="F179" s="178" t="s">
        <v>367</v>
      </c>
      <c r="I179" s="138"/>
      <c r="L179" s="34"/>
      <c r="M179" s="63"/>
      <c r="N179" s="35"/>
      <c r="O179" s="35"/>
      <c r="P179" s="35"/>
      <c r="Q179" s="35"/>
      <c r="R179" s="35"/>
      <c r="S179" s="35"/>
      <c r="T179" s="64"/>
      <c r="AT179" s="17" t="s">
        <v>128</v>
      </c>
      <c r="AU179" s="17" t="s">
        <v>82</v>
      </c>
    </row>
    <row r="180" spans="2:47" s="1" customFormat="1" ht="81">
      <c r="B180" s="34"/>
      <c r="D180" s="177" t="s">
        <v>170</v>
      </c>
      <c r="F180" s="213" t="s">
        <v>368</v>
      </c>
      <c r="I180" s="138"/>
      <c r="L180" s="34"/>
      <c r="M180" s="63"/>
      <c r="N180" s="35"/>
      <c r="O180" s="35"/>
      <c r="P180" s="35"/>
      <c r="Q180" s="35"/>
      <c r="R180" s="35"/>
      <c r="S180" s="35"/>
      <c r="T180" s="64"/>
      <c r="AT180" s="17" t="s">
        <v>170</v>
      </c>
      <c r="AU180" s="17" t="s">
        <v>82</v>
      </c>
    </row>
    <row r="181" spans="2:51" s="12" customFormat="1" ht="13.5">
      <c r="B181" s="189"/>
      <c r="D181" s="177" t="s">
        <v>130</v>
      </c>
      <c r="E181" s="190" t="s">
        <v>20</v>
      </c>
      <c r="F181" s="191" t="s">
        <v>369</v>
      </c>
      <c r="H181" s="192" t="s">
        <v>20</v>
      </c>
      <c r="I181" s="193"/>
      <c r="L181" s="189"/>
      <c r="M181" s="194"/>
      <c r="N181" s="195"/>
      <c r="O181" s="195"/>
      <c r="P181" s="195"/>
      <c r="Q181" s="195"/>
      <c r="R181" s="195"/>
      <c r="S181" s="195"/>
      <c r="T181" s="196"/>
      <c r="AT181" s="192" t="s">
        <v>130</v>
      </c>
      <c r="AU181" s="192" t="s">
        <v>82</v>
      </c>
      <c r="AV181" s="12" t="s">
        <v>22</v>
      </c>
      <c r="AW181" s="12" t="s">
        <v>35</v>
      </c>
      <c r="AX181" s="12" t="s">
        <v>74</v>
      </c>
      <c r="AY181" s="192" t="s">
        <v>118</v>
      </c>
    </row>
    <row r="182" spans="2:51" s="11" customFormat="1" ht="13.5">
      <c r="B182" s="179"/>
      <c r="D182" s="177" t="s">
        <v>130</v>
      </c>
      <c r="E182" s="188" t="s">
        <v>20</v>
      </c>
      <c r="F182" s="197" t="s">
        <v>370</v>
      </c>
      <c r="H182" s="198">
        <v>14.388</v>
      </c>
      <c r="I182" s="184"/>
      <c r="L182" s="179"/>
      <c r="M182" s="185"/>
      <c r="N182" s="186"/>
      <c r="O182" s="186"/>
      <c r="P182" s="186"/>
      <c r="Q182" s="186"/>
      <c r="R182" s="186"/>
      <c r="S182" s="186"/>
      <c r="T182" s="187"/>
      <c r="AT182" s="188" t="s">
        <v>130</v>
      </c>
      <c r="AU182" s="188" t="s">
        <v>82</v>
      </c>
      <c r="AV182" s="11" t="s">
        <v>82</v>
      </c>
      <c r="AW182" s="11" t="s">
        <v>35</v>
      </c>
      <c r="AX182" s="11" t="s">
        <v>74</v>
      </c>
      <c r="AY182" s="188" t="s">
        <v>118</v>
      </c>
    </row>
    <row r="183" spans="2:51" s="11" customFormat="1" ht="13.5">
      <c r="B183" s="179"/>
      <c r="D183" s="177" t="s">
        <v>130</v>
      </c>
      <c r="E183" s="188" t="s">
        <v>20</v>
      </c>
      <c r="F183" s="197" t="s">
        <v>371</v>
      </c>
      <c r="H183" s="198">
        <v>10.575</v>
      </c>
      <c r="I183" s="184"/>
      <c r="L183" s="179"/>
      <c r="M183" s="185"/>
      <c r="N183" s="186"/>
      <c r="O183" s="186"/>
      <c r="P183" s="186"/>
      <c r="Q183" s="186"/>
      <c r="R183" s="186"/>
      <c r="S183" s="186"/>
      <c r="T183" s="187"/>
      <c r="AT183" s="188" t="s">
        <v>130</v>
      </c>
      <c r="AU183" s="188" t="s">
        <v>82</v>
      </c>
      <c r="AV183" s="11" t="s">
        <v>82</v>
      </c>
      <c r="AW183" s="11" t="s">
        <v>35</v>
      </c>
      <c r="AX183" s="11" t="s">
        <v>74</v>
      </c>
      <c r="AY183" s="188" t="s">
        <v>118</v>
      </c>
    </row>
    <row r="184" spans="2:51" s="11" customFormat="1" ht="13.5">
      <c r="B184" s="179"/>
      <c r="D184" s="177" t="s">
        <v>130</v>
      </c>
      <c r="E184" s="188" t="s">
        <v>20</v>
      </c>
      <c r="F184" s="197" t="s">
        <v>372</v>
      </c>
      <c r="H184" s="198">
        <v>11.163</v>
      </c>
      <c r="I184" s="184"/>
      <c r="L184" s="179"/>
      <c r="M184" s="185"/>
      <c r="N184" s="186"/>
      <c r="O184" s="186"/>
      <c r="P184" s="186"/>
      <c r="Q184" s="186"/>
      <c r="R184" s="186"/>
      <c r="S184" s="186"/>
      <c r="T184" s="187"/>
      <c r="AT184" s="188" t="s">
        <v>130</v>
      </c>
      <c r="AU184" s="188" t="s">
        <v>82</v>
      </c>
      <c r="AV184" s="11" t="s">
        <v>82</v>
      </c>
      <c r="AW184" s="11" t="s">
        <v>35</v>
      </c>
      <c r="AX184" s="11" t="s">
        <v>74</v>
      </c>
      <c r="AY184" s="188" t="s">
        <v>118</v>
      </c>
    </row>
    <row r="185" spans="2:51" s="11" customFormat="1" ht="13.5">
      <c r="B185" s="179"/>
      <c r="D185" s="177" t="s">
        <v>130</v>
      </c>
      <c r="E185" s="188" t="s">
        <v>20</v>
      </c>
      <c r="F185" s="197" t="s">
        <v>373</v>
      </c>
      <c r="H185" s="198">
        <v>12.079</v>
      </c>
      <c r="I185" s="184"/>
      <c r="L185" s="179"/>
      <c r="M185" s="185"/>
      <c r="N185" s="186"/>
      <c r="O185" s="186"/>
      <c r="P185" s="186"/>
      <c r="Q185" s="186"/>
      <c r="R185" s="186"/>
      <c r="S185" s="186"/>
      <c r="T185" s="187"/>
      <c r="AT185" s="188" t="s">
        <v>130</v>
      </c>
      <c r="AU185" s="188" t="s">
        <v>82</v>
      </c>
      <c r="AV185" s="11" t="s">
        <v>82</v>
      </c>
      <c r="AW185" s="11" t="s">
        <v>35</v>
      </c>
      <c r="AX185" s="11" t="s">
        <v>74</v>
      </c>
      <c r="AY185" s="188" t="s">
        <v>118</v>
      </c>
    </row>
    <row r="186" spans="2:51" s="13" customFormat="1" ht="13.5">
      <c r="B186" s="199"/>
      <c r="D186" s="180" t="s">
        <v>130</v>
      </c>
      <c r="E186" s="200" t="s">
        <v>20</v>
      </c>
      <c r="F186" s="201" t="s">
        <v>145</v>
      </c>
      <c r="H186" s="202">
        <v>48.205</v>
      </c>
      <c r="I186" s="203"/>
      <c r="L186" s="199"/>
      <c r="M186" s="204"/>
      <c r="N186" s="205"/>
      <c r="O186" s="205"/>
      <c r="P186" s="205"/>
      <c r="Q186" s="205"/>
      <c r="R186" s="205"/>
      <c r="S186" s="205"/>
      <c r="T186" s="206"/>
      <c r="AT186" s="207" t="s">
        <v>130</v>
      </c>
      <c r="AU186" s="207" t="s">
        <v>82</v>
      </c>
      <c r="AV186" s="13" t="s">
        <v>146</v>
      </c>
      <c r="AW186" s="13" t="s">
        <v>35</v>
      </c>
      <c r="AX186" s="13" t="s">
        <v>22</v>
      </c>
      <c r="AY186" s="207" t="s">
        <v>118</v>
      </c>
    </row>
    <row r="187" spans="2:65" s="1" customFormat="1" ht="22.5" customHeight="1">
      <c r="B187" s="164"/>
      <c r="C187" s="165" t="s">
        <v>374</v>
      </c>
      <c r="D187" s="165" t="s">
        <v>121</v>
      </c>
      <c r="E187" s="166" t="s">
        <v>375</v>
      </c>
      <c r="F187" s="167" t="s">
        <v>376</v>
      </c>
      <c r="G187" s="168" t="s">
        <v>257</v>
      </c>
      <c r="H187" s="169">
        <v>55.934</v>
      </c>
      <c r="I187" s="170"/>
      <c r="J187" s="171">
        <f>ROUND(I187*H187,2)</f>
        <v>0</v>
      </c>
      <c r="K187" s="167" t="s">
        <v>125</v>
      </c>
      <c r="L187" s="34"/>
      <c r="M187" s="172" t="s">
        <v>20</v>
      </c>
      <c r="N187" s="173" t="s">
        <v>45</v>
      </c>
      <c r="O187" s="35"/>
      <c r="P187" s="174">
        <f>O187*H187</f>
        <v>0</v>
      </c>
      <c r="Q187" s="174">
        <v>2.25634</v>
      </c>
      <c r="R187" s="174">
        <f>Q187*H187</f>
        <v>126.20612155999999</v>
      </c>
      <c r="S187" s="174">
        <v>0</v>
      </c>
      <c r="T187" s="175">
        <f>S187*H187</f>
        <v>0</v>
      </c>
      <c r="AR187" s="17" t="s">
        <v>146</v>
      </c>
      <c r="AT187" s="17" t="s">
        <v>121</v>
      </c>
      <c r="AU187" s="17" t="s">
        <v>82</v>
      </c>
      <c r="AY187" s="17" t="s">
        <v>118</v>
      </c>
      <c r="BE187" s="176">
        <f>IF(N187="základní",J187,0)</f>
        <v>0</v>
      </c>
      <c r="BF187" s="176">
        <f>IF(N187="snížená",J187,0)</f>
        <v>0</v>
      </c>
      <c r="BG187" s="176">
        <f>IF(N187="zákl. přenesená",J187,0)</f>
        <v>0</v>
      </c>
      <c r="BH187" s="176">
        <f>IF(N187="sníž. přenesená",J187,0)</f>
        <v>0</v>
      </c>
      <c r="BI187" s="176">
        <f>IF(N187="nulová",J187,0)</f>
        <v>0</v>
      </c>
      <c r="BJ187" s="17" t="s">
        <v>22</v>
      </c>
      <c r="BK187" s="176">
        <f>ROUND(I187*H187,2)</f>
        <v>0</v>
      </c>
      <c r="BL187" s="17" t="s">
        <v>146</v>
      </c>
      <c r="BM187" s="17" t="s">
        <v>377</v>
      </c>
    </row>
    <row r="188" spans="2:47" s="1" customFormat="1" ht="13.5">
      <c r="B188" s="34"/>
      <c r="D188" s="177" t="s">
        <v>128</v>
      </c>
      <c r="F188" s="178" t="s">
        <v>378</v>
      </c>
      <c r="I188" s="138"/>
      <c r="L188" s="34"/>
      <c r="M188" s="63"/>
      <c r="N188" s="35"/>
      <c r="O188" s="35"/>
      <c r="P188" s="35"/>
      <c r="Q188" s="35"/>
      <c r="R188" s="35"/>
      <c r="S188" s="35"/>
      <c r="T188" s="64"/>
      <c r="AT188" s="17" t="s">
        <v>128</v>
      </c>
      <c r="AU188" s="17" t="s">
        <v>82</v>
      </c>
    </row>
    <row r="189" spans="2:47" s="1" customFormat="1" ht="94.5">
      <c r="B189" s="34"/>
      <c r="D189" s="177" t="s">
        <v>170</v>
      </c>
      <c r="F189" s="213" t="s">
        <v>379</v>
      </c>
      <c r="I189" s="138"/>
      <c r="L189" s="34"/>
      <c r="M189" s="63"/>
      <c r="N189" s="35"/>
      <c r="O189" s="35"/>
      <c r="P189" s="35"/>
      <c r="Q189" s="35"/>
      <c r="R189" s="35"/>
      <c r="S189" s="35"/>
      <c r="T189" s="64"/>
      <c r="AT189" s="17" t="s">
        <v>170</v>
      </c>
      <c r="AU189" s="17" t="s">
        <v>82</v>
      </c>
    </row>
    <row r="190" spans="2:51" s="11" customFormat="1" ht="13.5">
      <c r="B190" s="179"/>
      <c r="D190" s="177" t="s">
        <v>130</v>
      </c>
      <c r="E190" s="188" t="s">
        <v>20</v>
      </c>
      <c r="F190" s="197" t="s">
        <v>380</v>
      </c>
      <c r="H190" s="198">
        <v>24.563</v>
      </c>
      <c r="I190" s="184"/>
      <c r="L190" s="179"/>
      <c r="M190" s="185"/>
      <c r="N190" s="186"/>
      <c r="O190" s="186"/>
      <c r="P190" s="186"/>
      <c r="Q190" s="186"/>
      <c r="R190" s="186"/>
      <c r="S190" s="186"/>
      <c r="T190" s="187"/>
      <c r="AT190" s="188" t="s">
        <v>130</v>
      </c>
      <c r="AU190" s="188" t="s">
        <v>82</v>
      </c>
      <c r="AV190" s="11" t="s">
        <v>82</v>
      </c>
      <c r="AW190" s="11" t="s">
        <v>35</v>
      </c>
      <c r="AX190" s="11" t="s">
        <v>74</v>
      </c>
      <c r="AY190" s="188" t="s">
        <v>118</v>
      </c>
    </row>
    <row r="191" spans="2:51" s="11" customFormat="1" ht="13.5">
      <c r="B191" s="179"/>
      <c r="D191" s="177" t="s">
        <v>130</v>
      </c>
      <c r="E191" s="188" t="s">
        <v>20</v>
      </c>
      <c r="F191" s="197" t="s">
        <v>381</v>
      </c>
      <c r="H191" s="198">
        <v>11.662</v>
      </c>
      <c r="I191" s="184"/>
      <c r="L191" s="179"/>
      <c r="M191" s="185"/>
      <c r="N191" s="186"/>
      <c r="O191" s="186"/>
      <c r="P191" s="186"/>
      <c r="Q191" s="186"/>
      <c r="R191" s="186"/>
      <c r="S191" s="186"/>
      <c r="T191" s="187"/>
      <c r="AT191" s="188" t="s">
        <v>130</v>
      </c>
      <c r="AU191" s="188" t="s">
        <v>82</v>
      </c>
      <c r="AV191" s="11" t="s">
        <v>82</v>
      </c>
      <c r="AW191" s="11" t="s">
        <v>35</v>
      </c>
      <c r="AX191" s="11" t="s">
        <v>74</v>
      </c>
      <c r="AY191" s="188" t="s">
        <v>118</v>
      </c>
    </row>
    <row r="192" spans="2:51" s="11" customFormat="1" ht="13.5">
      <c r="B192" s="179"/>
      <c r="D192" s="177" t="s">
        <v>130</v>
      </c>
      <c r="E192" s="188" t="s">
        <v>20</v>
      </c>
      <c r="F192" s="197" t="s">
        <v>382</v>
      </c>
      <c r="H192" s="198">
        <v>10.049</v>
      </c>
      <c r="I192" s="184"/>
      <c r="L192" s="179"/>
      <c r="M192" s="185"/>
      <c r="N192" s="186"/>
      <c r="O192" s="186"/>
      <c r="P192" s="186"/>
      <c r="Q192" s="186"/>
      <c r="R192" s="186"/>
      <c r="S192" s="186"/>
      <c r="T192" s="187"/>
      <c r="AT192" s="188" t="s">
        <v>130</v>
      </c>
      <c r="AU192" s="188" t="s">
        <v>82</v>
      </c>
      <c r="AV192" s="11" t="s">
        <v>82</v>
      </c>
      <c r="AW192" s="11" t="s">
        <v>35</v>
      </c>
      <c r="AX192" s="11" t="s">
        <v>74</v>
      </c>
      <c r="AY192" s="188" t="s">
        <v>118</v>
      </c>
    </row>
    <row r="193" spans="2:51" s="11" customFormat="1" ht="13.5">
      <c r="B193" s="179"/>
      <c r="D193" s="177" t="s">
        <v>130</v>
      </c>
      <c r="E193" s="188" t="s">
        <v>20</v>
      </c>
      <c r="F193" s="197" t="s">
        <v>383</v>
      </c>
      <c r="H193" s="198">
        <v>9.66</v>
      </c>
      <c r="I193" s="184"/>
      <c r="L193" s="179"/>
      <c r="M193" s="185"/>
      <c r="N193" s="186"/>
      <c r="O193" s="186"/>
      <c r="P193" s="186"/>
      <c r="Q193" s="186"/>
      <c r="R193" s="186"/>
      <c r="S193" s="186"/>
      <c r="T193" s="187"/>
      <c r="AT193" s="188" t="s">
        <v>130</v>
      </c>
      <c r="AU193" s="188" t="s">
        <v>82</v>
      </c>
      <c r="AV193" s="11" t="s">
        <v>82</v>
      </c>
      <c r="AW193" s="11" t="s">
        <v>35</v>
      </c>
      <c r="AX193" s="11" t="s">
        <v>74</v>
      </c>
      <c r="AY193" s="188" t="s">
        <v>118</v>
      </c>
    </row>
    <row r="194" spans="2:51" s="13" customFormat="1" ht="13.5">
      <c r="B194" s="199"/>
      <c r="D194" s="180" t="s">
        <v>130</v>
      </c>
      <c r="E194" s="200" t="s">
        <v>20</v>
      </c>
      <c r="F194" s="201" t="s">
        <v>145</v>
      </c>
      <c r="H194" s="202">
        <v>55.934</v>
      </c>
      <c r="I194" s="203"/>
      <c r="L194" s="199"/>
      <c r="M194" s="204"/>
      <c r="N194" s="205"/>
      <c r="O194" s="205"/>
      <c r="P194" s="205"/>
      <c r="Q194" s="205"/>
      <c r="R194" s="205"/>
      <c r="S194" s="205"/>
      <c r="T194" s="206"/>
      <c r="AT194" s="207" t="s">
        <v>130</v>
      </c>
      <c r="AU194" s="207" t="s">
        <v>82</v>
      </c>
      <c r="AV194" s="13" t="s">
        <v>146</v>
      </c>
      <c r="AW194" s="13" t="s">
        <v>35</v>
      </c>
      <c r="AX194" s="13" t="s">
        <v>22</v>
      </c>
      <c r="AY194" s="207" t="s">
        <v>118</v>
      </c>
    </row>
    <row r="195" spans="2:65" s="1" customFormat="1" ht="22.5" customHeight="1">
      <c r="B195" s="164"/>
      <c r="C195" s="165" t="s">
        <v>384</v>
      </c>
      <c r="D195" s="165" t="s">
        <v>121</v>
      </c>
      <c r="E195" s="166" t="s">
        <v>385</v>
      </c>
      <c r="F195" s="167" t="s">
        <v>386</v>
      </c>
      <c r="G195" s="168" t="s">
        <v>341</v>
      </c>
      <c r="H195" s="169">
        <v>112.093</v>
      </c>
      <c r="I195" s="170"/>
      <c r="J195" s="171">
        <f>ROUND(I195*H195,2)</f>
        <v>0</v>
      </c>
      <c r="K195" s="167" t="s">
        <v>125</v>
      </c>
      <c r="L195" s="34"/>
      <c r="M195" s="172" t="s">
        <v>20</v>
      </c>
      <c r="N195" s="173" t="s">
        <v>45</v>
      </c>
      <c r="O195" s="35"/>
      <c r="P195" s="174">
        <f>O195*H195</f>
        <v>0</v>
      </c>
      <c r="Q195" s="174">
        <v>0.00157</v>
      </c>
      <c r="R195" s="174">
        <f>Q195*H195</f>
        <v>0.17598601</v>
      </c>
      <c r="S195" s="174">
        <v>0</v>
      </c>
      <c r="T195" s="175">
        <f>S195*H195</f>
        <v>0</v>
      </c>
      <c r="AR195" s="17" t="s">
        <v>146</v>
      </c>
      <c r="AT195" s="17" t="s">
        <v>121</v>
      </c>
      <c r="AU195" s="17" t="s">
        <v>82</v>
      </c>
      <c r="AY195" s="17" t="s">
        <v>118</v>
      </c>
      <c r="BE195" s="176">
        <f>IF(N195="základní",J195,0)</f>
        <v>0</v>
      </c>
      <c r="BF195" s="176">
        <f>IF(N195="snížená",J195,0)</f>
        <v>0</v>
      </c>
      <c r="BG195" s="176">
        <f>IF(N195="zákl. přenesená",J195,0)</f>
        <v>0</v>
      </c>
      <c r="BH195" s="176">
        <f>IF(N195="sníž. přenesená",J195,0)</f>
        <v>0</v>
      </c>
      <c r="BI195" s="176">
        <f>IF(N195="nulová",J195,0)</f>
        <v>0</v>
      </c>
      <c r="BJ195" s="17" t="s">
        <v>22</v>
      </c>
      <c r="BK195" s="176">
        <f>ROUND(I195*H195,2)</f>
        <v>0</v>
      </c>
      <c r="BL195" s="17" t="s">
        <v>146</v>
      </c>
      <c r="BM195" s="17" t="s">
        <v>387</v>
      </c>
    </row>
    <row r="196" spans="2:47" s="1" customFormat="1" ht="27">
      <c r="B196" s="34"/>
      <c r="D196" s="177" t="s">
        <v>128</v>
      </c>
      <c r="F196" s="178" t="s">
        <v>388</v>
      </c>
      <c r="I196" s="138"/>
      <c r="L196" s="34"/>
      <c r="M196" s="63"/>
      <c r="N196" s="35"/>
      <c r="O196" s="35"/>
      <c r="P196" s="35"/>
      <c r="Q196" s="35"/>
      <c r="R196" s="35"/>
      <c r="S196" s="35"/>
      <c r="T196" s="64"/>
      <c r="AT196" s="17" t="s">
        <v>128</v>
      </c>
      <c r="AU196" s="17" t="s">
        <v>82</v>
      </c>
    </row>
    <row r="197" spans="2:47" s="1" customFormat="1" ht="40.5">
      <c r="B197" s="34"/>
      <c r="D197" s="177" t="s">
        <v>170</v>
      </c>
      <c r="F197" s="213" t="s">
        <v>389</v>
      </c>
      <c r="I197" s="138"/>
      <c r="L197" s="34"/>
      <c r="M197" s="63"/>
      <c r="N197" s="35"/>
      <c r="O197" s="35"/>
      <c r="P197" s="35"/>
      <c r="Q197" s="35"/>
      <c r="R197" s="35"/>
      <c r="S197" s="35"/>
      <c r="T197" s="64"/>
      <c r="AT197" s="17" t="s">
        <v>170</v>
      </c>
      <c r="AU197" s="17" t="s">
        <v>82</v>
      </c>
    </row>
    <row r="198" spans="2:51" s="11" customFormat="1" ht="13.5">
      <c r="B198" s="179"/>
      <c r="D198" s="177" t="s">
        <v>130</v>
      </c>
      <c r="E198" s="188" t="s">
        <v>20</v>
      </c>
      <c r="F198" s="197" t="s">
        <v>390</v>
      </c>
      <c r="H198" s="198">
        <v>49.225</v>
      </c>
      <c r="I198" s="184"/>
      <c r="L198" s="179"/>
      <c r="M198" s="185"/>
      <c r="N198" s="186"/>
      <c r="O198" s="186"/>
      <c r="P198" s="186"/>
      <c r="Q198" s="186"/>
      <c r="R198" s="186"/>
      <c r="S198" s="186"/>
      <c r="T198" s="187"/>
      <c r="AT198" s="188" t="s">
        <v>130</v>
      </c>
      <c r="AU198" s="188" t="s">
        <v>82</v>
      </c>
      <c r="AV198" s="11" t="s">
        <v>82</v>
      </c>
      <c r="AW198" s="11" t="s">
        <v>35</v>
      </c>
      <c r="AX198" s="11" t="s">
        <v>74</v>
      </c>
      <c r="AY198" s="188" t="s">
        <v>118</v>
      </c>
    </row>
    <row r="199" spans="2:51" s="11" customFormat="1" ht="13.5">
      <c r="B199" s="179"/>
      <c r="D199" s="177" t="s">
        <v>130</v>
      </c>
      <c r="E199" s="188" t="s">
        <v>20</v>
      </c>
      <c r="F199" s="197" t="s">
        <v>391</v>
      </c>
      <c r="H199" s="198">
        <v>23.371</v>
      </c>
      <c r="I199" s="184"/>
      <c r="L199" s="179"/>
      <c r="M199" s="185"/>
      <c r="N199" s="186"/>
      <c r="O199" s="186"/>
      <c r="P199" s="186"/>
      <c r="Q199" s="186"/>
      <c r="R199" s="186"/>
      <c r="S199" s="186"/>
      <c r="T199" s="187"/>
      <c r="AT199" s="188" t="s">
        <v>130</v>
      </c>
      <c r="AU199" s="188" t="s">
        <v>82</v>
      </c>
      <c r="AV199" s="11" t="s">
        <v>82</v>
      </c>
      <c r="AW199" s="11" t="s">
        <v>35</v>
      </c>
      <c r="AX199" s="11" t="s">
        <v>74</v>
      </c>
      <c r="AY199" s="188" t="s">
        <v>118</v>
      </c>
    </row>
    <row r="200" spans="2:51" s="11" customFormat="1" ht="13.5">
      <c r="B200" s="179"/>
      <c r="D200" s="177" t="s">
        <v>130</v>
      </c>
      <c r="E200" s="188" t="s">
        <v>20</v>
      </c>
      <c r="F200" s="197" t="s">
        <v>392</v>
      </c>
      <c r="H200" s="198">
        <v>20.139</v>
      </c>
      <c r="I200" s="184"/>
      <c r="L200" s="179"/>
      <c r="M200" s="185"/>
      <c r="N200" s="186"/>
      <c r="O200" s="186"/>
      <c r="P200" s="186"/>
      <c r="Q200" s="186"/>
      <c r="R200" s="186"/>
      <c r="S200" s="186"/>
      <c r="T200" s="187"/>
      <c r="AT200" s="188" t="s">
        <v>130</v>
      </c>
      <c r="AU200" s="188" t="s">
        <v>82</v>
      </c>
      <c r="AV200" s="11" t="s">
        <v>82</v>
      </c>
      <c r="AW200" s="11" t="s">
        <v>35</v>
      </c>
      <c r="AX200" s="11" t="s">
        <v>74</v>
      </c>
      <c r="AY200" s="188" t="s">
        <v>118</v>
      </c>
    </row>
    <row r="201" spans="2:51" s="11" customFormat="1" ht="13.5">
      <c r="B201" s="179"/>
      <c r="D201" s="177" t="s">
        <v>130</v>
      </c>
      <c r="E201" s="188" t="s">
        <v>20</v>
      </c>
      <c r="F201" s="197" t="s">
        <v>393</v>
      </c>
      <c r="H201" s="198">
        <v>19.358</v>
      </c>
      <c r="I201" s="184"/>
      <c r="L201" s="179"/>
      <c r="M201" s="185"/>
      <c r="N201" s="186"/>
      <c r="O201" s="186"/>
      <c r="P201" s="186"/>
      <c r="Q201" s="186"/>
      <c r="R201" s="186"/>
      <c r="S201" s="186"/>
      <c r="T201" s="187"/>
      <c r="AT201" s="188" t="s">
        <v>130</v>
      </c>
      <c r="AU201" s="188" t="s">
        <v>82</v>
      </c>
      <c r="AV201" s="11" t="s">
        <v>82</v>
      </c>
      <c r="AW201" s="11" t="s">
        <v>35</v>
      </c>
      <c r="AX201" s="11" t="s">
        <v>74</v>
      </c>
      <c r="AY201" s="188" t="s">
        <v>118</v>
      </c>
    </row>
    <row r="202" spans="2:51" s="13" customFormat="1" ht="13.5">
      <c r="B202" s="199"/>
      <c r="D202" s="180" t="s">
        <v>130</v>
      </c>
      <c r="E202" s="200" t="s">
        <v>20</v>
      </c>
      <c r="F202" s="201" t="s">
        <v>145</v>
      </c>
      <c r="H202" s="202">
        <v>112.093</v>
      </c>
      <c r="I202" s="203"/>
      <c r="L202" s="199"/>
      <c r="M202" s="204"/>
      <c r="N202" s="205"/>
      <c r="O202" s="205"/>
      <c r="P202" s="205"/>
      <c r="Q202" s="205"/>
      <c r="R202" s="205"/>
      <c r="S202" s="205"/>
      <c r="T202" s="206"/>
      <c r="AT202" s="207" t="s">
        <v>130</v>
      </c>
      <c r="AU202" s="207" t="s">
        <v>82</v>
      </c>
      <c r="AV202" s="13" t="s">
        <v>146</v>
      </c>
      <c r="AW202" s="13" t="s">
        <v>35</v>
      </c>
      <c r="AX202" s="13" t="s">
        <v>22</v>
      </c>
      <c r="AY202" s="207" t="s">
        <v>118</v>
      </c>
    </row>
    <row r="203" spans="2:65" s="1" customFormat="1" ht="22.5" customHeight="1">
      <c r="B203" s="164"/>
      <c r="C203" s="165" t="s">
        <v>7</v>
      </c>
      <c r="D203" s="165" t="s">
        <v>121</v>
      </c>
      <c r="E203" s="166" t="s">
        <v>394</v>
      </c>
      <c r="F203" s="167" t="s">
        <v>395</v>
      </c>
      <c r="G203" s="168" t="s">
        <v>341</v>
      </c>
      <c r="H203" s="169">
        <v>112.093</v>
      </c>
      <c r="I203" s="170"/>
      <c r="J203" s="171">
        <f>ROUND(I203*H203,2)</f>
        <v>0</v>
      </c>
      <c r="K203" s="167" t="s">
        <v>125</v>
      </c>
      <c r="L203" s="34"/>
      <c r="M203" s="172" t="s">
        <v>20</v>
      </c>
      <c r="N203" s="173" t="s">
        <v>45</v>
      </c>
      <c r="O203" s="35"/>
      <c r="P203" s="174">
        <f>O203*H203</f>
        <v>0</v>
      </c>
      <c r="Q203" s="174">
        <v>0</v>
      </c>
      <c r="R203" s="174">
        <f>Q203*H203</f>
        <v>0</v>
      </c>
      <c r="S203" s="174">
        <v>0</v>
      </c>
      <c r="T203" s="175">
        <f>S203*H203</f>
        <v>0</v>
      </c>
      <c r="AR203" s="17" t="s">
        <v>146</v>
      </c>
      <c r="AT203" s="17" t="s">
        <v>121</v>
      </c>
      <c r="AU203" s="17" t="s">
        <v>82</v>
      </c>
      <c r="AY203" s="17" t="s">
        <v>118</v>
      </c>
      <c r="BE203" s="176">
        <f>IF(N203="základní",J203,0)</f>
        <v>0</v>
      </c>
      <c r="BF203" s="176">
        <f>IF(N203="snížená",J203,0)</f>
        <v>0</v>
      </c>
      <c r="BG203" s="176">
        <f>IF(N203="zákl. přenesená",J203,0)</f>
        <v>0</v>
      </c>
      <c r="BH203" s="176">
        <f>IF(N203="sníž. přenesená",J203,0)</f>
        <v>0</v>
      </c>
      <c r="BI203" s="176">
        <f>IF(N203="nulová",J203,0)</f>
        <v>0</v>
      </c>
      <c r="BJ203" s="17" t="s">
        <v>22</v>
      </c>
      <c r="BK203" s="176">
        <f>ROUND(I203*H203,2)</f>
        <v>0</v>
      </c>
      <c r="BL203" s="17" t="s">
        <v>146</v>
      </c>
      <c r="BM203" s="17" t="s">
        <v>396</v>
      </c>
    </row>
    <row r="204" spans="2:47" s="1" customFormat="1" ht="27">
      <c r="B204" s="34"/>
      <c r="D204" s="177" t="s">
        <v>128</v>
      </c>
      <c r="F204" s="178" t="s">
        <v>397</v>
      </c>
      <c r="I204" s="138"/>
      <c r="L204" s="34"/>
      <c r="M204" s="63"/>
      <c r="N204" s="35"/>
      <c r="O204" s="35"/>
      <c r="P204" s="35"/>
      <c r="Q204" s="35"/>
      <c r="R204" s="35"/>
      <c r="S204" s="35"/>
      <c r="T204" s="64"/>
      <c r="AT204" s="17" t="s">
        <v>128</v>
      </c>
      <c r="AU204" s="17" t="s">
        <v>82</v>
      </c>
    </row>
    <row r="205" spans="2:47" s="1" customFormat="1" ht="40.5">
      <c r="B205" s="34"/>
      <c r="D205" s="177" t="s">
        <v>170</v>
      </c>
      <c r="F205" s="213" t="s">
        <v>389</v>
      </c>
      <c r="I205" s="138"/>
      <c r="L205" s="34"/>
      <c r="M205" s="63"/>
      <c r="N205" s="35"/>
      <c r="O205" s="35"/>
      <c r="P205" s="35"/>
      <c r="Q205" s="35"/>
      <c r="R205" s="35"/>
      <c r="S205" s="35"/>
      <c r="T205" s="64"/>
      <c r="AT205" s="17" t="s">
        <v>170</v>
      </c>
      <c r="AU205" s="17" t="s">
        <v>82</v>
      </c>
    </row>
    <row r="206" spans="2:51" s="11" customFormat="1" ht="13.5">
      <c r="B206" s="179"/>
      <c r="D206" s="177" t="s">
        <v>130</v>
      </c>
      <c r="E206" s="188" t="s">
        <v>20</v>
      </c>
      <c r="F206" s="197" t="s">
        <v>390</v>
      </c>
      <c r="H206" s="198">
        <v>49.225</v>
      </c>
      <c r="I206" s="184"/>
      <c r="L206" s="179"/>
      <c r="M206" s="185"/>
      <c r="N206" s="186"/>
      <c r="O206" s="186"/>
      <c r="P206" s="186"/>
      <c r="Q206" s="186"/>
      <c r="R206" s="186"/>
      <c r="S206" s="186"/>
      <c r="T206" s="187"/>
      <c r="AT206" s="188" t="s">
        <v>130</v>
      </c>
      <c r="AU206" s="188" t="s">
        <v>82</v>
      </c>
      <c r="AV206" s="11" t="s">
        <v>82</v>
      </c>
      <c r="AW206" s="11" t="s">
        <v>35</v>
      </c>
      <c r="AX206" s="11" t="s">
        <v>74</v>
      </c>
      <c r="AY206" s="188" t="s">
        <v>118</v>
      </c>
    </row>
    <row r="207" spans="2:51" s="11" customFormat="1" ht="13.5">
      <c r="B207" s="179"/>
      <c r="D207" s="177" t="s">
        <v>130</v>
      </c>
      <c r="E207" s="188" t="s">
        <v>20</v>
      </c>
      <c r="F207" s="197" t="s">
        <v>391</v>
      </c>
      <c r="H207" s="198">
        <v>23.371</v>
      </c>
      <c r="I207" s="184"/>
      <c r="L207" s="179"/>
      <c r="M207" s="185"/>
      <c r="N207" s="186"/>
      <c r="O207" s="186"/>
      <c r="P207" s="186"/>
      <c r="Q207" s="186"/>
      <c r="R207" s="186"/>
      <c r="S207" s="186"/>
      <c r="T207" s="187"/>
      <c r="AT207" s="188" t="s">
        <v>130</v>
      </c>
      <c r="AU207" s="188" t="s">
        <v>82</v>
      </c>
      <c r="AV207" s="11" t="s">
        <v>82</v>
      </c>
      <c r="AW207" s="11" t="s">
        <v>35</v>
      </c>
      <c r="AX207" s="11" t="s">
        <v>74</v>
      </c>
      <c r="AY207" s="188" t="s">
        <v>118</v>
      </c>
    </row>
    <row r="208" spans="2:51" s="11" customFormat="1" ht="13.5">
      <c r="B208" s="179"/>
      <c r="D208" s="177" t="s">
        <v>130</v>
      </c>
      <c r="E208" s="188" t="s">
        <v>20</v>
      </c>
      <c r="F208" s="197" t="s">
        <v>392</v>
      </c>
      <c r="H208" s="198">
        <v>20.139</v>
      </c>
      <c r="I208" s="184"/>
      <c r="L208" s="179"/>
      <c r="M208" s="185"/>
      <c r="N208" s="186"/>
      <c r="O208" s="186"/>
      <c r="P208" s="186"/>
      <c r="Q208" s="186"/>
      <c r="R208" s="186"/>
      <c r="S208" s="186"/>
      <c r="T208" s="187"/>
      <c r="AT208" s="188" t="s">
        <v>130</v>
      </c>
      <c r="AU208" s="188" t="s">
        <v>82</v>
      </c>
      <c r="AV208" s="11" t="s">
        <v>82</v>
      </c>
      <c r="AW208" s="11" t="s">
        <v>35</v>
      </c>
      <c r="AX208" s="11" t="s">
        <v>74</v>
      </c>
      <c r="AY208" s="188" t="s">
        <v>118</v>
      </c>
    </row>
    <row r="209" spans="2:51" s="11" customFormat="1" ht="13.5">
      <c r="B209" s="179"/>
      <c r="D209" s="177" t="s">
        <v>130</v>
      </c>
      <c r="E209" s="188" t="s">
        <v>20</v>
      </c>
      <c r="F209" s="197" t="s">
        <v>393</v>
      </c>
      <c r="H209" s="198">
        <v>19.358</v>
      </c>
      <c r="I209" s="184"/>
      <c r="L209" s="179"/>
      <c r="M209" s="185"/>
      <c r="N209" s="186"/>
      <c r="O209" s="186"/>
      <c r="P209" s="186"/>
      <c r="Q209" s="186"/>
      <c r="R209" s="186"/>
      <c r="S209" s="186"/>
      <c r="T209" s="187"/>
      <c r="AT209" s="188" t="s">
        <v>130</v>
      </c>
      <c r="AU209" s="188" t="s">
        <v>82</v>
      </c>
      <c r="AV209" s="11" t="s">
        <v>82</v>
      </c>
      <c r="AW209" s="11" t="s">
        <v>35</v>
      </c>
      <c r="AX209" s="11" t="s">
        <v>74</v>
      </c>
      <c r="AY209" s="188" t="s">
        <v>118</v>
      </c>
    </row>
    <row r="210" spans="2:51" s="13" customFormat="1" ht="13.5">
      <c r="B210" s="199"/>
      <c r="D210" s="177" t="s">
        <v>130</v>
      </c>
      <c r="E210" s="214" t="s">
        <v>20</v>
      </c>
      <c r="F210" s="215" t="s">
        <v>145</v>
      </c>
      <c r="H210" s="216">
        <v>112.093</v>
      </c>
      <c r="I210" s="203"/>
      <c r="L210" s="199"/>
      <c r="M210" s="204"/>
      <c r="N210" s="205"/>
      <c r="O210" s="205"/>
      <c r="P210" s="205"/>
      <c r="Q210" s="205"/>
      <c r="R210" s="205"/>
      <c r="S210" s="205"/>
      <c r="T210" s="206"/>
      <c r="AT210" s="207" t="s">
        <v>130</v>
      </c>
      <c r="AU210" s="207" t="s">
        <v>82</v>
      </c>
      <c r="AV210" s="13" t="s">
        <v>146</v>
      </c>
      <c r="AW210" s="13" t="s">
        <v>35</v>
      </c>
      <c r="AX210" s="13" t="s">
        <v>22</v>
      </c>
      <c r="AY210" s="207" t="s">
        <v>118</v>
      </c>
    </row>
    <row r="211" spans="2:63" s="10" customFormat="1" ht="29.25" customHeight="1">
      <c r="B211" s="150"/>
      <c r="D211" s="161" t="s">
        <v>73</v>
      </c>
      <c r="E211" s="162" t="s">
        <v>137</v>
      </c>
      <c r="F211" s="162" t="s">
        <v>398</v>
      </c>
      <c r="I211" s="153"/>
      <c r="J211" s="163">
        <f>BK211</f>
        <v>0</v>
      </c>
      <c r="L211" s="150"/>
      <c r="M211" s="155"/>
      <c r="N211" s="156"/>
      <c r="O211" s="156"/>
      <c r="P211" s="157">
        <f>SUM(P212:P260)</f>
        <v>0</v>
      </c>
      <c r="Q211" s="156"/>
      <c r="R211" s="157">
        <f>SUM(R212:R260)</f>
        <v>46.01652784</v>
      </c>
      <c r="S211" s="156"/>
      <c r="T211" s="158">
        <f>SUM(T212:T260)</f>
        <v>0</v>
      </c>
      <c r="AR211" s="151" t="s">
        <v>22</v>
      </c>
      <c r="AT211" s="159" t="s">
        <v>73</v>
      </c>
      <c r="AU211" s="159" t="s">
        <v>22</v>
      </c>
      <c r="AY211" s="151" t="s">
        <v>118</v>
      </c>
      <c r="BK211" s="160">
        <f>SUM(BK212:BK260)</f>
        <v>0</v>
      </c>
    </row>
    <row r="212" spans="2:65" s="1" customFormat="1" ht="22.5" customHeight="1">
      <c r="B212" s="164"/>
      <c r="C212" s="165" t="s">
        <v>399</v>
      </c>
      <c r="D212" s="165" t="s">
        <v>121</v>
      </c>
      <c r="E212" s="166" t="s">
        <v>400</v>
      </c>
      <c r="F212" s="167" t="s">
        <v>401</v>
      </c>
      <c r="G212" s="168" t="s">
        <v>257</v>
      </c>
      <c r="H212" s="169">
        <v>11.081</v>
      </c>
      <c r="I212" s="170"/>
      <c r="J212" s="171">
        <f>ROUND(I212*H212,2)</f>
        <v>0</v>
      </c>
      <c r="K212" s="167" t="s">
        <v>125</v>
      </c>
      <c r="L212" s="34"/>
      <c r="M212" s="172" t="s">
        <v>20</v>
      </c>
      <c r="N212" s="173" t="s">
        <v>45</v>
      </c>
      <c r="O212" s="35"/>
      <c r="P212" s="174">
        <f>O212*H212</f>
        <v>0</v>
      </c>
      <c r="Q212" s="174">
        <v>0</v>
      </c>
      <c r="R212" s="174">
        <f>Q212*H212</f>
        <v>0</v>
      </c>
      <c r="S212" s="174">
        <v>0</v>
      </c>
      <c r="T212" s="175">
        <f>S212*H212</f>
        <v>0</v>
      </c>
      <c r="AR212" s="17" t="s">
        <v>146</v>
      </c>
      <c r="AT212" s="17" t="s">
        <v>121</v>
      </c>
      <c r="AU212" s="17" t="s">
        <v>82</v>
      </c>
      <c r="AY212" s="17" t="s">
        <v>118</v>
      </c>
      <c r="BE212" s="176">
        <f>IF(N212="základní",J212,0)</f>
        <v>0</v>
      </c>
      <c r="BF212" s="176">
        <f>IF(N212="snížená",J212,0)</f>
        <v>0</v>
      </c>
      <c r="BG212" s="176">
        <f>IF(N212="zákl. přenesená",J212,0)</f>
        <v>0</v>
      </c>
      <c r="BH212" s="176">
        <f>IF(N212="sníž. přenesená",J212,0)</f>
        <v>0</v>
      </c>
      <c r="BI212" s="176">
        <f>IF(N212="nulová",J212,0)</f>
        <v>0</v>
      </c>
      <c r="BJ212" s="17" t="s">
        <v>22</v>
      </c>
      <c r="BK212" s="176">
        <f>ROUND(I212*H212,2)</f>
        <v>0</v>
      </c>
      <c r="BL212" s="17" t="s">
        <v>146</v>
      </c>
      <c r="BM212" s="17" t="s">
        <v>402</v>
      </c>
    </row>
    <row r="213" spans="2:47" s="1" customFormat="1" ht="13.5">
      <c r="B213" s="34"/>
      <c r="D213" s="177" t="s">
        <v>128</v>
      </c>
      <c r="F213" s="178" t="s">
        <v>403</v>
      </c>
      <c r="I213" s="138"/>
      <c r="L213" s="34"/>
      <c r="M213" s="63"/>
      <c r="N213" s="35"/>
      <c r="O213" s="35"/>
      <c r="P213" s="35"/>
      <c r="Q213" s="35"/>
      <c r="R213" s="35"/>
      <c r="S213" s="35"/>
      <c r="T213" s="64"/>
      <c r="AT213" s="17" t="s">
        <v>128</v>
      </c>
      <c r="AU213" s="17" t="s">
        <v>82</v>
      </c>
    </row>
    <row r="214" spans="2:47" s="1" customFormat="1" ht="67.5">
      <c r="B214" s="34"/>
      <c r="D214" s="177" t="s">
        <v>170</v>
      </c>
      <c r="F214" s="213" t="s">
        <v>404</v>
      </c>
      <c r="I214" s="138"/>
      <c r="L214" s="34"/>
      <c r="M214" s="63"/>
      <c r="N214" s="35"/>
      <c r="O214" s="35"/>
      <c r="P214" s="35"/>
      <c r="Q214" s="35"/>
      <c r="R214" s="35"/>
      <c r="S214" s="35"/>
      <c r="T214" s="64"/>
      <c r="AT214" s="17" t="s">
        <v>170</v>
      </c>
      <c r="AU214" s="17" t="s">
        <v>82</v>
      </c>
    </row>
    <row r="215" spans="2:51" s="11" customFormat="1" ht="13.5">
      <c r="B215" s="179"/>
      <c r="D215" s="180" t="s">
        <v>130</v>
      </c>
      <c r="E215" s="181" t="s">
        <v>20</v>
      </c>
      <c r="F215" s="182" t="s">
        <v>405</v>
      </c>
      <c r="H215" s="183">
        <v>11.081</v>
      </c>
      <c r="I215" s="184"/>
      <c r="L215" s="179"/>
      <c r="M215" s="185"/>
      <c r="N215" s="186"/>
      <c r="O215" s="186"/>
      <c r="P215" s="186"/>
      <c r="Q215" s="186"/>
      <c r="R215" s="186"/>
      <c r="S215" s="186"/>
      <c r="T215" s="187"/>
      <c r="AT215" s="188" t="s">
        <v>130</v>
      </c>
      <c r="AU215" s="188" t="s">
        <v>82</v>
      </c>
      <c r="AV215" s="11" t="s">
        <v>82</v>
      </c>
      <c r="AW215" s="11" t="s">
        <v>35</v>
      </c>
      <c r="AX215" s="11" t="s">
        <v>22</v>
      </c>
      <c r="AY215" s="188" t="s">
        <v>118</v>
      </c>
    </row>
    <row r="216" spans="2:65" s="1" customFormat="1" ht="22.5" customHeight="1">
      <c r="B216" s="164"/>
      <c r="C216" s="165" t="s">
        <v>406</v>
      </c>
      <c r="D216" s="165" t="s">
        <v>121</v>
      </c>
      <c r="E216" s="166" t="s">
        <v>407</v>
      </c>
      <c r="F216" s="167" t="s">
        <v>408</v>
      </c>
      <c r="G216" s="168" t="s">
        <v>341</v>
      </c>
      <c r="H216" s="169">
        <v>42.363</v>
      </c>
      <c r="I216" s="170"/>
      <c r="J216" s="171">
        <f>ROUND(I216*H216,2)</f>
        <v>0</v>
      </c>
      <c r="K216" s="167" t="s">
        <v>125</v>
      </c>
      <c r="L216" s="34"/>
      <c r="M216" s="172" t="s">
        <v>20</v>
      </c>
      <c r="N216" s="173" t="s">
        <v>45</v>
      </c>
      <c r="O216" s="35"/>
      <c r="P216" s="174">
        <f>O216*H216</f>
        <v>0</v>
      </c>
      <c r="Q216" s="174">
        <v>0.04174</v>
      </c>
      <c r="R216" s="174">
        <f>Q216*H216</f>
        <v>1.76823162</v>
      </c>
      <c r="S216" s="174">
        <v>0</v>
      </c>
      <c r="T216" s="175">
        <f>S216*H216</f>
        <v>0</v>
      </c>
      <c r="AR216" s="17" t="s">
        <v>146</v>
      </c>
      <c r="AT216" s="17" t="s">
        <v>121</v>
      </c>
      <c r="AU216" s="17" t="s">
        <v>82</v>
      </c>
      <c r="AY216" s="17" t="s">
        <v>118</v>
      </c>
      <c r="BE216" s="176">
        <f>IF(N216="základní",J216,0)</f>
        <v>0</v>
      </c>
      <c r="BF216" s="176">
        <f>IF(N216="snížená",J216,0)</f>
        <v>0</v>
      </c>
      <c r="BG216" s="176">
        <f>IF(N216="zákl. přenesená",J216,0)</f>
        <v>0</v>
      </c>
      <c r="BH216" s="176">
        <f>IF(N216="sníž. přenesená",J216,0)</f>
        <v>0</v>
      </c>
      <c r="BI216" s="176">
        <f>IF(N216="nulová",J216,0)</f>
        <v>0</v>
      </c>
      <c r="BJ216" s="17" t="s">
        <v>22</v>
      </c>
      <c r="BK216" s="176">
        <f>ROUND(I216*H216,2)</f>
        <v>0</v>
      </c>
      <c r="BL216" s="17" t="s">
        <v>146</v>
      </c>
      <c r="BM216" s="17" t="s">
        <v>409</v>
      </c>
    </row>
    <row r="217" spans="2:47" s="1" customFormat="1" ht="13.5">
      <c r="B217" s="34"/>
      <c r="D217" s="177" t="s">
        <v>128</v>
      </c>
      <c r="F217" s="178" t="s">
        <v>410</v>
      </c>
      <c r="I217" s="138"/>
      <c r="L217" s="34"/>
      <c r="M217" s="63"/>
      <c r="N217" s="35"/>
      <c r="O217" s="35"/>
      <c r="P217" s="35"/>
      <c r="Q217" s="35"/>
      <c r="R217" s="35"/>
      <c r="S217" s="35"/>
      <c r="T217" s="64"/>
      <c r="AT217" s="17" t="s">
        <v>128</v>
      </c>
      <c r="AU217" s="17" t="s">
        <v>82</v>
      </c>
    </row>
    <row r="218" spans="2:47" s="1" customFormat="1" ht="175.5">
      <c r="B218" s="34"/>
      <c r="D218" s="177" t="s">
        <v>170</v>
      </c>
      <c r="F218" s="213" t="s">
        <v>411</v>
      </c>
      <c r="I218" s="138"/>
      <c r="L218" s="34"/>
      <c r="M218" s="63"/>
      <c r="N218" s="35"/>
      <c r="O218" s="35"/>
      <c r="P218" s="35"/>
      <c r="Q218" s="35"/>
      <c r="R218" s="35"/>
      <c r="S218" s="35"/>
      <c r="T218" s="64"/>
      <c r="AT218" s="17" t="s">
        <v>170</v>
      </c>
      <c r="AU218" s="17" t="s">
        <v>82</v>
      </c>
    </row>
    <row r="219" spans="2:51" s="11" customFormat="1" ht="13.5">
      <c r="B219" s="179"/>
      <c r="D219" s="177" t="s">
        <v>130</v>
      </c>
      <c r="E219" s="188" t="s">
        <v>20</v>
      </c>
      <c r="F219" s="197" t="s">
        <v>412</v>
      </c>
      <c r="H219" s="198">
        <v>3.275</v>
      </c>
      <c r="I219" s="184"/>
      <c r="L219" s="179"/>
      <c r="M219" s="185"/>
      <c r="N219" s="186"/>
      <c r="O219" s="186"/>
      <c r="P219" s="186"/>
      <c r="Q219" s="186"/>
      <c r="R219" s="186"/>
      <c r="S219" s="186"/>
      <c r="T219" s="187"/>
      <c r="AT219" s="188" t="s">
        <v>130</v>
      </c>
      <c r="AU219" s="188" t="s">
        <v>82</v>
      </c>
      <c r="AV219" s="11" t="s">
        <v>82</v>
      </c>
      <c r="AW219" s="11" t="s">
        <v>35</v>
      </c>
      <c r="AX219" s="11" t="s">
        <v>74</v>
      </c>
      <c r="AY219" s="188" t="s">
        <v>118</v>
      </c>
    </row>
    <row r="220" spans="2:51" s="11" customFormat="1" ht="13.5">
      <c r="B220" s="179"/>
      <c r="D220" s="177" t="s">
        <v>130</v>
      </c>
      <c r="E220" s="188" t="s">
        <v>20</v>
      </c>
      <c r="F220" s="197" t="s">
        <v>413</v>
      </c>
      <c r="H220" s="198">
        <v>37.65</v>
      </c>
      <c r="I220" s="184"/>
      <c r="L220" s="179"/>
      <c r="M220" s="185"/>
      <c r="N220" s="186"/>
      <c r="O220" s="186"/>
      <c r="P220" s="186"/>
      <c r="Q220" s="186"/>
      <c r="R220" s="186"/>
      <c r="S220" s="186"/>
      <c r="T220" s="187"/>
      <c r="AT220" s="188" t="s">
        <v>130</v>
      </c>
      <c r="AU220" s="188" t="s">
        <v>82</v>
      </c>
      <c r="AV220" s="11" t="s">
        <v>82</v>
      </c>
      <c r="AW220" s="11" t="s">
        <v>35</v>
      </c>
      <c r="AX220" s="11" t="s">
        <v>74</v>
      </c>
      <c r="AY220" s="188" t="s">
        <v>118</v>
      </c>
    </row>
    <row r="221" spans="2:51" s="11" customFormat="1" ht="13.5">
      <c r="B221" s="179"/>
      <c r="D221" s="177" t="s">
        <v>130</v>
      </c>
      <c r="E221" s="188" t="s">
        <v>20</v>
      </c>
      <c r="F221" s="197" t="s">
        <v>414</v>
      </c>
      <c r="H221" s="198">
        <v>1.438</v>
      </c>
      <c r="I221" s="184"/>
      <c r="L221" s="179"/>
      <c r="M221" s="185"/>
      <c r="N221" s="186"/>
      <c r="O221" s="186"/>
      <c r="P221" s="186"/>
      <c r="Q221" s="186"/>
      <c r="R221" s="186"/>
      <c r="S221" s="186"/>
      <c r="T221" s="187"/>
      <c r="AT221" s="188" t="s">
        <v>130</v>
      </c>
      <c r="AU221" s="188" t="s">
        <v>82</v>
      </c>
      <c r="AV221" s="11" t="s">
        <v>82</v>
      </c>
      <c r="AW221" s="11" t="s">
        <v>35</v>
      </c>
      <c r="AX221" s="11" t="s">
        <v>74</v>
      </c>
      <c r="AY221" s="188" t="s">
        <v>118</v>
      </c>
    </row>
    <row r="222" spans="2:51" s="13" customFormat="1" ht="13.5">
      <c r="B222" s="199"/>
      <c r="D222" s="180" t="s">
        <v>130</v>
      </c>
      <c r="E222" s="200" t="s">
        <v>20</v>
      </c>
      <c r="F222" s="201" t="s">
        <v>145</v>
      </c>
      <c r="H222" s="202">
        <v>42.363</v>
      </c>
      <c r="I222" s="203"/>
      <c r="L222" s="199"/>
      <c r="M222" s="204"/>
      <c r="N222" s="205"/>
      <c r="O222" s="205"/>
      <c r="P222" s="205"/>
      <c r="Q222" s="205"/>
      <c r="R222" s="205"/>
      <c r="S222" s="205"/>
      <c r="T222" s="206"/>
      <c r="AT222" s="207" t="s">
        <v>130</v>
      </c>
      <c r="AU222" s="207" t="s">
        <v>82</v>
      </c>
      <c r="AV222" s="13" t="s">
        <v>146</v>
      </c>
      <c r="AW222" s="13" t="s">
        <v>35</v>
      </c>
      <c r="AX222" s="13" t="s">
        <v>22</v>
      </c>
      <c r="AY222" s="207" t="s">
        <v>118</v>
      </c>
    </row>
    <row r="223" spans="2:65" s="1" customFormat="1" ht="22.5" customHeight="1">
      <c r="B223" s="164"/>
      <c r="C223" s="165" t="s">
        <v>415</v>
      </c>
      <c r="D223" s="165" t="s">
        <v>121</v>
      </c>
      <c r="E223" s="166" t="s">
        <v>416</v>
      </c>
      <c r="F223" s="167" t="s">
        <v>417</v>
      </c>
      <c r="G223" s="168" t="s">
        <v>341</v>
      </c>
      <c r="H223" s="169">
        <v>42.363</v>
      </c>
      <c r="I223" s="170"/>
      <c r="J223" s="171">
        <f>ROUND(I223*H223,2)</f>
        <v>0</v>
      </c>
      <c r="K223" s="167" t="s">
        <v>125</v>
      </c>
      <c r="L223" s="34"/>
      <c r="M223" s="172" t="s">
        <v>20</v>
      </c>
      <c r="N223" s="173" t="s">
        <v>45</v>
      </c>
      <c r="O223" s="35"/>
      <c r="P223" s="174">
        <f>O223*H223</f>
        <v>0</v>
      </c>
      <c r="Q223" s="174">
        <v>2E-05</v>
      </c>
      <c r="R223" s="174">
        <f>Q223*H223</f>
        <v>0.0008472600000000001</v>
      </c>
      <c r="S223" s="174">
        <v>0</v>
      </c>
      <c r="T223" s="175">
        <f>S223*H223</f>
        <v>0</v>
      </c>
      <c r="AR223" s="17" t="s">
        <v>146</v>
      </c>
      <c r="AT223" s="17" t="s">
        <v>121</v>
      </c>
      <c r="AU223" s="17" t="s">
        <v>82</v>
      </c>
      <c r="AY223" s="17" t="s">
        <v>118</v>
      </c>
      <c r="BE223" s="176">
        <f>IF(N223="základní",J223,0)</f>
        <v>0</v>
      </c>
      <c r="BF223" s="176">
        <f>IF(N223="snížená",J223,0)</f>
        <v>0</v>
      </c>
      <c r="BG223" s="176">
        <f>IF(N223="zákl. přenesená",J223,0)</f>
        <v>0</v>
      </c>
      <c r="BH223" s="176">
        <f>IF(N223="sníž. přenesená",J223,0)</f>
        <v>0</v>
      </c>
      <c r="BI223" s="176">
        <f>IF(N223="nulová",J223,0)</f>
        <v>0</v>
      </c>
      <c r="BJ223" s="17" t="s">
        <v>22</v>
      </c>
      <c r="BK223" s="176">
        <f>ROUND(I223*H223,2)</f>
        <v>0</v>
      </c>
      <c r="BL223" s="17" t="s">
        <v>146</v>
      </c>
      <c r="BM223" s="17" t="s">
        <v>418</v>
      </c>
    </row>
    <row r="224" spans="2:47" s="1" customFormat="1" ht="13.5">
      <c r="B224" s="34"/>
      <c r="D224" s="177" t="s">
        <v>128</v>
      </c>
      <c r="F224" s="178" t="s">
        <v>419</v>
      </c>
      <c r="I224" s="138"/>
      <c r="L224" s="34"/>
      <c r="M224" s="63"/>
      <c r="N224" s="35"/>
      <c r="O224" s="35"/>
      <c r="P224" s="35"/>
      <c r="Q224" s="35"/>
      <c r="R224" s="35"/>
      <c r="S224" s="35"/>
      <c r="T224" s="64"/>
      <c r="AT224" s="17" t="s">
        <v>128</v>
      </c>
      <c r="AU224" s="17" t="s">
        <v>82</v>
      </c>
    </row>
    <row r="225" spans="2:47" s="1" customFormat="1" ht="175.5">
      <c r="B225" s="34"/>
      <c r="D225" s="177" t="s">
        <v>170</v>
      </c>
      <c r="F225" s="213" t="s">
        <v>411</v>
      </c>
      <c r="I225" s="138"/>
      <c r="L225" s="34"/>
      <c r="M225" s="63"/>
      <c r="N225" s="35"/>
      <c r="O225" s="35"/>
      <c r="P225" s="35"/>
      <c r="Q225" s="35"/>
      <c r="R225" s="35"/>
      <c r="S225" s="35"/>
      <c r="T225" s="64"/>
      <c r="AT225" s="17" t="s">
        <v>170</v>
      </c>
      <c r="AU225" s="17" t="s">
        <v>82</v>
      </c>
    </row>
    <row r="226" spans="2:51" s="11" customFormat="1" ht="13.5">
      <c r="B226" s="179"/>
      <c r="D226" s="177" t="s">
        <v>130</v>
      </c>
      <c r="E226" s="188" t="s">
        <v>20</v>
      </c>
      <c r="F226" s="197" t="s">
        <v>412</v>
      </c>
      <c r="H226" s="198">
        <v>3.275</v>
      </c>
      <c r="I226" s="184"/>
      <c r="L226" s="179"/>
      <c r="M226" s="185"/>
      <c r="N226" s="186"/>
      <c r="O226" s="186"/>
      <c r="P226" s="186"/>
      <c r="Q226" s="186"/>
      <c r="R226" s="186"/>
      <c r="S226" s="186"/>
      <c r="T226" s="187"/>
      <c r="AT226" s="188" t="s">
        <v>130</v>
      </c>
      <c r="AU226" s="188" t="s">
        <v>82</v>
      </c>
      <c r="AV226" s="11" t="s">
        <v>82</v>
      </c>
      <c r="AW226" s="11" t="s">
        <v>35</v>
      </c>
      <c r="AX226" s="11" t="s">
        <v>74</v>
      </c>
      <c r="AY226" s="188" t="s">
        <v>118</v>
      </c>
    </row>
    <row r="227" spans="2:51" s="11" customFormat="1" ht="13.5">
      <c r="B227" s="179"/>
      <c r="D227" s="177" t="s">
        <v>130</v>
      </c>
      <c r="E227" s="188" t="s">
        <v>20</v>
      </c>
      <c r="F227" s="197" t="s">
        <v>413</v>
      </c>
      <c r="H227" s="198">
        <v>37.65</v>
      </c>
      <c r="I227" s="184"/>
      <c r="L227" s="179"/>
      <c r="M227" s="185"/>
      <c r="N227" s="186"/>
      <c r="O227" s="186"/>
      <c r="P227" s="186"/>
      <c r="Q227" s="186"/>
      <c r="R227" s="186"/>
      <c r="S227" s="186"/>
      <c r="T227" s="187"/>
      <c r="AT227" s="188" t="s">
        <v>130</v>
      </c>
      <c r="AU227" s="188" t="s">
        <v>82</v>
      </c>
      <c r="AV227" s="11" t="s">
        <v>82</v>
      </c>
      <c r="AW227" s="11" t="s">
        <v>35</v>
      </c>
      <c r="AX227" s="11" t="s">
        <v>74</v>
      </c>
      <c r="AY227" s="188" t="s">
        <v>118</v>
      </c>
    </row>
    <row r="228" spans="2:51" s="11" customFormat="1" ht="13.5">
      <c r="B228" s="179"/>
      <c r="D228" s="177" t="s">
        <v>130</v>
      </c>
      <c r="E228" s="188" t="s">
        <v>20</v>
      </c>
      <c r="F228" s="197" t="s">
        <v>414</v>
      </c>
      <c r="H228" s="198">
        <v>1.438</v>
      </c>
      <c r="I228" s="184"/>
      <c r="L228" s="179"/>
      <c r="M228" s="185"/>
      <c r="N228" s="186"/>
      <c r="O228" s="186"/>
      <c r="P228" s="186"/>
      <c r="Q228" s="186"/>
      <c r="R228" s="186"/>
      <c r="S228" s="186"/>
      <c r="T228" s="187"/>
      <c r="AT228" s="188" t="s">
        <v>130</v>
      </c>
      <c r="AU228" s="188" t="s">
        <v>82</v>
      </c>
      <c r="AV228" s="11" t="s">
        <v>82</v>
      </c>
      <c r="AW228" s="11" t="s">
        <v>35</v>
      </c>
      <c r="AX228" s="11" t="s">
        <v>74</v>
      </c>
      <c r="AY228" s="188" t="s">
        <v>118</v>
      </c>
    </row>
    <row r="229" spans="2:51" s="13" customFormat="1" ht="13.5">
      <c r="B229" s="199"/>
      <c r="D229" s="180" t="s">
        <v>130</v>
      </c>
      <c r="E229" s="200" t="s">
        <v>20</v>
      </c>
      <c r="F229" s="201" t="s">
        <v>145</v>
      </c>
      <c r="H229" s="202">
        <v>42.363</v>
      </c>
      <c r="I229" s="203"/>
      <c r="L229" s="199"/>
      <c r="M229" s="204"/>
      <c r="N229" s="205"/>
      <c r="O229" s="205"/>
      <c r="P229" s="205"/>
      <c r="Q229" s="205"/>
      <c r="R229" s="205"/>
      <c r="S229" s="205"/>
      <c r="T229" s="206"/>
      <c r="AT229" s="207" t="s">
        <v>130</v>
      </c>
      <c r="AU229" s="207" t="s">
        <v>82</v>
      </c>
      <c r="AV229" s="13" t="s">
        <v>146</v>
      </c>
      <c r="AW229" s="13" t="s">
        <v>35</v>
      </c>
      <c r="AX229" s="13" t="s">
        <v>22</v>
      </c>
      <c r="AY229" s="207" t="s">
        <v>118</v>
      </c>
    </row>
    <row r="230" spans="2:65" s="1" customFormat="1" ht="22.5" customHeight="1">
      <c r="B230" s="164"/>
      <c r="C230" s="165" t="s">
        <v>420</v>
      </c>
      <c r="D230" s="165" t="s">
        <v>121</v>
      </c>
      <c r="E230" s="166" t="s">
        <v>421</v>
      </c>
      <c r="F230" s="167" t="s">
        <v>422</v>
      </c>
      <c r="G230" s="168" t="s">
        <v>317</v>
      </c>
      <c r="H230" s="169">
        <v>1.628</v>
      </c>
      <c r="I230" s="170"/>
      <c r="J230" s="171">
        <f>ROUND(I230*H230,2)</f>
        <v>0</v>
      </c>
      <c r="K230" s="167" t="s">
        <v>125</v>
      </c>
      <c r="L230" s="34"/>
      <c r="M230" s="172" t="s">
        <v>20</v>
      </c>
      <c r="N230" s="173" t="s">
        <v>45</v>
      </c>
      <c r="O230" s="35"/>
      <c r="P230" s="174">
        <f>O230*H230</f>
        <v>0</v>
      </c>
      <c r="Q230" s="174">
        <v>1.04877</v>
      </c>
      <c r="R230" s="174">
        <f>Q230*H230</f>
        <v>1.7073975599999998</v>
      </c>
      <c r="S230" s="174">
        <v>0</v>
      </c>
      <c r="T230" s="175">
        <f>S230*H230</f>
        <v>0</v>
      </c>
      <c r="AR230" s="17" t="s">
        <v>146</v>
      </c>
      <c r="AT230" s="17" t="s">
        <v>121</v>
      </c>
      <c r="AU230" s="17" t="s">
        <v>82</v>
      </c>
      <c r="AY230" s="17" t="s">
        <v>118</v>
      </c>
      <c r="BE230" s="176">
        <f>IF(N230="základní",J230,0)</f>
        <v>0</v>
      </c>
      <c r="BF230" s="176">
        <f>IF(N230="snížená",J230,0)</f>
        <v>0</v>
      </c>
      <c r="BG230" s="176">
        <f>IF(N230="zákl. přenesená",J230,0)</f>
        <v>0</v>
      </c>
      <c r="BH230" s="176">
        <f>IF(N230="sníž. přenesená",J230,0)</f>
        <v>0</v>
      </c>
      <c r="BI230" s="176">
        <f>IF(N230="nulová",J230,0)</f>
        <v>0</v>
      </c>
      <c r="BJ230" s="17" t="s">
        <v>22</v>
      </c>
      <c r="BK230" s="176">
        <f>ROUND(I230*H230,2)</f>
        <v>0</v>
      </c>
      <c r="BL230" s="17" t="s">
        <v>146</v>
      </c>
      <c r="BM230" s="17" t="s">
        <v>423</v>
      </c>
    </row>
    <row r="231" spans="2:47" s="1" customFormat="1" ht="13.5">
      <c r="B231" s="34"/>
      <c r="D231" s="177" t="s">
        <v>128</v>
      </c>
      <c r="F231" s="178" t="s">
        <v>424</v>
      </c>
      <c r="I231" s="138"/>
      <c r="L231" s="34"/>
      <c r="M231" s="63"/>
      <c r="N231" s="35"/>
      <c r="O231" s="35"/>
      <c r="P231" s="35"/>
      <c r="Q231" s="35"/>
      <c r="R231" s="35"/>
      <c r="S231" s="35"/>
      <c r="T231" s="64"/>
      <c r="AT231" s="17" t="s">
        <v>128</v>
      </c>
      <c r="AU231" s="17" t="s">
        <v>82</v>
      </c>
    </row>
    <row r="232" spans="2:47" s="1" customFormat="1" ht="148.5">
      <c r="B232" s="34"/>
      <c r="D232" s="177" t="s">
        <v>170</v>
      </c>
      <c r="F232" s="213" t="s">
        <v>425</v>
      </c>
      <c r="I232" s="138"/>
      <c r="L232" s="34"/>
      <c r="M232" s="63"/>
      <c r="N232" s="35"/>
      <c r="O232" s="35"/>
      <c r="P232" s="35"/>
      <c r="Q232" s="35"/>
      <c r="R232" s="35"/>
      <c r="S232" s="35"/>
      <c r="T232" s="64"/>
      <c r="AT232" s="17" t="s">
        <v>170</v>
      </c>
      <c r="AU232" s="17" t="s">
        <v>82</v>
      </c>
    </row>
    <row r="233" spans="2:51" s="12" customFormat="1" ht="13.5">
      <c r="B233" s="189"/>
      <c r="D233" s="177" t="s">
        <v>130</v>
      </c>
      <c r="E233" s="190" t="s">
        <v>20</v>
      </c>
      <c r="F233" s="191" t="s">
        <v>426</v>
      </c>
      <c r="H233" s="192" t="s">
        <v>20</v>
      </c>
      <c r="I233" s="193"/>
      <c r="L233" s="189"/>
      <c r="M233" s="194"/>
      <c r="N233" s="195"/>
      <c r="O233" s="195"/>
      <c r="P233" s="195"/>
      <c r="Q233" s="195"/>
      <c r="R233" s="195"/>
      <c r="S233" s="195"/>
      <c r="T233" s="196"/>
      <c r="AT233" s="192" t="s">
        <v>130</v>
      </c>
      <c r="AU233" s="192" t="s">
        <v>82</v>
      </c>
      <c r="AV233" s="12" t="s">
        <v>22</v>
      </c>
      <c r="AW233" s="12" t="s">
        <v>35</v>
      </c>
      <c r="AX233" s="12" t="s">
        <v>74</v>
      </c>
      <c r="AY233" s="192" t="s">
        <v>118</v>
      </c>
    </row>
    <row r="234" spans="2:51" s="11" customFormat="1" ht="13.5">
      <c r="B234" s="179"/>
      <c r="D234" s="177" t="s">
        <v>130</v>
      </c>
      <c r="E234" s="188" t="s">
        <v>20</v>
      </c>
      <c r="F234" s="197" t="s">
        <v>427</v>
      </c>
      <c r="H234" s="198">
        <v>0.72</v>
      </c>
      <c r="I234" s="184"/>
      <c r="L234" s="179"/>
      <c r="M234" s="185"/>
      <c r="N234" s="186"/>
      <c r="O234" s="186"/>
      <c r="P234" s="186"/>
      <c r="Q234" s="186"/>
      <c r="R234" s="186"/>
      <c r="S234" s="186"/>
      <c r="T234" s="187"/>
      <c r="AT234" s="188" t="s">
        <v>130</v>
      </c>
      <c r="AU234" s="188" t="s">
        <v>82</v>
      </c>
      <c r="AV234" s="11" t="s">
        <v>82</v>
      </c>
      <c r="AW234" s="11" t="s">
        <v>35</v>
      </c>
      <c r="AX234" s="11" t="s">
        <v>74</v>
      </c>
      <c r="AY234" s="188" t="s">
        <v>118</v>
      </c>
    </row>
    <row r="235" spans="2:51" s="11" customFormat="1" ht="13.5">
      <c r="B235" s="179"/>
      <c r="D235" s="177" t="s">
        <v>130</v>
      </c>
      <c r="E235" s="188" t="s">
        <v>20</v>
      </c>
      <c r="F235" s="197" t="s">
        <v>428</v>
      </c>
      <c r="H235" s="198">
        <v>0.025</v>
      </c>
      <c r="I235" s="184"/>
      <c r="L235" s="179"/>
      <c r="M235" s="185"/>
      <c r="N235" s="186"/>
      <c r="O235" s="186"/>
      <c r="P235" s="186"/>
      <c r="Q235" s="186"/>
      <c r="R235" s="186"/>
      <c r="S235" s="186"/>
      <c r="T235" s="187"/>
      <c r="AT235" s="188" t="s">
        <v>130</v>
      </c>
      <c r="AU235" s="188" t="s">
        <v>82</v>
      </c>
      <c r="AV235" s="11" t="s">
        <v>82</v>
      </c>
      <c r="AW235" s="11" t="s">
        <v>35</v>
      </c>
      <c r="AX235" s="11" t="s">
        <v>74</v>
      </c>
      <c r="AY235" s="188" t="s">
        <v>118</v>
      </c>
    </row>
    <row r="236" spans="2:51" s="11" customFormat="1" ht="13.5">
      <c r="B236" s="179"/>
      <c r="D236" s="177" t="s">
        <v>130</v>
      </c>
      <c r="E236" s="188" t="s">
        <v>20</v>
      </c>
      <c r="F236" s="197" t="s">
        <v>429</v>
      </c>
      <c r="H236" s="198">
        <v>0.275</v>
      </c>
      <c r="I236" s="184"/>
      <c r="L236" s="179"/>
      <c r="M236" s="185"/>
      <c r="N236" s="186"/>
      <c r="O236" s="186"/>
      <c r="P236" s="186"/>
      <c r="Q236" s="186"/>
      <c r="R236" s="186"/>
      <c r="S236" s="186"/>
      <c r="T236" s="187"/>
      <c r="AT236" s="188" t="s">
        <v>130</v>
      </c>
      <c r="AU236" s="188" t="s">
        <v>82</v>
      </c>
      <c r="AV236" s="11" t="s">
        <v>82</v>
      </c>
      <c r="AW236" s="11" t="s">
        <v>35</v>
      </c>
      <c r="AX236" s="11" t="s">
        <v>74</v>
      </c>
      <c r="AY236" s="188" t="s">
        <v>118</v>
      </c>
    </row>
    <row r="237" spans="2:51" s="11" customFormat="1" ht="13.5">
      <c r="B237" s="179"/>
      <c r="D237" s="177" t="s">
        <v>130</v>
      </c>
      <c r="E237" s="188" t="s">
        <v>20</v>
      </c>
      <c r="F237" s="197" t="s">
        <v>430</v>
      </c>
      <c r="H237" s="198">
        <v>0.009</v>
      </c>
      <c r="I237" s="184"/>
      <c r="L237" s="179"/>
      <c r="M237" s="185"/>
      <c r="N237" s="186"/>
      <c r="O237" s="186"/>
      <c r="P237" s="186"/>
      <c r="Q237" s="186"/>
      <c r="R237" s="186"/>
      <c r="S237" s="186"/>
      <c r="T237" s="187"/>
      <c r="AT237" s="188" t="s">
        <v>130</v>
      </c>
      <c r="AU237" s="188" t="s">
        <v>82</v>
      </c>
      <c r="AV237" s="11" t="s">
        <v>82</v>
      </c>
      <c r="AW237" s="11" t="s">
        <v>35</v>
      </c>
      <c r="AX237" s="11" t="s">
        <v>74</v>
      </c>
      <c r="AY237" s="188" t="s">
        <v>118</v>
      </c>
    </row>
    <row r="238" spans="2:51" s="11" customFormat="1" ht="13.5">
      <c r="B238" s="179"/>
      <c r="D238" s="177" t="s">
        <v>130</v>
      </c>
      <c r="E238" s="188" t="s">
        <v>20</v>
      </c>
      <c r="F238" s="197" t="s">
        <v>431</v>
      </c>
      <c r="H238" s="198">
        <v>0.206</v>
      </c>
      <c r="I238" s="184"/>
      <c r="L238" s="179"/>
      <c r="M238" s="185"/>
      <c r="N238" s="186"/>
      <c r="O238" s="186"/>
      <c r="P238" s="186"/>
      <c r="Q238" s="186"/>
      <c r="R238" s="186"/>
      <c r="S238" s="186"/>
      <c r="T238" s="187"/>
      <c r="AT238" s="188" t="s">
        <v>130</v>
      </c>
      <c r="AU238" s="188" t="s">
        <v>82</v>
      </c>
      <c r="AV238" s="11" t="s">
        <v>82</v>
      </c>
      <c r="AW238" s="11" t="s">
        <v>35</v>
      </c>
      <c r="AX238" s="11" t="s">
        <v>74</v>
      </c>
      <c r="AY238" s="188" t="s">
        <v>118</v>
      </c>
    </row>
    <row r="239" spans="2:51" s="11" customFormat="1" ht="13.5">
      <c r="B239" s="179"/>
      <c r="D239" s="177" t="s">
        <v>130</v>
      </c>
      <c r="E239" s="188" t="s">
        <v>20</v>
      </c>
      <c r="F239" s="197" t="s">
        <v>432</v>
      </c>
      <c r="H239" s="198">
        <v>0.007</v>
      </c>
      <c r="I239" s="184"/>
      <c r="L239" s="179"/>
      <c r="M239" s="185"/>
      <c r="N239" s="186"/>
      <c r="O239" s="186"/>
      <c r="P239" s="186"/>
      <c r="Q239" s="186"/>
      <c r="R239" s="186"/>
      <c r="S239" s="186"/>
      <c r="T239" s="187"/>
      <c r="AT239" s="188" t="s">
        <v>130</v>
      </c>
      <c r="AU239" s="188" t="s">
        <v>82</v>
      </c>
      <c r="AV239" s="11" t="s">
        <v>82</v>
      </c>
      <c r="AW239" s="11" t="s">
        <v>35</v>
      </c>
      <c r="AX239" s="11" t="s">
        <v>74</v>
      </c>
      <c r="AY239" s="188" t="s">
        <v>118</v>
      </c>
    </row>
    <row r="240" spans="2:51" s="12" customFormat="1" ht="13.5">
      <c r="B240" s="189"/>
      <c r="D240" s="177" t="s">
        <v>130</v>
      </c>
      <c r="E240" s="190" t="s">
        <v>20</v>
      </c>
      <c r="F240" s="191" t="s">
        <v>433</v>
      </c>
      <c r="H240" s="192" t="s">
        <v>20</v>
      </c>
      <c r="I240" s="193"/>
      <c r="L240" s="189"/>
      <c r="M240" s="194"/>
      <c r="N240" s="195"/>
      <c r="O240" s="195"/>
      <c r="P240" s="195"/>
      <c r="Q240" s="195"/>
      <c r="R240" s="195"/>
      <c r="S240" s="195"/>
      <c r="T240" s="196"/>
      <c r="AT240" s="192" t="s">
        <v>130</v>
      </c>
      <c r="AU240" s="192" t="s">
        <v>82</v>
      </c>
      <c r="AV240" s="12" t="s">
        <v>22</v>
      </c>
      <c r="AW240" s="12" t="s">
        <v>35</v>
      </c>
      <c r="AX240" s="12" t="s">
        <v>74</v>
      </c>
      <c r="AY240" s="192" t="s">
        <v>118</v>
      </c>
    </row>
    <row r="241" spans="2:51" s="11" customFormat="1" ht="13.5">
      <c r="B241" s="179"/>
      <c r="D241" s="177" t="s">
        <v>130</v>
      </c>
      <c r="E241" s="188" t="s">
        <v>20</v>
      </c>
      <c r="F241" s="197" t="s">
        <v>434</v>
      </c>
      <c r="H241" s="198">
        <v>0.298</v>
      </c>
      <c r="I241" s="184"/>
      <c r="L241" s="179"/>
      <c r="M241" s="185"/>
      <c r="N241" s="186"/>
      <c r="O241" s="186"/>
      <c r="P241" s="186"/>
      <c r="Q241" s="186"/>
      <c r="R241" s="186"/>
      <c r="S241" s="186"/>
      <c r="T241" s="187"/>
      <c r="AT241" s="188" t="s">
        <v>130</v>
      </c>
      <c r="AU241" s="188" t="s">
        <v>82</v>
      </c>
      <c r="AV241" s="11" t="s">
        <v>82</v>
      </c>
      <c r="AW241" s="11" t="s">
        <v>35</v>
      </c>
      <c r="AX241" s="11" t="s">
        <v>74</v>
      </c>
      <c r="AY241" s="188" t="s">
        <v>118</v>
      </c>
    </row>
    <row r="242" spans="2:51" s="11" customFormat="1" ht="13.5">
      <c r="B242" s="179"/>
      <c r="D242" s="177" t="s">
        <v>130</v>
      </c>
      <c r="E242" s="188" t="s">
        <v>20</v>
      </c>
      <c r="F242" s="197" t="s">
        <v>435</v>
      </c>
      <c r="H242" s="198">
        <v>0.01</v>
      </c>
      <c r="I242" s="184"/>
      <c r="L242" s="179"/>
      <c r="M242" s="185"/>
      <c r="N242" s="186"/>
      <c r="O242" s="186"/>
      <c r="P242" s="186"/>
      <c r="Q242" s="186"/>
      <c r="R242" s="186"/>
      <c r="S242" s="186"/>
      <c r="T242" s="187"/>
      <c r="AT242" s="188" t="s">
        <v>130</v>
      </c>
      <c r="AU242" s="188" t="s">
        <v>82</v>
      </c>
      <c r="AV242" s="11" t="s">
        <v>82</v>
      </c>
      <c r="AW242" s="11" t="s">
        <v>35</v>
      </c>
      <c r="AX242" s="11" t="s">
        <v>74</v>
      </c>
      <c r="AY242" s="188" t="s">
        <v>118</v>
      </c>
    </row>
    <row r="243" spans="2:51" s="13" customFormat="1" ht="13.5">
      <c r="B243" s="199"/>
      <c r="D243" s="177" t="s">
        <v>130</v>
      </c>
      <c r="E243" s="214" t="s">
        <v>20</v>
      </c>
      <c r="F243" s="215" t="s">
        <v>145</v>
      </c>
      <c r="H243" s="216">
        <v>1.55</v>
      </c>
      <c r="I243" s="203"/>
      <c r="L243" s="199"/>
      <c r="M243" s="204"/>
      <c r="N243" s="205"/>
      <c r="O243" s="205"/>
      <c r="P243" s="205"/>
      <c r="Q243" s="205"/>
      <c r="R243" s="205"/>
      <c r="S243" s="205"/>
      <c r="T243" s="206"/>
      <c r="AT243" s="207" t="s">
        <v>130</v>
      </c>
      <c r="AU243" s="207" t="s">
        <v>82</v>
      </c>
      <c r="AV243" s="13" t="s">
        <v>146</v>
      </c>
      <c r="AW243" s="13" t="s">
        <v>35</v>
      </c>
      <c r="AX243" s="13" t="s">
        <v>22</v>
      </c>
      <c r="AY243" s="207" t="s">
        <v>118</v>
      </c>
    </row>
    <row r="244" spans="2:51" s="11" customFormat="1" ht="13.5">
      <c r="B244" s="179"/>
      <c r="D244" s="180" t="s">
        <v>130</v>
      </c>
      <c r="F244" s="182" t="s">
        <v>436</v>
      </c>
      <c r="H244" s="183">
        <v>1.628</v>
      </c>
      <c r="I244" s="184"/>
      <c r="L244" s="179"/>
      <c r="M244" s="185"/>
      <c r="N244" s="186"/>
      <c r="O244" s="186"/>
      <c r="P244" s="186"/>
      <c r="Q244" s="186"/>
      <c r="R244" s="186"/>
      <c r="S244" s="186"/>
      <c r="T244" s="187"/>
      <c r="AT244" s="188" t="s">
        <v>130</v>
      </c>
      <c r="AU244" s="188" t="s">
        <v>82</v>
      </c>
      <c r="AV244" s="11" t="s">
        <v>82</v>
      </c>
      <c r="AW244" s="11" t="s">
        <v>4</v>
      </c>
      <c r="AX244" s="11" t="s">
        <v>22</v>
      </c>
      <c r="AY244" s="188" t="s">
        <v>118</v>
      </c>
    </row>
    <row r="245" spans="2:65" s="1" customFormat="1" ht="22.5" customHeight="1">
      <c r="B245" s="164"/>
      <c r="C245" s="165" t="s">
        <v>437</v>
      </c>
      <c r="D245" s="165" t="s">
        <v>121</v>
      </c>
      <c r="E245" s="166" t="s">
        <v>438</v>
      </c>
      <c r="F245" s="167" t="s">
        <v>439</v>
      </c>
      <c r="G245" s="168" t="s">
        <v>355</v>
      </c>
      <c r="H245" s="169">
        <v>7.15</v>
      </c>
      <c r="I245" s="170"/>
      <c r="J245" s="171">
        <f>ROUND(I245*H245,2)</f>
        <v>0</v>
      </c>
      <c r="K245" s="167" t="s">
        <v>125</v>
      </c>
      <c r="L245" s="34"/>
      <c r="M245" s="172" t="s">
        <v>20</v>
      </c>
      <c r="N245" s="173" t="s">
        <v>45</v>
      </c>
      <c r="O245" s="35"/>
      <c r="P245" s="174">
        <f>O245*H245</f>
        <v>0</v>
      </c>
      <c r="Q245" s="174">
        <v>6E-05</v>
      </c>
      <c r="R245" s="174">
        <f>Q245*H245</f>
        <v>0.000429</v>
      </c>
      <c r="S245" s="174">
        <v>0</v>
      </c>
      <c r="T245" s="175">
        <f>S245*H245</f>
        <v>0</v>
      </c>
      <c r="AR245" s="17" t="s">
        <v>146</v>
      </c>
      <c r="AT245" s="17" t="s">
        <v>121</v>
      </c>
      <c r="AU245" s="17" t="s">
        <v>82</v>
      </c>
      <c r="AY245" s="17" t="s">
        <v>118</v>
      </c>
      <c r="BE245" s="176">
        <f>IF(N245="základní",J245,0)</f>
        <v>0</v>
      </c>
      <c r="BF245" s="176">
        <f>IF(N245="snížená",J245,0)</f>
        <v>0</v>
      </c>
      <c r="BG245" s="176">
        <f>IF(N245="zákl. přenesená",J245,0)</f>
        <v>0</v>
      </c>
      <c r="BH245" s="176">
        <f>IF(N245="sníž. přenesená",J245,0)</f>
        <v>0</v>
      </c>
      <c r="BI245" s="176">
        <f>IF(N245="nulová",J245,0)</f>
        <v>0</v>
      </c>
      <c r="BJ245" s="17" t="s">
        <v>22</v>
      </c>
      <c r="BK245" s="176">
        <f>ROUND(I245*H245,2)</f>
        <v>0</v>
      </c>
      <c r="BL245" s="17" t="s">
        <v>146</v>
      </c>
      <c r="BM245" s="17" t="s">
        <v>440</v>
      </c>
    </row>
    <row r="246" spans="2:47" s="1" customFormat="1" ht="13.5">
      <c r="B246" s="34"/>
      <c r="D246" s="177" t="s">
        <v>128</v>
      </c>
      <c r="F246" s="178" t="s">
        <v>441</v>
      </c>
      <c r="I246" s="138"/>
      <c r="L246" s="34"/>
      <c r="M246" s="63"/>
      <c r="N246" s="35"/>
      <c r="O246" s="35"/>
      <c r="P246" s="35"/>
      <c r="Q246" s="35"/>
      <c r="R246" s="35"/>
      <c r="S246" s="35"/>
      <c r="T246" s="64"/>
      <c r="AT246" s="17" t="s">
        <v>128</v>
      </c>
      <c r="AU246" s="17" t="s">
        <v>82</v>
      </c>
    </row>
    <row r="247" spans="2:47" s="1" customFormat="1" ht="54">
      <c r="B247" s="34"/>
      <c r="D247" s="177" t="s">
        <v>170</v>
      </c>
      <c r="F247" s="213" t="s">
        <v>442</v>
      </c>
      <c r="I247" s="138"/>
      <c r="L247" s="34"/>
      <c r="M247" s="63"/>
      <c r="N247" s="35"/>
      <c r="O247" s="35"/>
      <c r="P247" s="35"/>
      <c r="Q247" s="35"/>
      <c r="R247" s="35"/>
      <c r="S247" s="35"/>
      <c r="T247" s="64"/>
      <c r="AT247" s="17" t="s">
        <v>170</v>
      </c>
      <c r="AU247" s="17" t="s">
        <v>82</v>
      </c>
    </row>
    <row r="248" spans="2:51" s="11" customFormat="1" ht="13.5">
      <c r="B248" s="179"/>
      <c r="D248" s="180" t="s">
        <v>130</v>
      </c>
      <c r="E248" s="181" t="s">
        <v>20</v>
      </c>
      <c r="F248" s="182" t="s">
        <v>443</v>
      </c>
      <c r="H248" s="183">
        <v>7.15</v>
      </c>
      <c r="I248" s="184"/>
      <c r="L248" s="179"/>
      <c r="M248" s="185"/>
      <c r="N248" s="186"/>
      <c r="O248" s="186"/>
      <c r="P248" s="186"/>
      <c r="Q248" s="186"/>
      <c r="R248" s="186"/>
      <c r="S248" s="186"/>
      <c r="T248" s="187"/>
      <c r="AT248" s="188" t="s">
        <v>130</v>
      </c>
      <c r="AU248" s="188" t="s">
        <v>82</v>
      </c>
      <c r="AV248" s="11" t="s">
        <v>82</v>
      </c>
      <c r="AW248" s="11" t="s">
        <v>35</v>
      </c>
      <c r="AX248" s="11" t="s">
        <v>22</v>
      </c>
      <c r="AY248" s="188" t="s">
        <v>118</v>
      </c>
    </row>
    <row r="249" spans="2:65" s="1" customFormat="1" ht="31.5" customHeight="1">
      <c r="B249" s="164"/>
      <c r="C249" s="165" t="s">
        <v>444</v>
      </c>
      <c r="D249" s="165" t="s">
        <v>121</v>
      </c>
      <c r="E249" s="166" t="s">
        <v>445</v>
      </c>
      <c r="F249" s="167" t="s">
        <v>446</v>
      </c>
      <c r="G249" s="168" t="s">
        <v>257</v>
      </c>
      <c r="H249" s="169">
        <v>28.023</v>
      </c>
      <c r="I249" s="170"/>
      <c r="J249" s="171">
        <f>ROUND(I249*H249,2)</f>
        <v>0</v>
      </c>
      <c r="K249" s="167" t="s">
        <v>125</v>
      </c>
      <c r="L249" s="34"/>
      <c r="M249" s="172" t="s">
        <v>20</v>
      </c>
      <c r="N249" s="173" t="s">
        <v>45</v>
      </c>
      <c r="O249" s="35"/>
      <c r="P249" s="174">
        <f>O249*H249</f>
        <v>0</v>
      </c>
      <c r="Q249" s="174">
        <v>0.7488</v>
      </c>
      <c r="R249" s="174">
        <f>Q249*H249</f>
        <v>20.9836224</v>
      </c>
      <c r="S249" s="174">
        <v>0</v>
      </c>
      <c r="T249" s="175">
        <f>S249*H249</f>
        <v>0</v>
      </c>
      <c r="AR249" s="17" t="s">
        <v>146</v>
      </c>
      <c r="AT249" s="17" t="s">
        <v>121</v>
      </c>
      <c r="AU249" s="17" t="s">
        <v>82</v>
      </c>
      <c r="AY249" s="17" t="s">
        <v>118</v>
      </c>
      <c r="BE249" s="176">
        <f>IF(N249="základní",J249,0)</f>
        <v>0</v>
      </c>
      <c r="BF249" s="176">
        <f>IF(N249="snížená",J249,0)</f>
        <v>0</v>
      </c>
      <c r="BG249" s="176">
        <f>IF(N249="zákl. přenesená",J249,0)</f>
        <v>0</v>
      </c>
      <c r="BH249" s="176">
        <f>IF(N249="sníž. přenesená",J249,0)</f>
        <v>0</v>
      </c>
      <c r="BI249" s="176">
        <f>IF(N249="nulová",J249,0)</f>
        <v>0</v>
      </c>
      <c r="BJ249" s="17" t="s">
        <v>22</v>
      </c>
      <c r="BK249" s="176">
        <f>ROUND(I249*H249,2)</f>
        <v>0</v>
      </c>
      <c r="BL249" s="17" t="s">
        <v>146</v>
      </c>
      <c r="BM249" s="17" t="s">
        <v>447</v>
      </c>
    </row>
    <row r="250" spans="2:47" s="1" customFormat="1" ht="40.5">
      <c r="B250" s="34"/>
      <c r="D250" s="177" t="s">
        <v>128</v>
      </c>
      <c r="F250" s="178" t="s">
        <v>448</v>
      </c>
      <c r="I250" s="138"/>
      <c r="L250" s="34"/>
      <c r="M250" s="63"/>
      <c r="N250" s="35"/>
      <c r="O250" s="35"/>
      <c r="P250" s="35"/>
      <c r="Q250" s="35"/>
      <c r="R250" s="35"/>
      <c r="S250" s="35"/>
      <c r="T250" s="64"/>
      <c r="AT250" s="17" t="s">
        <v>128</v>
      </c>
      <c r="AU250" s="17" t="s">
        <v>82</v>
      </c>
    </row>
    <row r="251" spans="2:47" s="1" customFormat="1" ht="121.5">
      <c r="B251" s="34"/>
      <c r="D251" s="177" t="s">
        <v>170</v>
      </c>
      <c r="F251" s="213" t="s">
        <v>449</v>
      </c>
      <c r="I251" s="138"/>
      <c r="L251" s="34"/>
      <c r="M251" s="63"/>
      <c r="N251" s="35"/>
      <c r="O251" s="35"/>
      <c r="P251" s="35"/>
      <c r="Q251" s="35"/>
      <c r="R251" s="35"/>
      <c r="S251" s="35"/>
      <c r="T251" s="64"/>
      <c r="AT251" s="17" t="s">
        <v>170</v>
      </c>
      <c r="AU251" s="17" t="s">
        <v>82</v>
      </c>
    </row>
    <row r="252" spans="2:51" s="11" customFormat="1" ht="13.5">
      <c r="B252" s="179"/>
      <c r="D252" s="177" t="s">
        <v>130</v>
      </c>
      <c r="E252" s="188" t="s">
        <v>20</v>
      </c>
      <c r="F252" s="197" t="s">
        <v>450</v>
      </c>
      <c r="H252" s="198">
        <v>12.306</v>
      </c>
      <c r="I252" s="184"/>
      <c r="L252" s="179"/>
      <c r="M252" s="185"/>
      <c r="N252" s="186"/>
      <c r="O252" s="186"/>
      <c r="P252" s="186"/>
      <c r="Q252" s="186"/>
      <c r="R252" s="186"/>
      <c r="S252" s="186"/>
      <c r="T252" s="187"/>
      <c r="AT252" s="188" t="s">
        <v>130</v>
      </c>
      <c r="AU252" s="188" t="s">
        <v>82</v>
      </c>
      <c r="AV252" s="11" t="s">
        <v>82</v>
      </c>
      <c r="AW252" s="11" t="s">
        <v>35</v>
      </c>
      <c r="AX252" s="11" t="s">
        <v>74</v>
      </c>
      <c r="AY252" s="188" t="s">
        <v>118</v>
      </c>
    </row>
    <row r="253" spans="2:51" s="11" customFormat="1" ht="13.5">
      <c r="B253" s="179"/>
      <c r="D253" s="177" t="s">
        <v>130</v>
      </c>
      <c r="E253" s="188" t="s">
        <v>20</v>
      </c>
      <c r="F253" s="197" t="s">
        <v>451</v>
      </c>
      <c r="H253" s="198">
        <v>5.843</v>
      </c>
      <c r="I253" s="184"/>
      <c r="L253" s="179"/>
      <c r="M253" s="185"/>
      <c r="N253" s="186"/>
      <c r="O253" s="186"/>
      <c r="P253" s="186"/>
      <c r="Q253" s="186"/>
      <c r="R253" s="186"/>
      <c r="S253" s="186"/>
      <c r="T253" s="187"/>
      <c r="AT253" s="188" t="s">
        <v>130</v>
      </c>
      <c r="AU253" s="188" t="s">
        <v>82</v>
      </c>
      <c r="AV253" s="11" t="s">
        <v>82</v>
      </c>
      <c r="AW253" s="11" t="s">
        <v>35</v>
      </c>
      <c r="AX253" s="11" t="s">
        <v>74</v>
      </c>
      <c r="AY253" s="188" t="s">
        <v>118</v>
      </c>
    </row>
    <row r="254" spans="2:51" s="11" customFormat="1" ht="13.5">
      <c r="B254" s="179"/>
      <c r="D254" s="177" t="s">
        <v>130</v>
      </c>
      <c r="E254" s="188" t="s">
        <v>20</v>
      </c>
      <c r="F254" s="197" t="s">
        <v>452</v>
      </c>
      <c r="H254" s="198">
        <v>5.035</v>
      </c>
      <c r="I254" s="184"/>
      <c r="L254" s="179"/>
      <c r="M254" s="185"/>
      <c r="N254" s="186"/>
      <c r="O254" s="186"/>
      <c r="P254" s="186"/>
      <c r="Q254" s="186"/>
      <c r="R254" s="186"/>
      <c r="S254" s="186"/>
      <c r="T254" s="187"/>
      <c r="AT254" s="188" t="s">
        <v>130</v>
      </c>
      <c r="AU254" s="188" t="s">
        <v>82</v>
      </c>
      <c r="AV254" s="11" t="s">
        <v>82</v>
      </c>
      <c r="AW254" s="11" t="s">
        <v>35</v>
      </c>
      <c r="AX254" s="11" t="s">
        <v>74</v>
      </c>
      <c r="AY254" s="188" t="s">
        <v>118</v>
      </c>
    </row>
    <row r="255" spans="2:51" s="11" customFormat="1" ht="13.5">
      <c r="B255" s="179"/>
      <c r="D255" s="177" t="s">
        <v>130</v>
      </c>
      <c r="E255" s="188" t="s">
        <v>20</v>
      </c>
      <c r="F255" s="197" t="s">
        <v>453</v>
      </c>
      <c r="H255" s="198">
        <v>4.839</v>
      </c>
      <c r="I255" s="184"/>
      <c r="L255" s="179"/>
      <c r="M255" s="185"/>
      <c r="N255" s="186"/>
      <c r="O255" s="186"/>
      <c r="P255" s="186"/>
      <c r="Q255" s="186"/>
      <c r="R255" s="186"/>
      <c r="S255" s="186"/>
      <c r="T255" s="187"/>
      <c r="AT255" s="188" t="s">
        <v>130</v>
      </c>
      <c r="AU255" s="188" t="s">
        <v>82</v>
      </c>
      <c r="AV255" s="11" t="s">
        <v>82</v>
      </c>
      <c r="AW255" s="11" t="s">
        <v>35</v>
      </c>
      <c r="AX255" s="11" t="s">
        <v>74</v>
      </c>
      <c r="AY255" s="188" t="s">
        <v>118</v>
      </c>
    </row>
    <row r="256" spans="2:51" s="13" customFormat="1" ht="13.5">
      <c r="B256" s="199"/>
      <c r="D256" s="180" t="s">
        <v>130</v>
      </c>
      <c r="E256" s="200" t="s">
        <v>20</v>
      </c>
      <c r="F256" s="201" t="s">
        <v>145</v>
      </c>
      <c r="H256" s="202">
        <v>28.023</v>
      </c>
      <c r="I256" s="203"/>
      <c r="L256" s="199"/>
      <c r="M256" s="204"/>
      <c r="N256" s="205"/>
      <c r="O256" s="205"/>
      <c r="P256" s="205"/>
      <c r="Q256" s="205"/>
      <c r="R256" s="205"/>
      <c r="S256" s="205"/>
      <c r="T256" s="206"/>
      <c r="AT256" s="207" t="s">
        <v>130</v>
      </c>
      <c r="AU256" s="207" t="s">
        <v>82</v>
      </c>
      <c r="AV256" s="13" t="s">
        <v>146</v>
      </c>
      <c r="AW256" s="13" t="s">
        <v>35</v>
      </c>
      <c r="AX256" s="13" t="s">
        <v>22</v>
      </c>
      <c r="AY256" s="207" t="s">
        <v>118</v>
      </c>
    </row>
    <row r="257" spans="2:65" s="1" customFormat="1" ht="22.5" customHeight="1">
      <c r="B257" s="164"/>
      <c r="C257" s="217" t="s">
        <v>454</v>
      </c>
      <c r="D257" s="217" t="s">
        <v>346</v>
      </c>
      <c r="E257" s="218" t="s">
        <v>455</v>
      </c>
      <c r="F257" s="219" t="s">
        <v>456</v>
      </c>
      <c r="G257" s="220" t="s">
        <v>317</v>
      </c>
      <c r="H257" s="221">
        <v>21.556</v>
      </c>
      <c r="I257" s="222"/>
      <c r="J257" s="223">
        <f>ROUND(I257*H257,2)</f>
        <v>0</v>
      </c>
      <c r="K257" s="219" t="s">
        <v>125</v>
      </c>
      <c r="L257" s="224"/>
      <c r="M257" s="225" t="s">
        <v>20</v>
      </c>
      <c r="N257" s="226" t="s">
        <v>45</v>
      </c>
      <c r="O257" s="35"/>
      <c r="P257" s="174">
        <f>O257*H257</f>
        <v>0</v>
      </c>
      <c r="Q257" s="174">
        <v>1</v>
      </c>
      <c r="R257" s="174">
        <f>Q257*H257</f>
        <v>21.556</v>
      </c>
      <c r="S257" s="174">
        <v>0</v>
      </c>
      <c r="T257" s="175">
        <f>S257*H257</f>
        <v>0</v>
      </c>
      <c r="AR257" s="17" t="s">
        <v>206</v>
      </c>
      <c r="AT257" s="17" t="s">
        <v>346</v>
      </c>
      <c r="AU257" s="17" t="s">
        <v>82</v>
      </c>
      <c r="AY257" s="17" t="s">
        <v>118</v>
      </c>
      <c r="BE257" s="176">
        <f>IF(N257="základní",J257,0)</f>
        <v>0</v>
      </c>
      <c r="BF257" s="176">
        <f>IF(N257="snížená",J257,0)</f>
        <v>0</v>
      </c>
      <c r="BG257" s="176">
        <f>IF(N257="zákl. přenesená",J257,0)</f>
        <v>0</v>
      </c>
      <c r="BH257" s="176">
        <f>IF(N257="sníž. přenesená",J257,0)</f>
        <v>0</v>
      </c>
      <c r="BI257" s="176">
        <f>IF(N257="nulová",J257,0)</f>
        <v>0</v>
      </c>
      <c r="BJ257" s="17" t="s">
        <v>22</v>
      </c>
      <c r="BK257" s="176">
        <f>ROUND(I257*H257,2)</f>
        <v>0</v>
      </c>
      <c r="BL257" s="17" t="s">
        <v>146</v>
      </c>
      <c r="BM257" s="17" t="s">
        <v>457</v>
      </c>
    </row>
    <row r="258" spans="2:47" s="1" customFormat="1" ht="40.5">
      <c r="B258" s="34"/>
      <c r="D258" s="177" t="s">
        <v>128</v>
      </c>
      <c r="F258" s="178" t="s">
        <v>458</v>
      </c>
      <c r="I258" s="138"/>
      <c r="L258" s="34"/>
      <c r="M258" s="63"/>
      <c r="N258" s="35"/>
      <c r="O258" s="35"/>
      <c r="P258" s="35"/>
      <c r="Q258" s="35"/>
      <c r="R258" s="35"/>
      <c r="S258" s="35"/>
      <c r="T258" s="64"/>
      <c r="AT258" s="17" t="s">
        <v>128</v>
      </c>
      <c r="AU258" s="17" t="s">
        <v>82</v>
      </c>
    </row>
    <row r="259" spans="2:51" s="11" customFormat="1" ht="13.5">
      <c r="B259" s="179"/>
      <c r="D259" s="177" t="s">
        <v>130</v>
      </c>
      <c r="E259" s="188" t="s">
        <v>20</v>
      </c>
      <c r="F259" s="197" t="s">
        <v>459</v>
      </c>
      <c r="H259" s="198">
        <v>43.112</v>
      </c>
      <c r="I259" s="184"/>
      <c r="L259" s="179"/>
      <c r="M259" s="185"/>
      <c r="N259" s="186"/>
      <c r="O259" s="186"/>
      <c r="P259" s="186"/>
      <c r="Q259" s="186"/>
      <c r="R259" s="186"/>
      <c r="S259" s="186"/>
      <c r="T259" s="187"/>
      <c r="AT259" s="188" t="s">
        <v>130</v>
      </c>
      <c r="AU259" s="188" t="s">
        <v>82</v>
      </c>
      <c r="AV259" s="11" t="s">
        <v>82</v>
      </c>
      <c r="AW259" s="11" t="s">
        <v>35</v>
      </c>
      <c r="AX259" s="11" t="s">
        <v>22</v>
      </c>
      <c r="AY259" s="188" t="s">
        <v>118</v>
      </c>
    </row>
    <row r="260" spans="2:51" s="11" customFormat="1" ht="13.5">
      <c r="B260" s="179"/>
      <c r="D260" s="177" t="s">
        <v>130</v>
      </c>
      <c r="F260" s="197" t="s">
        <v>460</v>
      </c>
      <c r="H260" s="198">
        <v>21.556</v>
      </c>
      <c r="I260" s="184"/>
      <c r="L260" s="179"/>
      <c r="M260" s="185"/>
      <c r="N260" s="186"/>
      <c r="O260" s="186"/>
      <c r="P260" s="186"/>
      <c r="Q260" s="186"/>
      <c r="R260" s="186"/>
      <c r="S260" s="186"/>
      <c r="T260" s="187"/>
      <c r="AT260" s="188" t="s">
        <v>130</v>
      </c>
      <c r="AU260" s="188" t="s">
        <v>82</v>
      </c>
      <c r="AV260" s="11" t="s">
        <v>82</v>
      </c>
      <c r="AW260" s="11" t="s">
        <v>4</v>
      </c>
      <c r="AX260" s="11" t="s">
        <v>22</v>
      </c>
      <c r="AY260" s="188" t="s">
        <v>118</v>
      </c>
    </row>
    <row r="261" spans="2:63" s="10" customFormat="1" ht="29.25" customHeight="1">
      <c r="B261" s="150"/>
      <c r="D261" s="161" t="s">
        <v>73</v>
      </c>
      <c r="E261" s="162" t="s">
        <v>146</v>
      </c>
      <c r="F261" s="162" t="s">
        <v>461</v>
      </c>
      <c r="I261" s="153"/>
      <c r="J261" s="163">
        <f>BK261</f>
        <v>0</v>
      </c>
      <c r="L261" s="150"/>
      <c r="M261" s="155"/>
      <c r="N261" s="156"/>
      <c r="O261" s="156"/>
      <c r="P261" s="157">
        <f>SUM(P262:P269)</f>
        <v>0</v>
      </c>
      <c r="Q261" s="156"/>
      <c r="R261" s="157">
        <f>SUM(R262:R269)</f>
        <v>26.245551759999998</v>
      </c>
      <c r="S261" s="156"/>
      <c r="T261" s="158">
        <f>SUM(T262:T269)</f>
        <v>0</v>
      </c>
      <c r="AR261" s="151" t="s">
        <v>22</v>
      </c>
      <c r="AT261" s="159" t="s">
        <v>73</v>
      </c>
      <c r="AU261" s="159" t="s">
        <v>22</v>
      </c>
      <c r="AY261" s="151" t="s">
        <v>118</v>
      </c>
      <c r="BK261" s="160">
        <f>SUM(BK262:BK269)</f>
        <v>0</v>
      </c>
    </row>
    <row r="262" spans="2:65" s="1" customFormat="1" ht="22.5" customHeight="1">
      <c r="B262" s="164"/>
      <c r="C262" s="165" t="s">
        <v>462</v>
      </c>
      <c r="D262" s="165" t="s">
        <v>121</v>
      </c>
      <c r="E262" s="166" t="s">
        <v>463</v>
      </c>
      <c r="F262" s="167" t="s">
        <v>464</v>
      </c>
      <c r="G262" s="168" t="s">
        <v>341</v>
      </c>
      <c r="H262" s="169">
        <v>40.228</v>
      </c>
      <c r="I262" s="170"/>
      <c r="J262" s="171">
        <f>ROUND(I262*H262,2)</f>
        <v>0</v>
      </c>
      <c r="K262" s="167" t="s">
        <v>125</v>
      </c>
      <c r="L262" s="34"/>
      <c r="M262" s="172" t="s">
        <v>20</v>
      </c>
      <c r="N262" s="173" t="s">
        <v>45</v>
      </c>
      <c r="O262" s="35"/>
      <c r="P262" s="174">
        <f>O262*H262</f>
        <v>0</v>
      </c>
      <c r="Q262" s="174">
        <v>0.40242</v>
      </c>
      <c r="R262" s="174">
        <f>Q262*H262</f>
        <v>16.18855176</v>
      </c>
      <c r="S262" s="174">
        <v>0</v>
      </c>
      <c r="T262" s="175">
        <f>S262*H262</f>
        <v>0</v>
      </c>
      <c r="AR262" s="17" t="s">
        <v>146</v>
      </c>
      <c r="AT262" s="17" t="s">
        <v>121</v>
      </c>
      <c r="AU262" s="17" t="s">
        <v>82</v>
      </c>
      <c r="AY262" s="17" t="s">
        <v>118</v>
      </c>
      <c r="BE262" s="176">
        <f>IF(N262="základní",J262,0)</f>
        <v>0</v>
      </c>
      <c r="BF262" s="176">
        <f>IF(N262="snížená",J262,0)</f>
        <v>0</v>
      </c>
      <c r="BG262" s="176">
        <f>IF(N262="zákl. přenesená",J262,0)</f>
        <v>0</v>
      </c>
      <c r="BH262" s="176">
        <f>IF(N262="sníž. přenesená",J262,0)</f>
        <v>0</v>
      </c>
      <c r="BI262" s="176">
        <f>IF(N262="nulová",J262,0)</f>
        <v>0</v>
      </c>
      <c r="BJ262" s="17" t="s">
        <v>22</v>
      </c>
      <c r="BK262" s="176">
        <f>ROUND(I262*H262,2)</f>
        <v>0</v>
      </c>
      <c r="BL262" s="17" t="s">
        <v>146</v>
      </c>
      <c r="BM262" s="17" t="s">
        <v>465</v>
      </c>
    </row>
    <row r="263" spans="2:47" s="1" customFormat="1" ht="27">
      <c r="B263" s="34"/>
      <c r="D263" s="177" t="s">
        <v>128</v>
      </c>
      <c r="F263" s="178" t="s">
        <v>466</v>
      </c>
      <c r="I263" s="138"/>
      <c r="L263" s="34"/>
      <c r="M263" s="63"/>
      <c r="N263" s="35"/>
      <c r="O263" s="35"/>
      <c r="P263" s="35"/>
      <c r="Q263" s="35"/>
      <c r="R263" s="35"/>
      <c r="S263" s="35"/>
      <c r="T263" s="64"/>
      <c r="AT263" s="17" t="s">
        <v>128</v>
      </c>
      <c r="AU263" s="17" t="s">
        <v>82</v>
      </c>
    </row>
    <row r="264" spans="2:47" s="1" customFormat="1" ht="81">
      <c r="B264" s="34"/>
      <c r="D264" s="177" t="s">
        <v>170</v>
      </c>
      <c r="F264" s="213" t="s">
        <v>467</v>
      </c>
      <c r="I264" s="138"/>
      <c r="L264" s="34"/>
      <c r="M264" s="63"/>
      <c r="N264" s="35"/>
      <c r="O264" s="35"/>
      <c r="P264" s="35"/>
      <c r="Q264" s="35"/>
      <c r="R264" s="35"/>
      <c r="S264" s="35"/>
      <c r="T264" s="64"/>
      <c r="AT264" s="17" t="s">
        <v>170</v>
      </c>
      <c r="AU264" s="17" t="s">
        <v>82</v>
      </c>
    </row>
    <row r="265" spans="2:51" s="11" customFormat="1" ht="13.5">
      <c r="B265" s="179"/>
      <c r="D265" s="180" t="s">
        <v>130</v>
      </c>
      <c r="E265" s="181" t="s">
        <v>20</v>
      </c>
      <c r="F265" s="182" t="s">
        <v>468</v>
      </c>
      <c r="H265" s="183">
        <v>40.228</v>
      </c>
      <c r="I265" s="184"/>
      <c r="L265" s="179"/>
      <c r="M265" s="185"/>
      <c r="N265" s="186"/>
      <c r="O265" s="186"/>
      <c r="P265" s="186"/>
      <c r="Q265" s="186"/>
      <c r="R265" s="186"/>
      <c r="S265" s="186"/>
      <c r="T265" s="187"/>
      <c r="AT265" s="188" t="s">
        <v>130</v>
      </c>
      <c r="AU265" s="188" t="s">
        <v>82</v>
      </c>
      <c r="AV265" s="11" t="s">
        <v>82</v>
      </c>
      <c r="AW265" s="11" t="s">
        <v>35</v>
      </c>
      <c r="AX265" s="11" t="s">
        <v>22</v>
      </c>
      <c r="AY265" s="188" t="s">
        <v>118</v>
      </c>
    </row>
    <row r="266" spans="2:65" s="1" customFormat="1" ht="22.5" customHeight="1">
      <c r="B266" s="164"/>
      <c r="C266" s="217" t="s">
        <v>469</v>
      </c>
      <c r="D266" s="217" t="s">
        <v>346</v>
      </c>
      <c r="E266" s="218" t="s">
        <v>470</v>
      </c>
      <c r="F266" s="219" t="s">
        <v>471</v>
      </c>
      <c r="G266" s="220" t="s">
        <v>317</v>
      </c>
      <c r="H266" s="221">
        <v>10.057</v>
      </c>
      <c r="I266" s="222"/>
      <c r="J266" s="223">
        <f>ROUND(I266*H266,2)</f>
        <v>0</v>
      </c>
      <c r="K266" s="219" t="s">
        <v>125</v>
      </c>
      <c r="L266" s="224"/>
      <c r="M266" s="225" t="s">
        <v>20</v>
      </c>
      <c r="N266" s="226" t="s">
        <v>45</v>
      </c>
      <c r="O266" s="35"/>
      <c r="P266" s="174">
        <f>O266*H266</f>
        <v>0</v>
      </c>
      <c r="Q266" s="174">
        <v>1</v>
      </c>
      <c r="R266" s="174">
        <f>Q266*H266</f>
        <v>10.057</v>
      </c>
      <c r="S266" s="174">
        <v>0</v>
      </c>
      <c r="T266" s="175">
        <f>S266*H266</f>
        <v>0</v>
      </c>
      <c r="AR266" s="17" t="s">
        <v>206</v>
      </c>
      <c r="AT266" s="17" t="s">
        <v>346</v>
      </c>
      <c r="AU266" s="17" t="s">
        <v>82</v>
      </c>
      <c r="AY266" s="17" t="s">
        <v>118</v>
      </c>
      <c r="BE266" s="176">
        <f>IF(N266="základní",J266,0)</f>
        <v>0</v>
      </c>
      <c r="BF266" s="176">
        <f>IF(N266="snížená",J266,0)</f>
        <v>0</v>
      </c>
      <c r="BG266" s="176">
        <f>IF(N266="zákl. přenesená",J266,0)</f>
        <v>0</v>
      </c>
      <c r="BH266" s="176">
        <f>IF(N266="sníž. přenesená",J266,0)</f>
        <v>0</v>
      </c>
      <c r="BI266" s="176">
        <f>IF(N266="nulová",J266,0)</f>
        <v>0</v>
      </c>
      <c r="BJ266" s="17" t="s">
        <v>22</v>
      </c>
      <c r="BK266" s="176">
        <f>ROUND(I266*H266,2)</f>
        <v>0</v>
      </c>
      <c r="BL266" s="17" t="s">
        <v>146</v>
      </c>
      <c r="BM266" s="17" t="s">
        <v>472</v>
      </c>
    </row>
    <row r="267" spans="2:47" s="1" customFormat="1" ht="40.5">
      <c r="B267" s="34"/>
      <c r="D267" s="177" t="s">
        <v>128</v>
      </c>
      <c r="F267" s="178" t="s">
        <v>473</v>
      </c>
      <c r="I267" s="138"/>
      <c r="L267" s="34"/>
      <c r="M267" s="63"/>
      <c r="N267" s="35"/>
      <c r="O267" s="35"/>
      <c r="P267" s="35"/>
      <c r="Q267" s="35"/>
      <c r="R267" s="35"/>
      <c r="S267" s="35"/>
      <c r="T267" s="64"/>
      <c r="AT267" s="17" t="s">
        <v>128</v>
      </c>
      <c r="AU267" s="17" t="s">
        <v>82</v>
      </c>
    </row>
    <row r="268" spans="2:51" s="11" customFormat="1" ht="13.5">
      <c r="B268" s="179"/>
      <c r="D268" s="177" t="s">
        <v>130</v>
      </c>
      <c r="E268" s="188" t="s">
        <v>20</v>
      </c>
      <c r="F268" s="197" t="s">
        <v>474</v>
      </c>
      <c r="H268" s="198">
        <v>20.114</v>
      </c>
      <c r="I268" s="184"/>
      <c r="L268" s="179"/>
      <c r="M268" s="185"/>
      <c r="N268" s="186"/>
      <c r="O268" s="186"/>
      <c r="P268" s="186"/>
      <c r="Q268" s="186"/>
      <c r="R268" s="186"/>
      <c r="S268" s="186"/>
      <c r="T268" s="187"/>
      <c r="AT268" s="188" t="s">
        <v>130</v>
      </c>
      <c r="AU268" s="188" t="s">
        <v>82</v>
      </c>
      <c r="AV268" s="11" t="s">
        <v>82</v>
      </c>
      <c r="AW268" s="11" t="s">
        <v>35</v>
      </c>
      <c r="AX268" s="11" t="s">
        <v>22</v>
      </c>
      <c r="AY268" s="188" t="s">
        <v>118</v>
      </c>
    </row>
    <row r="269" spans="2:51" s="11" customFormat="1" ht="13.5">
      <c r="B269" s="179"/>
      <c r="D269" s="177" t="s">
        <v>130</v>
      </c>
      <c r="F269" s="197" t="s">
        <v>475</v>
      </c>
      <c r="H269" s="198">
        <v>10.057</v>
      </c>
      <c r="I269" s="184"/>
      <c r="L269" s="179"/>
      <c r="M269" s="185"/>
      <c r="N269" s="186"/>
      <c r="O269" s="186"/>
      <c r="P269" s="186"/>
      <c r="Q269" s="186"/>
      <c r="R269" s="186"/>
      <c r="S269" s="186"/>
      <c r="T269" s="187"/>
      <c r="AT269" s="188" t="s">
        <v>130</v>
      </c>
      <c r="AU269" s="188" t="s">
        <v>82</v>
      </c>
      <c r="AV269" s="11" t="s">
        <v>82</v>
      </c>
      <c r="AW269" s="11" t="s">
        <v>4</v>
      </c>
      <c r="AX269" s="11" t="s">
        <v>22</v>
      </c>
      <c r="AY269" s="188" t="s">
        <v>118</v>
      </c>
    </row>
    <row r="270" spans="2:63" s="10" customFormat="1" ht="29.25" customHeight="1">
      <c r="B270" s="150"/>
      <c r="D270" s="161" t="s">
        <v>73</v>
      </c>
      <c r="E270" s="162" t="s">
        <v>194</v>
      </c>
      <c r="F270" s="162" t="s">
        <v>476</v>
      </c>
      <c r="I270" s="153"/>
      <c r="J270" s="163">
        <f>BK270</f>
        <v>0</v>
      </c>
      <c r="L270" s="150"/>
      <c r="M270" s="155"/>
      <c r="N270" s="156"/>
      <c r="O270" s="156"/>
      <c r="P270" s="157">
        <f>SUM(P271:P281)</f>
        <v>0</v>
      </c>
      <c r="Q270" s="156"/>
      <c r="R270" s="157">
        <f>SUM(R271:R281)</f>
        <v>2.8219203000000004</v>
      </c>
      <c r="S270" s="156"/>
      <c r="T270" s="158">
        <f>SUM(T271:T281)</f>
        <v>0</v>
      </c>
      <c r="AR270" s="151" t="s">
        <v>22</v>
      </c>
      <c r="AT270" s="159" t="s">
        <v>73</v>
      </c>
      <c r="AU270" s="159" t="s">
        <v>22</v>
      </c>
      <c r="AY270" s="151" t="s">
        <v>118</v>
      </c>
      <c r="BK270" s="160">
        <f>SUM(BK271:BK281)</f>
        <v>0</v>
      </c>
    </row>
    <row r="271" spans="2:65" s="1" customFormat="1" ht="22.5" customHeight="1">
      <c r="B271" s="164"/>
      <c r="C271" s="165" t="s">
        <v>477</v>
      </c>
      <c r="D271" s="165" t="s">
        <v>121</v>
      </c>
      <c r="E271" s="166" t="s">
        <v>478</v>
      </c>
      <c r="F271" s="167" t="s">
        <v>479</v>
      </c>
      <c r="G271" s="168" t="s">
        <v>341</v>
      </c>
      <c r="H271" s="169">
        <v>112.093</v>
      </c>
      <c r="I271" s="170"/>
      <c r="J271" s="171">
        <f>ROUND(I271*H271,2)</f>
        <v>0</v>
      </c>
      <c r="K271" s="167" t="s">
        <v>125</v>
      </c>
      <c r="L271" s="34"/>
      <c r="M271" s="172" t="s">
        <v>20</v>
      </c>
      <c r="N271" s="173" t="s">
        <v>45</v>
      </c>
      <c r="O271" s="35"/>
      <c r="P271" s="174">
        <f>O271*H271</f>
        <v>0</v>
      </c>
      <c r="Q271" s="174">
        <v>0.0171</v>
      </c>
      <c r="R271" s="174">
        <f>Q271*H271</f>
        <v>1.9167903000000002</v>
      </c>
      <c r="S271" s="174">
        <v>0</v>
      </c>
      <c r="T271" s="175">
        <f>S271*H271</f>
        <v>0</v>
      </c>
      <c r="AR271" s="17" t="s">
        <v>146</v>
      </c>
      <c r="AT271" s="17" t="s">
        <v>121</v>
      </c>
      <c r="AU271" s="17" t="s">
        <v>82</v>
      </c>
      <c r="AY271" s="17" t="s">
        <v>118</v>
      </c>
      <c r="BE271" s="176">
        <f>IF(N271="základní",J271,0)</f>
        <v>0</v>
      </c>
      <c r="BF271" s="176">
        <f>IF(N271="snížená",J271,0)</f>
        <v>0</v>
      </c>
      <c r="BG271" s="176">
        <f>IF(N271="zákl. přenesená",J271,0)</f>
        <v>0</v>
      </c>
      <c r="BH271" s="176">
        <f>IF(N271="sníž. přenesená",J271,0)</f>
        <v>0</v>
      </c>
      <c r="BI271" s="176">
        <f>IF(N271="nulová",J271,0)</f>
        <v>0</v>
      </c>
      <c r="BJ271" s="17" t="s">
        <v>22</v>
      </c>
      <c r="BK271" s="176">
        <f>ROUND(I271*H271,2)</f>
        <v>0</v>
      </c>
      <c r="BL271" s="17" t="s">
        <v>146</v>
      </c>
      <c r="BM271" s="17" t="s">
        <v>480</v>
      </c>
    </row>
    <row r="272" spans="2:47" s="1" customFormat="1" ht="27">
      <c r="B272" s="34"/>
      <c r="D272" s="177" t="s">
        <v>128</v>
      </c>
      <c r="F272" s="178" t="s">
        <v>481</v>
      </c>
      <c r="I272" s="138"/>
      <c r="L272" s="34"/>
      <c r="M272" s="63"/>
      <c r="N272" s="35"/>
      <c r="O272" s="35"/>
      <c r="P272" s="35"/>
      <c r="Q272" s="35"/>
      <c r="R272" s="35"/>
      <c r="S272" s="35"/>
      <c r="T272" s="64"/>
      <c r="AT272" s="17" t="s">
        <v>128</v>
      </c>
      <c r="AU272" s="17" t="s">
        <v>82</v>
      </c>
    </row>
    <row r="273" spans="2:47" s="1" customFormat="1" ht="54">
      <c r="B273" s="34"/>
      <c r="D273" s="177" t="s">
        <v>170</v>
      </c>
      <c r="F273" s="213" t="s">
        <v>482</v>
      </c>
      <c r="I273" s="138"/>
      <c r="L273" s="34"/>
      <c r="M273" s="63"/>
      <c r="N273" s="35"/>
      <c r="O273" s="35"/>
      <c r="P273" s="35"/>
      <c r="Q273" s="35"/>
      <c r="R273" s="35"/>
      <c r="S273" s="35"/>
      <c r="T273" s="64"/>
      <c r="AT273" s="17" t="s">
        <v>170</v>
      </c>
      <c r="AU273" s="17" t="s">
        <v>82</v>
      </c>
    </row>
    <row r="274" spans="2:51" s="11" customFormat="1" ht="13.5">
      <c r="B274" s="179"/>
      <c r="D274" s="177" t="s">
        <v>130</v>
      </c>
      <c r="E274" s="188" t="s">
        <v>20</v>
      </c>
      <c r="F274" s="197" t="s">
        <v>390</v>
      </c>
      <c r="H274" s="198">
        <v>49.225</v>
      </c>
      <c r="I274" s="184"/>
      <c r="L274" s="179"/>
      <c r="M274" s="185"/>
      <c r="N274" s="186"/>
      <c r="O274" s="186"/>
      <c r="P274" s="186"/>
      <c r="Q274" s="186"/>
      <c r="R274" s="186"/>
      <c r="S274" s="186"/>
      <c r="T274" s="187"/>
      <c r="AT274" s="188" t="s">
        <v>130</v>
      </c>
      <c r="AU274" s="188" t="s">
        <v>82</v>
      </c>
      <c r="AV274" s="11" t="s">
        <v>82</v>
      </c>
      <c r="AW274" s="11" t="s">
        <v>35</v>
      </c>
      <c r="AX274" s="11" t="s">
        <v>74</v>
      </c>
      <c r="AY274" s="188" t="s">
        <v>118</v>
      </c>
    </row>
    <row r="275" spans="2:51" s="11" customFormat="1" ht="13.5">
      <c r="B275" s="179"/>
      <c r="D275" s="177" t="s">
        <v>130</v>
      </c>
      <c r="E275" s="188" t="s">
        <v>20</v>
      </c>
      <c r="F275" s="197" t="s">
        <v>391</v>
      </c>
      <c r="H275" s="198">
        <v>23.371</v>
      </c>
      <c r="I275" s="184"/>
      <c r="L275" s="179"/>
      <c r="M275" s="185"/>
      <c r="N275" s="186"/>
      <c r="O275" s="186"/>
      <c r="P275" s="186"/>
      <c r="Q275" s="186"/>
      <c r="R275" s="186"/>
      <c r="S275" s="186"/>
      <c r="T275" s="187"/>
      <c r="AT275" s="188" t="s">
        <v>130</v>
      </c>
      <c r="AU275" s="188" t="s">
        <v>82</v>
      </c>
      <c r="AV275" s="11" t="s">
        <v>82</v>
      </c>
      <c r="AW275" s="11" t="s">
        <v>35</v>
      </c>
      <c r="AX275" s="11" t="s">
        <v>74</v>
      </c>
      <c r="AY275" s="188" t="s">
        <v>118</v>
      </c>
    </row>
    <row r="276" spans="2:51" s="11" customFormat="1" ht="13.5">
      <c r="B276" s="179"/>
      <c r="D276" s="177" t="s">
        <v>130</v>
      </c>
      <c r="E276" s="188" t="s">
        <v>20</v>
      </c>
      <c r="F276" s="197" t="s">
        <v>392</v>
      </c>
      <c r="H276" s="198">
        <v>20.139</v>
      </c>
      <c r="I276" s="184"/>
      <c r="L276" s="179"/>
      <c r="M276" s="185"/>
      <c r="N276" s="186"/>
      <c r="O276" s="186"/>
      <c r="P276" s="186"/>
      <c r="Q276" s="186"/>
      <c r="R276" s="186"/>
      <c r="S276" s="186"/>
      <c r="T276" s="187"/>
      <c r="AT276" s="188" t="s">
        <v>130</v>
      </c>
      <c r="AU276" s="188" t="s">
        <v>82</v>
      </c>
      <c r="AV276" s="11" t="s">
        <v>82</v>
      </c>
      <c r="AW276" s="11" t="s">
        <v>35</v>
      </c>
      <c r="AX276" s="11" t="s">
        <v>74</v>
      </c>
      <c r="AY276" s="188" t="s">
        <v>118</v>
      </c>
    </row>
    <row r="277" spans="2:51" s="11" customFormat="1" ht="13.5">
      <c r="B277" s="179"/>
      <c r="D277" s="177" t="s">
        <v>130</v>
      </c>
      <c r="E277" s="188" t="s">
        <v>20</v>
      </c>
      <c r="F277" s="197" t="s">
        <v>393</v>
      </c>
      <c r="H277" s="198">
        <v>19.358</v>
      </c>
      <c r="I277" s="184"/>
      <c r="L277" s="179"/>
      <c r="M277" s="185"/>
      <c r="N277" s="186"/>
      <c r="O277" s="186"/>
      <c r="P277" s="186"/>
      <c r="Q277" s="186"/>
      <c r="R277" s="186"/>
      <c r="S277" s="186"/>
      <c r="T277" s="187"/>
      <c r="AT277" s="188" t="s">
        <v>130</v>
      </c>
      <c r="AU277" s="188" t="s">
        <v>82</v>
      </c>
      <c r="AV277" s="11" t="s">
        <v>82</v>
      </c>
      <c r="AW277" s="11" t="s">
        <v>35</v>
      </c>
      <c r="AX277" s="11" t="s">
        <v>74</v>
      </c>
      <c r="AY277" s="188" t="s">
        <v>118</v>
      </c>
    </row>
    <row r="278" spans="2:51" s="13" customFormat="1" ht="13.5">
      <c r="B278" s="199"/>
      <c r="D278" s="180" t="s">
        <v>130</v>
      </c>
      <c r="E278" s="200" t="s">
        <v>20</v>
      </c>
      <c r="F278" s="201" t="s">
        <v>145</v>
      </c>
      <c r="H278" s="202">
        <v>112.093</v>
      </c>
      <c r="I278" s="203"/>
      <c r="L278" s="199"/>
      <c r="M278" s="204"/>
      <c r="N278" s="205"/>
      <c r="O278" s="205"/>
      <c r="P278" s="205"/>
      <c r="Q278" s="205"/>
      <c r="R278" s="205"/>
      <c r="S278" s="205"/>
      <c r="T278" s="206"/>
      <c r="AT278" s="207" t="s">
        <v>130</v>
      </c>
      <c r="AU278" s="207" t="s">
        <v>82</v>
      </c>
      <c r="AV278" s="13" t="s">
        <v>146</v>
      </c>
      <c r="AW278" s="13" t="s">
        <v>35</v>
      </c>
      <c r="AX278" s="13" t="s">
        <v>22</v>
      </c>
      <c r="AY278" s="207" t="s">
        <v>118</v>
      </c>
    </row>
    <row r="279" spans="2:65" s="1" customFormat="1" ht="31.5" customHeight="1">
      <c r="B279" s="164"/>
      <c r="C279" s="165" t="s">
        <v>483</v>
      </c>
      <c r="D279" s="165" t="s">
        <v>121</v>
      </c>
      <c r="E279" s="166" t="s">
        <v>484</v>
      </c>
      <c r="F279" s="167" t="s">
        <v>485</v>
      </c>
      <c r="G279" s="168" t="s">
        <v>341</v>
      </c>
      <c r="H279" s="169">
        <v>40.228</v>
      </c>
      <c r="I279" s="170"/>
      <c r="J279" s="171">
        <f>ROUND(I279*H279,2)</f>
        <v>0</v>
      </c>
      <c r="K279" s="167" t="s">
        <v>125</v>
      </c>
      <c r="L279" s="34"/>
      <c r="M279" s="172" t="s">
        <v>20</v>
      </c>
      <c r="N279" s="173" t="s">
        <v>45</v>
      </c>
      <c r="O279" s="35"/>
      <c r="P279" s="174">
        <f>O279*H279</f>
        <v>0</v>
      </c>
      <c r="Q279" s="174">
        <v>0.0225</v>
      </c>
      <c r="R279" s="174">
        <f>Q279*H279</f>
        <v>0.90513</v>
      </c>
      <c r="S279" s="174">
        <v>0</v>
      </c>
      <c r="T279" s="175">
        <f>S279*H279</f>
        <v>0</v>
      </c>
      <c r="AR279" s="17" t="s">
        <v>146</v>
      </c>
      <c r="AT279" s="17" t="s">
        <v>121</v>
      </c>
      <c r="AU279" s="17" t="s">
        <v>82</v>
      </c>
      <c r="AY279" s="17" t="s">
        <v>118</v>
      </c>
      <c r="BE279" s="176">
        <f>IF(N279="základní",J279,0)</f>
        <v>0</v>
      </c>
      <c r="BF279" s="176">
        <f>IF(N279="snížená",J279,0)</f>
        <v>0</v>
      </c>
      <c r="BG279" s="176">
        <f>IF(N279="zákl. přenesená",J279,0)</f>
        <v>0</v>
      </c>
      <c r="BH279" s="176">
        <f>IF(N279="sníž. přenesená",J279,0)</f>
        <v>0</v>
      </c>
      <c r="BI279" s="176">
        <f>IF(N279="nulová",J279,0)</f>
        <v>0</v>
      </c>
      <c r="BJ279" s="17" t="s">
        <v>22</v>
      </c>
      <c r="BK279" s="176">
        <f>ROUND(I279*H279,2)</f>
        <v>0</v>
      </c>
      <c r="BL279" s="17" t="s">
        <v>146</v>
      </c>
      <c r="BM279" s="17" t="s">
        <v>486</v>
      </c>
    </row>
    <row r="280" spans="2:47" s="1" customFormat="1" ht="27">
      <c r="B280" s="34"/>
      <c r="D280" s="177" t="s">
        <v>128</v>
      </c>
      <c r="F280" s="178" t="s">
        <v>487</v>
      </c>
      <c r="I280" s="138"/>
      <c r="L280" s="34"/>
      <c r="M280" s="63"/>
      <c r="N280" s="35"/>
      <c r="O280" s="35"/>
      <c r="P280" s="35"/>
      <c r="Q280" s="35"/>
      <c r="R280" s="35"/>
      <c r="S280" s="35"/>
      <c r="T280" s="64"/>
      <c r="AT280" s="17" t="s">
        <v>128</v>
      </c>
      <c r="AU280" s="17" t="s">
        <v>82</v>
      </c>
    </row>
    <row r="281" spans="2:47" s="1" customFormat="1" ht="40.5">
      <c r="B281" s="34"/>
      <c r="D281" s="177" t="s">
        <v>170</v>
      </c>
      <c r="F281" s="213" t="s">
        <v>488</v>
      </c>
      <c r="I281" s="138"/>
      <c r="L281" s="34"/>
      <c r="M281" s="63"/>
      <c r="N281" s="35"/>
      <c r="O281" s="35"/>
      <c r="P281" s="35"/>
      <c r="Q281" s="35"/>
      <c r="R281" s="35"/>
      <c r="S281" s="35"/>
      <c r="T281" s="64"/>
      <c r="AT281" s="17" t="s">
        <v>170</v>
      </c>
      <c r="AU281" s="17" t="s">
        <v>82</v>
      </c>
    </row>
    <row r="282" spans="2:63" s="10" customFormat="1" ht="29.25" customHeight="1">
      <c r="B282" s="150"/>
      <c r="D282" s="161" t="s">
        <v>73</v>
      </c>
      <c r="E282" s="162" t="s">
        <v>163</v>
      </c>
      <c r="F282" s="162" t="s">
        <v>164</v>
      </c>
      <c r="I282" s="153"/>
      <c r="J282" s="163">
        <f>BK282</f>
        <v>0</v>
      </c>
      <c r="L282" s="150"/>
      <c r="M282" s="155"/>
      <c r="N282" s="156"/>
      <c r="O282" s="156"/>
      <c r="P282" s="157">
        <f>SUM(P283:P301)</f>
        <v>0</v>
      </c>
      <c r="Q282" s="156"/>
      <c r="R282" s="157">
        <f>SUM(R283:R301)</f>
        <v>3.22576284</v>
      </c>
      <c r="S282" s="156"/>
      <c r="T282" s="158">
        <f>SUM(T283:T301)</f>
        <v>240.18</v>
      </c>
      <c r="AR282" s="151" t="s">
        <v>22</v>
      </c>
      <c r="AT282" s="159" t="s">
        <v>73</v>
      </c>
      <c r="AU282" s="159" t="s">
        <v>22</v>
      </c>
      <c r="AY282" s="151" t="s">
        <v>118</v>
      </c>
      <c r="BK282" s="160">
        <f>SUM(BK283:BK301)</f>
        <v>0</v>
      </c>
    </row>
    <row r="283" spans="2:65" s="1" customFormat="1" ht="22.5" customHeight="1">
      <c r="B283" s="164"/>
      <c r="C283" s="165" t="s">
        <v>489</v>
      </c>
      <c r="D283" s="165" t="s">
        <v>121</v>
      </c>
      <c r="E283" s="166" t="s">
        <v>490</v>
      </c>
      <c r="F283" s="167" t="s">
        <v>491</v>
      </c>
      <c r="G283" s="168" t="s">
        <v>355</v>
      </c>
      <c r="H283" s="169">
        <v>80.455</v>
      </c>
      <c r="I283" s="170"/>
      <c r="J283" s="171">
        <f>ROUND(I283*H283,2)</f>
        <v>0</v>
      </c>
      <c r="K283" s="167" t="s">
        <v>125</v>
      </c>
      <c r="L283" s="34"/>
      <c r="M283" s="172" t="s">
        <v>20</v>
      </c>
      <c r="N283" s="173" t="s">
        <v>45</v>
      </c>
      <c r="O283" s="35"/>
      <c r="P283" s="174">
        <f>O283*H283</f>
        <v>0</v>
      </c>
      <c r="Q283" s="174">
        <v>0.04008</v>
      </c>
      <c r="R283" s="174">
        <f>Q283*H283</f>
        <v>3.2246363999999996</v>
      </c>
      <c r="S283" s="174">
        <v>0</v>
      </c>
      <c r="T283" s="175">
        <f>S283*H283</f>
        <v>0</v>
      </c>
      <c r="AR283" s="17" t="s">
        <v>146</v>
      </c>
      <c r="AT283" s="17" t="s">
        <v>121</v>
      </c>
      <c r="AU283" s="17" t="s">
        <v>82</v>
      </c>
      <c r="AY283" s="17" t="s">
        <v>118</v>
      </c>
      <c r="BE283" s="176">
        <f>IF(N283="základní",J283,0)</f>
        <v>0</v>
      </c>
      <c r="BF283" s="176">
        <f>IF(N283="snížená",J283,0)</f>
        <v>0</v>
      </c>
      <c r="BG283" s="176">
        <f>IF(N283="zákl. přenesená",J283,0)</f>
        <v>0</v>
      </c>
      <c r="BH283" s="176">
        <f>IF(N283="sníž. přenesená",J283,0)</f>
        <v>0</v>
      </c>
      <c r="BI283" s="176">
        <f>IF(N283="nulová",J283,0)</f>
        <v>0</v>
      </c>
      <c r="BJ283" s="17" t="s">
        <v>22</v>
      </c>
      <c r="BK283" s="176">
        <f>ROUND(I283*H283,2)</f>
        <v>0</v>
      </c>
      <c r="BL283" s="17" t="s">
        <v>146</v>
      </c>
      <c r="BM283" s="17" t="s">
        <v>492</v>
      </c>
    </row>
    <row r="284" spans="2:47" s="1" customFormat="1" ht="13.5">
      <c r="B284" s="34"/>
      <c r="D284" s="177" t="s">
        <v>128</v>
      </c>
      <c r="F284" s="178" t="s">
        <v>491</v>
      </c>
      <c r="I284" s="138"/>
      <c r="L284" s="34"/>
      <c r="M284" s="63"/>
      <c r="N284" s="35"/>
      <c r="O284" s="35"/>
      <c r="P284" s="35"/>
      <c r="Q284" s="35"/>
      <c r="R284" s="35"/>
      <c r="S284" s="35"/>
      <c r="T284" s="64"/>
      <c r="AT284" s="17" t="s">
        <v>128</v>
      </c>
      <c r="AU284" s="17" t="s">
        <v>82</v>
      </c>
    </row>
    <row r="285" spans="2:47" s="1" customFormat="1" ht="94.5">
      <c r="B285" s="34"/>
      <c r="D285" s="180" t="s">
        <v>170</v>
      </c>
      <c r="F285" s="212" t="s">
        <v>493</v>
      </c>
      <c r="I285" s="138"/>
      <c r="L285" s="34"/>
      <c r="M285" s="63"/>
      <c r="N285" s="35"/>
      <c r="O285" s="35"/>
      <c r="P285" s="35"/>
      <c r="Q285" s="35"/>
      <c r="R285" s="35"/>
      <c r="S285" s="35"/>
      <c r="T285" s="64"/>
      <c r="AT285" s="17" t="s">
        <v>170</v>
      </c>
      <c r="AU285" s="17" t="s">
        <v>82</v>
      </c>
    </row>
    <row r="286" spans="2:65" s="1" customFormat="1" ht="22.5" customHeight="1">
      <c r="B286" s="164"/>
      <c r="C286" s="165" t="s">
        <v>494</v>
      </c>
      <c r="D286" s="165" t="s">
        <v>121</v>
      </c>
      <c r="E286" s="166" t="s">
        <v>495</v>
      </c>
      <c r="F286" s="167" t="s">
        <v>496</v>
      </c>
      <c r="G286" s="168" t="s">
        <v>341</v>
      </c>
      <c r="H286" s="169">
        <v>1.788</v>
      </c>
      <c r="I286" s="170"/>
      <c r="J286" s="171">
        <f>ROUND(I286*H286,2)</f>
        <v>0</v>
      </c>
      <c r="K286" s="167" t="s">
        <v>125</v>
      </c>
      <c r="L286" s="34"/>
      <c r="M286" s="172" t="s">
        <v>20</v>
      </c>
      <c r="N286" s="173" t="s">
        <v>45</v>
      </c>
      <c r="O286" s="35"/>
      <c r="P286" s="174">
        <f>O286*H286</f>
        <v>0</v>
      </c>
      <c r="Q286" s="174">
        <v>0.00063</v>
      </c>
      <c r="R286" s="174">
        <f>Q286*H286</f>
        <v>0.00112644</v>
      </c>
      <c r="S286" s="174">
        <v>0</v>
      </c>
      <c r="T286" s="175">
        <f>S286*H286</f>
        <v>0</v>
      </c>
      <c r="AR286" s="17" t="s">
        <v>146</v>
      </c>
      <c r="AT286" s="17" t="s">
        <v>121</v>
      </c>
      <c r="AU286" s="17" t="s">
        <v>82</v>
      </c>
      <c r="AY286" s="17" t="s">
        <v>118</v>
      </c>
      <c r="BE286" s="176">
        <f>IF(N286="základní",J286,0)</f>
        <v>0</v>
      </c>
      <c r="BF286" s="176">
        <f>IF(N286="snížená",J286,0)</f>
        <v>0</v>
      </c>
      <c r="BG286" s="176">
        <f>IF(N286="zákl. přenesená",J286,0)</f>
        <v>0</v>
      </c>
      <c r="BH286" s="176">
        <f>IF(N286="sníž. přenesená",J286,0)</f>
        <v>0</v>
      </c>
      <c r="BI286" s="176">
        <f>IF(N286="nulová",J286,0)</f>
        <v>0</v>
      </c>
      <c r="BJ286" s="17" t="s">
        <v>22</v>
      </c>
      <c r="BK286" s="176">
        <f>ROUND(I286*H286,2)</f>
        <v>0</v>
      </c>
      <c r="BL286" s="17" t="s">
        <v>146</v>
      </c>
      <c r="BM286" s="17" t="s">
        <v>497</v>
      </c>
    </row>
    <row r="287" spans="2:47" s="1" customFormat="1" ht="13.5">
      <c r="B287" s="34"/>
      <c r="D287" s="177" t="s">
        <v>128</v>
      </c>
      <c r="F287" s="178" t="s">
        <v>498</v>
      </c>
      <c r="I287" s="138"/>
      <c r="L287" s="34"/>
      <c r="M287" s="63"/>
      <c r="N287" s="35"/>
      <c r="O287" s="35"/>
      <c r="P287" s="35"/>
      <c r="Q287" s="35"/>
      <c r="R287" s="35"/>
      <c r="S287" s="35"/>
      <c r="T287" s="64"/>
      <c r="AT287" s="17" t="s">
        <v>128</v>
      </c>
      <c r="AU287" s="17" t="s">
        <v>82</v>
      </c>
    </row>
    <row r="288" spans="2:47" s="1" customFormat="1" ht="81">
      <c r="B288" s="34"/>
      <c r="D288" s="177" t="s">
        <v>170</v>
      </c>
      <c r="F288" s="213" t="s">
        <v>499</v>
      </c>
      <c r="I288" s="138"/>
      <c r="L288" s="34"/>
      <c r="M288" s="63"/>
      <c r="N288" s="35"/>
      <c r="O288" s="35"/>
      <c r="P288" s="35"/>
      <c r="Q288" s="35"/>
      <c r="R288" s="35"/>
      <c r="S288" s="35"/>
      <c r="T288" s="64"/>
      <c r="AT288" s="17" t="s">
        <v>170</v>
      </c>
      <c r="AU288" s="17" t="s">
        <v>82</v>
      </c>
    </row>
    <row r="289" spans="2:51" s="11" customFormat="1" ht="13.5">
      <c r="B289" s="179"/>
      <c r="D289" s="180" t="s">
        <v>130</v>
      </c>
      <c r="E289" s="181" t="s">
        <v>20</v>
      </c>
      <c r="F289" s="182" t="s">
        <v>500</v>
      </c>
      <c r="H289" s="183">
        <v>1.788</v>
      </c>
      <c r="I289" s="184"/>
      <c r="L289" s="179"/>
      <c r="M289" s="185"/>
      <c r="N289" s="186"/>
      <c r="O289" s="186"/>
      <c r="P289" s="186"/>
      <c r="Q289" s="186"/>
      <c r="R289" s="186"/>
      <c r="S289" s="186"/>
      <c r="T289" s="187"/>
      <c r="AT289" s="188" t="s">
        <v>130</v>
      </c>
      <c r="AU289" s="188" t="s">
        <v>82</v>
      </c>
      <c r="AV289" s="11" t="s">
        <v>82</v>
      </c>
      <c r="AW289" s="11" t="s">
        <v>35</v>
      </c>
      <c r="AX289" s="11" t="s">
        <v>22</v>
      </c>
      <c r="AY289" s="188" t="s">
        <v>118</v>
      </c>
    </row>
    <row r="290" spans="2:65" s="1" customFormat="1" ht="22.5" customHeight="1">
      <c r="B290" s="164"/>
      <c r="C290" s="165" t="s">
        <v>501</v>
      </c>
      <c r="D290" s="165" t="s">
        <v>121</v>
      </c>
      <c r="E290" s="166" t="s">
        <v>502</v>
      </c>
      <c r="F290" s="167" t="s">
        <v>503</v>
      </c>
      <c r="G290" s="168" t="s">
        <v>257</v>
      </c>
      <c r="H290" s="169">
        <v>63.996</v>
      </c>
      <c r="I290" s="170"/>
      <c r="J290" s="171">
        <f>ROUND(I290*H290,2)</f>
        <v>0</v>
      </c>
      <c r="K290" s="167" t="s">
        <v>125</v>
      </c>
      <c r="L290" s="34"/>
      <c r="M290" s="172" t="s">
        <v>20</v>
      </c>
      <c r="N290" s="173" t="s">
        <v>45</v>
      </c>
      <c r="O290" s="35"/>
      <c r="P290" s="174">
        <f>O290*H290</f>
        <v>0</v>
      </c>
      <c r="Q290" s="174">
        <v>0</v>
      </c>
      <c r="R290" s="174">
        <f>Q290*H290</f>
        <v>0</v>
      </c>
      <c r="S290" s="174">
        <v>2.5</v>
      </c>
      <c r="T290" s="175">
        <f>S290*H290</f>
        <v>159.99</v>
      </c>
      <c r="AR290" s="17" t="s">
        <v>146</v>
      </c>
      <c r="AT290" s="17" t="s">
        <v>121</v>
      </c>
      <c r="AU290" s="17" t="s">
        <v>82</v>
      </c>
      <c r="AY290" s="17" t="s">
        <v>118</v>
      </c>
      <c r="BE290" s="176">
        <f>IF(N290="základní",J290,0)</f>
        <v>0</v>
      </c>
      <c r="BF290" s="176">
        <f>IF(N290="snížená",J290,0)</f>
        <v>0</v>
      </c>
      <c r="BG290" s="176">
        <f>IF(N290="zákl. přenesená",J290,0)</f>
        <v>0</v>
      </c>
      <c r="BH290" s="176">
        <f>IF(N290="sníž. přenesená",J290,0)</f>
        <v>0</v>
      </c>
      <c r="BI290" s="176">
        <f>IF(N290="nulová",J290,0)</f>
        <v>0</v>
      </c>
      <c r="BJ290" s="17" t="s">
        <v>22</v>
      </c>
      <c r="BK290" s="176">
        <f>ROUND(I290*H290,2)</f>
        <v>0</v>
      </c>
      <c r="BL290" s="17" t="s">
        <v>146</v>
      </c>
      <c r="BM290" s="17" t="s">
        <v>504</v>
      </c>
    </row>
    <row r="291" spans="2:47" s="1" customFormat="1" ht="27">
      <c r="B291" s="34"/>
      <c r="D291" s="177" t="s">
        <v>128</v>
      </c>
      <c r="F291" s="178" t="s">
        <v>505</v>
      </c>
      <c r="I291" s="138"/>
      <c r="L291" s="34"/>
      <c r="M291" s="63"/>
      <c r="N291" s="35"/>
      <c r="O291" s="35"/>
      <c r="P291" s="35"/>
      <c r="Q291" s="35"/>
      <c r="R291" s="35"/>
      <c r="S291" s="35"/>
      <c r="T291" s="64"/>
      <c r="AT291" s="17" t="s">
        <v>128</v>
      </c>
      <c r="AU291" s="17" t="s">
        <v>82</v>
      </c>
    </row>
    <row r="292" spans="2:47" s="1" customFormat="1" ht="40.5">
      <c r="B292" s="34"/>
      <c r="D292" s="177" t="s">
        <v>170</v>
      </c>
      <c r="F292" s="213" t="s">
        <v>506</v>
      </c>
      <c r="I292" s="138"/>
      <c r="L292" s="34"/>
      <c r="M292" s="63"/>
      <c r="N292" s="35"/>
      <c r="O292" s="35"/>
      <c r="P292" s="35"/>
      <c r="Q292" s="35"/>
      <c r="R292" s="35"/>
      <c r="S292" s="35"/>
      <c r="T292" s="64"/>
      <c r="AT292" s="17" t="s">
        <v>170</v>
      </c>
      <c r="AU292" s="17" t="s">
        <v>82</v>
      </c>
    </row>
    <row r="293" spans="2:51" s="11" customFormat="1" ht="13.5">
      <c r="B293" s="179"/>
      <c r="D293" s="177" t="s">
        <v>130</v>
      </c>
      <c r="E293" s="188" t="s">
        <v>20</v>
      </c>
      <c r="F293" s="197" t="s">
        <v>267</v>
      </c>
      <c r="H293" s="198">
        <v>24.827</v>
      </c>
      <c r="I293" s="184"/>
      <c r="L293" s="179"/>
      <c r="M293" s="185"/>
      <c r="N293" s="186"/>
      <c r="O293" s="186"/>
      <c r="P293" s="186"/>
      <c r="Q293" s="186"/>
      <c r="R293" s="186"/>
      <c r="S293" s="186"/>
      <c r="T293" s="187"/>
      <c r="AT293" s="188" t="s">
        <v>130</v>
      </c>
      <c r="AU293" s="188" t="s">
        <v>82</v>
      </c>
      <c r="AV293" s="11" t="s">
        <v>82</v>
      </c>
      <c r="AW293" s="11" t="s">
        <v>35</v>
      </c>
      <c r="AX293" s="11" t="s">
        <v>74</v>
      </c>
      <c r="AY293" s="188" t="s">
        <v>118</v>
      </c>
    </row>
    <row r="294" spans="2:51" s="11" customFormat="1" ht="13.5">
      <c r="B294" s="179"/>
      <c r="D294" s="177" t="s">
        <v>130</v>
      </c>
      <c r="E294" s="188" t="s">
        <v>20</v>
      </c>
      <c r="F294" s="197" t="s">
        <v>268</v>
      </c>
      <c r="H294" s="198">
        <v>13.873</v>
      </c>
      <c r="I294" s="184"/>
      <c r="L294" s="179"/>
      <c r="M294" s="185"/>
      <c r="N294" s="186"/>
      <c r="O294" s="186"/>
      <c r="P294" s="186"/>
      <c r="Q294" s="186"/>
      <c r="R294" s="186"/>
      <c r="S294" s="186"/>
      <c r="T294" s="187"/>
      <c r="AT294" s="188" t="s">
        <v>130</v>
      </c>
      <c r="AU294" s="188" t="s">
        <v>82</v>
      </c>
      <c r="AV294" s="11" t="s">
        <v>82</v>
      </c>
      <c r="AW294" s="11" t="s">
        <v>35</v>
      </c>
      <c r="AX294" s="11" t="s">
        <v>74</v>
      </c>
      <c r="AY294" s="188" t="s">
        <v>118</v>
      </c>
    </row>
    <row r="295" spans="2:51" s="11" customFormat="1" ht="13.5">
      <c r="B295" s="179"/>
      <c r="D295" s="177" t="s">
        <v>130</v>
      </c>
      <c r="E295" s="188" t="s">
        <v>20</v>
      </c>
      <c r="F295" s="197" t="s">
        <v>269</v>
      </c>
      <c r="H295" s="198">
        <v>12.367</v>
      </c>
      <c r="I295" s="184"/>
      <c r="L295" s="179"/>
      <c r="M295" s="185"/>
      <c r="N295" s="186"/>
      <c r="O295" s="186"/>
      <c r="P295" s="186"/>
      <c r="Q295" s="186"/>
      <c r="R295" s="186"/>
      <c r="S295" s="186"/>
      <c r="T295" s="187"/>
      <c r="AT295" s="188" t="s">
        <v>130</v>
      </c>
      <c r="AU295" s="188" t="s">
        <v>82</v>
      </c>
      <c r="AV295" s="11" t="s">
        <v>82</v>
      </c>
      <c r="AW295" s="11" t="s">
        <v>35</v>
      </c>
      <c r="AX295" s="11" t="s">
        <v>74</v>
      </c>
      <c r="AY295" s="188" t="s">
        <v>118</v>
      </c>
    </row>
    <row r="296" spans="2:51" s="11" customFormat="1" ht="13.5">
      <c r="B296" s="179"/>
      <c r="D296" s="177" t="s">
        <v>130</v>
      </c>
      <c r="E296" s="188" t="s">
        <v>20</v>
      </c>
      <c r="F296" s="197" t="s">
        <v>270</v>
      </c>
      <c r="H296" s="198">
        <v>12.929</v>
      </c>
      <c r="I296" s="184"/>
      <c r="L296" s="179"/>
      <c r="M296" s="185"/>
      <c r="N296" s="186"/>
      <c r="O296" s="186"/>
      <c r="P296" s="186"/>
      <c r="Q296" s="186"/>
      <c r="R296" s="186"/>
      <c r="S296" s="186"/>
      <c r="T296" s="187"/>
      <c r="AT296" s="188" t="s">
        <v>130</v>
      </c>
      <c r="AU296" s="188" t="s">
        <v>82</v>
      </c>
      <c r="AV296" s="11" t="s">
        <v>82</v>
      </c>
      <c r="AW296" s="11" t="s">
        <v>35</v>
      </c>
      <c r="AX296" s="11" t="s">
        <v>74</v>
      </c>
      <c r="AY296" s="188" t="s">
        <v>118</v>
      </c>
    </row>
    <row r="297" spans="2:51" s="13" customFormat="1" ht="13.5">
      <c r="B297" s="199"/>
      <c r="D297" s="180" t="s">
        <v>130</v>
      </c>
      <c r="E297" s="200" t="s">
        <v>20</v>
      </c>
      <c r="F297" s="201" t="s">
        <v>145</v>
      </c>
      <c r="H297" s="202">
        <v>63.996</v>
      </c>
      <c r="I297" s="203"/>
      <c r="L297" s="199"/>
      <c r="M297" s="204"/>
      <c r="N297" s="205"/>
      <c r="O297" s="205"/>
      <c r="P297" s="205"/>
      <c r="Q297" s="205"/>
      <c r="R297" s="205"/>
      <c r="S297" s="205"/>
      <c r="T297" s="206"/>
      <c r="AT297" s="207" t="s">
        <v>130</v>
      </c>
      <c r="AU297" s="207" t="s">
        <v>82</v>
      </c>
      <c r="AV297" s="13" t="s">
        <v>146</v>
      </c>
      <c r="AW297" s="13" t="s">
        <v>35</v>
      </c>
      <c r="AX297" s="13" t="s">
        <v>22</v>
      </c>
      <c r="AY297" s="207" t="s">
        <v>118</v>
      </c>
    </row>
    <row r="298" spans="2:65" s="1" customFormat="1" ht="22.5" customHeight="1">
      <c r="B298" s="164"/>
      <c r="C298" s="165" t="s">
        <v>507</v>
      </c>
      <c r="D298" s="165" t="s">
        <v>121</v>
      </c>
      <c r="E298" s="166" t="s">
        <v>508</v>
      </c>
      <c r="F298" s="167" t="s">
        <v>509</v>
      </c>
      <c r="G298" s="168" t="s">
        <v>257</v>
      </c>
      <c r="H298" s="169">
        <v>36.45</v>
      </c>
      <c r="I298" s="170"/>
      <c r="J298" s="171">
        <f>ROUND(I298*H298,2)</f>
        <v>0</v>
      </c>
      <c r="K298" s="167" t="s">
        <v>125</v>
      </c>
      <c r="L298" s="34"/>
      <c r="M298" s="172" t="s">
        <v>20</v>
      </c>
      <c r="N298" s="173" t="s">
        <v>45</v>
      </c>
      <c r="O298" s="35"/>
      <c r="P298" s="174">
        <f>O298*H298</f>
        <v>0</v>
      </c>
      <c r="Q298" s="174">
        <v>0</v>
      </c>
      <c r="R298" s="174">
        <f>Q298*H298</f>
        <v>0</v>
      </c>
      <c r="S298" s="174">
        <v>2.2</v>
      </c>
      <c r="T298" s="175">
        <f>S298*H298</f>
        <v>80.19000000000001</v>
      </c>
      <c r="AR298" s="17" t="s">
        <v>146</v>
      </c>
      <c r="AT298" s="17" t="s">
        <v>121</v>
      </c>
      <c r="AU298" s="17" t="s">
        <v>82</v>
      </c>
      <c r="AY298" s="17" t="s">
        <v>118</v>
      </c>
      <c r="BE298" s="176">
        <f>IF(N298="základní",J298,0)</f>
        <v>0</v>
      </c>
      <c r="BF298" s="176">
        <f>IF(N298="snížená",J298,0)</f>
        <v>0</v>
      </c>
      <c r="BG298" s="176">
        <f>IF(N298="zákl. přenesená",J298,0)</f>
        <v>0</v>
      </c>
      <c r="BH298" s="176">
        <f>IF(N298="sníž. přenesená",J298,0)</f>
        <v>0</v>
      </c>
      <c r="BI298" s="176">
        <f>IF(N298="nulová",J298,0)</f>
        <v>0</v>
      </c>
      <c r="BJ298" s="17" t="s">
        <v>22</v>
      </c>
      <c r="BK298" s="176">
        <f>ROUND(I298*H298,2)</f>
        <v>0</v>
      </c>
      <c r="BL298" s="17" t="s">
        <v>146</v>
      </c>
      <c r="BM298" s="17" t="s">
        <v>510</v>
      </c>
    </row>
    <row r="299" spans="2:47" s="1" customFormat="1" ht="13.5">
      <c r="B299" s="34"/>
      <c r="D299" s="177" t="s">
        <v>128</v>
      </c>
      <c r="F299" s="178" t="s">
        <v>511</v>
      </c>
      <c r="I299" s="138"/>
      <c r="L299" s="34"/>
      <c r="M299" s="63"/>
      <c r="N299" s="35"/>
      <c r="O299" s="35"/>
      <c r="P299" s="35"/>
      <c r="Q299" s="35"/>
      <c r="R299" s="35"/>
      <c r="S299" s="35"/>
      <c r="T299" s="64"/>
      <c r="AT299" s="17" t="s">
        <v>128</v>
      </c>
      <c r="AU299" s="17" t="s">
        <v>82</v>
      </c>
    </row>
    <row r="300" spans="2:47" s="1" customFormat="1" ht="40.5">
      <c r="B300" s="34"/>
      <c r="D300" s="177" t="s">
        <v>170</v>
      </c>
      <c r="F300" s="213" t="s">
        <v>512</v>
      </c>
      <c r="I300" s="138"/>
      <c r="L300" s="34"/>
      <c r="M300" s="63"/>
      <c r="N300" s="35"/>
      <c r="O300" s="35"/>
      <c r="P300" s="35"/>
      <c r="Q300" s="35"/>
      <c r="R300" s="35"/>
      <c r="S300" s="35"/>
      <c r="T300" s="64"/>
      <c r="AT300" s="17" t="s">
        <v>170</v>
      </c>
      <c r="AU300" s="17" t="s">
        <v>82</v>
      </c>
    </row>
    <row r="301" spans="2:51" s="11" customFormat="1" ht="13.5">
      <c r="B301" s="179"/>
      <c r="D301" s="177" t="s">
        <v>130</v>
      </c>
      <c r="E301" s="188" t="s">
        <v>20</v>
      </c>
      <c r="F301" s="197" t="s">
        <v>513</v>
      </c>
      <c r="H301" s="198">
        <v>36.45</v>
      </c>
      <c r="I301" s="184"/>
      <c r="L301" s="179"/>
      <c r="M301" s="185"/>
      <c r="N301" s="186"/>
      <c r="O301" s="186"/>
      <c r="P301" s="186"/>
      <c r="Q301" s="186"/>
      <c r="R301" s="186"/>
      <c r="S301" s="186"/>
      <c r="T301" s="187"/>
      <c r="AT301" s="188" t="s">
        <v>130</v>
      </c>
      <c r="AU301" s="188" t="s">
        <v>82</v>
      </c>
      <c r="AV301" s="11" t="s">
        <v>82</v>
      </c>
      <c r="AW301" s="11" t="s">
        <v>35</v>
      </c>
      <c r="AX301" s="11" t="s">
        <v>22</v>
      </c>
      <c r="AY301" s="188" t="s">
        <v>118</v>
      </c>
    </row>
    <row r="302" spans="2:63" s="10" customFormat="1" ht="29.25" customHeight="1">
      <c r="B302" s="150"/>
      <c r="D302" s="161" t="s">
        <v>73</v>
      </c>
      <c r="E302" s="162" t="s">
        <v>514</v>
      </c>
      <c r="F302" s="162" t="s">
        <v>515</v>
      </c>
      <c r="I302" s="153"/>
      <c r="J302" s="163">
        <f>BK302</f>
        <v>0</v>
      </c>
      <c r="L302" s="150"/>
      <c r="M302" s="155"/>
      <c r="N302" s="156"/>
      <c r="O302" s="156"/>
      <c r="P302" s="157">
        <f>SUM(P303:P327)</f>
        <v>0</v>
      </c>
      <c r="Q302" s="156"/>
      <c r="R302" s="157">
        <f>SUM(R303:R327)</f>
        <v>0</v>
      </c>
      <c r="S302" s="156"/>
      <c r="T302" s="158">
        <f>SUM(T303:T327)</f>
        <v>0</v>
      </c>
      <c r="AR302" s="151" t="s">
        <v>22</v>
      </c>
      <c r="AT302" s="159" t="s">
        <v>73</v>
      </c>
      <c r="AU302" s="159" t="s">
        <v>22</v>
      </c>
      <c r="AY302" s="151" t="s">
        <v>118</v>
      </c>
      <c r="BK302" s="160">
        <f>SUM(BK303:BK327)</f>
        <v>0</v>
      </c>
    </row>
    <row r="303" spans="2:65" s="1" customFormat="1" ht="31.5" customHeight="1">
      <c r="B303" s="164"/>
      <c r="C303" s="165" t="s">
        <v>516</v>
      </c>
      <c r="D303" s="165" t="s">
        <v>121</v>
      </c>
      <c r="E303" s="166" t="s">
        <v>517</v>
      </c>
      <c r="F303" s="167" t="s">
        <v>518</v>
      </c>
      <c r="G303" s="168" t="s">
        <v>317</v>
      </c>
      <c r="H303" s="169">
        <v>160.185</v>
      </c>
      <c r="I303" s="170"/>
      <c r="J303" s="171">
        <f>ROUND(I303*H303,2)</f>
        <v>0</v>
      </c>
      <c r="K303" s="167" t="s">
        <v>125</v>
      </c>
      <c r="L303" s="34"/>
      <c r="M303" s="172" t="s">
        <v>20</v>
      </c>
      <c r="N303" s="173" t="s">
        <v>45</v>
      </c>
      <c r="O303" s="35"/>
      <c r="P303" s="174">
        <f>O303*H303</f>
        <v>0</v>
      </c>
      <c r="Q303" s="174">
        <v>0</v>
      </c>
      <c r="R303" s="174">
        <f>Q303*H303</f>
        <v>0</v>
      </c>
      <c r="S303" s="174">
        <v>0</v>
      </c>
      <c r="T303" s="175">
        <f>S303*H303</f>
        <v>0</v>
      </c>
      <c r="AR303" s="17" t="s">
        <v>146</v>
      </c>
      <c r="AT303" s="17" t="s">
        <v>121</v>
      </c>
      <c r="AU303" s="17" t="s">
        <v>82</v>
      </c>
      <c r="AY303" s="17" t="s">
        <v>118</v>
      </c>
      <c r="BE303" s="176">
        <f>IF(N303="základní",J303,0)</f>
        <v>0</v>
      </c>
      <c r="BF303" s="176">
        <f>IF(N303="snížená",J303,0)</f>
        <v>0</v>
      </c>
      <c r="BG303" s="176">
        <f>IF(N303="zákl. přenesená",J303,0)</f>
        <v>0</v>
      </c>
      <c r="BH303" s="176">
        <f>IF(N303="sníž. přenesená",J303,0)</f>
        <v>0</v>
      </c>
      <c r="BI303" s="176">
        <f>IF(N303="nulová",J303,0)</f>
        <v>0</v>
      </c>
      <c r="BJ303" s="17" t="s">
        <v>22</v>
      </c>
      <c r="BK303" s="176">
        <f>ROUND(I303*H303,2)</f>
        <v>0</v>
      </c>
      <c r="BL303" s="17" t="s">
        <v>146</v>
      </c>
      <c r="BM303" s="17" t="s">
        <v>519</v>
      </c>
    </row>
    <row r="304" spans="2:47" s="1" customFormat="1" ht="27">
      <c r="B304" s="34"/>
      <c r="D304" s="177" t="s">
        <v>128</v>
      </c>
      <c r="F304" s="178" t="s">
        <v>520</v>
      </c>
      <c r="I304" s="138"/>
      <c r="L304" s="34"/>
      <c r="M304" s="63"/>
      <c r="N304" s="35"/>
      <c r="O304" s="35"/>
      <c r="P304" s="35"/>
      <c r="Q304" s="35"/>
      <c r="R304" s="35"/>
      <c r="S304" s="35"/>
      <c r="T304" s="64"/>
      <c r="AT304" s="17" t="s">
        <v>128</v>
      </c>
      <c r="AU304" s="17" t="s">
        <v>82</v>
      </c>
    </row>
    <row r="305" spans="2:47" s="1" customFormat="1" ht="81">
      <c r="B305" s="34"/>
      <c r="D305" s="177" t="s">
        <v>170</v>
      </c>
      <c r="F305" s="213" t="s">
        <v>521</v>
      </c>
      <c r="I305" s="138"/>
      <c r="L305" s="34"/>
      <c r="M305" s="63"/>
      <c r="N305" s="35"/>
      <c r="O305" s="35"/>
      <c r="P305" s="35"/>
      <c r="Q305" s="35"/>
      <c r="R305" s="35"/>
      <c r="S305" s="35"/>
      <c r="T305" s="64"/>
      <c r="AT305" s="17" t="s">
        <v>170</v>
      </c>
      <c r="AU305" s="17" t="s">
        <v>82</v>
      </c>
    </row>
    <row r="306" spans="2:51" s="11" customFormat="1" ht="13.5">
      <c r="B306" s="179"/>
      <c r="D306" s="177" t="s">
        <v>130</v>
      </c>
      <c r="E306" s="188" t="s">
        <v>20</v>
      </c>
      <c r="F306" s="197" t="s">
        <v>522</v>
      </c>
      <c r="H306" s="198">
        <v>79.995</v>
      </c>
      <c r="I306" s="184"/>
      <c r="L306" s="179"/>
      <c r="M306" s="185"/>
      <c r="N306" s="186"/>
      <c r="O306" s="186"/>
      <c r="P306" s="186"/>
      <c r="Q306" s="186"/>
      <c r="R306" s="186"/>
      <c r="S306" s="186"/>
      <c r="T306" s="187"/>
      <c r="AT306" s="188" t="s">
        <v>130</v>
      </c>
      <c r="AU306" s="188" t="s">
        <v>82</v>
      </c>
      <c r="AV306" s="11" t="s">
        <v>82</v>
      </c>
      <c r="AW306" s="11" t="s">
        <v>35</v>
      </c>
      <c r="AX306" s="11" t="s">
        <v>74</v>
      </c>
      <c r="AY306" s="188" t="s">
        <v>118</v>
      </c>
    </row>
    <row r="307" spans="2:51" s="11" customFormat="1" ht="13.5">
      <c r="B307" s="179"/>
      <c r="D307" s="177" t="s">
        <v>130</v>
      </c>
      <c r="E307" s="188" t="s">
        <v>20</v>
      </c>
      <c r="F307" s="197" t="s">
        <v>523</v>
      </c>
      <c r="H307" s="198">
        <v>80.19</v>
      </c>
      <c r="I307" s="184"/>
      <c r="L307" s="179"/>
      <c r="M307" s="185"/>
      <c r="N307" s="186"/>
      <c r="O307" s="186"/>
      <c r="P307" s="186"/>
      <c r="Q307" s="186"/>
      <c r="R307" s="186"/>
      <c r="S307" s="186"/>
      <c r="T307" s="187"/>
      <c r="AT307" s="188" t="s">
        <v>130</v>
      </c>
      <c r="AU307" s="188" t="s">
        <v>82</v>
      </c>
      <c r="AV307" s="11" t="s">
        <v>82</v>
      </c>
      <c r="AW307" s="11" t="s">
        <v>35</v>
      </c>
      <c r="AX307" s="11" t="s">
        <v>74</v>
      </c>
      <c r="AY307" s="188" t="s">
        <v>118</v>
      </c>
    </row>
    <row r="308" spans="2:51" s="13" customFormat="1" ht="13.5">
      <c r="B308" s="199"/>
      <c r="D308" s="180" t="s">
        <v>130</v>
      </c>
      <c r="E308" s="200" t="s">
        <v>20</v>
      </c>
      <c r="F308" s="201" t="s">
        <v>145</v>
      </c>
      <c r="H308" s="202">
        <v>160.185</v>
      </c>
      <c r="I308" s="203"/>
      <c r="L308" s="199"/>
      <c r="M308" s="204"/>
      <c r="N308" s="205"/>
      <c r="O308" s="205"/>
      <c r="P308" s="205"/>
      <c r="Q308" s="205"/>
      <c r="R308" s="205"/>
      <c r="S308" s="205"/>
      <c r="T308" s="206"/>
      <c r="AT308" s="207" t="s">
        <v>130</v>
      </c>
      <c r="AU308" s="207" t="s">
        <v>82</v>
      </c>
      <c r="AV308" s="13" t="s">
        <v>146</v>
      </c>
      <c r="AW308" s="13" t="s">
        <v>35</v>
      </c>
      <c r="AX308" s="13" t="s">
        <v>22</v>
      </c>
      <c r="AY308" s="207" t="s">
        <v>118</v>
      </c>
    </row>
    <row r="309" spans="2:65" s="1" customFormat="1" ht="22.5" customHeight="1">
      <c r="B309" s="164"/>
      <c r="C309" s="165" t="s">
        <v>524</v>
      </c>
      <c r="D309" s="165" t="s">
        <v>121</v>
      </c>
      <c r="E309" s="166" t="s">
        <v>525</v>
      </c>
      <c r="F309" s="167" t="s">
        <v>526</v>
      </c>
      <c r="G309" s="168" t="s">
        <v>317</v>
      </c>
      <c r="H309" s="169">
        <v>1601.85</v>
      </c>
      <c r="I309" s="170"/>
      <c r="J309" s="171">
        <f>ROUND(I309*H309,2)</f>
        <v>0</v>
      </c>
      <c r="K309" s="167" t="s">
        <v>125</v>
      </c>
      <c r="L309" s="34"/>
      <c r="M309" s="172" t="s">
        <v>20</v>
      </c>
      <c r="N309" s="173" t="s">
        <v>45</v>
      </c>
      <c r="O309" s="35"/>
      <c r="P309" s="174">
        <f>O309*H309</f>
        <v>0</v>
      </c>
      <c r="Q309" s="174">
        <v>0</v>
      </c>
      <c r="R309" s="174">
        <f>Q309*H309</f>
        <v>0</v>
      </c>
      <c r="S309" s="174">
        <v>0</v>
      </c>
      <c r="T309" s="175">
        <f>S309*H309</f>
        <v>0</v>
      </c>
      <c r="AR309" s="17" t="s">
        <v>146</v>
      </c>
      <c r="AT309" s="17" t="s">
        <v>121</v>
      </c>
      <c r="AU309" s="17" t="s">
        <v>82</v>
      </c>
      <c r="AY309" s="17" t="s">
        <v>118</v>
      </c>
      <c r="BE309" s="176">
        <f>IF(N309="základní",J309,0)</f>
        <v>0</v>
      </c>
      <c r="BF309" s="176">
        <f>IF(N309="snížená",J309,0)</f>
        <v>0</v>
      </c>
      <c r="BG309" s="176">
        <f>IF(N309="zákl. přenesená",J309,0)</f>
        <v>0</v>
      </c>
      <c r="BH309" s="176">
        <f>IF(N309="sníž. přenesená",J309,0)</f>
        <v>0</v>
      </c>
      <c r="BI309" s="176">
        <f>IF(N309="nulová",J309,0)</f>
        <v>0</v>
      </c>
      <c r="BJ309" s="17" t="s">
        <v>22</v>
      </c>
      <c r="BK309" s="176">
        <f>ROUND(I309*H309,2)</f>
        <v>0</v>
      </c>
      <c r="BL309" s="17" t="s">
        <v>146</v>
      </c>
      <c r="BM309" s="17" t="s">
        <v>527</v>
      </c>
    </row>
    <row r="310" spans="2:47" s="1" customFormat="1" ht="27">
      <c r="B310" s="34"/>
      <c r="D310" s="177" t="s">
        <v>128</v>
      </c>
      <c r="F310" s="178" t="s">
        <v>528</v>
      </c>
      <c r="I310" s="138"/>
      <c r="L310" s="34"/>
      <c r="M310" s="63"/>
      <c r="N310" s="35"/>
      <c r="O310" s="35"/>
      <c r="P310" s="35"/>
      <c r="Q310" s="35"/>
      <c r="R310" s="35"/>
      <c r="S310" s="35"/>
      <c r="T310" s="64"/>
      <c r="AT310" s="17" t="s">
        <v>128</v>
      </c>
      <c r="AU310" s="17" t="s">
        <v>82</v>
      </c>
    </row>
    <row r="311" spans="2:47" s="1" customFormat="1" ht="81">
      <c r="B311" s="34"/>
      <c r="D311" s="177" t="s">
        <v>170</v>
      </c>
      <c r="F311" s="213" t="s">
        <v>521</v>
      </c>
      <c r="I311" s="138"/>
      <c r="L311" s="34"/>
      <c r="M311" s="63"/>
      <c r="N311" s="35"/>
      <c r="O311" s="35"/>
      <c r="P311" s="35"/>
      <c r="Q311" s="35"/>
      <c r="R311" s="35"/>
      <c r="S311" s="35"/>
      <c r="T311" s="64"/>
      <c r="AT311" s="17" t="s">
        <v>170</v>
      </c>
      <c r="AU311" s="17" t="s">
        <v>82</v>
      </c>
    </row>
    <row r="312" spans="2:51" s="11" customFormat="1" ht="13.5">
      <c r="B312" s="179"/>
      <c r="D312" s="177" t="s">
        <v>130</v>
      </c>
      <c r="E312" s="188" t="s">
        <v>20</v>
      </c>
      <c r="F312" s="197" t="s">
        <v>522</v>
      </c>
      <c r="H312" s="198">
        <v>79.995</v>
      </c>
      <c r="I312" s="184"/>
      <c r="L312" s="179"/>
      <c r="M312" s="185"/>
      <c r="N312" s="186"/>
      <c r="O312" s="186"/>
      <c r="P312" s="186"/>
      <c r="Q312" s="186"/>
      <c r="R312" s="186"/>
      <c r="S312" s="186"/>
      <c r="T312" s="187"/>
      <c r="AT312" s="188" t="s">
        <v>130</v>
      </c>
      <c r="AU312" s="188" t="s">
        <v>82</v>
      </c>
      <c r="AV312" s="11" t="s">
        <v>82</v>
      </c>
      <c r="AW312" s="11" t="s">
        <v>35</v>
      </c>
      <c r="AX312" s="11" t="s">
        <v>74</v>
      </c>
      <c r="AY312" s="188" t="s">
        <v>118</v>
      </c>
    </row>
    <row r="313" spans="2:51" s="11" customFormat="1" ht="13.5">
      <c r="B313" s="179"/>
      <c r="D313" s="177" t="s">
        <v>130</v>
      </c>
      <c r="E313" s="188" t="s">
        <v>20</v>
      </c>
      <c r="F313" s="197" t="s">
        <v>523</v>
      </c>
      <c r="H313" s="198">
        <v>80.19</v>
      </c>
      <c r="I313" s="184"/>
      <c r="L313" s="179"/>
      <c r="M313" s="185"/>
      <c r="N313" s="186"/>
      <c r="O313" s="186"/>
      <c r="P313" s="186"/>
      <c r="Q313" s="186"/>
      <c r="R313" s="186"/>
      <c r="S313" s="186"/>
      <c r="T313" s="187"/>
      <c r="AT313" s="188" t="s">
        <v>130</v>
      </c>
      <c r="AU313" s="188" t="s">
        <v>82</v>
      </c>
      <c r="AV313" s="11" t="s">
        <v>82</v>
      </c>
      <c r="AW313" s="11" t="s">
        <v>35</v>
      </c>
      <c r="AX313" s="11" t="s">
        <v>74</v>
      </c>
      <c r="AY313" s="188" t="s">
        <v>118</v>
      </c>
    </row>
    <row r="314" spans="2:51" s="13" customFormat="1" ht="13.5">
      <c r="B314" s="199"/>
      <c r="D314" s="177" t="s">
        <v>130</v>
      </c>
      <c r="E314" s="214" t="s">
        <v>20</v>
      </c>
      <c r="F314" s="215" t="s">
        <v>145</v>
      </c>
      <c r="H314" s="216">
        <v>160.185</v>
      </c>
      <c r="I314" s="203"/>
      <c r="L314" s="199"/>
      <c r="M314" s="204"/>
      <c r="N314" s="205"/>
      <c r="O314" s="205"/>
      <c r="P314" s="205"/>
      <c r="Q314" s="205"/>
      <c r="R314" s="205"/>
      <c r="S314" s="205"/>
      <c r="T314" s="206"/>
      <c r="AT314" s="207" t="s">
        <v>130</v>
      </c>
      <c r="AU314" s="207" t="s">
        <v>82</v>
      </c>
      <c r="AV314" s="13" t="s">
        <v>146</v>
      </c>
      <c r="AW314" s="13" t="s">
        <v>35</v>
      </c>
      <c r="AX314" s="13" t="s">
        <v>22</v>
      </c>
      <c r="AY314" s="207" t="s">
        <v>118</v>
      </c>
    </row>
    <row r="315" spans="2:51" s="11" customFormat="1" ht="13.5">
      <c r="B315" s="179"/>
      <c r="D315" s="180" t="s">
        <v>130</v>
      </c>
      <c r="F315" s="182" t="s">
        <v>529</v>
      </c>
      <c r="H315" s="183">
        <v>1601.85</v>
      </c>
      <c r="I315" s="184"/>
      <c r="L315" s="179"/>
      <c r="M315" s="185"/>
      <c r="N315" s="186"/>
      <c r="O315" s="186"/>
      <c r="P315" s="186"/>
      <c r="Q315" s="186"/>
      <c r="R315" s="186"/>
      <c r="S315" s="186"/>
      <c r="T315" s="187"/>
      <c r="AT315" s="188" t="s">
        <v>130</v>
      </c>
      <c r="AU315" s="188" t="s">
        <v>82</v>
      </c>
      <c r="AV315" s="11" t="s">
        <v>82</v>
      </c>
      <c r="AW315" s="11" t="s">
        <v>4</v>
      </c>
      <c r="AX315" s="11" t="s">
        <v>22</v>
      </c>
      <c r="AY315" s="188" t="s">
        <v>118</v>
      </c>
    </row>
    <row r="316" spans="2:65" s="1" customFormat="1" ht="22.5" customHeight="1">
      <c r="B316" s="164"/>
      <c r="C316" s="165" t="s">
        <v>530</v>
      </c>
      <c r="D316" s="165" t="s">
        <v>121</v>
      </c>
      <c r="E316" s="166" t="s">
        <v>531</v>
      </c>
      <c r="F316" s="167" t="s">
        <v>532</v>
      </c>
      <c r="G316" s="168" t="s">
        <v>317</v>
      </c>
      <c r="H316" s="169">
        <v>160.185</v>
      </c>
      <c r="I316" s="170"/>
      <c r="J316" s="171">
        <f>ROUND(I316*H316,2)</f>
        <v>0</v>
      </c>
      <c r="K316" s="167" t="s">
        <v>125</v>
      </c>
      <c r="L316" s="34"/>
      <c r="M316" s="172" t="s">
        <v>20</v>
      </c>
      <c r="N316" s="173" t="s">
        <v>45</v>
      </c>
      <c r="O316" s="35"/>
      <c r="P316" s="174">
        <f>O316*H316</f>
        <v>0</v>
      </c>
      <c r="Q316" s="174">
        <v>0</v>
      </c>
      <c r="R316" s="174">
        <f>Q316*H316</f>
        <v>0</v>
      </c>
      <c r="S316" s="174">
        <v>0</v>
      </c>
      <c r="T316" s="175">
        <f>S316*H316</f>
        <v>0</v>
      </c>
      <c r="AR316" s="17" t="s">
        <v>146</v>
      </c>
      <c r="AT316" s="17" t="s">
        <v>121</v>
      </c>
      <c r="AU316" s="17" t="s">
        <v>82</v>
      </c>
      <c r="AY316" s="17" t="s">
        <v>118</v>
      </c>
      <c r="BE316" s="176">
        <f>IF(N316="základní",J316,0)</f>
        <v>0</v>
      </c>
      <c r="BF316" s="176">
        <f>IF(N316="snížená",J316,0)</f>
        <v>0</v>
      </c>
      <c r="BG316" s="176">
        <f>IF(N316="zákl. přenesená",J316,0)</f>
        <v>0</v>
      </c>
      <c r="BH316" s="176">
        <f>IF(N316="sníž. přenesená",J316,0)</f>
        <v>0</v>
      </c>
      <c r="BI316" s="176">
        <f>IF(N316="nulová",J316,0)</f>
        <v>0</v>
      </c>
      <c r="BJ316" s="17" t="s">
        <v>22</v>
      </c>
      <c r="BK316" s="176">
        <f>ROUND(I316*H316,2)</f>
        <v>0</v>
      </c>
      <c r="BL316" s="17" t="s">
        <v>146</v>
      </c>
      <c r="BM316" s="17" t="s">
        <v>533</v>
      </c>
    </row>
    <row r="317" spans="2:47" s="1" customFormat="1" ht="13.5">
      <c r="B317" s="34"/>
      <c r="D317" s="177" t="s">
        <v>128</v>
      </c>
      <c r="F317" s="178" t="s">
        <v>534</v>
      </c>
      <c r="I317" s="138"/>
      <c r="L317" s="34"/>
      <c r="M317" s="63"/>
      <c r="N317" s="35"/>
      <c r="O317" s="35"/>
      <c r="P317" s="35"/>
      <c r="Q317" s="35"/>
      <c r="R317" s="35"/>
      <c r="S317" s="35"/>
      <c r="T317" s="64"/>
      <c r="AT317" s="17" t="s">
        <v>128</v>
      </c>
      <c r="AU317" s="17" t="s">
        <v>82</v>
      </c>
    </row>
    <row r="318" spans="2:47" s="1" customFormat="1" ht="40.5">
      <c r="B318" s="34"/>
      <c r="D318" s="177" t="s">
        <v>170</v>
      </c>
      <c r="F318" s="213" t="s">
        <v>535</v>
      </c>
      <c r="I318" s="138"/>
      <c r="L318" s="34"/>
      <c r="M318" s="63"/>
      <c r="N318" s="35"/>
      <c r="O318" s="35"/>
      <c r="P318" s="35"/>
      <c r="Q318" s="35"/>
      <c r="R318" s="35"/>
      <c r="S318" s="35"/>
      <c r="T318" s="64"/>
      <c r="AT318" s="17" t="s">
        <v>170</v>
      </c>
      <c r="AU318" s="17" t="s">
        <v>82</v>
      </c>
    </row>
    <row r="319" spans="2:51" s="11" customFormat="1" ht="13.5">
      <c r="B319" s="179"/>
      <c r="D319" s="177" t="s">
        <v>130</v>
      </c>
      <c r="E319" s="188" t="s">
        <v>20</v>
      </c>
      <c r="F319" s="197" t="s">
        <v>522</v>
      </c>
      <c r="H319" s="198">
        <v>79.995</v>
      </c>
      <c r="I319" s="184"/>
      <c r="L319" s="179"/>
      <c r="M319" s="185"/>
      <c r="N319" s="186"/>
      <c r="O319" s="186"/>
      <c r="P319" s="186"/>
      <c r="Q319" s="186"/>
      <c r="R319" s="186"/>
      <c r="S319" s="186"/>
      <c r="T319" s="187"/>
      <c r="AT319" s="188" t="s">
        <v>130</v>
      </c>
      <c r="AU319" s="188" t="s">
        <v>82</v>
      </c>
      <c r="AV319" s="11" t="s">
        <v>82</v>
      </c>
      <c r="AW319" s="11" t="s">
        <v>35</v>
      </c>
      <c r="AX319" s="11" t="s">
        <v>74</v>
      </c>
      <c r="AY319" s="188" t="s">
        <v>118</v>
      </c>
    </row>
    <row r="320" spans="2:51" s="11" customFormat="1" ht="13.5">
      <c r="B320" s="179"/>
      <c r="D320" s="177" t="s">
        <v>130</v>
      </c>
      <c r="E320" s="188" t="s">
        <v>20</v>
      </c>
      <c r="F320" s="197" t="s">
        <v>523</v>
      </c>
      <c r="H320" s="198">
        <v>80.19</v>
      </c>
      <c r="I320" s="184"/>
      <c r="L320" s="179"/>
      <c r="M320" s="185"/>
      <c r="N320" s="186"/>
      <c r="O320" s="186"/>
      <c r="P320" s="186"/>
      <c r="Q320" s="186"/>
      <c r="R320" s="186"/>
      <c r="S320" s="186"/>
      <c r="T320" s="187"/>
      <c r="AT320" s="188" t="s">
        <v>130</v>
      </c>
      <c r="AU320" s="188" t="s">
        <v>82</v>
      </c>
      <c r="AV320" s="11" t="s">
        <v>82</v>
      </c>
      <c r="AW320" s="11" t="s">
        <v>35</v>
      </c>
      <c r="AX320" s="11" t="s">
        <v>74</v>
      </c>
      <c r="AY320" s="188" t="s">
        <v>118</v>
      </c>
    </row>
    <row r="321" spans="2:51" s="13" customFormat="1" ht="13.5">
      <c r="B321" s="199"/>
      <c r="D321" s="180" t="s">
        <v>130</v>
      </c>
      <c r="E321" s="200" t="s">
        <v>20</v>
      </c>
      <c r="F321" s="201" t="s">
        <v>145</v>
      </c>
      <c r="H321" s="202">
        <v>160.185</v>
      </c>
      <c r="I321" s="203"/>
      <c r="L321" s="199"/>
      <c r="M321" s="204"/>
      <c r="N321" s="205"/>
      <c r="O321" s="205"/>
      <c r="P321" s="205"/>
      <c r="Q321" s="205"/>
      <c r="R321" s="205"/>
      <c r="S321" s="205"/>
      <c r="T321" s="206"/>
      <c r="AT321" s="207" t="s">
        <v>130</v>
      </c>
      <c r="AU321" s="207" t="s">
        <v>82</v>
      </c>
      <c r="AV321" s="13" t="s">
        <v>146</v>
      </c>
      <c r="AW321" s="13" t="s">
        <v>35</v>
      </c>
      <c r="AX321" s="13" t="s">
        <v>22</v>
      </c>
      <c r="AY321" s="207" t="s">
        <v>118</v>
      </c>
    </row>
    <row r="322" spans="2:65" s="1" customFormat="1" ht="22.5" customHeight="1">
      <c r="B322" s="164"/>
      <c r="C322" s="165" t="s">
        <v>536</v>
      </c>
      <c r="D322" s="165" t="s">
        <v>121</v>
      </c>
      <c r="E322" s="166" t="s">
        <v>537</v>
      </c>
      <c r="F322" s="167" t="s">
        <v>538</v>
      </c>
      <c r="G322" s="168" t="s">
        <v>317</v>
      </c>
      <c r="H322" s="169">
        <v>160.185</v>
      </c>
      <c r="I322" s="170"/>
      <c r="J322" s="171">
        <f>ROUND(I322*H322,2)</f>
        <v>0</v>
      </c>
      <c r="K322" s="167" t="s">
        <v>125</v>
      </c>
      <c r="L322" s="34"/>
      <c r="M322" s="172" t="s">
        <v>20</v>
      </c>
      <c r="N322" s="173" t="s">
        <v>45</v>
      </c>
      <c r="O322" s="35"/>
      <c r="P322" s="174">
        <f>O322*H322</f>
        <v>0</v>
      </c>
      <c r="Q322" s="174">
        <v>0</v>
      </c>
      <c r="R322" s="174">
        <f>Q322*H322</f>
        <v>0</v>
      </c>
      <c r="S322" s="174">
        <v>0</v>
      </c>
      <c r="T322" s="175">
        <f>S322*H322</f>
        <v>0</v>
      </c>
      <c r="AR322" s="17" t="s">
        <v>146</v>
      </c>
      <c r="AT322" s="17" t="s">
        <v>121</v>
      </c>
      <c r="AU322" s="17" t="s">
        <v>82</v>
      </c>
      <c r="AY322" s="17" t="s">
        <v>118</v>
      </c>
      <c r="BE322" s="176">
        <f>IF(N322="základní",J322,0)</f>
        <v>0</v>
      </c>
      <c r="BF322" s="176">
        <f>IF(N322="snížená",J322,0)</f>
        <v>0</v>
      </c>
      <c r="BG322" s="176">
        <f>IF(N322="zákl. přenesená",J322,0)</f>
        <v>0</v>
      </c>
      <c r="BH322" s="176">
        <f>IF(N322="sníž. přenesená",J322,0)</f>
        <v>0</v>
      </c>
      <c r="BI322" s="176">
        <f>IF(N322="nulová",J322,0)</f>
        <v>0</v>
      </c>
      <c r="BJ322" s="17" t="s">
        <v>22</v>
      </c>
      <c r="BK322" s="176">
        <f>ROUND(I322*H322,2)</f>
        <v>0</v>
      </c>
      <c r="BL322" s="17" t="s">
        <v>146</v>
      </c>
      <c r="BM322" s="17" t="s">
        <v>539</v>
      </c>
    </row>
    <row r="323" spans="2:47" s="1" customFormat="1" ht="13.5">
      <c r="B323" s="34"/>
      <c r="D323" s="177" t="s">
        <v>128</v>
      </c>
      <c r="F323" s="178" t="s">
        <v>540</v>
      </c>
      <c r="I323" s="138"/>
      <c r="L323" s="34"/>
      <c r="M323" s="63"/>
      <c r="N323" s="35"/>
      <c r="O323" s="35"/>
      <c r="P323" s="35"/>
      <c r="Q323" s="35"/>
      <c r="R323" s="35"/>
      <c r="S323" s="35"/>
      <c r="T323" s="64"/>
      <c r="AT323" s="17" t="s">
        <v>128</v>
      </c>
      <c r="AU323" s="17" t="s">
        <v>82</v>
      </c>
    </row>
    <row r="324" spans="2:47" s="1" customFormat="1" ht="67.5">
      <c r="B324" s="34"/>
      <c r="D324" s="177" t="s">
        <v>170</v>
      </c>
      <c r="F324" s="213" t="s">
        <v>541</v>
      </c>
      <c r="I324" s="138"/>
      <c r="L324" s="34"/>
      <c r="M324" s="63"/>
      <c r="N324" s="35"/>
      <c r="O324" s="35"/>
      <c r="P324" s="35"/>
      <c r="Q324" s="35"/>
      <c r="R324" s="35"/>
      <c r="S324" s="35"/>
      <c r="T324" s="64"/>
      <c r="AT324" s="17" t="s">
        <v>170</v>
      </c>
      <c r="AU324" s="17" t="s">
        <v>82</v>
      </c>
    </row>
    <row r="325" spans="2:51" s="11" customFormat="1" ht="13.5">
      <c r="B325" s="179"/>
      <c r="D325" s="177" t="s">
        <v>130</v>
      </c>
      <c r="E325" s="188" t="s">
        <v>20</v>
      </c>
      <c r="F325" s="197" t="s">
        <v>522</v>
      </c>
      <c r="H325" s="198">
        <v>79.995</v>
      </c>
      <c r="I325" s="184"/>
      <c r="L325" s="179"/>
      <c r="M325" s="185"/>
      <c r="N325" s="186"/>
      <c r="O325" s="186"/>
      <c r="P325" s="186"/>
      <c r="Q325" s="186"/>
      <c r="R325" s="186"/>
      <c r="S325" s="186"/>
      <c r="T325" s="187"/>
      <c r="AT325" s="188" t="s">
        <v>130</v>
      </c>
      <c r="AU325" s="188" t="s">
        <v>82</v>
      </c>
      <c r="AV325" s="11" t="s">
        <v>82</v>
      </c>
      <c r="AW325" s="11" t="s">
        <v>35</v>
      </c>
      <c r="AX325" s="11" t="s">
        <v>74</v>
      </c>
      <c r="AY325" s="188" t="s">
        <v>118</v>
      </c>
    </row>
    <row r="326" spans="2:51" s="11" customFormat="1" ht="13.5">
      <c r="B326" s="179"/>
      <c r="D326" s="177" t="s">
        <v>130</v>
      </c>
      <c r="E326" s="188" t="s">
        <v>20</v>
      </c>
      <c r="F326" s="197" t="s">
        <v>523</v>
      </c>
      <c r="H326" s="198">
        <v>80.19</v>
      </c>
      <c r="I326" s="184"/>
      <c r="L326" s="179"/>
      <c r="M326" s="185"/>
      <c r="N326" s="186"/>
      <c r="O326" s="186"/>
      <c r="P326" s="186"/>
      <c r="Q326" s="186"/>
      <c r="R326" s="186"/>
      <c r="S326" s="186"/>
      <c r="T326" s="187"/>
      <c r="AT326" s="188" t="s">
        <v>130</v>
      </c>
      <c r="AU326" s="188" t="s">
        <v>82</v>
      </c>
      <c r="AV326" s="11" t="s">
        <v>82</v>
      </c>
      <c r="AW326" s="11" t="s">
        <v>35</v>
      </c>
      <c r="AX326" s="11" t="s">
        <v>74</v>
      </c>
      <c r="AY326" s="188" t="s">
        <v>118</v>
      </c>
    </row>
    <row r="327" spans="2:51" s="13" customFormat="1" ht="13.5">
      <c r="B327" s="199"/>
      <c r="D327" s="177" t="s">
        <v>130</v>
      </c>
      <c r="E327" s="214" t="s">
        <v>20</v>
      </c>
      <c r="F327" s="215" t="s">
        <v>145</v>
      </c>
      <c r="H327" s="216">
        <v>160.185</v>
      </c>
      <c r="I327" s="203"/>
      <c r="L327" s="199"/>
      <c r="M327" s="204"/>
      <c r="N327" s="205"/>
      <c r="O327" s="205"/>
      <c r="P327" s="205"/>
      <c r="Q327" s="205"/>
      <c r="R327" s="205"/>
      <c r="S327" s="205"/>
      <c r="T327" s="206"/>
      <c r="AT327" s="207" t="s">
        <v>130</v>
      </c>
      <c r="AU327" s="207" t="s">
        <v>82</v>
      </c>
      <c r="AV327" s="13" t="s">
        <v>146</v>
      </c>
      <c r="AW327" s="13" t="s">
        <v>35</v>
      </c>
      <c r="AX327" s="13" t="s">
        <v>22</v>
      </c>
      <c r="AY327" s="207" t="s">
        <v>118</v>
      </c>
    </row>
    <row r="328" spans="2:63" s="10" customFormat="1" ht="29.25" customHeight="1">
      <c r="B328" s="150"/>
      <c r="D328" s="161" t="s">
        <v>73</v>
      </c>
      <c r="E328" s="162" t="s">
        <v>542</v>
      </c>
      <c r="F328" s="162" t="s">
        <v>543</v>
      </c>
      <c r="I328" s="153"/>
      <c r="J328" s="163">
        <f>BK328</f>
        <v>0</v>
      </c>
      <c r="L328" s="150"/>
      <c r="M328" s="155"/>
      <c r="N328" s="156"/>
      <c r="O328" s="156"/>
      <c r="P328" s="157">
        <f>SUM(P329:P330)</f>
        <v>0</v>
      </c>
      <c r="Q328" s="156"/>
      <c r="R328" s="157">
        <f>SUM(R329:R330)</f>
        <v>0</v>
      </c>
      <c r="S328" s="156"/>
      <c r="T328" s="158">
        <f>SUM(T329:T330)</f>
        <v>0</v>
      </c>
      <c r="AR328" s="151" t="s">
        <v>22</v>
      </c>
      <c r="AT328" s="159" t="s">
        <v>73</v>
      </c>
      <c r="AU328" s="159" t="s">
        <v>22</v>
      </c>
      <c r="AY328" s="151" t="s">
        <v>118</v>
      </c>
      <c r="BK328" s="160">
        <f>SUM(BK329:BK330)</f>
        <v>0</v>
      </c>
    </row>
    <row r="329" spans="2:65" s="1" customFormat="1" ht="22.5" customHeight="1">
      <c r="B329" s="164"/>
      <c r="C329" s="165" t="s">
        <v>544</v>
      </c>
      <c r="D329" s="165" t="s">
        <v>121</v>
      </c>
      <c r="E329" s="166" t="s">
        <v>545</v>
      </c>
      <c r="F329" s="167" t="s">
        <v>546</v>
      </c>
      <c r="G329" s="168" t="s">
        <v>317</v>
      </c>
      <c r="H329" s="169">
        <v>331.848</v>
      </c>
      <c r="I329" s="170"/>
      <c r="J329" s="171">
        <f>ROUND(I329*H329,2)</f>
        <v>0</v>
      </c>
      <c r="K329" s="167" t="s">
        <v>125</v>
      </c>
      <c r="L329" s="34"/>
      <c r="M329" s="172" t="s">
        <v>20</v>
      </c>
      <c r="N329" s="173" t="s">
        <v>45</v>
      </c>
      <c r="O329" s="35"/>
      <c r="P329" s="174">
        <f>O329*H329</f>
        <v>0</v>
      </c>
      <c r="Q329" s="174">
        <v>0</v>
      </c>
      <c r="R329" s="174">
        <f>Q329*H329</f>
        <v>0</v>
      </c>
      <c r="S329" s="174">
        <v>0</v>
      </c>
      <c r="T329" s="175">
        <f>S329*H329</f>
        <v>0</v>
      </c>
      <c r="AR329" s="17" t="s">
        <v>146</v>
      </c>
      <c r="AT329" s="17" t="s">
        <v>121</v>
      </c>
      <c r="AU329" s="17" t="s">
        <v>82</v>
      </c>
      <c r="AY329" s="17" t="s">
        <v>118</v>
      </c>
      <c r="BE329" s="176">
        <f>IF(N329="základní",J329,0)</f>
        <v>0</v>
      </c>
      <c r="BF329" s="176">
        <f>IF(N329="snížená",J329,0)</f>
        <v>0</v>
      </c>
      <c r="BG329" s="176">
        <f>IF(N329="zákl. přenesená",J329,0)</f>
        <v>0</v>
      </c>
      <c r="BH329" s="176">
        <f>IF(N329="sníž. přenesená",J329,0)</f>
        <v>0</v>
      </c>
      <c r="BI329" s="176">
        <f>IF(N329="nulová",J329,0)</f>
        <v>0</v>
      </c>
      <c r="BJ329" s="17" t="s">
        <v>22</v>
      </c>
      <c r="BK329" s="176">
        <f>ROUND(I329*H329,2)</f>
        <v>0</v>
      </c>
      <c r="BL329" s="17" t="s">
        <v>146</v>
      </c>
      <c r="BM329" s="17" t="s">
        <v>547</v>
      </c>
    </row>
    <row r="330" spans="2:47" s="1" customFormat="1" ht="13.5">
      <c r="B330" s="34"/>
      <c r="D330" s="177" t="s">
        <v>128</v>
      </c>
      <c r="F330" s="178" t="s">
        <v>548</v>
      </c>
      <c r="I330" s="138"/>
      <c r="L330" s="34"/>
      <c r="M330" s="63"/>
      <c r="N330" s="35"/>
      <c r="O330" s="35"/>
      <c r="P330" s="35"/>
      <c r="Q330" s="35"/>
      <c r="R330" s="35"/>
      <c r="S330" s="35"/>
      <c r="T330" s="64"/>
      <c r="AT330" s="17" t="s">
        <v>128</v>
      </c>
      <c r="AU330" s="17" t="s">
        <v>82</v>
      </c>
    </row>
    <row r="331" spans="2:63" s="10" customFormat="1" ht="36.75" customHeight="1">
      <c r="B331" s="150"/>
      <c r="D331" s="151" t="s">
        <v>73</v>
      </c>
      <c r="E331" s="152" t="s">
        <v>549</v>
      </c>
      <c r="F331" s="152" t="s">
        <v>550</v>
      </c>
      <c r="I331" s="153"/>
      <c r="J331" s="154">
        <f>BK331</f>
        <v>0</v>
      </c>
      <c r="L331" s="150"/>
      <c r="M331" s="155"/>
      <c r="N331" s="156"/>
      <c r="O331" s="156"/>
      <c r="P331" s="157">
        <f>P332</f>
        <v>0</v>
      </c>
      <c r="Q331" s="156"/>
      <c r="R331" s="157">
        <f>R332</f>
        <v>1.31355163</v>
      </c>
      <c r="S331" s="156"/>
      <c r="T331" s="158">
        <f>T332</f>
        <v>0</v>
      </c>
      <c r="AR331" s="151" t="s">
        <v>82</v>
      </c>
      <c r="AT331" s="159" t="s">
        <v>73</v>
      </c>
      <c r="AU331" s="159" t="s">
        <v>74</v>
      </c>
      <c r="AY331" s="151" t="s">
        <v>118</v>
      </c>
      <c r="BK331" s="160">
        <f>BK332</f>
        <v>0</v>
      </c>
    </row>
    <row r="332" spans="2:63" s="10" customFormat="1" ht="19.5" customHeight="1">
      <c r="B332" s="150"/>
      <c r="D332" s="161" t="s">
        <v>73</v>
      </c>
      <c r="E332" s="162" t="s">
        <v>551</v>
      </c>
      <c r="F332" s="162" t="s">
        <v>552</v>
      </c>
      <c r="I332" s="153"/>
      <c r="J332" s="163">
        <f>BK332</f>
        <v>0</v>
      </c>
      <c r="L332" s="150"/>
      <c r="M332" s="155"/>
      <c r="N332" s="156"/>
      <c r="O332" s="156"/>
      <c r="P332" s="157">
        <f>SUM(P333:P367)</f>
        <v>0</v>
      </c>
      <c r="Q332" s="156"/>
      <c r="R332" s="157">
        <f>SUM(R333:R367)</f>
        <v>1.31355163</v>
      </c>
      <c r="S332" s="156"/>
      <c r="T332" s="158">
        <f>SUM(T333:T367)</f>
        <v>0</v>
      </c>
      <c r="AR332" s="151" t="s">
        <v>82</v>
      </c>
      <c r="AT332" s="159" t="s">
        <v>73</v>
      </c>
      <c r="AU332" s="159" t="s">
        <v>22</v>
      </c>
      <c r="AY332" s="151" t="s">
        <v>118</v>
      </c>
      <c r="BK332" s="160">
        <f>SUM(BK333:BK367)</f>
        <v>0</v>
      </c>
    </row>
    <row r="333" spans="2:65" s="1" customFormat="1" ht="22.5" customHeight="1">
      <c r="B333" s="164"/>
      <c r="C333" s="165" t="s">
        <v>553</v>
      </c>
      <c r="D333" s="165" t="s">
        <v>121</v>
      </c>
      <c r="E333" s="166" t="s">
        <v>554</v>
      </c>
      <c r="F333" s="167" t="s">
        <v>555</v>
      </c>
      <c r="G333" s="168" t="s">
        <v>556</v>
      </c>
      <c r="H333" s="169">
        <v>1132.372</v>
      </c>
      <c r="I333" s="170"/>
      <c r="J333" s="171">
        <f>ROUND(I333*H333,2)</f>
        <v>0</v>
      </c>
      <c r="K333" s="167" t="s">
        <v>125</v>
      </c>
      <c r="L333" s="34"/>
      <c r="M333" s="172" t="s">
        <v>20</v>
      </c>
      <c r="N333" s="173" t="s">
        <v>45</v>
      </c>
      <c r="O333" s="35"/>
      <c r="P333" s="174">
        <f>O333*H333</f>
        <v>0</v>
      </c>
      <c r="Q333" s="174">
        <v>6E-05</v>
      </c>
      <c r="R333" s="174">
        <f>Q333*H333</f>
        <v>0.06794232</v>
      </c>
      <c r="S333" s="174">
        <v>0</v>
      </c>
      <c r="T333" s="175">
        <f>S333*H333</f>
        <v>0</v>
      </c>
      <c r="AR333" s="17" t="s">
        <v>352</v>
      </c>
      <c r="AT333" s="17" t="s">
        <v>121</v>
      </c>
      <c r="AU333" s="17" t="s">
        <v>82</v>
      </c>
      <c r="AY333" s="17" t="s">
        <v>118</v>
      </c>
      <c r="BE333" s="176">
        <f>IF(N333="základní",J333,0)</f>
        <v>0</v>
      </c>
      <c r="BF333" s="176">
        <f>IF(N333="snížená",J333,0)</f>
        <v>0</v>
      </c>
      <c r="BG333" s="176">
        <f>IF(N333="zákl. přenesená",J333,0)</f>
        <v>0</v>
      </c>
      <c r="BH333" s="176">
        <f>IF(N333="sníž. přenesená",J333,0)</f>
        <v>0</v>
      </c>
      <c r="BI333" s="176">
        <f>IF(N333="nulová",J333,0)</f>
        <v>0</v>
      </c>
      <c r="BJ333" s="17" t="s">
        <v>22</v>
      </c>
      <c r="BK333" s="176">
        <f>ROUND(I333*H333,2)</f>
        <v>0</v>
      </c>
      <c r="BL333" s="17" t="s">
        <v>352</v>
      </c>
      <c r="BM333" s="17" t="s">
        <v>557</v>
      </c>
    </row>
    <row r="334" spans="2:47" s="1" customFormat="1" ht="13.5">
      <c r="B334" s="34"/>
      <c r="D334" s="177" t="s">
        <v>128</v>
      </c>
      <c r="F334" s="178" t="s">
        <v>558</v>
      </c>
      <c r="I334" s="138"/>
      <c r="L334" s="34"/>
      <c r="M334" s="63"/>
      <c r="N334" s="35"/>
      <c r="O334" s="35"/>
      <c r="P334" s="35"/>
      <c r="Q334" s="35"/>
      <c r="R334" s="35"/>
      <c r="S334" s="35"/>
      <c r="T334" s="64"/>
      <c r="AT334" s="17" t="s">
        <v>128</v>
      </c>
      <c r="AU334" s="17" t="s">
        <v>82</v>
      </c>
    </row>
    <row r="335" spans="2:47" s="1" customFormat="1" ht="27">
      <c r="B335" s="34"/>
      <c r="D335" s="177" t="s">
        <v>170</v>
      </c>
      <c r="F335" s="213" t="s">
        <v>559</v>
      </c>
      <c r="I335" s="138"/>
      <c r="L335" s="34"/>
      <c r="M335" s="63"/>
      <c r="N335" s="35"/>
      <c r="O335" s="35"/>
      <c r="P335" s="35"/>
      <c r="Q335" s="35"/>
      <c r="R335" s="35"/>
      <c r="S335" s="35"/>
      <c r="T335" s="64"/>
      <c r="AT335" s="17" t="s">
        <v>170</v>
      </c>
      <c r="AU335" s="17" t="s">
        <v>82</v>
      </c>
    </row>
    <row r="336" spans="2:51" s="12" customFormat="1" ht="13.5">
      <c r="B336" s="189"/>
      <c r="D336" s="177" t="s">
        <v>130</v>
      </c>
      <c r="E336" s="190" t="s">
        <v>20</v>
      </c>
      <c r="F336" s="191" t="s">
        <v>560</v>
      </c>
      <c r="H336" s="192" t="s">
        <v>20</v>
      </c>
      <c r="I336" s="193"/>
      <c r="L336" s="189"/>
      <c r="M336" s="194"/>
      <c r="N336" s="195"/>
      <c r="O336" s="195"/>
      <c r="P336" s="195"/>
      <c r="Q336" s="195"/>
      <c r="R336" s="195"/>
      <c r="S336" s="195"/>
      <c r="T336" s="196"/>
      <c r="AT336" s="192" t="s">
        <v>130</v>
      </c>
      <c r="AU336" s="192" t="s">
        <v>82</v>
      </c>
      <c r="AV336" s="12" t="s">
        <v>22</v>
      </c>
      <c r="AW336" s="12" t="s">
        <v>35</v>
      </c>
      <c r="AX336" s="12" t="s">
        <v>74</v>
      </c>
      <c r="AY336" s="192" t="s">
        <v>118</v>
      </c>
    </row>
    <row r="337" spans="2:51" s="11" customFormat="1" ht="13.5">
      <c r="B337" s="179"/>
      <c r="D337" s="177" t="s">
        <v>130</v>
      </c>
      <c r="E337" s="188" t="s">
        <v>20</v>
      </c>
      <c r="F337" s="197" t="s">
        <v>561</v>
      </c>
      <c r="H337" s="198">
        <v>589.867</v>
      </c>
      <c r="I337" s="184"/>
      <c r="L337" s="179"/>
      <c r="M337" s="185"/>
      <c r="N337" s="186"/>
      <c r="O337" s="186"/>
      <c r="P337" s="186"/>
      <c r="Q337" s="186"/>
      <c r="R337" s="186"/>
      <c r="S337" s="186"/>
      <c r="T337" s="187"/>
      <c r="AT337" s="188" t="s">
        <v>130</v>
      </c>
      <c r="AU337" s="188" t="s">
        <v>82</v>
      </c>
      <c r="AV337" s="11" t="s">
        <v>82</v>
      </c>
      <c r="AW337" s="11" t="s">
        <v>35</v>
      </c>
      <c r="AX337" s="11" t="s">
        <v>74</v>
      </c>
      <c r="AY337" s="188" t="s">
        <v>118</v>
      </c>
    </row>
    <row r="338" spans="2:51" s="11" customFormat="1" ht="13.5">
      <c r="B338" s="179"/>
      <c r="D338" s="177" t="s">
        <v>130</v>
      </c>
      <c r="E338" s="188" t="s">
        <v>20</v>
      </c>
      <c r="F338" s="197" t="s">
        <v>562</v>
      </c>
      <c r="H338" s="198">
        <v>26.427</v>
      </c>
      <c r="I338" s="184"/>
      <c r="L338" s="179"/>
      <c r="M338" s="185"/>
      <c r="N338" s="186"/>
      <c r="O338" s="186"/>
      <c r="P338" s="186"/>
      <c r="Q338" s="186"/>
      <c r="R338" s="186"/>
      <c r="S338" s="186"/>
      <c r="T338" s="187"/>
      <c r="AT338" s="188" t="s">
        <v>130</v>
      </c>
      <c r="AU338" s="188" t="s">
        <v>82</v>
      </c>
      <c r="AV338" s="11" t="s">
        <v>82</v>
      </c>
      <c r="AW338" s="11" t="s">
        <v>35</v>
      </c>
      <c r="AX338" s="11" t="s">
        <v>74</v>
      </c>
      <c r="AY338" s="188" t="s">
        <v>118</v>
      </c>
    </row>
    <row r="339" spans="2:51" s="11" customFormat="1" ht="13.5">
      <c r="B339" s="179"/>
      <c r="D339" s="177" t="s">
        <v>130</v>
      </c>
      <c r="E339" s="188" t="s">
        <v>20</v>
      </c>
      <c r="F339" s="197" t="s">
        <v>563</v>
      </c>
      <c r="H339" s="198">
        <v>21.002</v>
      </c>
      <c r="I339" s="184"/>
      <c r="L339" s="179"/>
      <c r="M339" s="185"/>
      <c r="N339" s="186"/>
      <c r="O339" s="186"/>
      <c r="P339" s="186"/>
      <c r="Q339" s="186"/>
      <c r="R339" s="186"/>
      <c r="S339" s="186"/>
      <c r="T339" s="187"/>
      <c r="AT339" s="188" t="s">
        <v>130</v>
      </c>
      <c r="AU339" s="188" t="s">
        <v>82</v>
      </c>
      <c r="AV339" s="11" t="s">
        <v>82</v>
      </c>
      <c r="AW339" s="11" t="s">
        <v>35</v>
      </c>
      <c r="AX339" s="11" t="s">
        <v>74</v>
      </c>
      <c r="AY339" s="188" t="s">
        <v>118</v>
      </c>
    </row>
    <row r="340" spans="2:51" s="11" customFormat="1" ht="13.5">
      <c r="B340" s="179"/>
      <c r="D340" s="177" t="s">
        <v>130</v>
      </c>
      <c r="E340" s="188" t="s">
        <v>20</v>
      </c>
      <c r="F340" s="197" t="s">
        <v>564</v>
      </c>
      <c r="H340" s="198">
        <v>17.961</v>
      </c>
      <c r="I340" s="184"/>
      <c r="L340" s="179"/>
      <c r="M340" s="185"/>
      <c r="N340" s="186"/>
      <c r="O340" s="186"/>
      <c r="P340" s="186"/>
      <c r="Q340" s="186"/>
      <c r="R340" s="186"/>
      <c r="S340" s="186"/>
      <c r="T340" s="187"/>
      <c r="AT340" s="188" t="s">
        <v>130</v>
      </c>
      <c r="AU340" s="188" t="s">
        <v>82</v>
      </c>
      <c r="AV340" s="11" t="s">
        <v>82</v>
      </c>
      <c r="AW340" s="11" t="s">
        <v>35</v>
      </c>
      <c r="AX340" s="11" t="s">
        <v>74</v>
      </c>
      <c r="AY340" s="188" t="s">
        <v>118</v>
      </c>
    </row>
    <row r="341" spans="2:51" s="11" customFormat="1" ht="13.5">
      <c r="B341" s="179"/>
      <c r="D341" s="177" t="s">
        <v>130</v>
      </c>
      <c r="E341" s="188" t="s">
        <v>20</v>
      </c>
      <c r="F341" s="197" t="s">
        <v>565</v>
      </c>
      <c r="H341" s="198">
        <v>12.659</v>
      </c>
      <c r="I341" s="184"/>
      <c r="L341" s="179"/>
      <c r="M341" s="185"/>
      <c r="N341" s="186"/>
      <c r="O341" s="186"/>
      <c r="P341" s="186"/>
      <c r="Q341" s="186"/>
      <c r="R341" s="186"/>
      <c r="S341" s="186"/>
      <c r="T341" s="187"/>
      <c r="AT341" s="188" t="s">
        <v>130</v>
      </c>
      <c r="AU341" s="188" t="s">
        <v>82</v>
      </c>
      <c r="AV341" s="11" t="s">
        <v>82</v>
      </c>
      <c r="AW341" s="11" t="s">
        <v>35</v>
      </c>
      <c r="AX341" s="11" t="s">
        <v>74</v>
      </c>
      <c r="AY341" s="188" t="s">
        <v>118</v>
      </c>
    </row>
    <row r="342" spans="2:51" s="12" customFormat="1" ht="13.5">
      <c r="B342" s="189"/>
      <c r="D342" s="177" t="s">
        <v>130</v>
      </c>
      <c r="E342" s="190" t="s">
        <v>20</v>
      </c>
      <c r="F342" s="191" t="s">
        <v>566</v>
      </c>
      <c r="H342" s="192" t="s">
        <v>20</v>
      </c>
      <c r="I342" s="193"/>
      <c r="L342" s="189"/>
      <c r="M342" s="194"/>
      <c r="N342" s="195"/>
      <c r="O342" s="195"/>
      <c r="P342" s="195"/>
      <c r="Q342" s="195"/>
      <c r="R342" s="195"/>
      <c r="S342" s="195"/>
      <c r="T342" s="196"/>
      <c r="AT342" s="192" t="s">
        <v>130</v>
      </c>
      <c r="AU342" s="192" t="s">
        <v>82</v>
      </c>
      <c r="AV342" s="12" t="s">
        <v>22</v>
      </c>
      <c r="AW342" s="12" t="s">
        <v>35</v>
      </c>
      <c r="AX342" s="12" t="s">
        <v>74</v>
      </c>
      <c r="AY342" s="192" t="s">
        <v>118</v>
      </c>
    </row>
    <row r="343" spans="2:51" s="11" customFormat="1" ht="13.5">
      <c r="B343" s="179"/>
      <c r="D343" s="177" t="s">
        <v>130</v>
      </c>
      <c r="E343" s="188" t="s">
        <v>20</v>
      </c>
      <c r="F343" s="197" t="s">
        <v>567</v>
      </c>
      <c r="H343" s="198">
        <v>416.144</v>
      </c>
      <c r="I343" s="184"/>
      <c r="L343" s="179"/>
      <c r="M343" s="185"/>
      <c r="N343" s="186"/>
      <c r="O343" s="186"/>
      <c r="P343" s="186"/>
      <c r="Q343" s="186"/>
      <c r="R343" s="186"/>
      <c r="S343" s="186"/>
      <c r="T343" s="187"/>
      <c r="AT343" s="188" t="s">
        <v>130</v>
      </c>
      <c r="AU343" s="188" t="s">
        <v>82</v>
      </c>
      <c r="AV343" s="11" t="s">
        <v>82</v>
      </c>
      <c r="AW343" s="11" t="s">
        <v>35</v>
      </c>
      <c r="AX343" s="11" t="s">
        <v>74</v>
      </c>
      <c r="AY343" s="188" t="s">
        <v>118</v>
      </c>
    </row>
    <row r="344" spans="2:51" s="12" customFormat="1" ht="13.5">
      <c r="B344" s="189"/>
      <c r="D344" s="177" t="s">
        <v>130</v>
      </c>
      <c r="E344" s="190" t="s">
        <v>20</v>
      </c>
      <c r="F344" s="191" t="s">
        <v>568</v>
      </c>
      <c r="H344" s="192" t="s">
        <v>20</v>
      </c>
      <c r="I344" s="193"/>
      <c r="L344" s="189"/>
      <c r="M344" s="194"/>
      <c r="N344" s="195"/>
      <c r="O344" s="195"/>
      <c r="P344" s="195"/>
      <c r="Q344" s="195"/>
      <c r="R344" s="195"/>
      <c r="S344" s="195"/>
      <c r="T344" s="196"/>
      <c r="AT344" s="192" t="s">
        <v>130</v>
      </c>
      <c r="AU344" s="192" t="s">
        <v>82</v>
      </c>
      <c r="AV344" s="12" t="s">
        <v>22</v>
      </c>
      <c r="AW344" s="12" t="s">
        <v>35</v>
      </c>
      <c r="AX344" s="12" t="s">
        <v>74</v>
      </c>
      <c r="AY344" s="192" t="s">
        <v>118</v>
      </c>
    </row>
    <row r="345" spans="2:51" s="11" customFormat="1" ht="13.5">
      <c r="B345" s="179"/>
      <c r="D345" s="177" t="s">
        <v>130</v>
      </c>
      <c r="E345" s="188" t="s">
        <v>20</v>
      </c>
      <c r="F345" s="197" t="s">
        <v>569</v>
      </c>
      <c r="H345" s="198">
        <v>48.312</v>
      </c>
      <c r="I345" s="184"/>
      <c r="L345" s="179"/>
      <c r="M345" s="185"/>
      <c r="N345" s="186"/>
      <c r="O345" s="186"/>
      <c r="P345" s="186"/>
      <c r="Q345" s="186"/>
      <c r="R345" s="186"/>
      <c r="S345" s="186"/>
      <c r="T345" s="187"/>
      <c r="AT345" s="188" t="s">
        <v>130</v>
      </c>
      <c r="AU345" s="188" t="s">
        <v>82</v>
      </c>
      <c r="AV345" s="11" t="s">
        <v>82</v>
      </c>
      <c r="AW345" s="11" t="s">
        <v>35</v>
      </c>
      <c r="AX345" s="11" t="s">
        <v>74</v>
      </c>
      <c r="AY345" s="188" t="s">
        <v>118</v>
      </c>
    </row>
    <row r="346" spans="2:51" s="13" customFormat="1" ht="13.5">
      <c r="B346" s="199"/>
      <c r="D346" s="180" t="s">
        <v>130</v>
      </c>
      <c r="E346" s="200" t="s">
        <v>20</v>
      </c>
      <c r="F346" s="201" t="s">
        <v>145</v>
      </c>
      <c r="H346" s="202">
        <v>1132.372</v>
      </c>
      <c r="I346" s="203"/>
      <c r="L346" s="199"/>
      <c r="M346" s="204"/>
      <c r="N346" s="205"/>
      <c r="O346" s="205"/>
      <c r="P346" s="205"/>
      <c r="Q346" s="205"/>
      <c r="R346" s="205"/>
      <c r="S346" s="205"/>
      <c r="T346" s="206"/>
      <c r="AT346" s="207" t="s">
        <v>130</v>
      </c>
      <c r="AU346" s="207" t="s">
        <v>82</v>
      </c>
      <c r="AV346" s="13" t="s">
        <v>146</v>
      </c>
      <c r="AW346" s="13" t="s">
        <v>35</v>
      </c>
      <c r="AX346" s="13" t="s">
        <v>22</v>
      </c>
      <c r="AY346" s="207" t="s">
        <v>118</v>
      </c>
    </row>
    <row r="347" spans="2:65" s="1" customFormat="1" ht="22.5" customHeight="1">
      <c r="B347" s="164"/>
      <c r="C347" s="217" t="s">
        <v>570</v>
      </c>
      <c r="D347" s="217" t="s">
        <v>346</v>
      </c>
      <c r="E347" s="218" t="s">
        <v>571</v>
      </c>
      <c r="F347" s="219" t="s">
        <v>572</v>
      </c>
      <c r="G347" s="220" t="s">
        <v>355</v>
      </c>
      <c r="H347" s="221">
        <v>178.761</v>
      </c>
      <c r="I347" s="222"/>
      <c r="J347" s="223">
        <f>ROUND(I347*H347,2)</f>
        <v>0</v>
      </c>
      <c r="K347" s="219" t="s">
        <v>125</v>
      </c>
      <c r="L347" s="224"/>
      <c r="M347" s="225" t="s">
        <v>20</v>
      </c>
      <c r="N347" s="226" t="s">
        <v>45</v>
      </c>
      <c r="O347" s="35"/>
      <c r="P347" s="174">
        <f>O347*H347</f>
        <v>0</v>
      </c>
      <c r="Q347" s="174">
        <v>0.00411</v>
      </c>
      <c r="R347" s="174">
        <f>Q347*H347</f>
        <v>0.73470771</v>
      </c>
      <c r="S347" s="174">
        <v>0</v>
      </c>
      <c r="T347" s="175">
        <f>S347*H347</f>
        <v>0</v>
      </c>
      <c r="AR347" s="17" t="s">
        <v>483</v>
      </c>
      <c r="AT347" s="17" t="s">
        <v>346</v>
      </c>
      <c r="AU347" s="17" t="s">
        <v>82</v>
      </c>
      <c r="AY347" s="17" t="s">
        <v>118</v>
      </c>
      <c r="BE347" s="176">
        <f>IF(N347="základní",J347,0)</f>
        <v>0</v>
      </c>
      <c r="BF347" s="176">
        <f>IF(N347="snížená",J347,0)</f>
        <v>0</v>
      </c>
      <c r="BG347" s="176">
        <f>IF(N347="zákl. přenesená",J347,0)</f>
        <v>0</v>
      </c>
      <c r="BH347" s="176">
        <f>IF(N347="sníž. přenesená",J347,0)</f>
        <v>0</v>
      </c>
      <c r="BI347" s="176">
        <f>IF(N347="nulová",J347,0)</f>
        <v>0</v>
      </c>
      <c r="BJ347" s="17" t="s">
        <v>22</v>
      </c>
      <c r="BK347" s="176">
        <f>ROUND(I347*H347,2)</f>
        <v>0</v>
      </c>
      <c r="BL347" s="17" t="s">
        <v>352</v>
      </c>
      <c r="BM347" s="17" t="s">
        <v>573</v>
      </c>
    </row>
    <row r="348" spans="2:47" s="1" customFormat="1" ht="13.5">
      <c r="B348" s="34"/>
      <c r="D348" s="177" t="s">
        <v>128</v>
      </c>
      <c r="F348" s="178" t="s">
        <v>574</v>
      </c>
      <c r="I348" s="138"/>
      <c r="L348" s="34"/>
      <c r="M348" s="63"/>
      <c r="N348" s="35"/>
      <c r="O348" s="35"/>
      <c r="P348" s="35"/>
      <c r="Q348" s="35"/>
      <c r="R348" s="35"/>
      <c r="S348" s="35"/>
      <c r="T348" s="64"/>
      <c r="AT348" s="17" t="s">
        <v>128</v>
      </c>
      <c r="AU348" s="17" t="s">
        <v>82</v>
      </c>
    </row>
    <row r="349" spans="2:51" s="11" customFormat="1" ht="13.5">
      <c r="B349" s="179"/>
      <c r="D349" s="177" t="s">
        <v>130</v>
      </c>
      <c r="E349" s="188" t="s">
        <v>20</v>
      </c>
      <c r="F349" s="197" t="s">
        <v>575</v>
      </c>
      <c r="H349" s="198">
        <v>143.52</v>
      </c>
      <c r="I349" s="184"/>
      <c r="L349" s="179"/>
      <c r="M349" s="185"/>
      <c r="N349" s="186"/>
      <c r="O349" s="186"/>
      <c r="P349" s="186"/>
      <c r="Q349" s="186"/>
      <c r="R349" s="186"/>
      <c r="S349" s="186"/>
      <c r="T349" s="187"/>
      <c r="AT349" s="188" t="s">
        <v>130</v>
      </c>
      <c r="AU349" s="188" t="s">
        <v>82</v>
      </c>
      <c r="AV349" s="11" t="s">
        <v>82</v>
      </c>
      <c r="AW349" s="11" t="s">
        <v>35</v>
      </c>
      <c r="AX349" s="11" t="s">
        <v>74</v>
      </c>
      <c r="AY349" s="188" t="s">
        <v>118</v>
      </c>
    </row>
    <row r="350" spans="2:51" s="11" customFormat="1" ht="13.5">
      <c r="B350" s="179"/>
      <c r="D350" s="177" t="s">
        <v>130</v>
      </c>
      <c r="E350" s="188" t="s">
        <v>20</v>
      </c>
      <c r="F350" s="197" t="s">
        <v>576</v>
      </c>
      <c r="H350" s="198">
        <v>6.43</v>
      </c>
      <c r="I350" s="184"/>
      <c r="L350" s="179"/>
      <c r="M350" s="185"/>
      <c r="N350" s="186"/>
      <c r="O350" s="186"/>
      <c r="P350" s="186"/>
      <c r="Q350" s="186"/>
      <c r="R350" s="186"/>
      <c r="S350" s="186"/>
      <c r="T350" s="187"/>
      <c r="AT350" s="188" t="s">
        <v>130</v>
      </c>
      <c r="AU350" s="188" t="s">
        <v>82</v>
      </c>
      <c r="AV350" s="11" t="s">
        <v>82</v>
      </c>
      <c r="AW350" s="11" t="s">
        <v>35</v>
      </c>
      <c r="AX350" s="11" t="s">
        <v>74</v>
      </c>
      <c r="AY350" s="188" t="s">
        <v>118</v>
      </c>
    </row>
    <row r="351" spans="2:51" s="11" customFormat="1" ht="13.5">
      <c r="B351" s="179"/>
      <c r="D351" s="177" t="s">
        <v>130</v>
      </c>
      <c r="E351" s="188" t="s">
        <v>20</v>
      </c>
      <c r="F351" s="197" t="s">
        <v>577</v>
      </c>
      <c r="H351" s="198">
        <v>5.11</v>
      </c>
      <c r="I351" s="184"/>
      <c r="L351" s="179"/>
      <c r="M351" s="185"/>
      <c r="N351" s="186"/>
      <c r="O351" s="186"/>
      <c r="P351" s="186"/>
      <c r="Q351" s="186"/>
      <c r="R351" s="186"/>
      <c r="S351" s="186"/>
      <c r="T351" s="187"/>
      <c r="AT351" s="188" t="s">
        <v>130</v>
      </c>
      <c r="AU351" s="188" t="s">
        <v>82</v>
      </c>
      <c r="AV351" s="11" t="s">
        <v>82</v>
      </c>
      <c r="AW351" s="11" t="s">
        <v>35</v>
      </c>
      <c r="AX351" s="11" t="s">
        <v>74</v>
      </c>
      <c r="AY351" s="188" t="s">
        <v>118</v>
      </c>
    </row>
    <row r="352" spans="2:51" s="11" customFormat="1" ht="13.5">
      <c r="B352" s="179"/>
      <c r="D352" s="177" t="s">
        <v>130</v>
      </c>
      <c r="E352" s="188" t="s">
        <v>20</v>
      </c>
      <c r="F352" s="197" t="s">
        <v>578</v>
      </c>
      <c r="H352" s="198">
        <v>4.37</v>
      </c>
      <c r="I352" s="184"/>
      <c r="L352" s="179"/>
      <c r="M352" s="185"/>
      <c r="N352" s="186"/>
      <c r="O352" s="186"/>
      <c r="P352" s="186"/>
      <c r="Q352" s="186"/>
      <c r="R352" s="186"/>
      <c r="S352" s="186"/>
      <c r="T352" s="187"/>
      <c r="AT352" s="188" t="s">
        <v>130</v>
      </c>
      <c r="AU352" s="188" t="s">
        <v>82</v>
      </c>
      <c r="AV352" s="11" t="s">
        <v>82</v>
      </c>
      <c r="AW352" s="11" t="s">
        <v>35</v>
      </c>
      <c r="AX352" s="11" t="s">
        <v>74</v>
      </c>
      <c r="AY352" s="188" t="s">
        <v>118</v>
      </c>
    </row>
    <row r="353" spans="2:51" s="11" customFormat="1" ht="13.5">
      <c r="B353" s="179"/>
      <c r="D353" s="177" t="s">
        <v>130</v>
      </c>
      <c r="E353" s="188" t="s">
        <v>20</v>
      </c>
      <c r="F353" s="197" t="s">
        <v>579</v>
      </c>
      <c r="H353" s="198">
        <v>3.08</v>
      </c>
      <c r="I353" s="184"/>
      <c r="L353" s="179"/>
      <c r="M353" s="185"/>
      <c r="N353" s="186"/>
      <c r="O353" s="186"/>
      <c r="P353" s="186"/>
      <c r="Q353" s="186"/>
      <c r="R353" s="186"/>
      <c r="S353" s="186"/>
      <c r="T353" s="187"/>
      <c r="AT353" s="188" t="s">
        <v>130</v>
      </c>
      <c r="AU353" s="188" t="s">
        <v>82</v>
      </c>
      <c r="AV353" s="11" t="s">
        <v>82</v>
      </c>
      <c r="AW353" s="11" t="s">
        <v>35</v>
      </c>
      <c r="AX353" s="11" t="s">
        <v>74</v>
      </c>
      <c r="AY353" s="188" t="s">
        <v>118</v>
      </c>
    </row>
    <row r="354" spans="2:51" s="13" customFormat="1" ht="13.5">
      <c r="B354" s="199"/>
      <c r="D354" s="177" t="s">
        <v>130</v>
      </c>
      <c r="E354" s="214" t="s">
        <v>20</v>
      </c>
      <c r="F354" s="215" t="s">
        <v>145</v>
      </c>
      <c r="H354" s="216">
        <v>162.51</v>
      </c>
      <c r="I354" s="203"/>
      <c r="L354" s="199"/>
      <c r="M354" s="204"/>
      <c r="N354" s="205"/>
      <c r="O354" s="205"/>
      <c r="P354" s="205"/>
      <c r="Q354" s="205"/>
      <c r="R354" s="205"/>
      <c r="S354" s="205"/>
      <c r="T354" s="206"/>
      <c r="AT354" s="207" t="s">
        <v>130</v>
      </c>
      <c r="AU354" s="207" t="s">
        <v>82</v>
      </c>
      <c r="AV354" s="13" t="s">
        <v>146</v>
      </c>
      <c r="AW354" s="13" t="s">
        <v>35</v>
      </c>
      <c r="AX354" s="13" t="s">
        <v>22</v>
      </c>
      <c r="AY354" s="207" t="s">
        <v>118</v>
      </c>
    </row>
    <row r="355" spans="2:51" s="11" customFormat="1" ht="13.5">
      <c r="B355" s="179"/>
      <c r="D355" s="180" t="s">
        <v>130</v>
      </c>
      <c r="F355" s="182" t="s">
        <v>580</v>
      </c>
      <c r="H355" s="183">
        <v>178.761</v>
      </c>
      <c r="I355" s="184"/>
      <c r="L355" s="179"/>
      <c r="M355" s="185"/>
      <c r="N355" s="186"/>
      <c r="O355" s="186"/>
      <c r="P355" s="186"/>
      <c r="Q355" s="186"/>
      <c r="R355" s="186"/>
      <c r="S355" s="186"/>
      <c r="T355" s="187"/>
      <c r="AT355" s="188" t="s">
        <v>130</v>
      </c>
      <c r="AU355" s="188" t="s">
        <v>82</v>
      </c>
      <c r="AV355" s="11" t="s">
        <v>82</v>
      </c>
      <c r="AW355" s="11" t="s">
        <v>4</v>
      </c>
      <c r="AX355" s="11" t="s">
        <v>22</v>
      </c>
      <c r="AY355" s="188" t="s">
        <v>118</v>
      </c>
    </row>
    <row r="356" spans="2:65" s="1" customFormat="1" ht="22.5" customHeight="1">
      <c r="B356" s="164"/>
      <c r="C356" s="217" t="s">
        <v>581</v>
      </c>
      <c r="D356" s="217" t="s">
        <v>346</v>
      </c>
      <c r="E356" s="218" t="s">
        <v>582</v>
      </c>
      <c r="F356" s="219" t="s">
        <v>583</v>
      </c>
      <c r="G356" s="220" t="s">
        <v>355</v>
      </c>
      <c r="H356" s="221">
        <v>54.56</v>
      </c>
      <c r="I356" s="222"/>
      <c r="J356" s="223">
        <f>ROUND(I356*H356,2)</f>
        <v>0</v>
      </c>
      <c r="K356" s="219" t="s">
        <v>20</v>
      </c>
      <c r="L356" s="224"/>
      <c r="M356" s="225" t="s">
        <v>20</v>
      </c>
      <c r="N356" s="226" t="s">
        <v>45</v>
      </c>
      <c r="O356" s="35"/>
      <c r="P356" s="174">
        <f>O356*H356</f>
        <v>0</v>
      </c>
      <c r="Q356" s="174">
        <v>0.00839</v>
      </c>
      <c r="R356" s="174">
        <f>Q356*H356</f>
        <v>0.4577584</v>
      </c>
      <c r="S356" s="174">
        <v>0</v>
      </c>
      <c r="T356" s="175">
        <f>S356*H356</f>
        <v>0</v>
      </c>
      <c r="AR356" s="17" t="s">
        <v>483</v>
      </c>
      <c r="AT356" s="17" t="s">
        <v>346</v>
      </c>
      <c r="AU356" s="17" t="s">
        <v>82</v>
      </c>
      <c r="AY356" s="17" t="s">
        <v>118</v>
      </c>
      <c r="BE356" s="176">
        <f>IF(N356="základní",J356,0)</f>
        <v>0</v>
      </c>
      <c r="BF356" s="176">
        <f>IF(N356="snížená",J356,0)</f>
        <v>0</v>
      </c>
      <c r="BG356" s="176">
        <f>IF(N356="zákl. přenesená",J356,0)</f>
        <v>0</v>
      </c>
      <c r="BH356" s="176">
        <f>IF(N356="sníž. přenesená",J356,0)</f>
        <v>0</v>
      </c>
      <c r="BI356" s="176">
        <f>IF(N356="nulová",J356,0)</f>
        <v>0</v>
      </c>
      <c r="BJ356" s="17" t="s">
        <v>22</v>
      </c>
      <c r="BK356" s="176">
        <f>ROUND(I356*H356,2)</f>
        <v>0</v>
      </c>
      <c r="BL356" s="17" t="s">
        <v>352</v>
      </c>
      <c r="BM356" s="17" t="s">
        <v>584</v>
      </c>
    </row>
    <row r="357" spans="2:47" s="1" customFormat="1" ht="13.5">
      <c r="B357" s="34"/>
      <c r="D357" s="177" t="s">
        <v>128</v>
      </c>
      <c r="F357" s="178" t="s">
        <v>585</v>
      </c>
      <c r="I357" s="138"/>
      <c r="L357" s="34"/>
      <c r="M357" s="63"/>
      <c r="N357" s="35"/>
      <c r="O357" s="35"/>
      <c r="P357" s="35"/>
      <c r="Q357" s="35"/>
      <c r="R357" s="35"/>
      <c r="S357" s="35"/>
      <c r="T357" s="64"/>
      <c r="AT357" s="17" t="s">
        <v>128</v>
      </c>
      <c r="AU357" s="17" t="s">
        <v>82</v>
      </c>
    </row>
    <row r="358" spans="2:51" s="11" customFormat="1" ht="13.5">
      <c r="B358" s="179"/>
      <c r="D358" s="177" t="s">
        <v>130</v>
      </c>
      <c r="E358" s="188" t="s">
        <v>20</v>
      </c>
      <c r="F358" s="197" t="s">
        <v>586</v>
      </c>
      <c r="H358" s="198">
        <v>49.6</v>
      </c>
      <c r="I358" s="184"/>
      <c r="L358" s="179"/>
      <c r="M358" s="185"/>
      <c r="N358" s="186"/>
      <c r="O358" s="186"/>
      <c r="P358" s="186"/>
      <c r="Q358" s="186"/>
      <c r="R358" s="186"/>
      <c r="S358" s="186"/>
      <c r="T358" s="187"/>
      <c r="AT358" s="188" t="s">
        <v>130</v>
      </c>
      <c r="AU358" s="188" t="s">
        <v>82</v>
      </c>
      <c r="AV358" s="11" t="s">
        <v>82</v>
      </c>
      <c r="AW358" s="11" t="s">
        <v>35</v>
      </c>
      <c r="AX358" s="11" t="s">
        <v>22</v>
      </c>
      <c r="AY358" s="188" t="s">
        <v>118</v>
      </c>
    </row>
    <row r="359" spans="2:51" s="11" customFormat="1" ht="13.5">
      <c r="B359" s="179"/>
      <c r="D359" s="180" t="s">
        <v>130</v>
      </c>
      <c r="F359" s="182" t="s">
        <v>587</v>
      </c>
      <c r="H359" s="183">
        <v>54.56</v>
      </c>
      <c r="I359" s="184"/>
      <c r="L359" s="179"/>
      <c r="M359" s="185"/>
      <c r="N359" s="186"/>
      <c r="O359" s="186"/>
      <c r="P359" s="186"/>
      <c r="Q359" s="186"/>
      <c r="R359" s="186"/>
      <c r="S359" s="186"/>
      <c r="T359" s="187"/>
      <c r="AT359" s="188" t="s">
        <v>130</v>
      </c>
      <c r="AU359" s="188" t="s">
        <v>82</v>
      </c>
      <c r="AV359" s="11" t="s">
        <v>82</v>
      </c>
      <c r="AW359" s="11" t="s">
        <v>4</v>
      </c>
      <c r="AX359" s="11" t="s">
        <v>22</v>
      </c>
      <c r="AY359" s="188" t="s">
        <v>118</v>
      </c>
    </row>
    <row r="360" spans="2:65" s="1" customFormat="1" ht="22.5" customHeight="1">
      <c r="B360" s="164"/>
      <c r="C360" s="217" t="s">
        <v>588</v>
      </c>
      <c r="D360" s="217" t="s">
        <v>346</v>
      </c>
      <c r="E360" s="218" t="s">
        <v>589</v>
      </c>
      <c r="F360" s="219" t="s">
        <v>590</v>
      </c>
      <c r="G360" s="220" t="s">
        <v>355</v>
      </c>
      <c r="H360" s="221">
        <v>14.52</v>
      </c>
      <c r="I360" s="222"/>
      <c r="J360" s="223">
        <f>ROUND(I360*H360,2)</f>
        <v>0</v>
      </c>
      <c r="K360" s="219" t="s">
        <v>20</v>
      </c>
      <c r="L360" s="224"/>
      <c r="M360" s="225" t="s">
        <v>20</v>
      </c>
      <c r="N360" s="226" t="s">
        <v>45</v>
      </c>
      <c r="O360" s="35"/>
      <c r="P360" s="174">
        <f>O360*H360</f>
        <v>0</v>
      </c>
      <c r="Q360" s="174">
        <v>0.00366</v>
      </c>
      <c r="R360" s="174">
        <f>Q360*H360</f>
        <v>0.0531432</v>
      </c>
      <c r="S360" s="174">
        <v>0</v>
      </c>
      <c r="T360" s="175">
        <f>S360*H360</f>
        <v>0</v>
      </c>
      <c r="AR360" s="17" t="s">
        <v>483</v>
      </c>
      <c r="AT360" s="17" t="s">
        <v>346</v>
      </c>
      <c r="AU360" s="17" t="s">
        <v>82</v>
      </c>
      <c r="AY360" s="17" t="s">
        <v>118</v>
      </c>
      <c r="BE360" s="176">
        <f>IF(N360="základní",J360,0)</f>
        <v>0</v>
      </c>
      <c r="BF360" s="176">
        <f>IF(N360="snížená",J360,0)</f>
        <v>0</v>
      </c>
      <c r="BG360" s="176">
        <f>IF(N360="zákl. přenesená",J360,0)</f>
        <v>0</v>
      </c>
      <c r="BH360" s="176">
        <f>IF(N360="sníž. přenesená",J360,0)</f>
        <v>0</v>
      </c>
      <c r="BI360" s="176">
        <f>IF(N360="nulová",J360,0)</f>
        <v>0</v>
      </c>
      <c r="BJ360" s="17" t="s">
        <v>22</v>
      </c>
      <c r="BK360" s="176">
        <f>ROUND(I360*H360,2)</f>
        <v>0</v>
      </c>
      <c r="BL360" s="17" t="s">
        <v>352</v>
      </c>
      <c r="BM360" s="17" t="s">
        <v>591</v>
      </c>
    </row>
    <row r="361" spans="2:47" s="1" customFormat="1" ht="13.5">
      <c r="B361" s="34"/>
      <c r="D361" s="177" t="s">
        <v>128</v>
      </c>
      <c r="F361" s="178" t="s">
        <v>592</v>
      </c>
      <c r="I361" s="138"/>
      <c r="L361" s="34"/>
      <c r="M361" s="63"/>
      <c r="N361" s="35"/>
      <c r="O361" s="35"/>
      <c r="P361" s="35"/>
      <c r="Q361" s="35"/>
      <c r="R361" s="35"/>
      <c r="S361" s="35"/>
      <c r="T361" s="64"/>
      <c r="AT361" s="17" t="s">
        <v>128</v>
      </c>
      <c r="AU361" s="17" t="s">
        <v>82</v>
      </c>
    </row>
    <row r="362" spans="2:51" s="11" customFormat="1" ht="13.5">
      <c r="B362" s="179"/>
      <c r="D362" s="177" t="s">
        <v>130</v>
      </c>
      <c r="E362" s="188" t="s">
        <v>20</v>
      </c>
      <c r="F362" s="197" t="s">
        <v>593</v>
      </c>
      <c r="H362" s="198">
        <v>13.2</v>
      </c>
      <c r="I362" s="184"/>
      <c r="L362" s="179"/>
      <c r="M362" s="185"/>
      <c r="N362" s="186"/>
      <c r="O362" s="186"/>
      <c r="P362" s="186"/>
      <c r="Q362" s="186"/>
      <c r="R362" s="186"/>
      <c r="S362" s="186"/>
      <c r="T362" s="187"/>
      <c r="AT362" s="188" t="s">
        <v>130</v>
      </c>
      <c r="AU362" s="188" t="s">
        <v>82</v>
      </c>
      <c r="AV362" s="11" t="s">
        <v>82</v>
      </c>
      <c r="AW362" s="11" t="s">
        <v>35</v>
      </c>
      <c r="AX362" s="11" t="s">
        <v>22</v>
      </c>
      <c r="AY362" s="188" t="s">
        <v>118</v>
      </c>
    </row>
    <row r="363" spans="2:51" s="11" customFormat="1" ht="13.5">
      <c r="B363" s="179"/>
      <c r="D363" s="180" t="s">
        <v>130</v>
      </c>
      <c r="F363" s="182" t="s">
        <v>594</v>
      </c>
      <c r="H363" s="183">
        <v>14.52</v>
      </c>
      <c r="I363" s="184"/>
      <c r="L363" s="179"/>
      <c r="M363" s="185"/>
      <c r="N363" s="186"/>
      <c r="O363" s="186"/>
      <c r="P363" s="186"/>
      <c r="Q363" s="186"/>
      <c r="R363" s="186"/>
      <c r="S363" s="186"/>
      <c r="T363" s="187"/>
      <c r="AT363" s="188" t="s">
        <v>130</v>
      </c>
      <c r="AU363" s="188" t="s">
        <v>82</v>
      </c>
      <c r="AV363" s="11" t="s">
        <v>82</v>
      </c>
      <c r="AW363" s="11" t="s">
        <v>4</v>
      </c>
      <c r="AX363" s="11" t="s">
        <v>22</v>
      </c>
      <c r="AY363" s="188" t="s">
        <v>118</v>
      </c>
    </row>
    <row r="364" spans="2:65" s="1" customFormat="1" ht="22.5" customHeight="1">
      <c r="B364" s="164"/>
      <c r="C364" s="165" t="s">
        <v>595</v>
      </c>
      <c r="D364" s="165" t="s">
        <v>121</v>
      </c>
      <c r="E364" s="166" t="s">
        <v>596</v>
      </c>
      <c r="F364" s="167" t="s">
        <v>597</v>
      </c>
      <c r="G364" s="168" t="s">
        <v>556</v>
      </c>
      <c r="H364" s="169">
        <v>1132.372</v>
      </c>
      <c r="I364" s="170"/>
      <c r="J364" s="171">
        <f>ROUND(I364*H364,2)</f>
        <v>0</v>
      </c>
      <c r="K364" s="167" t="s">
        <v>20</v>
      </c>
      <c r="L364" s="34"/>
      <c r="M364" s="172" t="s">
        <v>20</v>
      </c>
      <c r="N364" s="173" t="s">
        <v>45</v>
      </c>
      <c r="O364" s="35"/>
      <c r="P364" s="174">
        <f>O364*H364</f>
        <v>0</v>
      </c>
      <c r="Q364" s="174">
        <v>0</v>
      </c>
      <c r="R364" s="174">
        <f>Q364*H364</f>
        <v>0</v>
      </c>
      <c r="S364" s="174">
        <v>0</v>
      </c>
      <c r="T364" s="175">
        <f>S364*H364</f>
        <v>0</v>
      </c>
      <c r="AR364" s="17" t="s">
        <v>352</v>
      </c>
      <c r="AT364" s="17" t="s">
        <v>121</v>
      </c>
      <c r="AU364" s="17" t="s">
        <v>82</v>
      </c>
      <c r="AY364" s="17" t="s">
        <v>118</v>
      </c>
      <c r="BE364" s="176">
        <f>IF(N364="základní",J364,0)</f>
        <v>0</v>
      </c>
      <c r="BF364" s="176">
        <f>IF(N364="snížená",J364,0)</f>
        <v>0</v>
      </c>
      <c r="BG364" s="176">
        <f>IF(N364="zákl. přenesená",J364,0)</f>
        <v>0</v>
      </c>
      <c r="BH364" s="176">
        <f>IF(N364="sníž. přenesená",J364,0)</f>
        <v>0</v>
      </c>
      <c r="BI364" s="176">
        <f>IF(N364="nulová",J364,0)</f>
        <v>0</v>
      </c>
      <c r="BJ364" s="17" t="s">
        <v>22</v>
      </c>
      <c r="BK364" s="176">
        <f>ROUND(I364*H364,2)</f>
        <v>0</v>
      </c>
      <c r="BL364" s="17" t="s">
        <v>352</v>
      </c>
      <c r="BM364" s="17" t="s">
        <v>598</v>
      </c>
    </row>
    <row r="365" spans="2:65" s="1" customFormat="1" ht="22.5" customHeight="1">
      <c r="B365" s="164"/>
      <c r="C365" s="165" t="s">
        <v>599</v>
      </c>
      <c r="D365" s="165" t="s">
        <v>121</v>
      </c>
      <c r="E365" s="166" t="s">
        <v>600</v>
      </c>
      <c r="F365" s="167" t="s">
        <v>601</v>
      </c>
      <c r="G365" s="168" t="s">
        <v>317</v>
      </c>
      <c r="H365" s="169">
        <v>1.314</v>
      </c>
      <c r="I365" s="170"/>
      <c r="J365" s="171">
        <f>ROUND(I365*H365,2)</f>
        <v>0</v>
      </c>
      <c r="K365" s="167" t="s">
        <v>125</v>
      </c>
      <c r="L365" s="34"/>
      <c r="M365" s="172" t="s">
        <v>20</v>
      </c>
      <c r="N365" s="173" t="s">
        <v>45</v>
      </c>
      <c r="O365" s="35"/>
      <c r="P365" s="174">
        <f>O365*H365</f>
        <v>0</v>
      </c>
      <c r="Q365" s="174">
        <v>0</v>
      </c>
      <c r="R365" s="174">
        <f>Q365*H365</f>
        <v>0</v>
      </c>
      <c r="S365" s="174">
        <v>0</v>
      </c>
      <c r="T365" s="175">
        <f>S365*H365</f>
        <v>0</v>
      </c>
      <c r="AR365" s="17" t="s">
        <v>352</v>
      </c>
      <c r="AT365" s="17" t="s">
        <v>121</v>
      </c>
      <c r="AU365" s="17" t="s">
        <v>82</v>
      </c>
      <c r="AY365" s="17" t="s">
        <v>118</v>
      </c>
      <c r="BE365" s="176">
        <f>IF(N365="základní",J365,0)</f>
        <v>0</v>
      </c>
      <c r="BF365" s="176">
        <f>IF(N365="snížená",J365,0)</f>
        <v>0</v>
      </c>
      <c r="BG365" s="176">
        <f>IF(N365="zákl. přenesená",J365,0)</f>
        <v>0</v>
      </c>
      <c r="BH365" s="176">
        <f>IF(N365="sníž. přenesená",J365,0)</f>
        <v>0</v>
      </c>
      <c r="BI365" s="176">
        <f>IF(N365="nulová",J365,0)</f>
        <v>0</v>
      </c>
      <c r="BJ365" s="17" t="s">
        <v>22</v>
      </c>
      <c r="BK365" s="176">
        <f>ROUND(I365*H365,2)</f>
        <v>0</v>
      </c>
      <c r="BL365" s="17" t="s">
        <v>352</v>
      </c>
      <c r="BM365" s="17" t="s">
        <v>602</v>
      </c>
    </row>
    <row r="366" spans="2:47" s="1" customFormat="1" ht="27">
      <c r="B366" s="34"/>
      <c r="D366" s="177" t="s">
        <v>128</v>
      </c>
      <c r="F366" s="178" t="s">
        <v>603</v>
      </c>
      <c r="I366" s="138"/>
      <c r="L366" s="34"/>
      <c r="M366" s="63"/>
      <c r="N366" s="35"/>
      <c r="O366" s="35"/>
      <c r="P366" s="35"/>
      <c r="Q366" s="35"/>
      <c r="R366" s="35"/>
      <c r="S366" s="35"/>
      <c r="T366" s="64"/>
      <c r="AT366" s="17" t="s">
        <v>128</v>
      </c>
      <c r="AU366" s="17" t="s">
        <v>82</v>
      </c>
    </row>
    <row r="367" spans="2:47" s="1" customFormat="1" ht="121.5">
      <c r="B367" s="34"/>
      <c r="D367" s="177" t="s">
        <v>170</v>
      </c>
      <c r="F367" s="213" t="s">
        <v>604</v>
      </c>
      <c r="I367" s="138"/>
      <c r="L367" s="34"/>
      <c r="M367" s="228"/>
      <c r="N367" s="229"/>
      <c r="O367" s="229"/>
      <c r="P367" s="229"/>
      <c r="Q367" s="229"/>
      <c r="R367" s="229"/>
      <c r="S367" s="229"/>
      <c r="T367" s="230"/>
      <c r="AT367" s="17" t="s">
        <v>170</v>
      </c>
      <c r="AU367" s="17" t="s">
        <v>82</v>
      </c>
    </row>
    <row r="368" spans="2:12" s="1" customFormat="1" ht="6.75" customHeight="1">
      <c r="B368" s="49"/>
      <c r="C368" s="50"/>
      <c r="D368" s="50"/>
      <c r="E368" s="50"/>
      <c r="F368" s="50"/>
      <c r="G368" s="50"/>
      <c r="H368" s="50"/>
      <c r="I368" s="116"/>
      <c r="J368" s="50"/>
      <c r="K368" s="50"/>
      <c r="L368" s="34"/>
    </row>
    <row r="369" ht="13.5">
      <c r="AT369" s="211"/>
    </row>
  </sheetData>
  <sheetProtection password="CC35" sheet="1" objects="1" scenarios="1" formatColumns="0" formatRows="0" sort="0" autoFilter="0"/>
  <autoFilter ref="C86:K86"/>
  <mergeCells count="9">
    <mergeCell ref="E79:H79"/>
    <mergeCell ref="G1:H1"/>
    <mergeCell ref="L2:V2"/>
    <mergeCell ref="E7:H7"/>
    <mergeCell ref="E9:H9"/>
    <mergeCell ref="E24:H24"/>
    <mergeCell ref="E45:H45"/>
    <mergeCell ref="E47:H47"/>
    <mergeCell ref="E77:H77"/>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282" customWidth="1"/>
    <col min="2" max="2" width="1.66796875" style="282" customWidth="1"/>
    <col min="3" max="4" width="5" style="282" customWidth="1"/>
    <col min="5" max="5" width="11.66015625" style="282" customWidth="1"/>
    <col min="6" max="6" width="9.16015625" style="282" customWidth="1"/>
    <col min="7" max="7" width="5" style="282" customWidth="1"/>
    <col min="8" max="8" width="77.83203125" style="282" customWidth="1"/>
    <col min="9" max="10" width="20" style="282" customWidth="1"/>
    <col min="11" max="11" width="1.66796875" style="282" customWidth="1"/>
    <col min="12" max="16384" width="9.33203125" style="282" customWidth="1"/>
  </cols>
  <sheetData>
    <row r="1" ht="37.5" customHeight="1"/>
    <row r="2" spans="2:11" ht="7.5" customHeight="1">
      <c r="B2" s="283"/>
      <c r="C2" s="284"/>
      <c r="D2" s="284"/>
      <c r="E2" s="284"/>
      <c r="F2" s="284"/>
      <c r="G2" s="284"/>
      <c r="H2" s="284"/>
      <c r="I2" s="284"/>
      <c r="J2" s="284"/>
      <c r="K2" s="285"/>
    </row>
    <row r="3" spans="2:11" s="289" customFormat="1" ht="45" customHeight="1">
      <c r="B3" s="286"/>
      <c r="C3" s="287" t="s">
        <v>612</v>
      </c>
      <c r="D3" s="287"/>
      <c r="E3" s="287"/>
      <c r="F3" s="287"/>
      <c r="G3" s="287"/>
      <c r="H3" s="287"/>
      <c r="I3" s="287"/>
      <c r="J3" s="287"/>
      <c r="K3" s="288"/>
    </row>
    <row r="4" spans="2:11" ht="25.5" customHeight="1">
      <c r="B4" s="290"/>
      <c r="C4" s="291" t="s">
        <v>613</v>
      </c>
      <c r="D4" s="291"/>
      <c r="E4" s="291"/>
      <c r="F4" s="291"/>
      <c r="G4" s="291"/>
      <c r="H4" s="291"/>
      <c r="I4" s="291"/>
      <c r="J4" s="291"/>
      <c r="K4" s="292"/>
    </row>
    <row r="5" spans="2:11" ht="5.25" customHeight="1">
      <c r="B5" s="290"/>
      <c r="C5" s="293"/>
      <c r="D5" s="293"/>
      <c r="E5" s="293"/>
      <c r="F5" s="293"/>
      <c r="G5" s="293"/>
      <c r="H5" s="293"/>
      <c r="I5" s="293"/>
      <c r="J5" s="293"/>
      <c r="K5" s="292"/>
    </row>
    <row r="6" spans="2:11" ht="15" customHeight="1">
      <c r="B6" s="290"/>
      <c r="C6" s="294" t="s">
        <v>614</v>
      </c>
      <c r="D6" s="294"/>
      <c r="E6" s="294"/>
      <c r="F6" s="294"/>
      <c r="G6" s="294"/>
      <c r="H6" s="294"/>
      <c r="I6" s="294"/>
      <c r="J6" s="294"/>
      <c r="K6" s="292"/>
    </row>
    <row r="7" spans="2:11" ht="15" customHeight="1">
      <c r="B7" s="295"/>
      <c r="C7" s="294" t="s">
        <v>615</v>
      </c>
      <c r="D7" s="294"/>
      <c r="E7" s="294"/>
      <c r="F7" s="294"/>
      <c r="G7" s="294"/>
      <c r="H7" s="294"/>
      <c r="I7" s="294"/>
      <c r="J7" s="294"/>
      <c r="K7" s="292"/>
    </row>
    <row r="8" spans="2:11" ht="12.75" customHeight="1">
      <c r="B8" s="295"/>
      <c r="C8" s="296"/>
      <c r="D8" s="296"/>
      <c r="E8" s="296"/>
      <c r="F8" s="296"/>
      <c r="G8" s="296"/>
      <c r="H8" s="296"/>
      <c r="I8" s="296"/>
      <c r="J8" s="296"/>
      <c r="K8" s="292"/>
    </row>
    <row r="9" spans="2:11" ht="15" customHeight="1">
      <c r="B9" s="295"/>
      <c r="C9" s="294" t="s">
        <v>616</v>
      </c>
      <c r="D9" s="294"/>
      <c r="E9" s="294"/>
      <c r="F9" s="294"/>
      <c r="G9" s="294"/>
      <c r="H9" s="294"/>
      <c r="I9" s="294"/>
      <c r="J9" s="294"/>
      <c r="K9" s="292"/>
    </row>
    <row r="10" spans="2:11" ht="15" customHeight="1">
      <c r="B10" s="295"/>
      <c r="C10" s="296"/>
      <c r="D10" s="294" t="s">
        <v>617</v>
      </c>
      <c r="E10" s="294"/>
      <c r="F10" s="294"/>
      <c r="G10" s="294"/>
      <c r="H10" s="294"/>
      <c r="I10" s="294"/>
      <c r="J10" s="294"/>
      <c r="K10" s="292"/>
    </row>
    <row r="11" spans="2:11" ht="15" customHeight="1">
      <c r="B11" s="295"/>
      <c r="C11" s="297"/>
      <c r="D11" s="294" t="s">
        <v>618</v>
      </c>
      <c r="E11" s="294"/>
      <c r="F11" s="294"/>
      <c r="G11" s="294"/>
      <c r="H11" s="294"/>
      <c r="I11" s="294"/>
      <c r="J11" s="294"/>
      <c r="K11" s="292"/>
    </row>
    <row r="12" spans="2:11" ht="12.75" customHeight="1">
      <c r="B12" s="295"/>
      <c r="C12" s="297"/>
      <c r="D12" s="297"/>
      <c r="E12" s="297"/>
      <c r="F12" s="297"/>
      <c r="G12" s="297"/>
      <c r="H12" s="297"/>
      <c r="I12" s="297"/>
      <c r="J12" s="297"/>
      <c r="K12" s="292"/>
    </row>
    <row r="13" spans="2:11" ht="15" customHeight="1">
      <c r="B13" s="295"/>
      <c r="C13" s="297"/>
      <c r="D13" s="294" t="s">
        <v>619</v>
      </c>
      <c r="E13" s="294"/>
      <c r="F13" s="294"/>
      <c r="G13" s="294"/>
      <c r="H13" s="294"/>
      <c r="I13" s="294"/>
      <c r="J13" s="294"/>
      <c r="K13" s="292"/>
    </row>
    <row r="14" spans="2:11" ht="15" customHeight="1">
      <c r="B14" s="295"/>
      <c r="C14" s="297"/>
      <c r="D14" s="294" t="s">
        <v>620</v>
      </c>
      <c r="E14" s="294"/>
      <c r="F14" s="294"/>
      <c r="G14" s="294"/>
      <c r="H14" s="294"/>
      <c r="I14" s="294"/>
      <c r="J14" s="294"/>
      <c r="K14" s="292"/>
    </row>
    <row r="15" spans="2:11" ht="15" customHeight="1">
      <c r="B15" s="295"/>
      <c r="C15" s="297"/>
      <c r="D15" s="294" t="s">
        <v>621</v>
      </c>
      <c r="E15" s="294"/>
      <c r="F15" s="294"/>
      <c r="G15" s="294"/>
      <c r="H15" s="294"/>
      <c r="I15" s="294"/>
      <c r="J15" s="294"/>
      <c r="K15" s="292"/>
    </row>
    <row r="16" spans="2:11" ht="15" customHeight="1">
      <c r="B16" s="295"/>
      <c r="C16" s="297"/>
      <c r="D16" s="297"/>
      <c r="E16" s="298" t="s">
        <v>80</v>
      </c>
      <c r="F16" s="294" t="s">
        <v>622</v>
      </c>
      <c r="G16" s="294"/>
      <c r="H16" s="294"/>
      <c r="I16" s="294"/>
      <c r="J16" s="294"/>
      <c r="K16" s="292"/>
    </row>
    <row r="17" spans="2:11" ht="15" customHeight="1">
      <c r="B17" s="295"/>
      <c r="C17" s="297"/>
      <c r="D17" s="297"/>
      <c r="E17" s="298" t="s">
        <v>623</v>
      </c>
      <c r="F17" s="294" t="s">
        <v>624</v>
      </c>
      <c r="G17" s="294"/>
      <c r="H17" s="294"/>
      <c r="I17" s="294"/>
      <c r="J17" s="294"/>
      <c r="K17" s="292"/>
    </row>
    <row r="18" spans="2:11" ht="15" customHeight="1">
      <c r="B18" s="295"/>
      <c r="C18" s="297"/>
      <c r="D18" s="297"/>
      <c r="E18" s="298" t="s">
        <v>625</v>
      </c>
      <c r="F18" s="294" t="s">
        <v>626</v>
      </c>
      <c r="G18" s="294"/>
      <c r="H18" s="294"/>
      <c r="I18" s="294"/>
      <c r="J18" s="294"/>
      <c r="K18" s="292"/>
    </row>
    <row r="19" spans="2:11" ht="15" customHeight="1">
      <c r="B19" s="295"/>
      <c r="C19" s="297"/>
      <c r="D19" s="297"/>
      <c r="E19" s="298" t="s">
        <v>627</v>
      </c>
      <c r="F19" s="294" t="s">
        <v>79</v>
      </c>
      <c r="G19" s="294"/>
      <c r="H19" s="294"/>
      <c r="I19" s="294"/>
      <c r="J19" s="294"/>
      <c r="K19" s="292"/>
    </row>
    <row r="20" spans="2:11" ht="15" customHeight="1">
      <c r="B20" s="295"/>
      <c r="C20" s="297"/>
      <c r="D20" s="297"/>
      <c r="E20" s="298" t="s">
        <v>628</v>
      </c>
      <c r="F20" s="294" t="s">
        <v>629</v>
      </c>
      <c r="G20" s="294"/>
      <c r="H20" s="294"/>
      <c r="I20" s="294"/>
      <c r="J20" s="294"/>
      <c r="K20" s="292"/>
    </row>
    <row r="21" spans="2:11" ht="15" customHeight="1">
      <c r="B21" s="295"/>
      <c r="C21" s="297"/>
      <c r="D21" s="297"/>
      <c r="E21" s="298" t="s">
        <v>630</v>
      </c>
      <c r="F21" s="294" t="s">
        <v>631</v>
      </c>
      <c r="G21" s="294"/>
      <c r="H21" s="294"/>
      <c r="I21" s="294"/>
      <c r="J21" s="294"/>
      <c r="K21" s="292"/>
    </row>
    <row r="22" spans="2:11" ht="12.75" customHeight="1">
      <c r="B22" s="295"/>
      <c r="C22" s="297"/>
      <c r="D22" s="297"/>
      <c r="E22" s="297"/>
      <c r="F22" s="297"/>
      <c r="G22" s="297"/>
      <c r="H22" s="297"/>
      <c r="I22" s="297"/>
      <c r="J22" s="297"/>
      <c r="K22" s="292"/>
    </row>
    <row r="23" spans="2:11" ht="15" customHeight="1">
      <c r="B23" s="295"/>
      <c r="C23" s="294" t="s">
        <v>632</v>
      </c>
      <c r="D23" s="294"/>
      <c r="E23" s="294"/>
      <c r="F23" s="294"/>
      <c r="G23" s="294"/>
      <c r="H23" s="294"/>
      <c r="I23" s="294"/>
      <c r="J23" s="294"/>
      <c r="K23" s="292"/>
    </row>
    <row r="24" spans="2:11" ht="15" customHeight="1">
      <c r="B24" s="295"/>
      <c r="C24" s="294" t="s">
        <v>633</v>
      </c>
      <c r="D24" s="294"/>
      <c r="E24" s="294"/>
      <c r="F24" s="294"/>
      <c r="G24" s="294"/>
      <c r="H24" s="294"/>
      <c r="I24" s="294"/>
      <c r="J24" s="294"/>
      <c r="K24" s="292"/>
    </row>
    <row r="25" spans="2:11" ht="15" customHeight="1">
      <c r="B25" s="295"/>
      <c r="C25" s="296"/>
      <c r="D25" s="294" t="s">
        <v>634</v>
      </c>
      <c r="E25" s="294"/>
      <c r="F25" s="294"/>
      <c r="G25" s="294"/>
      <c r="H25" s="294"/>
      <c r="I25" s="294"/>
      <c r="J25" s="294"/>
      <c r="K25" s="292"/>
    </row>
    <row r="26" spans="2:11" ht="15" customHeight="1">
      <c r="B26" s="295"/>
      <c r="C26" s="297"/>
      <c r="D26" s="294" t="s">
        <v>635</v>
      </c>
      <c r="E26" s="294"/>
      <c r="F26" s="294"/>
      <c r="G26" s="294"/>
      <c r="H26" s="294"/>
      <c r="I26" s="294"/>
      <c r="J26" s="294"/>
      <c r="K26" s="292"/>
    </row>
    <row r="27" spans="2:11" ht="12.75" customHeight="1">
      <c r="B27" s="295"/>
      <c r="C27" s="297"/>
      <c r="D27" s="297"/>
      <c r="E27" s="297"/>
      <c r="F27" s="297"/>
      <c r="G27" s="297"/>
      <c r="H27" s="297"/>
      <c r="I27" s="297"/>
      <c r="J27" s="297"/>
      <c r="K27" s="292"/>
    </row>
    <row r="28" spans="2:11" ht="15" customHeight="1">
      <c r="B28" s="295"/>
      <c r="C28" s="297"/>
      <c r="D28" s="294" t="s">
        <v>636</v>
      </c>
      <c r="E28" s="294"/>
      <c r="F28" s="294"/>
      <c r="G28" s="294"/>
      <c r="H28" s="294"/>
      <c r="I28" s="294"/>
      <c r="J28" s="294"/>
      <c r="K28" s="292"/>
    </row>
    <row r="29" spans="2:11" ht="15" customHeight="1">
      <c r="B29" s="295"/>
      <c r="C29" s="297"/>
      <c r="D29" s="294" t="s">
        <v>637</v>
      </c>
      <c r="E29" s="294"/>
      <c r="F29" s="294"/>
      <c r="G29" s="294"/>
      <c r="H29" s="294"/>
      <c r="I29" s="294"/>
      <c r="J29" s="294"/>
      <c r="K29" s="292"/>
    </row>
    <row r="30" spans="2:11" ht="12.75" customHeight="1">
      <c r="B30" s="295"/>
      <c r="C30" s="297"/>
      <c r="D30" s="297"/>
      <c r="E30" s="297"/>
      <c r="F30" s="297"/>
      <c r="G30" s="297"/>
      <c r="H30" s="297"/>
      <c r="I30" s="297"/>
      <c r="J30" s="297"/>
      <c r="K30" s="292"/>
    </row>
    <row r="31" spans="2:11" ht="15" customHeight="1">
      <c r="B31" s="295"/>
      <c r="C31" s="297"/>
      <c r="D31" s="294" t="s">
        <v>638</v>
      </c>
      <c r="E31" s="294"/>
      <c r="F31" s="294"/>
      <c r="G31" s="294"/>
      <c r="H31" s="294"/>
      <c r="I31" s="294"/>
      <c r="J31" s="294"/>
      <c r="K31" s="292"/>
    </row>
    <row r="32" spans="2:11" ht="15" customHeight="1">
      <c r="B32" s="295"/>
      <c r="C32" s="297"/>
      <c r="D32" s="294" t="s">
        <v>639</v>
      </c>
      <c r="E32" s="294"/>
      <c r="F32" s="294"/>
      <c r="G32" s="294"/>
      <c r="H32" s="294"/>
      <c r="I32" s="294"/>
      <c r="J32" s="294"/>
      <c r="K32" s="292"/>
    </row>
    <row r="33" spans="2:11" ht="15" customHeight="1">
      <c r="B33" s="295"/>
      <c r="C33" s="297"/>
      <c r="D33" s="294" t="s">
        <v>640</v>
      </c>
      <c r="E33" s="294"/>
      <c r="F33" s="294"/>
      <c r="G33" s="294"/>
      <c r="H33" s="294"/>
      <c r="I33" s="294"/>
      <c r="J33" s="294"/>
      <c r="K33" s="292"/>
    </row>
    <row r="34" spans="2:11" ht="15" customHeight="1">
      <c r="B34" s="295"/>
      <c r="C34" s="297"/>
      <c r="D34" s="296"/>
      <c r="E34" s="299" t="s">
        <v>102</v>
      </c>
      <c r="F34" s="296"/>
      <c r="G34" s="294" t="s">
        <v>641</v>
      </c>
      <c r="H34" s="294"/>
      <c r="I34" s="294"/>
      <c r="J34" s="294"/>
      <c r="K34" s="292"/>
    </row>
    <row r="35" spans="2:11" ht="30.75" customHeight="1">
      <c r="B35" s="295"/>
      <c r="C35" s="297"/>
      <c r="D35" s="296"/>
      <c r="E35" s="299" t="s">
        <v>642</v>
      </c>
      <c r="F35" s="296"/>
      <c r="G35" s="294" t="s">
        <v>643</v>
      </c>
      <c r="H35" s="294"/>
      <c r="I35" s="294"/>
      <c r="J35" s="294"/>
      <c r="K35" s="292"/>
    </row>
    <row r="36" spans="2:11" ht="15" customHeight="1">
      <c r="B36" s="295"/>
      <c r="C36" s="297"/>
      <c r="D36" s="296"/>
      <c r="E36" s="299" t="s">
        <v>55</v>
      </c>
      <c r="F36" s="296"/>
      <c r="G36" s="294" t="s">
        <v>644</v>
      </c>
      <c r="H36" s="294"/>
      <c r="I36" s="294"/>
      <c r="J36" s="294"/>
      <c r="K36" s="292"/>
    </row>
    <row r="37" spans="2:11" ht="15" customHeight="1">
      <c r="B37" s="295"/>
      <c r="C37" s="297"/>
      <c r="D37" s="296"/>
      <c r="E37" s="299" t="s">
        <v>103</v>
      </c>
      <c r="F37" s="296"/>
      <c r="G37" s="294" t="s">
        <v>645</v>
      </c>
      <c r="H37" s="294"/>
      <c r="I37" s="294"/>
      <c r="J37" s="294"/>
      <c r="K37" s="292"/>
    </row>
    <row r="38" spans="2:11" ht="15" customHeight="1">
      <c r="B38" s="295"/>
      <c r="C38" s="297"/>
      <c r="D38" s="296"/>
      <c r="E38" s="299" t="s">
        <v>104</v>
      </c>
      <c r="F38" s="296"/>
      <c r="G38" s="294" t="s">
        <v>646</v>
      </c>
      <c r="H38" s="294"/>
      <c r="I38" s="294"/>
      <c r="J38" s="294"/>
      <c r="K38" s="292"/>
    </row>
    <row r="39" spans="2:11" ht="15" customHeight="1">
      <c r="B39" s="295"/>
      <c r="C39" s="297"/>
      <c r="D39" s="296"/>
      <c r="E39" s="299" t="s">
        <v>105</v>
      </c>
      <c r="F39" s="296"/>
      <c r="G39" s="294" t="s">
        <v>647</v>
      </c>
      <c r="H39" s="294"/>
      <c r="I39" s="294"/>
      <c r="J39" s="294"/>
      <c r="K39" s="292"/>
    </row>
    <row r="40" spans="2:11" ht="15" customHeight="1">
      <c r="B40" s="295"/>
      <c r="C40" s="297"/>
      <c r="D40" s="296"/>
      <c r="E40" s="299" t="s">
        <v>648</v>
      </c>
      <c r="F40" s="296"/>
      <c r="G40" s="294" t="s">
        <v>649</v>
      </c>
      <c r="H40" s="294"/>
      <c r="I40" s="294"/>
      <c r="J40" s="294"/>
      <c r="K40" s="292"/>
    </row>
    <row r="41" spans="2:11" ht="15" customHeight="1">
      <c r="B41" s="295"/>
      <c r="C41" s="297"/>
      <c r="D41" s="296"/>
      <c r="E41" s="299"/>
      <c r="F41" s="296"/>
      <c r="G41" s="294" t="s">
        <v>650</v>
      </c>
      <c r="H41" s="294"/>
      <c r="I41" s="294"/>
      <c r="J41" s="294"/>
      <c r="K41" s="292"/>
    </row>
    <row r="42" spans="2:11" ht="15" customHeight="1">
      <c r="B42" s="295"/>
      <c r="C42" s="297"/>
      <c r="D42" s="296"/>
      <c r="E42" s="299" t="s">
        <v>651</v>
      </c>
      <c r="F42" s="296"/>
      <c r="G42" s="294" t="s">
        <v>652</v>
      </c>
      <c r="H42" s="294"/>
      <c r="I42" s="294"/>
      <c r="J42" s="294"/>
      <c r="K42" s="292"/>
    </row>
    <row r="43" spans="2:11" ht="15" customHeight="1">
      <c r="B43" s="295"/>
      <c r="C43" s="297"/>
      <c r="D43" s="296"/>
      <c r="E43" s="299" t="s">
        <v>107</v>
      </c>
      <c r="F43" s="296"/>
      <c r="G43" s="294" t="s">
        <v>653</v>
      </c>
      <c r="H43" s="294"/>
      <c r="I43" s="294"/>
      <c r="J43" s="294"/>
      <c r="K43" s="292"/>
    </row>
    <row r="44" spans="2:11" ht="12.75" customHeight="1">
      <c r="B44" s="295"/>
      <c r="C44" s="297"/>
      <c r="D44" s="296"/>
      <c r="E44" s="296"/>
      <c r="F44" s="296"/>
      <c r="G44" s="296"/>
      <c r="H44" s="296"/>
      <c r="I44" s="296"/>
      <c r="J44" s="296"/>
      <c r="K44" s="292"/>
    </row>
    <row r="45" spans="2:11" ht="15" customHeight="1">
      <c r="B45" s="295"/>
      <c r="C45" s="297"/>
      <c r="D45" s="294" t="s">
        <v>654</v>
      </c>
      <c r="E45" s="294"/>
      <c r="F45" s="294"/>
      <c r="G45" s="294"/>
      <c r="H45" s="294"/>
      <c r="I45" s="294"/>
      <c r="J45" s="294"/>
      <c r="K45" s="292"/>
    </row>
    <row r="46" spans="2:11" ht="15" customHeight="1">
      <c r="B46" s="295"/>
      <c r="C46" s="297"/>
      <c r="D46" s="297"/>
      <c r="E46" s="294" t="s">
        <v>655</v>
      </c>
      <c r="F46" s="294"/>
      <c r="G46" s="294"/>
      <c r="H46" s="294"/>
      <c r="I46" s="294"/>
      <c r="J46" s="294"/>
      <c r="K46" s="292"/>
    </row>
    <row r="47" spans="2:11" ht="15" customHeight="1">
      <c r="B47" s="295"/>
      <c r="C47" s="297"/>
      <c r="D47" s="297"/>
      <c r="E47" s="294" t="s">
        <v>656</v>
      </c>
      <c r="F47" s="294"/>
      <c r="G47" s="294"/>
      <c r="H47" s="294"/>
      <c r="I47" s="294"/>
      <c r="J47" s="294"/>
      <c r="K47" s="292"/>
    </row>
    <row r="48" spans="2:11" ht="15" customHeight="1">
      <c r="B48" s="295"/>
      <c r="C48" s="297"/>
      <c r="D48" s="297"/>
      <c r="E48" s="294" t="s">
        <v>657</v>
      </c>
      <c r="F48" s="294"/>
      <c r="G48" s="294"/>
      <c r="H48" s="294"/>
      <c r="I48" s="294"/>
      <c r="J48" s="294"/>
      <c r="K48" s="292"/>
    </row>
    <row r="49" spans="2:11" ht="15" customHeight="1">
      <c r="B49" s="295"/>
      <c r="C49" s="297"/>
      <c r="D49" s="294" t="s">
        <v>658</v>
      </c>
      <c r="E49" s="294"/>
      <c r="F49" s="294"/>
      <c r="G49" s="294"/>
      <c r="H49" s="294"/>
      <c r="I49" s="294"/>
      <c r="J49" s="294"/>
      <c r="K49" s="292"/>
    </row>
    <row r="50" spans="2:11" ht="25.5" customHeight="1">
      <c r="B50" s="290"/>
      <c r="C50" s="291" t="s">
        <v>659</v>
      </c>
      <c r="D50" s="291"/>
      <c r="E50" s="291"/>
      <c r="F50" s="291"/>
      <c r="G50" s="291"/>
      <c r="H50" s="291"/>
      <c r="I50" s="291"/>
      <c r="J50" s="291"/>
      <c r="K50" s="292"/>
    </row>
    <row r="51" spans="2:11" ht="5.25" customHeight="1">
      <c r="B51" s="290"/>
      <c r="C51" s="293"/>
      <c r="D51" s="293"/>
      <c r="E51" s="293"/>
      <c r="F51" s="293"/>
      <c r="G51" s="293"/>
      <c r="H51" s="293"/>
      <c r="I51" s="293"/>
      <c r="J51" s="293"/>
      <c r="K51" s="292"/>
    </row>
    <row r="52" spans="2:11" ht="15" customHeight="1">
      <c r="B52" s="290"/>
      <c r="C52" s="294" t="s">
        <v>660</v>
      </c>
      <c r="D52" s="294"/>
      <c r="E52" s="294"/>
      <c r="F52" s="294"/>
      <c r="G52" s="294"/>
      <c r="H52" s="294"/>
      <c r="I52" s="294"/>
      <c r="J52" s="294"/>
      <c r="K52" s="292"/>
    </row>
    <row r="53" spans="2:11" ht="15" customHeight="1">
      <c r="B53" s="290"/>
      <c r="C53" s="294" t="s">
        <v>661</v>
      </c>
      <c r="D53" s="294"/>
      <c r="E53" s="294"/>
      <c r="F53" s="294"/>
      <c r="G53" s="294"/>
      <c r="H53" s="294"/>
      <c r="I53" s="294"/>
      <c r="J53" s="294"/>
      <c r="K53" s="292"/>
    </row>
    <row r="54" spans="2:11" ht="12.75" customHeight="1">
      <c r="B54" s="290"/>
      <c r="C54" s="296"/>
      <c r="D54" s="296"/>
      <c r="E54" s="296"/>
      <c r="F54" s="296"/>
      <c r="G54" s="296"/>
      <c r="H54" s="296"/>
      <c r="I54" s="296"/>
      <c r="J54" s="296"/>
      <c r="K54" s="292"/>
    </row>
    <row r="55" spans="2:11" ht="15" customHeight="1">
      <c r="B55" s="290"/>
      <c r="C55" s="294" t="s">
        <v>662</v>
      </c>
      <c r="D55" s="294"/>
      <c r="E55" s="294"/>
      <c r="F55" s="294"/>
      <c r="G55" s="294"/>
      <c r="H55" s="294"/>
      <c r="I55" s="294"/>
      <c r="J55" s="294"/>
      <c r="K55" s="292"/>
    </row>
    <row r="56" spans="2:11" ht="15" customHeight="1">
      <c r="B56" s="290"/>
      <c r="C56" s="297"/>
      <c r="D56" s="294" t="s">
        <v>663</v>
      </c>
      <c r="E56" s="294"/>
      <c r="F56" s="294"/>
      <c r="G56" s="294"/>
      <c r="H56" s="294"/>
      <c r="I56" s="294"/>
      <c r="J56" s="294"/>
      <c r="K56" s="292"/>
    </row>
    <row r="57" spans="2:11" ht="15" customHeight="1">
      <c r="B57" s="290"/>
      <c r="C57" s="297"/>
      <c r="D57" s="294" t="s">
        <v>664</v>
      </c>
      <c r="E57" s="294"/>
      <c r="F57" s="294"/>
      <c r="G57" s="294"/>
      <c r="H57" s="294"/>
      <c r="I57" s="294"/>
      <c r="J57" s="294"/>
      <c r="K57" s="292"/>
    </row>
    <row r="58" spans="2:11" ht="15" customHeight="1">
      <c r="B58" s="290"/>
      <c r="C58" s="297"/>
      <c r="D58" s="294" t="s">
        <v>665</v>
      </c>
      <c r="E58" s="294"/>
      <c r="F58" s="294"/>
      <c r="G58" s="294"/>
      <c r="H58" s="294"/>
      <c r="I58" s="294"/>
      <c r="J58" s="294"/>
      <c r="K58" s="292"/>
    </row>
    <row r="59" spans="2:11" ht="15" customHeight="1">
      <c r="B59" s="290"/>
      <c r="C59" s="297"/>
      <c r="D59" s="294" t="s">
        <v>666</v>
      </c>
      <c r="E59" s="294"/>
      <c r="F59" s="294"/>
      <c r="G59" s="294"/>
      <c r="H59" s="294"/>
      <c r="I59" s="294"/>
      <c r="J59" s="294"/>
      <c r="K59" s="292"/>
    </row>
    <row r="60" spans="2:11" ht="15" customHeight="1">
      <c r="B60" s="290"/>
      <c r="C60" s="297"/>
      <c r="D60" s="300" t="s">
        <v>667</v>
      </c>
      <c r="E60" s="300"/>
      <c r="F60" s="300"/>
      <c r="G60" s="300"/>
      <c r="H60" s="300"/>
      <c r="I60" s="300"/>
      <c r="J60" s="300"/>
      <c r="K60" s="292"/>
    </row>
    <row r="61" spans="2:11" ht="15" customHeight="1">
      <c r="B61" s="290"/>
      <c r="C61" s="297"/>
      <c r="D61" s="294" t="s">
        <v>668</v>
      </c>
      <c r="E61" s="294"/>
      <c r="F61" s="294"/>
      <c r="G61" s="294"/>
      <c r="H61" s="294"/>
      <c r="I61" s="294"/>
      <c r="J61" s="294"/>
      <c r="K61" s="292"/>
    </row>
    <row r="62" spans="2:11" ht="12.75" customHeight="1">
      <c r="B62" s="290"/>
      <c r="C62" s="297"/>
      <c r="D62" s="297"/>
      <c r="E62" s="301"/>
      <c r="F62" s="297"/>
      <c r="G62" s="297"/>
      <c r="H62" s="297"/>
      <c r="I62" s="297"/>
      <c r="J62" s="297"/>
      <c r="K62" s="292"/>
    </row>
    <row r="63" spans="2:11" ht="15" customHeight="1">
      <c r="B63" s="290"/>
      <c r="C63" s="297"/>
      <c r="D63" s="294" t="s">
        <v>669</v>
      </c>
      <c r="E63" s="294"/>
      <c r="F63" s="294"/>
      <c r="G63" s="294"/>
      <c r="H63" s="294"/>
      <c r="I63" s="294"/>
      <c r="J63" s="294"/>
      <c r="K63" s="292"/>
    </row>
    <row r="64" spans="2:11" ht="15" customHeight="1">
      <c r="B64" s="290"/>
      <c r="C64" s="297"/>
      <c r="D64" s="300" t="s">
        <v>670</v>
      </c>
      <c r="E64" s="300"/>
      <c r="F64" s="300"/>
      <c r="G64" s="300"/>
      <c r="H64" s="300"/>
      <c r="I64" s="300"/>
      <c r="J64" s="300"/>
      <c r="K64" s="292"/>
    </row>
    <row r="65" spans="2:11" ht="15" customHeight="1">
      <c r="B65" s="290"/>
      <c r="C65" s="297"/>
      <c r="D65" s="294" t="s">
        <v>671</v>
      </c>
      <c r="E65" s="294"/>
      <c r="F65" s="294"/>
      <c r="G65" s="294"/>
      <c r="H65" s="294"/>
      <c r="I65" s="294"/>
      <c r="J65" s="294"/>
      <c r="K65" s="292"/>
    </row>
    <row r="66" spans="2:11" ht="15" customHeight="1">
      <c r="B66" s="290"/>
      <c r="C66" s="297"/>
      <c r="D66" s="294" t="s">
        <v>672</v>
      </c>
      <c r="E66" s="294"/>
      <c r="F66" s="294"/>
      <c r="G66" s="294"/>
      <c r="H66" s="294"/>
      <c r="I66" s="294"/>
      <c r="J66" s="294"/>
      <c r="K66" s="292"/>
    </row>
    <row r="67" spans="2:11" ht="15" customHeight="1">
      <c r="B67" s="290"/>
      <c r="C67" s="297"/>
      <c r="D67" s="294" t="s">
        <v>673</v>
      </c>
      <c r="E67" s="294"/>
      <c r="F67" s="294"/>
      <c r="G67" s="294"/>
      <c r="H67" s="294"/>
      <c r="I67" s="294"/>
      <c r="J67" s="294"/>
      <c r="K67" s="292"/>
    </row>
    <row r="68" spans="2:11" ht="15" customHeight="1">
      <c r="B68" s="290"/>
      <c r="C68" s="297"/>
      <c r="D68" s="294" t="s">
        <v>674</v>
      </c>
      <c r="E68" s="294"/>
      <c r="F68" s="294"/>
      <c r="G68" s="294"/>
      <c r="H68" s="294"/>
      <c r="I68" s="294"/>
      <c r="J68" s="294"/>
      <c r="K68" s="292"/>
    </row>
    <row r="69" spans="2:11" ht="12.75" customHeight="1">
      <c r="B69" s="302"/>
      <c r="C69" s="303"/>
      <c r="D69" s="303"/>
      <c r="E69" s="303"/>
      <c r="F69" s="303"/>
      <c r="G69" s="303"/>
      <c r="H69" s="303"/>
      <c r="I69" s="303"/>
      <c r="J69" s="303"/>
      <c r="K69" s="304"/>
    </row>
    <row r="70" spans="2:11" ht="18.75" customHeight="1">
      <c r="B70" s="305"/>
      <c r="C70" s="305"/>
      <c r="D70" s="305"/>
      <c r="E70" s="305"/>
      <c r="F70" s="305"/>
      <c r="G70" s="305"/>
      <c r="H70" s="305"/>
      <c r="I70" s="305"/>
      <c r="J70" s="305"/>
      <c r="K70" s="306"/>
    </row>
    <row r="71" spans="2:11" ht="18.75" customHeight="1">
      <c r="B71" s="306"/>
      <c r="C71" s="306"/>
      <c r="D71" s="306"/>
      <c r="E71" s="306"/>
      <c r="F71" s="306"/>
      <c r="G71" s="306"/>
      <c r="H71" s="306"/>
      <c r="I71" s="306"/>
      <c r="J71" s="306"/>
      <c r="K71" s="306"/>
    </row>
    <row r="72" spans="2:11" ht="7.5" customHeight="1">
      <c r="B72" s="307"/>
      <c r="C72" s="308"/>
      <c r="D72" s="308"/>
      <c r="E72" s="308"/>
      <c r="F72" s="308"/>
      <c r="G72" s="308"/>
      <c r="H72" s="308"/>
      <c r="I72" s="308"/>
      <c r="J72" s="308"/>
      <c r="K72" s="309"/>
    </row>
    <row r="73" spans="2:11" ht="45" customHeight="1">
      <c r="B73" s="310"/>
      <c r="C73" s="311" t="s">
        <v>611</v>
      </c>
      <c r="D73" s="311"/>
      <c r="E73" s="311"/>
      <c r="F73" s="311"/>
      <c r="G73" s="311"/>
      <c r="H73" s="311"/>
      <c r="I73" s="311"/>
      <c r="J73" s="311"/>
      <c r="K73" s="312"/>
    </row>
    <row r="74" spans="2:11" ht="17.25" customHeight="1">
      <c r="B74" s="310"/>
      <c r="C74" s="313" t="s">
        <v>675</v>
      </c>
      <c r="D74" s="313"/>
      <c r="E74" s="313"/>
      <c r="F74" s="313" t="s">
        <v>676</v>
      </c>
      <c r="G74" s="314"/>
      <c r="H74" s="313" t="s">
        <v>103</v>
      </c>
      <c r="I74" s="313" t="s">
        <v>59</v>
      </c>
      <c r="J74" s="313" t="s">
        <v>677</v>
      </c>
      <c r="K74" s="312"/>
    </row>
    <row r="75" spans="2:11" ht="17.25" customHeight="1">
      <c r="B75" s="310"/>
      <c r="C75" s="315" t="s">
        <v>678</v>
      </c>
      <c r="D75" s="315"/>
      <c r="E75" s="315"/>
      <c r="F75" s="316" t="s">
        <v>679</v>
      </c>
      <c r="G75" s="317"/>
      <c r="H75" s="315"/>
      <c r="I75" s="315"/>
      <c r="J75" s="315" t="s">
        <v>680</v>
      </c>
      <c r="K75" s="312"/>
    </row>
    <row r="76" spans="2:11" ht="5.25" customHeight="1">
      <c r="B76" s="310"/>
      <c r="C76" s="318"/>
      <c r="D76" s="318"/>
      <c r="E76" s="318"/>
      <c r="F76" s="318"/>
      <c r="G76" s="319"/>
      <c r="H76" s="318"/>
      <c r="I76" s="318"/>
      <c r="J76" s="318"/>
      <c r="K76" s="312"/>
    </row>
    <row r="77" spans="2:11" ht="15" customHeight="1">
      <c r="B77" s="310"/>
      <c r="C77" s="299" t="s">
        <v>55</v>
      </c>
      <c r="D77" s="318"/>
      <c r="E77" s="318"/>
      <c r="F77" s="320" t="s">
        <v>681</v>
      </c>
      <c r="G77" s="319"/>
      <c r="H77" s="299" t="s">
        <v>682</v>
      </c>
      <c r="I77" s="299" t="s">
        <v>683</v>
      </c>
      <c r="J77" s="299">
        <v>20</v>
      </c>
      <c r="K77" s="312"/>
    </row>
    <row r="78" spans="2:11" ht="15" customHeight="1">
      <c r="B78" s="310"/>
      <c r="C78" s="299" t="s">
        <v>684</v>
      </c>
      <c r="D78" s="299"/>
      <c r="E78" s="299"/>
      <c r="F78" s="320" t="s">
        <v>681</v>
      </c>
      <c r="G78" s="319"/>
      <c r="H78" s="299" t="s">
        <v>685</v>
      </c>
      <c r="I78" s="299" t="s">
        <v>683</v>
      </c>
      <c r="J78" s="299">
        <v>120</v>
      </c>
      <c r="K78" s="312"/>
    </row>
    <row r="79" spans="2:11" ht="15" customHeight="1">
      <c r="B79" s="321"/>
      <c r="C79" s="299" t="s">
        <v>686</v>
      </c>
      <c r="D79" s="299"/>
      <c r="E79" s="299"/>
      <c r="F79" s="320" t="s">
        <v>687</v>
      </c>
      <c r="G79" s="319"/>
      <c r="H79" s="299" t="s">
        <v>688</v>
      </c>
      <c r="I79" s="299" t="s">
        <v>683</v>
      </c>
      <c r="J79" s="299">
        <v>50</v>
      </c>
      <c r="K79" s="312"/>
    </row>
    <row r="80" spans="2:11" ht="15" customHeight="1">
      <c r="B80" s="321"/>
      <c r="C80" s="299" t="s">
        <v>689</v>
      </c>
      <c r="D80" s="299"/>
      <c r="E80" s="299"/>
      <c r="F80" s="320" t="s">
        <v>681</v>
      </c>
      <c r="G80" s="319"/>
      <c r="H80" s="299" t="s">
        <v>690</v>
      </c>
      <c r="I80" s="299" t="s">
        <v>691</v>
      </c>
      <c r="J80" s="299"/>
      <c r="K80" s="312"/>
    </row>
    <row r="81" spans="2:11" ht="15" customHeight="1">
      <c r="B81" s="321"/>
      <c r="C81" s="322" t="s">
        <v>692</v>
      </c>
      <c r="D81" s="322"/>
      <c r="E81" s="322"/>
      <c r="F81" s="323" t="s">
        <v>687</v>
      </c>
      <c r="G81" s="322"/>
      <c r="H81" s="322" t="s">
        <v>693</v>
      </c>
      <c r="I81" s="322" t="s">
        <v>683</v>
      </c>
      <c r="J81" s="322">
        <v>15</v>
      </c>
      <c r="K81" s="312"/>
    </row>
    <row r="82" spans="2:11" ht="15" customHeight="1">
      <c r="B82" s="321"/>
      <c r="C82" s="322" t="s">
        <v>694</v>
      </c>
      <c r="D82" s="322"/>
      <c r="E82" s="322"/>
      <c r="F82" s="323" t="s">
        <v>687</v>
      </c>
      <c r="G82" s="322"/>
      <c r="H82" s="322" t="s">
        <v>695</v>
      </c>
      <c r="I82" s="322" t="s">
        <v>683</v>
      </c>
      <c r="J82" s="322">
        <v>15</v>
      </c>
      <c r="K82" s="312"/>
    </row>
    <row r="83" spans="2:11" ht="15" customHeight="1">
      <c r="B83" s="321"/>
      <c r="C83" s="322" t="s">
        <v>696</v>
      </c>
      <c r="D83" s="322"/>
      <c r="E83" s="322"/>
      <c r="F83" s="323" t="s">
        <v>687</v>
      </c>
      <c r="G83" s="322"/>
      <c r="H83" s="322" t="s">
        <v>697</v>
      </c>
      <c r="I83" s="322" t="s">
        <v>683</v>
      </c>
      <c r="J83" s="322">
        <v>20</v>
      </c>
      <c r="K83" s="312"/>
    </row>
    <row r="84" spans="2:11" ht="15" customHeight="1">
      <c r="B84" s="321"/>
      <c r="C84" s="322" t="s">
        <v>698</v>
      </c>
      <c r="D84" s="322"/>
      <c r="E84" s="322"/>
      <c r="F84" s="323" t="s">
        <v>687</v>
      </c>
      <c r="G84" s="322"/>
      <c r="H84" s="322" t="s">
        <v>699</v>
      </c>
      <c r="I84" s="322" t="s">
        <v>683</v>
      </c>
      <c r="J84" s="322">
        <v>20</v>
      </c>
      <c r="K84" s="312"/>
    </row>
    <row r="85" spans="2:11" ht="15" customHeight="1">
      <c r="B85" s="321"/>
      <c r="C85" s="299" t="s">
        <v>700</v>
      </c>
      <c r="D85" s="299"/>
      <c r="E85" s="299"/>
      <c r="F85" s="320" t="s">
        <v>687</v>
      </c>
      <c r="G85" s="319"/>
      <c r="H85" s="299" t="s">
        <v>701</v>
      </c>
      <c r="I85" s="299" t="s">
        <v>683</v>
      </c>
      <c r="J85" s="299">
        <v>50</v>
      </c>
      <c r="K85" s="312"/>
    </row>
    <row r="86" spans="2:11" ht="15" customHeight="1">
      <c r="B86" s="321"/>
      <c r="C86" s="299" t="s">
        <v>702</v>
      </c>
      <c r="D86" s="299"/>
      <c r="E86" s="299"/>
      <c r="F86" s="320" t="s">
        <v>687</v>
      </c>
      <c r="G86" s="319"/>
      <c r="H86" s="299" t="s">
        <v>703</v>
      </c>
      <c r="I86" s="299" t="s">
        <v>683</v>
      </c>
      <c r="J86" s="299">
        <v>20</v>
      </c>
      <c r="K86" s="312"/>
    </row>
    <row r="87" spans="2:11" ht="15" customHeight="1">
      <c r="B87" s="321"/>
      <c r="C87" s="299" t="s">
        <v>704</v>
      </c>
      <c r="D87" s="299"/>
      <c r="E87" s="299"/>
      <c r="F87" s="320" t="s">
        <v>687</v>
      </c>
      <c r="G87" s="319"/>
      <c r="H87" s="299" t="s">
        <v>705</v>
      </c>
      <c r="I87" s="299" t="s">
        <v>683</v>
      </c>
      <c r="J87" s="299">
        <v>20</v>
      </c>
      <c r="K87" s="312"/>
    </row>
    <row r="88" spans="2:11" ht="15" customHeight="1">
      <c r="B88" s="321"/>
      <c r="C88" s="299" t="s">
        <v>706</v>
      </c>
      <c r="D88" s="299"/>
      <c r="E88" s="299"/>
      <c r="F88" s="320" t="s">
        <v>687</v>
      </c>
      <c r="G88" s="319"/>
      <c r="H88" s="299" t="s">
        <v>707</v>
      </c>
      <c r="I88" s="299" t="s">
        <v>683</v>
      </c>
      <c r="J88" s="299">
        <v>50</v>
      </c>
      <c r="K88" s="312"/>
    </row>
    <row r="89" spans="2:11" ht="15" customHeight="1">
      <c r="B89" s="321"/>
      <c r="C89" s="299" t="s">
        <v>708</v>
      </c>
      <c r="D89" s="299"/>
      <c r="E89" s="299"/>
      <c r="F89" s="320" t="s">
        <v>687</v>
      </c>
      <c r="G89" s="319"/>
      <c r="H89" s="299" t="s">
        <v>708</v>
      </c>
      <c r="I89" s="299" t="s">
        <v>683</v>
      </c>
      <c r="J89" s="299">
        <v>50</v>
      </c>
      <c r="K89" s="312"/>
    </row>
    <row r="90" spans="2:11" ht="15" customHeight="1">
      <c r="B90" s="321"/>
      <c r="C90" s="299" t="s">
        <v>108</v>
      </c>
      <c r="D90" s="299"/>
      <c r="E90" s="299"/>
      <c r="F90" s="320" t="s">
        <v>687</v>
      </c>
      <c r="G90" s="319"/>
      <c r="H90" s="299" t="s">
        <v>709</v>
      </c>
      <c r="I90" s="299" t="s">
        <v>683</v>
      </c>
      <c r="J90" s="299">
        <v>255</v>
      </c>
      <c r="K90" s="312"/>
    </row>
    <row r="91" spans="2:11" ht="15" customHeight="1">
      <c r="B91" s="321"/>
      <c r="C91" s="299" t="s">
        <v>710</v>
      </c>
      <c r="D91" s="299"/>
      <c r="E91" s="299"/>
      <c r="F91" s="320" t="s">
        <v>681</v>
      </c>
      <c r="G91" s="319"/>
      <c r="H91" s="299" t="s">
        <v>711</v>
      </c>
      <c r="I91" s="299" t="s">
        <v>712</v>
      </c>
      <c r="J91" s="299"/>
      <c r="K91" s="312"/>
    </row>
    <row r="92" spans="2:11" ht="15" customHeight="1">
      <c r="B92" s="321"/>
      <c r="C92" s="299" t="s">
        <v>713</v>
      </c>
      <c r="D92" s="299"/>
      <c r="E92" s="299"/>
      <c r="F92" s="320" t="s">
        <v>681</v>
      </c>
      <c r="G92" s="319"/>
      <c r="H92" s="299" t="s">
        <v>714</v>
      </c>
      <c r="I92" s="299" t="s">
        <v>715</v>
      </c>
      <c r="J92" s="299"/>
      <c r="K92" s="312"/>
    </row>
    <row r="93" spans="2:11" ht="15" customHeight="1">
      <c r="B93" s="321"/>
      <c r="C93" s="299" t="s">
        <v>716</v>
      </c>
      <c r="D93" s="299"/>
      <c r="E93" s="299"/>
      <c r="F93" s="320" t="s">
        <v>681</v>
      </c>
      <c r="G93" s="319"/>
      <c r="H93" s="299" t="s">
        <v>716</v>
      </c>
      <c r="I93" s="299" t="s">
        <v>715</v>
      </c>
      <c r="J93" s="299"/>
      <c r="K93" s="312"/>
    </row>
    <row r="94" spans="2:11" ht="15" customHeight="1">
      <c r="B94" s="321"/>
      <c r="C94" s="299" t="s">
        <v>40</v>
      </c>
      <c r="D94" s="299"/>
      <c r="E94" s="299"/>
      <c r="F94" s="320" t="s">
        <v>681</v>
      </c>
      <c r="G94" s="319"/>
      <c r="H94" s="299" t="s">
        <v>717</v>
      </c>
      <c r="I94" s="299" t="s">
        <v>715</v>
      </c>
      <c r="J94" s="299"/>
      <c r="K94" s="312"/>
    </row>
    <row r="95" spans="2:11" ht="15" customHeight="1">
      <c r="B95" s="321"/>
      <c r="C95" s="299" t="s">
        <v>50</v>
      </c>
      <c r="D95" s="299"/>
      <c r="E95" s="299"/>
      <c r="F95" s="320" t="s">
        <v>681</v>
      </c>
      <c r="G95" s="319"/>
      <c r="H95" s="299" t="s">
        <v>718</v>
      </c>
      <c r="I95" s="299" t="s">
        <v>715</v>
      </c>
      <c r="J95" s="299"/>
      <c r="K95" s="312"/>
    </row>
    <row r="96" spans="2:11" ht="15" customHeight="1">
      <c r="B96" s="324"/>
      <c r="C96" s="325"/>
      <c r="D96" s="325"/>
      <c r="E96" s="325"/>
      <c r="F96" s="325"/>
      <c r="G96" s="325"/>
      <c r="H96" s="325"/>
      <c r="I96" s="325"/>
      <c r="J96" s="325"/>
      <c r="K96" s="326"/>
    </row>
    <row r="97" spans="2:11" ht="18.75" customHeight="1">
      <c r="B97" s="327"/>
      <c r="C97" s="328"/>
      <c r="D97" s="328"/>
      <c r="E97" s="328"/>
      <c r="F97" s="328"/>
      <c r="G97" s="328"/>
      <c r="H97" s="328"/>
      <c r="I97" s="328"/>
      <c r="J97" s="328"/>
      <c r="K97" s="327"/>
    </row>
    <row r="98" spans="2:11" ht="18.75" customHeight="1">
      <c r="B98" s="306"/>
      <c r="C98" s="306"/>
      <c r="D98" s="306"/>
      <c r="E98" s="306"/>
      <c r="F98" s="306"/>
      <c r="G98" s="306"/>
      <c r="H98" s="306"/>
      <c r="I98" s="306"/>
      <c r="J98" s="306"/>
      <c r="K98" s="306"/>
    </row>
    <row r="99" spans="2:11" ht="7.5" customHeight="1">
      <c r="B99" s="307"/>
      <c r="C99" s="308"/>
      <c r="D99" s="308"/>
      <c r="E99" s="308"/>
      <c r="F99" s="308"/>
      <c r="G99" s="308"/>
      <c r="H99" s="308"/>
      <c r="I99" s="308"/>
      <c r="J99" s="308"/>
      <c r="K99" s="309"/>
    </row>
    <row r="100" spans="2:11" ht="45" customHeight="1">
      <c r="B100" s="310"/>
      <c r="C100" s="311" t="s">
        <v>719</v>
      </c>
      <c r="D100" s="311"/>
      <c r="E100" s="311"/>
      <c r="F100" s="311"/>
      <c r="G100" s="311"/>
      <c r="H100" s="311"/>
      <c r="I100" s="311"/>
      <c r="J100" s="311"/>
      <c r="K100" s="312"/>
    </row>
    <row r="101" spans="2:11" ht="17.25" customHeight="1">
      <c r="B101" s="310"/>
      <c r="C101" s="313" t="s">
        <v>675</v>
      </c>
      <c r="D101" s="313"/>
      <c r="E101" s="313"/>
      <c r="F101" s="313" t="s">
        <v>676</v>
      </c>
      <c r="G101" s="314"/>
      <c r="H101" s="313" t="s">
        <v>103</v>
      </c>
      <c r="I101" s="313" t="s">
        <v>59</v>
      </c>
      <c r="J101" s="313" t="s">
        <v>677</v>
      </c>
      <c r="K101" s="312"/>
    </row>
    <row r="102" spans="2:11" ht="17.25" customHeight="1">
      <c r="B102" s="310"/>
      <c r="C102" s="315" t="s">
        <v>678</v>
      </c>
      <c r="D102" s="315"/>
      <c r="E102" s="315"/>
      <c r="F102" s="316" t="s">
        <v>679</v>
      </c>
      <c r="G102" s="317"/>
      <c r="H102" s="315"/>
      <c r="I102" s="315"/>
      <c r="J102" s="315" t="s">
        <v>680</v>
      </c>
      <c r="K102" s="312"/>
    </row>
    <row r="103" spans="2:11" ht="5.25" customHeight="1">
      <c r="B103" s="310"/>
      <c r="C103" s="313"/>
      <c r="D103" s="313"/>
      <c r="E103" s="313"/>
      <c r="F103" s="313"/>
      <c r="G103" s="329"/>
      <c r="H103" s="313"/>
      <c r="I103" s="313"/>
      <c r="J103" s="313"/>
      <c r="K103" s="312"/>
    </row>
    <row r="104" spans="2:11" ht="15" customHeight="1">
      <c r="B104" s="310"/>
      <c r="C104" s="299" t="s">
        <v>55</v>
      </c>
      <c r="D104" s="318"/>
      <c r="E104" s="318"/>
      <c r="F104" s="320" t="s">
        <v>681</v>
      </c>
      <c r="G104" s="329"/>
      <c r="H104" s="299" t="s">
        <v>720</v>
      </c>
      <c r="I104" s="299" t="s">
        <v>683</v>
      </c>
      <c r="J104" s="299">
        <v>20</v>
      </c>
      <c r="K104" s="312"/>
    </row>
    <row r="105" spans="2:11" ht="15" customHeight="1">
      <c r="B105" s="310"/>
      <c r="C105" s="299" t="s">
        <v>684</v>
      </c>
      <c r="D105" s="299"/>
      <c r="E105" s="299"/>
      <c r="F105" s="320" t="s">
        <v>681</v>
      </c>
      <c r="G105" s="299"/>
      <c r="H105" s="299" t="s">
        <v>720</v>
      </c>
      <c r="I105" s="299" t="s">
        <v>683</v>
      </c>
      <c r="J105" s="299">
        <v>120</v>
      </c>
      <c r="K105" s="312"/>
    </row>
    <row r="106" spans="2:11" ht="15" customHeight="1">
      <c r="B106" s="321"/>
      <c r="C106" s="299" t="s">
        <v>686</v>
      </c>
      <c r="D106" s="299"/>
      <c r="E106" s="299"/>
      <c r="F106" s="320" t="s">
        <v>687</v>
      </c>
      <c r="G106" s="299"/>
      <c r="H106" s="299" t="s">
        <v>720</v>
      </c>
      <c r="I106" s="299" t="s">
        <v>683</v>
      </c>
      <c r="J106" s="299">
        <v>50</v>
      </c>
      <c r="K106" s="312"/>
    </row>
    <row r="107" spans="2:11" ht="15" customHeight="1">
      <c r="B107" s="321"/>
      <c r="C107" s="299" t="s">
        <v>689</v>
      </c>
      <c r="D107" s="299"/>
      <c r="E107" s="299"/>
      <c r="F107" s="320" t="s">
        <v>681</v>
      </c>
      <c r="G107" s="299"/>
      <c r="H107" s="299" t="s">
        <v>720</v>
      </c>
      <c r="I107" s="299" t="s">
        <v>691</v>
      </c>
      <c r="J107" s="299"/>
      <c r="K107" s="312"/>
    </row>
    <row r="108" spans="2:11" ht="15" customHeight="1">
      <c r="B108" s="321"/>
      <c r="C108" s="299" t="s">
        <v>700</v>
      </c>
      <c r="D108" s="299"/>
      <c r="E108" s="299"/>
      <c r="F108" s="320" t="s">
        <v>687</v>
      </c>
      <c r="G108" s="299"/>
      <c r="H108" s="299" t="s">
        <v>720</v>
      </c>
      <c r="I108" s="299" t="s">
        <v>683</v>
      </c>
      <c r="J108" s="299">
        <v>50</v>
      </c>
      <c r="K108" s="312"/>
    </row>
    <row r="109" spans="2:11" ht="15" customHeight="1">
      <c r="B109" s="321"/>
      <c r="C109" s="299" t="s">
        <v>708</v>
      </c>
      <c r="D109" s="299"/>
      <c r="E109" s="299"/>
      <c r="F109" s="320" t="s">
        <v>687</v>
      </c>
      <c r="G109" s="299"/>
      <c r="H109" s="299" t="s">
        <v>720</v>
      </c>
      <c r="I109" s="299" t="s">
        <v>683</v>
      </c>
      <c r="J109" s="299">
        <v>50</v>
      </c>
      <c r="K109" s="312"/>
    </row>
    <row r="110" spans="2:11" ht="15" customHeight="1">
      <c r="B110" s="321"/>
      <c r="C110" s="299" t="s">
        <v>706</v>
      </c>
      <c r="D110" s="299"/>
      <c r="E110" s="299"/>
      <c r="F110" s="320" t="s">
        <v>687</v>
      </c>
      <c r="G110" s="299"/>
      <c r="H110" s="299" t="s">
        <v>720</v>
      </c>
      <c r="I110" s="299" t="s">
        <v>683</v>
      </c>
      <c r="J110" s="299">
        <v>50</v>
      </c>
      <c r="K110" s="312"/>
    </row>
    <row r="111" spans="2:11" ht="15" customHeight="1">
      <c r="B111" s="321"/>
      <c r="C111" s="299" t="s">
        <v>55</v>
      </c>
      <c r="D111" s="299"/>
      <c r="E111" s="299"/>
      <c r="F111" s="320" t="s">
        <v>681</v>
      </c>
      <c r="G111" s="299"/>
      <c r="H111" s="299" t="s">
        <v>721</v>
      </c>
      <c r="I111" s="299" t="s">
        <v>683</v>
      </c>
      <c r="J111" s="299">
        <v>20</v>
      </c>
      <c r="K111" s="312"/>
    </row>
    <row r="112" spans="2:11" ht="15" customHeight="1">
      <c r="B112" s="321"/>
      <c r="C112" s="299" t="s">
        <v>722</v>
      </c>
      <c r="D112" s="299"/>
      <c r="E112" s="299"/>
      <c r="F112" s="320" t="s">
        <v>681</v>
      </c>
      <c r="G112" s="299"/>
      <c r="H112" s="299" t="s">
        <v>723</v>
      </c>
      <c r="I112" s="299" t="s">
        <v>683</v>
      </c>
      <c r="J112" s="299">
        <v>120</v>
      </c>
      <c r="K112" s="312"/>
    </row>
    <row r="113" spans="2:11" ht="15" customHeight="1">
      <c r="B113" s="321"/>
      <c r="C113" s="299" t="s">
        <v>40</v>
      </c>
      <c r="D113" s="299"/>
      <c r="E113" s="299"/>
      <c r="F113" s="320" t="s">
        <v>681</v>
      </c>
      <c r="G113" s="299"/>
      <c r="H113" s="299" t="s">
        <v>724</v>
      </c>
      <c r="I113" s="299" t="s">
        <v>715</v>
      </c>
      <c r="J113" s="299"/>
      <c r="K113" s="312"/>
    </row>
    <row r="114" spans="2:11" ht="15" customHeight="1">
      <c r="B114" s="321"/>
      <c r="C114" s="299" t="s">
        <v>50</v>
      </c>
      <c r="D114" s="299"/>
      <c r="E114" s="299"/>
      <c r="F114" s="320" t="s">
        <v>681</v>
      </c>
      <c r="G114" s="299"/>
      <c r="H114" s="299" t="s">
        <v>725</v>
      </c>
      <c r="I114" s="299" t="s">
        <v>715</v>
      </c>
      <c r="J114" s="299"/>
      <c r="K114" s="312"/>
    </row>
    <row r="115" spans="2:11" ht="15" customHeight="1">
      <c r="B115" s="321"/>
      <c r="C115" s="299" t="s">
        <v>59</v>
      </c>
      <c r="D115" s="299"/>
      <c r="E115" s="299"/>
      <c r="F115" s="320" t="s">
        <v>681</v>
      </c>
      <c r="G115" s="299"/>
      <c r="H115" s="299" t="s">
        <v>726</v>
      </c>
      <c r="I115" s="299" t="s">
        <v>727</v>
      </c>
      <c r="J115" s="299"/>
      <c r="K115" s="312"/>
    </row>
    <row r="116" spans="2:11" ht="15" customHeight="1">
      <c r="B116" s="324"/>
      <c r="C116" s="330"/>
      <c r="D116" s="330"/>
      <c r="E116" s="330"/>
      <c r="F116" s="330"/>
      <c r="G116" s="330"/>
      <c r="H116" s="330"/>
      <c r="I116" s="330"/>
      <c r="J116" s="330"/>
      <c r="K116" s="326"/>
    </row>
    <row r="117" spans="2:11" ht="18.75" customHeight="1">
      <c r="B117" s="331"/>
      <c r="C117" s="296"/>
      <c r="D117" s="296"/>
      <c r="E117" s="296"/>
      <c r="F117" s="332"/>
      <c r="G117" s="296"/>
      <c r="H117" s="296"/>
      <c r="I117" s="296"/>
      <c r="J117" s="296"/>
      <c r="K117" s="331"/>
    </row>
    <row r="118" spans="2:11" ht="18.75" customHeight="1">
      <c r="B118" s="306"/>
      <c r="C118" s="306"/>
      <c r="D118" s="306"/>
      <c r="E118" s="306"/>
      <c r="F118" s="306"/>
      <c r="G118" s="306"/>
      <c r="H118" s="306"/>
      <c r="I118" s="306"/>
      <c r="J118" s="306"/>
      <c r="K118" s="306"/>
    </row>
    <row r="119" spans="2:11" ht="7.5" customHeight="1">
      <c r="B119" s="333"/>
      <c r="C119" s="334"/>
      <c r="D119" s="334"/>
      <c r="E119" s="334"/>
      <c r="F119" s="334"/>
      <c r="G119" s="334"/>
      <c r="H119" s="334"/>
      <c r="I119" s="334"/>
      <c r="J119" s="334"/>
      <c r="K119" s="335"/>
    </row>
    <row r="120" spans="2:11" ht="45" customHeight="1">
      <c r="B120" s="336"/>
      <c r="C120" s="287" t="s">
        <v>728</v>
      </c>
      <c r="D120" s="287"/>
      <c r="E120" s="287"/>
      <c r="F120" s="287"/>
      <c r="G120" s="287"/>
      <c r="H120" s="287"/>
      <c r="I120" s="287"/>
      <c r="J120" s="287"/>
      <c r="K120" s="337"/>
    </row>
    <row r="121" spans="2:11" ht="17.25" customHeight="1">
      <c r="B121" s="338"/>
      <c r="C121" s="313" t="s">
        <v>675</v>
      </c>
      <c r="D121" s="313"/>
      <c r="E121" s="313"/>
      <c r="F121" s="313" t="s">
        <v>676</v>
      </c>
      <c r="G121" s="314"/>
      <c r="H121" s="313" t="s">
        <v>103</v>
      </c>
      <c r="I121" s="313" t="s">
        <v>59</v>
      </c>
      <c r="J121" s="313" t="s">
        <v>677</v>
      </c>
      <c r="K121" s="339"/>
    </row>
    <row r="122" spans="2:11" ht="17.25" customHeight="1">
      <c r="B122" s="338"/>
      <c r="C122" s="315" t="s">
        <v>678</v>
      </c>
      <c r="D122" s="315"/>
      <c r="E122" s="315"/>
      <c r="F122" s="316" t="s">
        <v>679</v>
      </c>
      <c r="G122" s="317"/>
      <c r="H122" s="315"/>
      <c r="I122" s="315"/>
      <c r="J122" s="315" t="s">
        <v>680</v>
      </c>
      <c r="K122" s="339"/>
    </row>
    <row r="123" spans="2:11" ht="5.25" customHeight="1">
      <c r="B123" s="340"/>
      <c r="C123" s="318"/>
      <c r="D123" s="318"/>
      <c r="E123" s="318"/>
      <c r="F123" s="318"/>
      <c r="G123" s="299"/>
      <c r="H123" s="318"/>
      <c r="I123" s="318"/>
      <c r="J123" s="318"/>
      <c r="K123" s="341"/>
    </row>
    <row r="124" spans="2:11" ht="15" customHeight="1">
      <c r="B124" s="340"/>
      <c r="C124" s="299" t="s">
        <v>684</v>
      </c>
      <c r="D124" s="318"/>
      <c r="E124" s="318"/>
      <c r="F124" s="320" t="s">
        <v>681</v>
      </c>
      <c r="G124" s="299"/>
      <c r="H124" s="299" t="s">
        <v>720</v>
      </c>
      <c r="I124" s="299" t="s">
        <v>683</v>
      </c>
      <c r="J124" s="299">
        <v>120</v>
      </c>
      <c r="K124" s="342"/>
    </row>
    <row r="125" spans="2:11" ht="15" customHeight="1">
      <c r="B125" s="340"/>
      <c r="C125" s="299" t="s">
        <v>729</v>
      </c>
      <c r="D125" s="299"/>
      <c r="E125" s="299"/>
      <c r="F125" s="320" t="s">
        <v>681</v>
      </c>
      <c r="G125" s="299"/>
      <c r="H125" s="299" t="s">
        <v>730</v>
      </c>
      <c r="I125" s="299" t="s">
        <v>683</v>
      </c>
      <c r="J125" s="299" t="s">
        <v>731</v>
      </c>
      <c r="K125" s="342"/>
    </row>
    <row r="126" spans="2:11" ht="15" customHeight="1">
      <c r="B126" s="340"/>
      <c r="C126" s="299" t="s">
        <v>630</v>
      </c>
      <c r="D126" s="299"/>
      <c r="E126" s="299"/>
      <c r="F126" s="320" t="s">
        <v>681</v>
      </c>
      <c r="G126" s="299"/>
      <c r="H126" s="299" t="s">
        <v>732</v>
      </c>
      <c r="I126" s="299" t="s">
        <v>683</v>
      </c>
      <c r="J126" s="299" t="s">
        <v>731</v>
      </c>
      <c r="K126" s="342"/>
    </row>
    <row r="127" spans="2:11" ht="15" customHeight="1">
      <c r="B127" s="340"/>
      <c r="C127" s="299" t="s">
        <v>692</v>
      </c>
      <c r="D127" s="299"/>
      <c r="E127" s="299"/>
      <c r="F127" s="320" t="s">
        <v>687</v>
      </c>
      <c r="G127" s="299"/>
      <c r="H127" s="299" t="s">
        <v>693</v>
      </c>
      <c r="I127" s="299" t="s">
        <v>683</v>
      </c>
      <c r="J127" s="299">
        <v>15</v>
      </c>
      <c r="K127" s="342"/>
    </row>
    <row r="128" spans="2:11" ht="15" customHeight="1">
      <c r="B128" s="340"/>
      <c r="C128" s="322" t="s">
        <v>694</v>
      </c>
      <c r="D128" s="322"/>
      <c r="E128" s="322"/>
      <c r="F128" s="323" t="s">
        <v>687</v>
      </c>
      <c r="G128" s="322"/>
      <c r="H128" s="322" t="s">
        <v>695</v>
      </c>
      <c r="I128" s="322" t="s">
        <v>683</v>
      </c>
      <c r="J128" s="322">
        <v>15</v>
      </c>
      <c r="K128" s="342"/>
    </row>
    <row r="129" spans="2:11" ht="15" customHeight="1">
      <c r="B129" s="340"/>
      <c r="C129" s="322" t="s">
        <v>696</v>
      </c>
      <c r="D129" s="322"/>
      <c r="E129" s="322"/>
      <c r="F129" s="323" t="s">
        <v>687</v>
      </c>
      <c r="G129" s="322"/>
      <c r="H129" s="322" t="s">
        <v>697</v>
      </c>
      <c r="I129" s="322" t="s">
        <v>683</v>
      </c>
      <c r="J129" s="322">
        <v>20</v>
      </c>
      <c r="K129" s="342"/>
    </row>
    <row r="130" spans="2:11" ht="15" customHeight="1">
      <c r="B130" s="340"/>
      <c r="C130" s="322" t="s">
        <v>698</v>
      </c>
      <c r="D130" s="322"/>
      <c r="E130" s="322"/>
      <c r="F130" s="323" t="s">
        <v>687</v>
      </c>
      <c r="G130" s="322"/>
      <c r="H130" s="322" t="s">
        <v>699</v>
      </c>
      <c r="I130" s="322" t="s">
        <v>683</v>
      </c>
      <c r="J130" s="322">
        <v>20</v>
      </c>
      <c r="K130" s="342"/>
    </row>
    <row r="131" spans="2:11" ht="15" customHeight="1">
      <c r="B131" s="340"/>
      <c r="C131" s="299" t="s">
        <v>686</v>
      </c>
      <c r="D131" s="299"/>
      <c r="E131" s="299"/>
      <c r="F131" s="320" t="s">
        <v>687</v>
      </c>
      <c r="G131" s="299"/>
      <c r="H131" s="299" t="s">
        <v>720</v>
      </c>
      <c r="I131" s="299" t="s">
        <v>683</v>
      </c>
      <c r="J131" s="299">
        <v>50</v>
      </c>
      <c r="K131" s="342"/>
    </row>
    <row r="132" spans="2:11" ht="15" customHeight="1">
      <c r="B132" s="340"/>
      <c r="C132" s="299" t="s">
        <v>700</v>
      </c>
      <c r="D132" s="299"/>
      <c r="E132" s="299"/>
      <c r="F132" s="320" t="s">
        <v>687</v>
      </c>
      <c r="G132" s="299"/>
      <c r="H132" s="299" t="s">
        <v>720</v>
      </c>
      <c r="I132" s="299" t="s">
        <v>683</v>
      </c>
      <c r="J132" s="299">
        <v>50</v>
      </c>
      <c r="K132" s="342"/>
    </row>
    <row r="133" spans="2:11" ht="15" customHeight="1">
      <c r="B133" s="340"/>
      <c r="C133" s="299" t="s">
        <v>706</v>
      </c>
      <c r="D133" s="299"/>
      <c r="E133" s="299"/>
      <c r="F133" s="320" t="s">
        <v>687</v>
      </c>
      <c r="G133" s="299"/>
      <c r="H133" s="299" t="s">
        <v>720</v>
      </c>
      <c r="I133" s="299" t="s">
        <v>683</v>
      </c>
      <c r="J133" s="299">
        <v>50</v>
      </c>
      <c r="K133" s="342"/>
    </row>
    <row r="134" spans="2:11" ht="15" customHeight="1">
      <c r="B134" s="340"/>
      <c r="C134" s="299" t="s">
        <v>708</v>
      </c>
      <c r="D134" s="299"/>
      <c r="E134" s="299"/>
      <c r="F134" s="320" t="s">
        <v>687</v>
      </c>
      <c r="G134" s="299"/>
      <c r="H134" s="299" t="s">
        <v>720</v>
      </c>
      <c r="I134" s="299" t="s">
        <v>683</v>
      </c>
      <c r="J134" s="299">
        <v>50</v>
      </c>
      <c r="K134" s="342"/>
    </row>
    <row r="135" spans="2:11" ht="15" customHeight="1">
      <c r="B135" s="340"/>
      <c r="C135" s="299" t="s">
        <v>108</v>
      </c>
      <c r="D135" s="299"/>
      <c r="E135" s="299"/>
      <c r="F135" s="320" t="s">
        <v>687</v>
      </c>
      <c r="G135" s="299"/>
      <c r="H135" s="299" t="s">
        <v>733</v>
      </c>
      <c r="I135" s="299" t="s">
        <v>683</v>
      </c>
      <c r="J135" s="299">
        <v>255</v>
      </c>
      <c r="K135" s="342"/>
    </row>
    <row r="136" spans="2:11" ht="15" customHeight="1">
      <c r="B136" s="340"/>
      <c r="C136" s="299" t="s">
        <v>710</v>
      </c>
      <c r="D136" s="299"/>
      <c r="E136" s="299"/>
      <c r="F136" s="320" t="s">
        <v>681</v>
      </c>
      <c r="G136" s="299"/>
      <c r="H136" s="299" t="s">
        <v>734</v>
      </c>
      <c r="I136" s="299" t="s">
        <v>712</v>
      </c>
      <c r="J136" s="299"/>
      <c r="K136" s="342"/>
    </row>
    <row r="137" spans="2:11" ht="15" customHeight="1">
      <c r="B137" s="340"/>
      <c r="C137" s="299" t="s">
        <v>713</v>
      </c>
      <c r="D137" s="299"/>
      <c r="E137" s="299"/>
      <c r="F137" s="320" t="s">
        <v>681</v>
      </c>
      <c r="G137" s="299"/>
      <c r="H137" s="299" t="s">
        <v>735</v>
      </c>
      <c r="I137" s="299" t="s">
        <v>715</v>
      </c>
      <c r="J137" s="299"/>
      <c r="K137" s="342"/>
    </row>
    <row r="138" spans="2:11" ht="15" customHeight="1">
      <c r="B138" s="340"/>
      <c r="C138" s="299" t="s">
        <v>716</v>
      </c>
      <c r="D138" s="299"/>
      <c r="E138" s="299"/>
      <c r="F138" s="320" t="s">
        <v>681</v>
      </c>
      <c r="G138" s="299"/>
      <c r="H138" s="299" t="s">
        <v>716</v>
      </c>
      <c r="I138" s="299" t="s">
        <v>715</v>
      </c>
      <c r="J138" s="299"/>
      <c r="K138" s="342"/>
    </row>
    <row r="139" spans="2:11" ht="15" customHeight="1">
      <c r="B139" s="340"/>
      <c r="C139" s="299" t="s">
        <v>40</v>
      </c>
      <c r="D139" s="299"/>
      <c r="E139" s="299"/>
      <c r="F139" s="320" t="s">
        <v>681</v>
      </c>
      <c r="G139" s="299"/>
      <c r="H139" s="299" t="s">
        <v>736</v>
      </c>
      <c r="I139" s="299" t="s">
        <v>715</v>
      </c>
      <c r="J139" s="299"/>
      <c r="K139" s="342"/>
    </row>
    <row r="140" spans="2:11" ht="15" customHeight="1">
      <c r="B140" s="340"/>
      <c r="C140" s="299" t="s">
        <v>737</v>
      </c>
      <c r="D140" s="299"/>
      <c r="E140" s="299"/>
      <c r="F140" s="320" t="s">
        <v>681</v>
      </c>
      <c r="G140" s="299"/>
      <c r="H140" s="299" t="s">
        <v>738</v>
      </c>
      <c r="I140" s="299" t="s">
        <v>715</v>
      </c>
      <c r="J140" s="299"/>
      <c r="K140" s="342"/>
    </row>
    <row r="141" spans="2:11" ht="15" customHeight="1">
      <c r="B141" s="343"/>
      <c r="C141" s="344"/>
      <c r="D141" s="344"/>
      <c r="E141" s="344"/>
      <c r="F141" s="344"/>
      <c r="G141" s="344"/>
      <c r="H141" s="344"/>
      <c r="I141" s="344"/>
      <c r="J141" s="344"/>
      <c r="K141" s="345"/>
    </row>
    <row r="142" spans="2:11" ht="18.75" customHeight="1">
      <c r="B142" s="296"/>
      <c r="C142" s="296"/>
      <c r="D142" s="296"/>
      <c r="E142" s="296"/>
      <c r="F142" s="332"/>
      <c r="G142" s="296"/>
      <c r="H142" s="296"/>
      <c r="I142" s="296"/>
      <c r="J142" s="296"/>
      <c r="K142" s="296"/>
    </row>
    <row r="143" spans="2:11" ht="18.75" customHeight="1">
      <c r="B143" s="306"/>
      <c r="C143" s="306"/>
      <c r="D143" s="306"/>
      <c r="E143" s="306"/>
      <c r="F143" s="306"/>
      <c r="G143" s="306"/>
      <c r="H143" s="306"/>
      <c r="I143" s="306"/>
      <c r="J143" s="306"/>
      <c r="K143" s="306"/>
    </row>
    <row r="144" spans="2:11" ht="7.5" customHeight="1">
      <c r="B144" s="307"/>
      <c r="C144" s="308"/>
      <c r="D144" s="308"/>
      <c r="E144" s="308"/>
      <c r="F144" s="308"/>
      <c r="G144" s="308"/>
      <c r="H144" s="308"/>
      <c r="I144" s="308"/>
      <c r="J144" s="308"/>
      <c r="K144" s="309"/>
    </row>
    <row r="145" spans="2:11" ht="45" customHeight="1">
      <c r="B145" s="310"/>
      <c r="C145" s="311" t="s">
        <v>739</v>
      </c>
      <c r="D145" s="311"/>
      <c r="E145" s="311"/>
      <c r="F145" s="311"/>
      <c r="G145" s="311"/>
      <c r="H145" s="311"/>
      <c r="I145" s="311"/>
      <c r="J145" s="311"/>
      <c r="K145" s="312"/>
    </row>
    <row r="146" spans="2:11" ht="17.25" customHeight="1">
      <c r="B146" s="310"/>
      <c r="C146" s="313" t="s">
        <v>675</v>
      </c>
      <c r="D146" s="313"/>
      <c r="E146" s="313"/>
      <c r="F146" s="313" t="s">
        <v>676</v>
      </c>
      <c r="G146" s="314"/>
      <c r="H146" s="313" t="s">
        <v>103</v>
      </c>
      <c r="I146" s="313" t="s">
        <v>59</v>
      </c>
      <c r="J146" s="313" t="s">
        <v>677</v>
      </c>
      <c r="K146" s="312"/>
    </row>
    <row r="147" spans="2:11" ht="17.25" customHeight="1">
      <c r="B147" s="310"/>
      <c r="C147" s="315" t="s">
        <v>678</v>
      </c>
      <c r="D147" s="315"/>
      <c r="E147" s="315"/>
      <c r="F147" s="316" t="s">
        <v>679</v>
      </c>
      <c r="G147" s="317"/>
      <c r="H147" s="315"/>
      <c r="I147" s="315"/>
      <c r="J147" s="315" t="s">
        <v>680</v>
      </c>
      <c r="K147" s="312"/>
    </row>
    <row r="148" spans="2:11" ht="5.25" customHeight="1">
      <c r="B148" s="321"/>
      <c r="C148" s="318"/>
      <c r="D148" s="318"/>
      <c r="E148" s="318"/>
      <c r="F148" s="318"/>
      <c r="G148" s="319"/>
      <c r="H148" s="318"/>
      <c r="I148" s="318"/>
      <c r="J148" s="318"/>
      <c r="K148" s="342"/>
    </row>
    <row r="149" spans="2:11" ht="15" customHeight="1">
      <c r="B149" s="321"/>
      <c r="C149" s="346" t="s">
        <v>684</v>
      </c>
      <c r="D149" s="299"/>
      <c r="E149" s="299"/>
      <c r="F149" s="347" t="s">
        <v>681</v>
      </c>
      <c r="G149" s="299"/>
      <c r="H149" s="346" t="s">
        <v>720</v>
      </c>
      <c r="I149" s="346" t="s">
        <v>683</v>
      </c>
      <c r="J149" s="346">
        <v>120</v>
      </c>
      <c r="K149" s="342"/>
    </row>
    <row r="150" spans="2:11" ht="15" customHeight="1">
      <c r="B150" s="321"/>
      <c r="C150" s="346" t="s">
        <v>729</v>
      </c>
      <c r="D150" s="299"/>
      <c r="E150" s="299"/>
      <c r="F150" s="347" t="s">
        <v>681</v>
      </c>
      <c r="G150" s="299"/>
      <c r="H150" s="346" t="s">
        <v>740</v>
      </c>
      <c r="I150" s="346" t="s">
        <v>683</v>
      </c>
      <c r="J150" s="346" t="s">
        <v>731</v>
      </c>
      <c r="K150" s="342"/>
    </row>
    <row r="151" spans="2:11" ht="15" customHeight="1">
      <c r="B151" s="321"/>
      <c r="C151" s="346" t="s">
        <v>630</v>
      </c>
      <c r="D151" s="299"/>
      <c r="E151" s="299"/>
      <c r="F151" s="347" t="s">
        <v>681</v>
      </c>
      <c r="G151" s="299"/>
      <c r="H151" s="346" t="s">
        <v>741</v>
      </c>
      <c r="I151" s="346" t="s">
        <v>683</v>
      </c>
      <c r="J151" s="346" t="s">
        <v>731</v>
      </c>
      <c r="K151" s="342"/>
    </row>
    <row r="152" spans="2:11" ht="15" customHeight="1">
      <c r="B152" s="321"/>
      <c r="C152" s="346" t="s">
        <v>686</v>
      </c>
      <c r="D152" s="299"/>
      <c r="E152" s="299"/>
      <c r="F152" s="347" t="s">
        <v>687</v>
      </c>
      <c r="G152" s="299"/>
      <c r="H152" s="346" t="s">
        <v>720</v>
      </c>
      <c r="I152" s="346" t="s">
        <v>683</v>
      </c>
      <c r="J152" s="346">
        <v>50</v>
      </c>
      <c r="K152" s="342"/>
    </row>
    <row r="153" spans="2:11" ht="15" customHeight="1">
      <c r="B153" s="321"/>
      <c r="C153" s="346" t="s">
        <v>689</v>
      </c>
      <c r="D153" s="299"/>
      <c r="E153" s="299"/>
      <c r="F153" s="347" t="s">
        <v>681</v>
      </c>
      <c r="G153" s="299"/>
      <c r="H153" s="346" t="s">
        <v>720</v>
      </c>
      <c r="I153" s="346" t="s">
        <v>691</v>
      </c>
      <c r="J153" s="346"/>
      <c r="K153" s="342"/>
    </row>
    <row r="154" spans="2:11" ht="15" customHeight="1">
      <c r="B154" s="321"/>
      <c r="C154" s="346" t="s">
        <v>700</v>
      </c>
      <c r="D154" s="299"/>
      <c r="E154" s="299"/>
      <c r="F154" s="347" t="s">
        <v>687</v>
      </c>
      <c r="G154" s="299"/>
      <c r="H154" s="346" t="s">
        <v>720</v>
      </c>
      <c r="I154" s="346" t="s">
        <v>683</v>
      </c>
      <c r="J154" s="346">
        <v>50</v>
      </c>
      <c r="K154" s="342"/>
    </row>
    <row r="155" spans="2:11" ht="15" customHeight="1">
      <c r="B155" s="321"/>
      <c r="C155" s="346" t="s">
        <v>708</v>
      </c>
      <c r="D155" s="299"/>
      <c r="E155" s="299"/>
      <c r="F155" s="347" t="s">
        <v>687</v>
      </c>
      <c r="G155" s="299"/>
      <c r="H155" s="346" t="s">
        <v>720</v>
      </c>
      <c r="I155" s="346" t="s">
        <v>683</v>
      </c>
      <c r="J155" s="346">
        <v>50</v>
      </c>
      <c r="K155" s="342"/>
    </row>
    <row r="156" spans="2:11" ht="15" customHeight="1">
      <c r="B156" s="321"/>
      <c r="C156" s="346" t="s">
        <v>706</v>
      </c>
      <c r="D156" s="299"/>
      <c r="E156" s="299"/>
      <c r="F156" s="347" t="s">
        <v>687</v>
      </c>
      <c r="G156" s="299"/>
      <c r="H156" s="346" t="s">
        <v>720</v>
      </c>
      <c r="I156" s="346" t="s">
        <v>683</v>
      </c>
      <c r="J156" s="346">
        <v>50</v>
      </c>
      <c r="K156" s="342"/>
    </row>
    <row r="157" spans="2:11" ht="15" customHeight="1">
      <c r="B157" s="321"/>
      <c r="C157" s="346" t="s">
        <v>94</v>
      </c>
      <c r="D157" s="299"/>
      <c r="E157" s="299"/>
      <c r="F157" s="347" t="s">
        <v>681</v>
      </c>
      <c r="G157" s="299"/>
      <c r="H157" s="346" t="s">
        <v>742</v>
      </c>
      <c r="I157" s="346" t="s">
        <v>683</v>
      </c>
      <c r="J157" s="346" t="s">
        <v>743</v>
      </c>
      <c r="K157" s="342"/>
    </row>
    <row r="158" spans="2:11" ht="15" customHeight="1">
      <c r="B158" s="321"/>
      <c r="C158" s="346" t="s">
        <v>744</v>
      </c>
      <c r="D158" s="299"/>
      <c r="E158" s="299"/>
      <c r="F158" s="347" t="s">
        <v>681</v>
      </c>
      <c r="G158" s="299"/>
      <c r="H158" s="346" t="s">
        <v>745</v>
      </c>
      <c r="I158" s="346" t="s">
        <v>715</v>
      </c>
      <c r="J158" s="346"/>
      <c r="K158" s="342"/>
    </row>
    <row r="159" spans="2:11" ht="15" customHeight="1">
      <c r="B159" s="348"/>
      <c r="C159" s="330"/>
      <c r="D159" s="330"/>
      <c r="E159" s="330"/>
      <c r="F159" s="330"/>
      <c r="G159" s="330"/>
      <c r="H159" s="330"/>
      <c r="I159" s="330"/>
      <c r="J159" s="330"/>
      <c r="K159" s="349"/>
    </row>
    <row r="160" spans="2:11" ht="18.75" customHeight="1">
      <c r="B160" s="296"/>
      <c r="C160" s="299"/>
      <c r="D160" s="299"/>
      <c r="E160" s="299"/>
      <c r="F160" s="320"/>
      <c r="G160" s="299"/>
      <c r="H160" s="299"/>
      <c r="I160" s="299"/>
      <c r="J160" s="299"/>
      <c r="K160" s="296"/>
    </row>
    <row r="161" spans="2:11" ht="18.75" customHeight="1">
      <c r="B161" s="306"/>
      <c r="C161" s="306"/>
      <c r="D161" s="306"/>
      <c r="E161" s="306"/>
      <c r="F161" s="306"/>
      <c r="G161" s="306"/>
      <c r="H161" s="306"/>
      <c r="I161" s="306"/>
      <c r="J161" s="306"/>
      <c r="K161" s="306"/>
    </row>
    <row r="162" spans="2:11" ht="7.5" customHeight="1">
      <c r="B162" s="283"/>
      <c r="C162" s="284"/>
      <c r="D162" s="284"/>
      <c r="E162" s="284"/>
      <c r="F162" s="284"/>
      <c r="G162" s="284"/>
      <c r="H162" s="284"/>
      <c r="I162" s="284"/>
      <c r="J162" s="284"/>
      <c r="K162" s="285"/>
    </row>
    <row r="163" spans="2:11" ht="45" customHeight="1">
      <c r="B163" s="286"/>
      <c r="C163" s="287" t="s">
        <v>746</v>
      </c>
      <c r="D163" s="287"/>
      <c r="E163" s="287"/>
      <c r="F163" s="287"/>
      <c r="G163" s="287"/>
      <c r="H163" s="287"/>
      <c r="I163" s="287"/>
      <c r="J163" s="287"/>
      <c r="K163" s="288"/>
    </row>
    <row r="164" spans="2:11" ht="17.25" customHeight="1">
      <c r="B164" s="286"/>
      <c r="C164" s="313" t="s">
        <v>675</v>
      </c>
      <c r="D164" s="313"/>
      <c r="E164" s="313"/>
      <c r="F164" s="313" t="s">
        <v>676</v>
      </c>
      <c r="G164" s="350"/>
      <c r="H164" s="351" t="s">
        <v>103</v>
      </c>
      <c r="I164" s="351" t="s">
        <v>59</v>
      </c>
      <c r="J164" s="313" t="s">
        <v>677</v>
      </c>
      <c r="K164" s="288"/>
    </row>
    <row r="165" spans="2:11" ht="17.25" customHeight="1">
      <c r="B165" s="290"/>
      <c r="C165" s="315" t="s">
        <v>678</v>
      </c>
      <c r="D165" s="315"/>
      <c r="E165" s="315"/>
      <c r="F165" s="316" t="s">
        <v>679</v>
      </c>
      <c r="G165" s="352"/>
      <c r="H165" s="353"/>
      <c r="I165" s="353"/>
      <c r="J165" s="315" t="s">
        <v>680</v>
      </c>
      <c r="K165" s="292"/>
    </row>
    <row r="166" spans="2:11" ht="5.25" customHeight="1">
      <c r="B166" s="321"/>
      <c r="C166" s="318"/>
      <c r="D166" s="318"/>
      <c r="E166" s="318"/>
      <c r="F166" s="318"/>
      <c r="G166" s="319"/>
      <c r="H166" s="318"/>
      <c r="I166" s="318"/>
      <c r="J166" s="318"/>
      <c r="K166" s="342"/>
    </row>
    <row r="167" spans="2:11" ht="15" customHeight="1">
      <c r="B167" s="321"/>
      <c r="C167" s="299" t="s">
        <v>684</v>
      </c>
      <c r="D167" s="299"/>
      <c r="E167" s="299"/>
      <c r="F167" s="320" t="s">
        <v>681</v>
      </c>
      <c r="G167" s="299"/>
      <c r="H167" s="299" t="s">
        <v>720</v>
      </c>
      <c r="I167" s="299" t="s">
        <v>683</v>
      </c>
      <c r="J167" s="299">
        <v>120</v>
      </c>
      <c r="K167" s="342"/>
    </row>
    <row r="168" spans="2:11" ht="15" customHeight="1">
      <c r="B168" s="321"/>
      <c r="C168" s="299" t="s">
        <v>729</v>
      </c>
      <c r="D168" s="299"/>
      <c r="E168" s="299"/>
      <c r="F168" s="320" t="s">
        <v>681</v>
      </c>
      <c r="G168" s="299"/>
      <c r="H168" s="299" t="s">
        <v>730</v>
      </c>
      <c r="I168" s="299" t="s">
        <v>683</v>
      </c>
      <c r="J168" s="299" t="s">
        <v>731</v>
      </c>
      <c r="K168" s="342"/>
    </row>
    <row r="169" spans="2:11" ht="15" customHeight="1">
      <c r="B169" s="321"/>
      <c r="C169" s="299" t="s">
        <v>630</v>
      </c>
      <c r="D169" s="299"/>
      <c r="E169" s="299"/>
      <c r="F169" s="320" t="s">
        <v>681</v>
      </c>
      <c r="G169" s="299"/>
      <c r="H169" s="299" t="s">
        <v>747</v>
      </c>
      <c r="I169" s="299" t="s">
        <v>683</v>
      </c>
      <c r="J169" s="299" t="s">
        <v>731</v>
      </c>
      <c r="K169" s="342"/>
    </row>
    <row r="170" spans="2:11" ht="15" customHeight="1">
      <c r="B170" s="321"/>
      <c r="C170" s="299" t="s">
        <v>686</v>
      </c>
      <c r="D170" s="299"/>
      <c r="E170" s="299"/>
      <c r="F170" s="320" t="s">
        <v>687</v>
      </c>
      <c r="G170" s="299"/>
      <c r="H170" s="299" t="s">
        <v>747</v>
      </c>
      <c r="I170" s="299" t="s">
        <v>683</v>
      </c>
      <c r="J170" s="299">
        <v>50</v>
      </c>
      <c r="K170" s="342"/>
    </row>
    <row r="171" spans="2:11" ht="15" customHeight="1">
      <c r="B171" s="321"/>
      <c r="C171" s="299" t="s">
        <v>689</v>
      </c>
      <c r="D171" s="299"/>
      <c r="E171" s="299"/>
      <c r="F171" s="320" t="s">
        <v>681</v>
      </c>
      <c r="G171" s="299"/>
      <c r="H171" s="299" t="s">
        <v>747</v>
      </c>
      <c r="I171" s="299" t="s">
        <v>691</v>
      </c>
      <c r="J171" s="299"/>
      <c r="K171" s="342"/>
    </row>
    <row r="172" spans="2:11" ht="15" customHeight="1">
      <c r="B172" s="321"/>
      <c r="C172" s="299" t="s">
        <v>700</v>
      </c>
      <c r="D172" s="299"/>
      <c r="E172" s="299"/>
      <c r="F172" s="320" t="s">
        <v>687</v>
      </c>
      <c r="G172" s="299"/>
      <c r="H172" s="299" t="s">
        <v>747</v>
      </c>
      <c r="I172" s="299" t="s">
        <v>683</v>
      </c>
      <c r="J172" s="299">
        <v>50</v>
      </c>
      <c r="K172" s="342"/>
    </row>
    <row r="173" spans="2:11" ht="15" customHeight="1">
      <c r="B173" s="321"/>
      <c r="C173" s="299" t="s">
        <v>708</v>
      </c>
      <c r="D173" s="299"/>
      <c r="E173" s="299"/>
      <c r="F173" s="320" t="s">
        <v>687</v>
      </c>
      <c r="G173" s="299"/>
      <c r="H173" s="299" t="s">
        <v>747</v>
      </c>
      <c r="I173" s="299" t="s">
        <v>683</v>
      </c>
      <c r="J173" s="299">
        <v>50</v>
      </c>
      <c r="K173" s="342"/>
    </row>
    <row r="174" spans="2:11" ht="15" customHeight="1">
      <c r="B174" s="321"/>
      <c r="C174" s="299" t="s">
        <v>706</v>
      </c>
      <c r="D174" s="299"/>
      <c r="E174" s="299"/>
      <c r="F174" s="320" t="s">
        <v>687</v>
      </c>
      <c r="G174" s="299"/>
      <c r="H174" s="299" t="s">
        <v>747</v>
      </c>
      <c r="I174" s="299" t="s">
        <v>683</v>
      </c>
      <c r="J174" s="299">
        <v>50</v>
      </c>
      <c r="K174" s="342"/>
    </row>
    <row r="175" spans="2:11" ht="15" customHeight="1">
      <c r="B175" s="321"/>
      <c r="C175" s="299" t="s">
        <v>102</v>
      </c>
      <c r="D175" s="299"/>
      <c r="E175" s="299"/>
      <c r="F175" s="320" t="s">
        <v>681</v>
      </c>
      <c r="G175" s="299"/>
      <c r="H175" s="299" t="s">
        <v>748</v>
      </c>
      <c r="I175" s="299" t="s">
        <v>749</v>
      </c>
      <c r="J175" s="299"/>
      <c r="K175" s="342"/>
    </row>
    <row r="176" spans="2:11" ht="15" customHeight="1">
      <c r="B176" s="321"/>
      <c r="C176" s="299" t="s">
        <v>59</v>
      </c>
      <c r="D176" s="299"/>
      <c r="E176" s="299"/>
      <c r="F176" s="320" t="s">
        <v>681</v>
      </c>
      <c r="G176" s="299"/>
      <c r="H176" s="299" t="s">
        <v>750</v>
      </c>
      <c r="I176" s="299" t="s">
        <v>751</v>
      </c>
      <c r="J176" s="299">
        <v>1</v>
      </c>
      <c r="K176" s="342"/>
    </row>
    <row r="177" spans="2:11" ht="15" customHeight="1">
      <c r="B177" s="321"/>
      <c r="C177" s="299" t="s">
        <v>55</v>
      </c>
      <c r="D177" s="299"/>
      <c r="E177" s="299"/>
      <c r="F177" s="320" t="s">
        <v>681</v>
      </c>
      <c r="G177" s="299"/>
      <c r="H177" s="299" t="s">
        <v>752</v>
      </c>
      <c r="I177" s="299" t="s">
        <v>683</v>
      </c>
      <c r="J177" s="299">
        <v>20</v>
      </c>
      <c r="K177" s="342"/>
    </row>
    <row r="178" spans="2:11" ht="15" customHeight="1">
      <c r="B178" s="321"/>
      <c r="C178" s="299" t="s">
        <v>103</v>
      </c>
      <c r="D178" s="299"/>
      <c r="E178" s="299"/>
      <c r="F178" s="320" t="s">
        <v>681</v>
      </c>
      <c r="G178" s="299"/>
      <c r="H178" s="299" t="s">
        <v>753</v>
      </c>
      <c r="I178" s="299" t="s">
        <v>683</v>
      </c>
      <c r="J178" s="299">
        <v>255</v>
      </c>
      <c r="K178" s="342"/>
    </row>
    <row r="179" spans="2:11" ht="15" customHeight="1">
      <c r="B179" s="321"/>
      <c r="C179" s="299" t="s">
        <v>104</v>
      </c>
      <c r="D179" s="299"/>
      <c r="E179" s="299"/>
      <c r="F179" s="320" t="s">
        <v>681</v>
      </c>
      <c r="G179" s="299"/>
      <c r="H179" s="299" t="s">
        <v>646</v>
      </c>
      <c r="I179" s="299" t="s">
        <v>683</v>
      </c>
      <c r="J179" s="299">
        <v>10</v>
      </c>
      <c r="K179" s="342"/>
    </row>
    <row r="180" spans="2:11" ht="15" customHeight="1">
      <c r="B180" s="321"/>
      <c r="C180" s="299" t="s">
        <v>105</v>
      </c>
      <c r="D180" s="299"/>
      <c r="E180" s="299"/>
      <c r="F180" s="320" t="s">
        <v>681</v>
      </c>
      <c r="G180" s="299"/>
      <c r="H180" s="299" t="s">
        <v>754</v>
      </c>
      <c r="I180" s="299" t="s">
        <v>715</v>
      </c>
      <c r="J180" s="299"/>
      <c r="K180" s="342"/>
    </row>
    <row r="181" spans="2:11" ht="15" customHeight="1">
      <c r="B181" s="321"/>
      <c r="C181" s="299" t="s">
        <v>755</v>
      </c>
      <c r="D181" s="299"/>
      <c r="E181" s="299"/>
      <c r="F181" s="320" t="s">
        <v>681</v>
      </c>
      <c r="G181" s="299"/>
      <c r="H181" s="299" t="s">
        <v>756</v>
      </c>
      <c r="I181" s="299" t="s">
        <v>715</v>
      </c>
      <c r="J181" s="299"/>
      <c r="K181" s="342"/>
    </row>
    <row r="182" spans="2:11" ht="15" customHeight="1">
      <c r="B182" s="321"/>
      <c r="C182" s="299" t="s">
        <v>744</v>
      </c>
      <c r="D182" s="299"/>
      <c r="E182" s="299"/>
      <c r="F182" s="320" t="s">
        <v>681</v>
      </c>
      <c r="G182" s="299"/>
      <c r="H182" s="299" t="s">
        <v>757</v>
      </c>
      <c r="I182" s="299" t="s">
        <v>715</v>
      </c>
      <c r="J182" s="299"/>
      <c r="K182" s="342"/>
    </row>
    <row r="183" spans="2:11" ht="15" customHeight="1">
      <c r="B183" s="321"/>
      <c r="C183" s="299" t="s">
        <v>107</v>
      </c>
      <c r="D183" s="299"/>
      <c r="E183" s="299"/>
      <c r="F183" s="320" t="s">
        <v>687</v>
      </c>
      <c r="G183" s="299"/>
      <c r="H183" s="299" t="s">
        <v>758</v>
      </c>
      <c r="I183" s="299" t="s">
        <v>683</v>
      </c>
      <c r="J183" s="299">
        <v>50</v>
      </c>
      <c r="K183" s="342"/>
    </row>
    <row r="184" spans="2:11" ht="15" customHeight="1">
      <c r="B184" s="321"/>
      <c r="C184" s="299" t="s">
        <v>759</v>
      </c>
      <c r="D184" s="299"/>
      <c r="E184" s="299"/>
      <c r="F184" s="320" t="s">
        <v>687</v>
      </c>
      <c r="G184" s="299"/>
      <c r="H184" s="299" t="s">
        <v>760</v>
      </c>
      <c r="I184" s="299" t="s">
        <v>761</v>
      </c>
      <c r="J184" s="299"/>
      <c r="K184" s="342"/>
    </row>
    <row r="185" spans="2:11" ht="15" customHeight="1">
      <c r="B185" s="321"/>
      <c r="C185" s="299" t="s">
        <v>762</v>
      </c>
      <c r="D185" s="299"/>
      <c r="E185" s="299"/>
      <c r="F185" s="320" t="s">
        <v>687</v>
      </c>
      <c r="G185" s="299"/>
      <c r="H185" s="299" t="s">
        <v>763</v>
      </c>
      <c r="I185" s="299" t="s">
        <v>761</v>
      </c>
      <c r="J185" s="299"/>
      <c r="K185" s="342"/>
    </row>
    <row r="186" spans="2:11" ht="15" customHeight="1">
      <c r="B186" s="321"/>
      <c r="C186" s="299" t="s">
        <v>764</v>
      </c>
      <c r="D186" s="299"/>
      <c r="E186" s="299"/>
      <c r="F186" s="320" t="s">
        <v>687</v>
      </c>
      <c r="G186" s="299"/>
      <c r="H186" s="299" t="s">
        <v>765</v>
      </c>
      <c r="I186" s="299" t="s">
        <v>761</v>
      </c>
      <c r="J186" s="299"/>
      <c r="K186" s="342"/>
    </row>
    <row r="187" spans="2:11" ht="15" customHeight="1">
      <c r="B187" s="321"/>
      <c r="C187" s="354" t="s">
        <v>766</v>
      </c>
      <c r="D187" s="299"/>
      <c r="E187" s="299"/>
      <c r="F187" s="320" t="s">
        <v>687</v>
      </c>
      <c r="G187" s="299"/>
      <c r="H187" s="299" t="s">
        <v>767</v>
      </c>
      <c r="I187" s="299" t="s">
        <v>768</v>
      </c>
      <c r="J187" s="355" t="s">
        <v>769</v>
      </c>
      <c r="K187" s="342"/>
    </row>
    <row r="188" spans="2:11" ht="15" customHeight="1">
      <c r="B188" s="348"/>
      <c r="C188" s="356"/>
      <c r="D188" s="330"/>
      <c r="E188" s="330"/>
      <c r="F188" s="330"/>
      <c r="G188" s="330"/>
      <c r="H188" s="330"/>
      <c r="I188" s="330"/>
      <c r="J188" s="330"/>
      <c r="K188" s="349"/>
    </row>
    <row r="189" spans="2:11" ht="18.75" customHeight="1">
      <c r="B189" s="357"/>
      <c r="C189" s="358"/>
      <c r="D189" s="358"/>
      <c r="E189" s="358"/>
      <c r="F189" s="359"/>
      <c r="G189" s="299"/>
      <c r="H189" s="299"/>
      <c r="I189" s="299"/>
      <c r="J189" s="299"/>
      <c r="K189" s="296"/>
    </row>
    <row r="190" spans="2:11" ht="18.75" customHeight="1">
      <c r="B190" s="296"/>
      <c r="C190" s="299"/>
      <c r="D190" s="299"/>
      <c r="E190" s="299"/>
      <c r="F190" s="320"/>
      <c r="G190" s="299"/>
      <c r="H190" s="299"/>
      <c r="I190" s="299"/>
      <c r="J190" s="299"/>
      <c r="K190" s="296"/>
    </row>
    <row r="191" spans="2:11" ht="18.75" customHeight="1">
      <c r="B191" s="306"/>
      <c r="C191" s="306"/>
      <c r="D191" s="306"/>
      <c r="E191" s="306"/>
      <c r="F191" s="306"/>
      <c r="G191" s="306"/>
      <c r="H191" s="306"/>
      <c r="I191" s="306"/>
      <c r="J191" s="306"/>
      <c r="K191" s="306"/>
    </row>
    <row r="192" spans="2:11" ht="13.5">
      <c r="B192" s="283"/>
      <c r="C192" s="284"/>
      <c r="D192" s="284"/>
      <c r="E192" s="284"/>
      <c r="F192" s="284"/>
      <c r="G192" s="284"/>
      <c r="H192" s="284"/>
      <c r="I192" s="284"/>
      <c r="J192" s="284"/>
      <c r="K192" s="285"/>
    </row>
    <row r="193" spans="2:11" ht="21">
      <c r="B193" s="286"/>
      <c r="C193" s="287" t="s">
        <v>770</v>
      </c>
      <c r="D193" s="287"/>
      <c r="E193" s="287"/>
      <c r="F193" s="287"/>
      <c r="G193" s="287"/>
      <c r="H193" s="287"/>
      <c r="I193" s="287"/>
      <c r="J193" s="287"/>
      <c r="K193" s="288"/>
    </row>
    <row r="194" spans="2:11" ht="25.5" customHeight="1">
      <c r="B194" s="286"/>
      <c r="C194" s="360" t="s">
        <v>771</v>
      </c>
      <c r="D194" s="360"/>
      <c r="E194" s="360"/>
      <c r="F194" s="360" t="s">
        <v>772</v>
      </c>
      <c r="G194" s="361"/>
      <c r="H194" s="362" t="s">
        <v>773</v>
      </c>
      <c r="I194" s="362"/>
      <c r="J194" s="362"/>
      <c r="K194" s="288"/>
    </row>
    <row r="195" spans="2:11" ht="5.25" customHeight="1">
      <c r="B195" s="321"/>
      <c r="C195" s="318"/>
      <c r="D195" s="318"/>
      <c r="E195" s="318"/>
      <c r="F195" s="318"/>
      <c r="G195" s="299"/>
      <c r="H195" s="318"/>
      <c r="I195" s="318"/>
      <c r="J195" s="318"/>
      <c r="K195" s="342"/>
    </row>
    <row r="196" spans="2:11" ht="15" customHeight="1">
      <c r="B196" s="321"/>
      <c r="C196" s="299" t="s">
        <v>774</v>
      </c>
      <c r="D196" s="299"/>
      <c r="E196" s="299"/>
      <c r="F196" s="320" t="s">
        <v>45</v>
      </c>
      <c r="G196" s="299"/>
      <c r="H196" s="363" t="s">
        <v>775</v>
      </c>
      <c r="I196" s="363"/>
      <c r="J196" s="363"/>
      <c r="K196" s="342"/>
    </row>
    <row r="197" spans="2:11" ht="15" customHeight="1">
      <c r="B197" s="321"/>
      <c r="C197" s="327"/>
      <c r="D197" s="299"/>
      <c r="E197" s="299"/>
      <c r="F197" s="320" t="s">
        <v>46</v>
      </c>
      <c r="G197" s="299"/>
      <c r="H197" s="363" t="s">
        <v>776</v>
      </c>
      <c r="I197" s="363"/>
      <c r="J197" s="363"/>
      <c r="K197" s="342"/>
    </row>
    <row r="198" spans="2:11" ht="15" customHeight="1">
      <c r="B198" s="321"/>
      <c r="C198" s="327"/>
      <c r="D198" s="299"/>
      <c r="E198" s="299"/>
      <c r="F198" s="320" t="s">
        <v>49</v>
      </c>
      <c r="G198" s="299"/>
      <c r="H198" s="363" t="s">
        <v>777</v>
      </c>
      <c r="I198" s="363"/>
      <c r="J198" s="363"/>
      <c r="K198" s="342"/>
    </row>
    <row r="199" spans="2:11" ht="15" customHeight="1">
      <c r="B199" s="321"/>
      <c r="C199" s="299"/>
      <c r="D199" s="299"/>
      <c r="E199" s="299"/>
      <c r="F199" s="320" t="s">
        <v>47</v>
      </c>
      <c r="G199" s="299"/>
      <c r="H199" s="363" t="s">
        <v>778</v>
      </c>
      <c r="I199" s="363"/>
      <c r="J199" s="363"/>
      <c r="K199" s="342"/>
    </row>
    <row r="200" spans="2:11" ht="15" customHeight="1">
      <c r="B200" s="321"/>
      <c r="C200" s="299"/>
      <c r="D200" s="299"/>
      <c r="E200" s="299"/>
      <c r="F200" s="320" t="s">
        <v>48</v>
      </c>
      <c r="G200" s="299"/>
      <c r="H200" s="363" t="s">
        <v>779</v>
      </c>
      <c r="I200" s="363"/>
      <c r="J200" s="363"/>
      <c r="K200" s="342"/>
    </row>
    <row r="201" spans="2:11" ht="15" customHeight="1">
      <c r="B201" s="321"/>
      <c r="C201" s="299"/>
      <c r="D201" s="299"/>
      <c r="E201" s="299"/>
      <c r="F201" s="320"/>
      <c r="G201" s="299"/>
      <c r="H201" s="299"/>
      <c r="I201" s="299"/>
      <c r="J201" s="299"/>
      <c r="K201" s="342"/>
    </row>
    <row r="202" spans="2:11" ht="15" customHeight="1">
      <c r="B202" s="321"/>
      <c r="C202" s="299" t="s">
        <v>727</v>
      </c>
      <c r="D202" s="299"/>
      <c r="E202" s="299"/>
      <c r="F202" s="320" t="s">
        <v>80</v>
      </c>
      <c r="G202" s="299"/>
      <c r="H202" s="363" t="s">
        <v>780</v>
      </c>
      <c r="I202" s="363"/>
      <c r="J202" s="363"/>
      <c r="K202" s="342"/>
    </row>
    <row r="203" spans="2:11" ht="15" customHeight="1">
      <c r="B203" s="321"/>
      <c r="C203" s="327"/>
      <c r="D203" s="299"/>
      <c r="E203" s="299"/>
      <c r="F203" s="320" t="s">
        <v>625</v>
      </c>
      <c r="G203" s="299"/>
      <c r="H203" s="363" t="s">
        <v>626</v>
      </c>
      <c r="I203" s="363"/>
      <c r="J203" s="363"/>
      <c r="K203" s="342"/>
    </row>
    <row r="204" spans="2:11" ht="15" customHeight="1">
      <c r="B204" s="321"/>
      <c r="C204" s="299"/>
      <c r="D204" s="299"/>
      <c r="E204" s="299"/>
      <c r="F204" s="320" t="s">
        <v>623</v>
      </c>
      <c r="G204" s="299"/>
      <c r="H204" s="363" t="s">
        <v>781</v>
      </c>
      <c r="I204" s="363"/>
      <c r="J204" s="363"/>
      <c r="K204" s="342"/>
    </row>
    <row r="205" spans="2:11" ht="15" customHeight="1">
      <c r="B205" s="364"/>
      <c r="C205" s="327"/>
      <c r="D205" s="327"/>
      <c r="E205" s="327"/>
      <c r="F205" s="320" t="s">
        <v>627</v>
      </c>
      <c r="G205" s="305"/>
      <c r="H205" s="365" t="s">
        <v>79</v>
      </c>
      <c r="I205" s="365"/>
      <c r="J205" s="365"/>
      <c r="K205" s="366"/>
    </row>
    <row r="206" spans="2:11" ht="15" customHeight="1">
      <c r="B206" s="364"/>
      <c r="C206" s="327"/>
      <c r="D206" s="327"/>
      <c r="E206" s="327"/>
      <c r="F206" s="320" t="s">
        <v>628</v>
      </c>
      <c r="G206" s="305"/>
      <c r="H206" s="365" t="s">
        <v>782</v>
      </c>
      <c r="I206" s="365"/>
      <c r="J206" s="365"/>
      <c r="K206" s="366"/>
    </row>
    <row r="207" spans="2:11" ht="15" customHeight="1">
      <c r="B207" s="364"/>
      <c r="C207" s="327"/>
      <c r="D207" s="327"/>
      <c r="E207" s="327"/>
      <c r="F207" s="367"/>
      <c r="G207" s="305"/>
      <c r="H207" s="368"/>
      <c r="I207" s="368"/>
      <c r="J207" s="368"/>
      <c r="K207" s="366"/>
    </row>
    <row r="208" spans="2:11" ht="15" customHeight="1">
      <c r="B208" s="364"/>
      <c r="C208" s="299" t="s">
        <v>751</v>
      </c>
      <c r="D208" s="327"/>
      <c r="E208" s="327"/>
      <c r="F208" s="320">
        <v>1</v>
      </c>
      <c r="G208" s="305"/>
      <c r="H208" s="365" t="s">
        <v>783</v>
      </c>
      <c r="I208" s="365"/>
      <c r="J208" s="365"/>
      <c r="K208" s="366"/>
    </row>
    <row r="209" spans="2:11" ht="15" customHeight="1">
      <c r="B209" s="364"/>
      <c r="C209" s="327"/>
      <c r="D209" s="327"/>
      <c r="E209" s="327"/>
      <c r="F209" s="320">
        <v>2</v>
      </c>
      <c r="G209" s="305"/>
      <c r="H209" s="365" t="s">
        <v>784</v>
      </c>
      <c r="I209" s="365"/>
      <c r="J209" s="365"/>
      <c r="K209" s="366"/>
    </row>
    <row r="210" spans="2:11" ht="15" customHeight="1">
      <c r="B210" s="364"/>
      <c r="C210" s="327"/>
      <c r="D210" s="327"/>
      <c r="E210" s="327"/>
      <c r="F210" s="320">
        <v>3</v>
      </c>
      <c r="G210" s="305"/>
      <c r="H210" s="365" t="s">
        <v>785</v>
      </c>
      <c r="I210" s="365"/>
      <c r="J210" s="365"/>
      <c r="K210" s="366"/>
    </row>
    <row r="211" spans="2:11" ht="15" customHeight="1">
      <c r="B211" s="364"/>
      <c r="C211" s="327"/>
      <c r="D211" s="327"/>
      <c r="E211" s="327"/>
      <c r="F211" s="320">
        <v>4</v>
      </c>
      <c r="G211" s="305"/>
      <c r="H211" s="365" t="s">
        <v>786</v>
      </c>
      <c r="I211" s="365"/>
      <c r="J211" s="365"/>
      <c r="K211" s="366"/>
    </row>
    <row r="212" spans="2:11" ht="12.75" customHeight="1">
      <c r="B212" s="369"/>
      <c r="C212" s="370"/>
      <c r="D212" s="370"/>
      <c r="E212" s="370"/>
      <c r="F212" s="370"/>
      <c r="G212" s="370"/>
      <c r="H212" s="370"/>
      <c r="I212" s="370"/>
      <c r="J212" s="370"/>
      <c r="K212" s="371"/>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DESKTOP-5HHOM8P\Uzivatel</dc:creator>
  <cp:keywords/>
  <dc:description/>
  <cp:lastModifiedBy>Uzivatel</cp:lastModifiedBy>
  <dcterms:created xsi:type="dcterms:W3CDTF">2016-09-16T10:39:30Z</dcterms:created>
  <dcterms:modified xsi:type="dcterms:W3CDTF">2016-09-16T10:39:45Z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