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2" windowHeight="1140" activeTab="0"/>
  </bookViews>
  <sheets>
    <sheet name="Rekapitulace stavby" sheetId="1" r:id="rId1"/>
    <sheet name="04 - SO 04 Přístavba, sta..." sheetId="2" r:id="rId2"/>
    <sheet name="04-1 - 04-1 Vedlejší a os..." sheetId="3" r:id="rId3"/>
    <sheet name="Pokyny pro vyplnění" sheetId="4" r:id="rId4"/>
  </sheets>
  <definedNames>
    <definedName name="_xlnm._FilterDatabase" localSheetId="1" hidden="1">'04 - SO 04 Přístavba, sta...'!$C$110:$K$110</definedName>
    <definedName name="_xlnm._FilterDatabase" localSheetId="2" hidden="1">'04-1 - 04-1 Vedlejší a os...'!$C$77:$K$77</definedName>
    <definedName name="_xlnm.Print_Titles" localSheetId="1">'04 - SO 04 Přístavba, sta...'!$110:$110</definedName>
    <definedName name="_xlnm.Print_Titles" localSheetId="2">'04-1 - 04-1 Vedlejší a os...'!$77:$77</definedName>
    <definedName name="_xlnm.Print_Titles" localSheetId="0">'Rekapitulace stavby'!$49:$49</definedName>
    <definedName name="_xlnm.Print_Area" localSheetId="1">'04 - SO 04 Přístavba, sta...'!$C$4:$J$36,'04 - SO 04 Přístavba, sta...'!$C$42:$J$92,'04 - SO 04 Přístavba, sta...'!$C$98:$K$1496</definedName>
    <definedName name="_xlnm.Print_Area" localSheetId="2">'04-1 - 04-1 Vedlejší a os...'!$C$4:$J$36,'04-1 - 04-1 Vedlejší a os...'!$C$42:$J$59,'04-1 - 04-1 Vedlejší a os...'!$C$65:$K$86</definedName>
    <definedName name="_xlnm.Print_Area" localSheetId="3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<sst xmlns="http://schemas.openxmlformats.org/spreadsheetml/2006/main" count="13850" uniqueCount="3149">
  <si>
    <t>Export VZ</t>
  </si>
  <si>
    <t>List obsahuje:</t>
  </si>
  <si>
    <t>3.0</t>
  </si>
  <si>
    <t>ZAMOK</t>
  </si>
  <si>
    <t>False</t>
  </si>
  <si>
    <t>{4c830d2a-851e-42c5-9658-c76e3f4a1680}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</si>
  <si>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</si>
  <si>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</si>
  <si>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</si>
  <si>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</si>
  <si>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</si>
  <si>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</si>
  <si>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</si>
  <si>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</si>
  <si>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</si>
  <si>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21513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</si>
  <si>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</si>
  <si>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</si>
  <si>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21513 Přístavba, stavební úpravy, DOZP bystřice nad Úhlavou č. p. 44, st. p. 91-1</t>
  </si>
  <si>
    <t>0,1</t>
  </si>
  <si>
    <t>KSO:</t>
  </si>
  <si>
    <t/>
  </si>
  <si>
    <t>CC-CZ:</t>
  </si>
  <si>
    <t>Místo:</t>
  </si>
  <si>
    <t xml:space="preserve"> </t>
  </si>
  <si>
    <t>Datum:</t>
  </si>
  <si>
    <t>6.9.2016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</si>
  <si>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</si>
  <si>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</si>
  <si>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</si>
  <si>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</si>
  <si>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</si>
  <si>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</si>
  <si>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</si>
  <si>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</si>
  <si>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</si>
  <si>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</si>
  <si>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</si>
  <si>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</si>
  <si>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</si>
  <si>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</si>
  <si>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</si>
  <si>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</si>
  <si>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</si>
  <si>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</si>
  <si>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</si>
  <si>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</si>
  <si>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</si>
  <si>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</si>
  <si>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</si>
  <si>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</si>
  <si>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</si>
  <si>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</si>
  <si>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</si>
  <si>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</si>
  <si>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</si>
  <si>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</si>
  <si>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</si>
  <si>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</si>
  <si>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</si>
  <si>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</si>
  <si>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</si>
  <si>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</si>
  <si>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</si>
  <si>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</si>
  <si>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</si>
  <si>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</si>
  <si>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</si>
  <si>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</si>
  <si>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</si>
  <si>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</si>
  <si>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</si>
  <si>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</si>
  <si>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</si>
  <si>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</si>
  <si>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04</t>
  </si>
  <si>
    <t>SO 04 Přístavba, stavební úpravy</t>
  </si>
  <si>
    <t>STA</t>
  </si>
  <si>
    <t>{cbc48d21-9681-464f-909f-49fef7b6347d}</t>
  </si>
  <si>
    <t>04-1</t>
  </si>
  <si>
    <t>04-1 Vedlejší a ostatní náklady</t>
  </si>
  <si>
    <t>{ae1ac7b7-65b7-48e1-a9d7-4f84104bddf5}</t>
  </si>
  <si>
    <t>Zpět na list:</t>
  </si>
  <si>
    <t>KRYCÍ LIST SOUPISU</t>
  </si>
  <si>
    <t>Objekt:</t>
  </si>
  <si>
    <t>04 - SO 04 Přístavba, stavební úpravy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</si>
  <si>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</si>
  <si>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</si>
  <si>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</si>
  <si>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</si>
  <si>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</si>
  <si>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</si>
  <si>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 Zemní práce</t>
  </si>
  <si>
    <t xml:space="preserve">    2 - Zakládání</t>
  </si>
  <si>
    <t xml:space="preserve">    3 -  Svislé a kompletní konstrukce</t>
  </si>
  <si>
    <t xml:space="preserve">    4 -  Vodorovné konstrukce</t>
  </si>
  <si>
    <t xml:space="preserve">    5 - Komunikace</t>
  </si>
  <si>
    <t xml:space="preserve">    6 - Úpravy povrchů, podlahy a osazování výplní</t>
  </si>
  <si>
    <t xml:space="preserve">    8 -  Trubní vedení</t>
  </si>
  <si>
    <t xml:space="preserve">    9 -  Ostatní konstrukce a práce-bourání</t>
  </si>
  <si>
    <t xml:space="preserve">      99 - 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</si>
  <si>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</si>
  <si>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</si>
  <si>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</si>
  <si>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</si>
  <si>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 Zdravotechnika</t>
  </si>
  <si>
    <t xml:space="preserve">    722 -  Zdravotechnika</t>
  </si>
  <si>
    <t xml:space="preserve">    725 -  Zdravotechnika</t>
  </si>
  <si>
    <t xml:space="preserve">    726 -  Zdravotechnika</t>
  </si>
  <si>
    <t xml:space="preserve">    733 - Ústřední vytápění - potrubí</t>
  </si>
  <si>
    <t xml:space="preserve">    734 - Ústřední vytápění - armatury</t>
  </si>
  <si>
    <t xml:space="preserve">    735 - Ústřední vytápění - otopná tělesa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</si>
  <si>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</si>
  <si>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</si>
  <si>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</si>
  <si>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</si>
  <si>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</si>
  <si>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</si>
  <si>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</si>
  <si>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</si>
  <si>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</si>
  <si>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</si>
  <si>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</si>
  <si>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</si>
  <si>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</si>
  <si>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 xml:space="preserve">    21-M1 - Elektroinstalace - oprava, údržba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</si>
  <si>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</si>
  <si>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</si>
  <si>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</si>
  <si>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</si>
  <si>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</si>
  <si>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</si>
  <si>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</si>
  <si>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</si>
  <si>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</si>
  <si>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</si>
  <si>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</si>
  <si>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</si>
  <si>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</si>
  <si>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</si>
  <si>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</si>
  <si>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</si>
  <si>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</si>
  <si>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 xml:space="preserve"> Zemní práce</t>
  </si>
  <si>
    <t>K</t>
  </si>
  <si>
    <t>122201101</t>
  </si>
  <si>
    <t>Odkopávky a prokopávky nezapažené v hornině tř. 3 objem do 100 m3</t>
  </si>
  <si>
    <t>m3</t>
  </si>
  <si>
    <t>CS ÚRS 2016 01</t>
  </si>
  <si>
    <t>4</t>
  </si>
  <si>
    <t>2</t>
  </si>
  <si>
    <t>-947028602</t>
  </si>
  <si>
    <t>PP</t>
  </si>
  <si>
    <t>Odkopávky a prokopávky nezapažené s přehozením výkopku na vzdálenost do 3 m nebo s naložením na dopravní prostředek v hornině tř. 3 do 100 m3</t>
  </si>
  <si>
    <t>VV</t>
  </si>
  <si>
    <t>"dvorek"53,00*0,34</t>
  </si>
  <si>
    <t>122201109</t>
  </si>
  <si>
    <t>Příplatek za lepivost u odkopávek v hornině tř. 1 až 3</t>
  </si>
  <si>
    <t>745702576</t>
  </si>
  <si>
    <t>Odkopávky a prokopávky nezapažené s přehozením výkopku na vzdálenost do 3 m nebo s naložením na dopravní prostředek v hornině tř. 3 Příplatek k cenám za lepivost horniny tř. 3</t>
  </si>
  <si>
    <t>3</t>
  </si>
  <si>
    <t>131201102</t>
  </si>
  <si>
    <t>Hloubení jam nezapažených v hornině tř. 3 objemu do 1000 m3</t>
  </si>
  <si>
    <t>-1664152570</t>
  </si>
  <si>
    <t>Hloubení nezapažených jam a zářezů s urovnáním dna do předepsaného profilu a spádu v hornině tř. 3 přes 100 do 1 000 m3</t>
  </si>
  <si>
    <t>(10,351+9,149)*(1,90+3,40)/2*2,50+(10,351+9,149)*0,80*1,00</t>
  </si>
  <si>
    <t>131201109</t>
  </si>
  <si>
    <t>Příplatek za lepivost u hloubení jam nezapažených v hornině tř. 3</t>
  </si>
  <si>
    <t>613697635</t>
  </si>
  <si>
    <t>Hloubení nezapažených jam a zářezů s urovnáním dna do předepsaného profilu a spádu Příplatek k cenám za lepivost horniny tř. 3</t>
  </si>
  <si>
    <t>5</t>
  </si>
  <si>
    <t>132201101</t>
  </si>
  <si>
    <t>Hloubení rýh š do 600 mm v hornině tř. 3 objemu do 100 m3</t>
  </si>
  <si>
    <t>-1313927796</t>
  </si>
  <si>
    <t>Hloubení zapažených i nezapažených rýh šířky do 600 mm s urovnáním dna do předepsaného profilu a spádu v hornině tř. 3 do 100 m3</t>
  </si>
  <si>
    <t>(6,10*2+10,90+1,40+6,30)*0,60*0,80</t>
  </si>
  <si>
    <t>6</t>
  </si>
  <si>
    <t>132201109</t>
  </si>
  <si>
    <t>Příplatek za lepivost k hloubení rýh š do 600 mm v hornině tř. 3</t>
  </si>
  <si>
    <t>440748283</t>
  </si>
  <si>
    <t>Hloubení zapažených i nezapažených rýh šířky do 600 mm s urovnáním dna do předepsaného profilu a spádu v hornině tř. 3 Příplatek k cenám za lepivost horniny tř. 3</t>
  </si>
  <si>
    <t>7</t>
  </si>
  <si>
    <t>132202501</t>
  </si>
  <si>
    <t>Hloubení rýh š přes 600 do 2000 mm ručním nebo pneum nářadím v soudržných horninách tř. 3</t>
  </si>
  <si>
    <t>-989626430</t>
  </si>
  <si>
    <t>"kanalizace"15*0,8*1,2</t>
  </si>
  <si>
    <t>8</t>
  </si>
  <si>
    <t>151101101</t>
  </si>
  <si>
    <t>Zřízení příložného pažení a rozepření stěn rýh hl do 2 m</t>
  </si>
  <si>
    <t>m2</t>
  </si>
  <si>
    <t>-432311227</t>
  </si>
  <si>
    <t>Zřízení pažení a rozepření stěn rýh pro podzemní vedení pro všechny šířky rýhy příložné pro jakoukoliv mezerovitost, hloubky do 2 m</t>
  </si>
  <si>
    <t>"kanalizace"36,0</t>
  </si>
  <si>
    <t>9</t>
  </si>
  <si>
    <t>151101111</t>
  </si>
  <si>
    <t>Odstranění příložného pažení a rozepření stěn rýh hl do 2 m</t>
  </si>
  <si>
    <t>-1479621418</t>
  </si>
  <si>
    <t>Odstranění pažení a rozepření stěn rýh pro podzemní vedení s uložením materiálu na vzdálenost do 3 m od kraje výkopu příložné, hloubky do 2 m</t>
  </si>
  <si>
    <t>"kanalizace"36,00</t>
  </si>
  <si>
    <t>161101101</t>
  </si>
  <si>
    <t>Svislé přemístění výkopku z horniny tř. 1 až 4 hl výkopu do 2,5 m</t>
  </si>
  <si>
    <t>-145646016</t>
  </si>
  <si>
    <t>Svislé přemístění výkopku bez naložení do dopravní nádoby avšak s vyprázdněním dopravní nádoby na hromadu nebo do dopravního prostředku z horniny tř. 1 až 4, při hloubce výkopu přes 1 do 2,5 m</t>
  </si>
  <si>
    <t>11</t>
  </si>
  <si>
    <t>576406826</t>
  </si>
  <si>
    <t>"kanalizace"110,4</t>
  </si>
  <si>
    <t>12</t>
  </si>
  <si>
    <t>162601102</t>
  </si>
  <si>
    <t>Vodorovné přemístění do 5000 m výkopku/sypaniny z horniny tř. 1 až 4</t>
  </si>
  <si>
    <t>202326818</t>
  </si>
  <si>
    <t>Vodorovné přemístění výkopku nebo sypaniny po suchu na obvyklém dopravním prostředku, bez naložení výkopku, avšak se složením bez rozhrnutí z horniny tř. 1 až 4 na vzdálenost přes 4 000 do 5 000 m</t>
  </si>
  <si>
    <t>13</t>
  </si>
  <si>
    <t>162701105</t>
  </si>
  <si>
    <t>Vodorovné přemístění do 10000 m výkopku/sypaniny z horniny tř. 1 až 4</t>
  </si>
  <si>
    <t>1271702446</t>
  </si>
  <si>
    <t>Vodorovné přemístění výkopku nebo sypaniny po suchu na obvyklém dopravním prostředku, bez naložení výkopku, avšak se složením bez rozhrnutí z horniny tř. 1 až 4 na vzdálenost přes 9 000 do 10 000 m</t>
  </si>
  <si>
    <t>17,84+144,798</t>
  </si>
  <si>
    <t>14</t>
  </si>
  <si>
    <t>171201201</t>
  </si>
  <si>
    <t>Uložení sypaniny na skládky</t>
  </si>
  <si>
    <t>974195035</t>
  </si>
  <si>
    <t>859162177</t>
  </si>
  <si>
    <t>"kanalizace"4,20</t>
  </si>
  <si>
    <t>16</t>
  </si>
  <si>
    <t>171201211</t>
  </si>
  <si>
    <t>Poplatek za uložení odpadu ze sypaniny na skládce (skládkovné)</t>
  </si>
  <si>
    <t>t</t>
  </si>
  <si>
    <t>-1806254828</t>
  </si>
  <si>
    <t>Uložení sypaniny poplatek za uložení sypaniny na skládce (skládkovné)</t>
  </si>
  <si>
    <t>162,582*2,000</t>
  </si>
  <si>
    <t>17</t>
  </si>
  <si>
    <t>581752302</t>
  </si>
  <si>
    <t>4,2*</t>
  </si>
  <si>
    <t>"kanalizace"4,2*1,74 "Přepočtené koeficientem množství</t>
  </si>
  <si>
    <t>18</t>
  </si>
  <si>
    <t>174101101</t>
  </si>
  <si>
    <t>Zásyp jam, šachet rýh nebo kolem objektů sypaninou se zhutněním</t>
  </si>
  <si>
    <t>-1863665574</t>
  </si>
  <si>
    <t>Zásyp sypaninou z jakékoliv horniny s uložením výkopku ve vrstvách se zhutněním jam, šachet, rýh nebo kolem objektů v těchto vykopávkách</t>
  </si>
  <si>
    <t>"kanalizace"14,4-4,2</t>
  </si>
  <si>
    <t>19</t>
  </si>
  <si>
    <t>175101201</t>
  </si>
  <si>
    <t>Obsypání objektu nad přilehlým původním terénem sypaninou bez prohození, uloženou do 3 m</t>
  </si>
  <si>
    <t>-919733977</t>
  </si>
  <si>
    <t>Obsypání objektů nad přilehlým původním terénem sypaninou z vhodných hornin 1 až 4 nebo materiálem uloženým ve vzdálenosti do 3 m od vnějšího kraje objektu pro jakoukoliv míru zhutnění bez prohození sypaniny</t>
  </si>
  <si>
    <t>(10,351+9,149)*(1,20+2,60)/2*2,50+(10,351+9,149)*0,80*1,00</t>
  </si>
  <si>
    <t>20</t>
  </si>
  <si>
    <t>M</t>
  </si>
  <si>
    <t>583312000</t>
  </si>
  <si>
    <t>štěrkopísek  netříděný zásypový materiál</t>
  </si>
  <si>
    <t>-260180872</t>
  </si>
  <si>
    <t>Kamenivo přírodní těžené pro stavební účely  PTK  (drobné, hrubé, štěrkopísky) kamenivo mimo normu frakce 0-2 štěrkopísek netříděný</t>
  </si>
  <si>
    <t>108,225*2,00</t>
  </si>
  <si>
    <t>216,45*2 'Přepočtené koeficientem množství</t>
  </si>
  <si>
    <t>175102101</t>
  </si>
  <si>
    <t>Obsypání potrubí při překopech inž sítí ručně objem do 10 m3 z hor tř. 1 až 4</t>
  </si>
  <si>
    <t>-1020924303</t>
  </si>
  <si>
    <t>Obsypání potrubí při překopech inženýrských sítí objemu do 10 m3 sypaninou z vhodných hornin tř. 1 až 4 nebo materiálem připraveným podél výkopu ve vzdálenosti do 3 m od jeho kraje, pro jakoukoliv hloubku výkopu a míru zhutnění bez prohození sypaniny</t>
  </si>
  <si>
    <t>22</t>
  </si>
  <si>
    <t>583373020</t>
  </si>
  <si>
    <t>štěrkopísek  frakce 0-16</t>
  </si>
  <si>
    <t>-434437919</t>
  </si>
  <si>
    <t>Kamenivo přírodní těžené pro stavební účely  PTK  (drobné, hrubé, štěrkopísky) štěrkopísky frakce   0-16 pískovna Bratčice</t>
  </si>
  <si>
    <t>"kanalizaxe"4,2*2 "Přepočtené koeficientem množství</t>
  </si>
  <si>
    <t>23</t>
  </si>
  <si>
    <t>181951102</t>
  </si>
  <si>
    <t>Úprava pláně v hornině tř. 1 až 4 se zhutněním</t>
  </si>
  <si>
    <t>-1694085095</t>
  </si>
  <si>
    <t>Úprava pláně vyrovnáním výškových rozdílů v hornině tř. 1 až 4 se zhutněním</t>
  </si>
  <si>
    <t>"dvorek"53,00</t>
  </si>
  <si>
    <t>"pod podklafní beton"(7,90*(6,40+12,80)/2+6,90*6,20+1,70*3,90)</t>
  </si>
  <si>
    <t>Zakládání</t>
  </si>
  <si>
    <t>24</t>
  </si>
  <si>
    <t>211571112</t>
  </si>
  <si>
    <t>Výplň odvodňovacích žeber nebo trativodů štěrkopískem netříděným</t>
  </si>
  <si>
    <t>-1607756069</t>
  </si>
  <si>
    <t>Výplň kamenivem do rýh odvodňovacích žeber nebo trativodů bez zhutnění, s úpravou povrchu výplně štěrkopískem netříděným</t>
  </si>
  <si>
    <t>(10,351+9,146)*0,20*2,25</t>
  </si>
  <si>
    <t>25</t>
  </si>
  <si>
    <t>274321411</t>
  </si>
  <si>
    <t>Základové pasy ze ŽB bez zvýšených nároků na prostředí tř. C 20/25</t>
  </si>
  <si>
    <t>1912559623</t>
  </si>
  <si>
    <t>Základy z betonu železového (bez výztuže) pasy z betonu bez zvýšených nároků na prostředí tř. C 20/25</t>
  </si>
  <si>
    <t>(6,20+6,50)*0,60*0,40+(6,362+4,00+1,50)*0,60*0,40</t>
  </si>
  <si>
    <t>"opěrná zeď"9,146*1,20*0,40+10,351*1,45*0,40</t>
  </si>
  <si>
    <t>26</t>
  </si>
  <si>
    <t>279113134</t>
  </si>
  <si>
    <t>Základová zeď tl do 300 mm z tvárnic ztraceného bednění včetně výplně z betonu tř. C 16/20</t>
  </si>
  <si>
    <t>-1614817907</t>
  </si>
  <si>
    <t>Základové zdi z tvárnic ztraceného bednění včetně výplně z betonu bez zvláštních nároků na vliv prostředí (X0, XC) třídy C 16/20, tloušťky zdiva přes 250 do 300 mm</t>
  </si>
  <si>
    <t>(6,20+6,50)*0,75</t>
  </si>
  <si>
    <t>27</t>
  </si>
  <si>
    <t>279113135</t>
  </si>
  <si>
    <t>Základová zeď tl do 400 mm z tvárnic ztraceného bednění včetně výplně z betonu tř. C 16/20</t>
  </si>
  <si>
    <t>-1191038326</t>
  </si>
  <si>
    <t>Základové zdi z tvárnic ztraceného bednění včetně výplně z betonu bez zvláštních nároků na vliv prostředí (X0, XC) třídy C 16/20, tloušťky zdiva přes 300 do 400 mm</t>
  </si>
  <si>
    <t>(6,362+4,00+1,50)*1,00</t>
  </si>
  <si>
    <t>"opěrná zeď"9,146*2,25+10,351*2,25</t>
  </si>
  <si>
    <t>28</t>
  </si>
  <si>
    <t>279311951</t>
  </si>
  <si>
    <t>Základová zeď z betonu prostého tř. C 20/25</t>
  </si>
  <si>
    <t>-1294052425</t>
  </si>
  <si>
    <t>Základové zdi z betonu prostého bez zvláštních nároků na vliv prostředí (X0, XC) tř. C 20/25</t>
  </si>
  <si>
    <t>10,351*0,40*0,17</t>
  </si>
  <si>
    <t>29</t>
  </si>
  <si>
    <t>279351105</t>
  </si>
  <si>
    <t>Zřízení bednění základových zdí oboustranné</t>
  </si>
  <si>
    <t>-773699027</t>
  </si>
  <si>
    <t>Bednění základových zdí svislé nebo šikmé (odkloněné), půdorysně přímé nebo zalomené ve volných nebo zapažených jámách, rýhách, šachtách, včetně případných vzpěr, oboustranné za každou stranu zřízení</t>
  </si>
  <si>
    <t>10,351*0,17*2</t>
  </si>
  <si>
    <t>30</t>
  </si>
  <si>
    <t>2781025863</t>
  </si>
  <si>
    <t>oprava stávající opěrné zdi - kamenná rovnanina</t>
  </si>
  <si>
    <t>hod</t>
  </si>
  <si>
    <t>-318784428</t>
  </si>
  <si>
    <t>31</t>
  </si>
  <si>
    <t>279351106</t>
  </si>
  <si>
    <t>Odstranění bednění základových zdí oboustranné</t>
  </si>
  <si>
    <t>1570659703</t>
  </si>
  <si>
    <t>Bednění základových zdí svislé nebo šikmé (odkloněné), půdorysně přímé nebo zalomené ve volných nebo zapažených jámách, rýhách, šachtách, včetně případných vzpěr, oboustranné za každou stranu odstranění</t>
  </si>
  <si>
    <t>32</t>
  </si>
  <si>
    <t>279361821</t>
  </si>
  <si>
    <t>Výztuž základových zdí nosných betonářskou ocelí 10 505</t>
  </si>
  <si>
    <t>-1620477475</t>
  </si>
  <si>
    <t>Výztuž základových zdí nosných svislých nebo odkloněných od svislice, rovinných nebo oblých, deskových nebo žebrových, včetně výztuže jejich žeber z betonářské oceli 10 505 (R) nebo BSt 500</t>
  </si>
  <si>
    <t>"podle výpisu"0,78</t>
  </si>
  <si>
    <t xml:space="preserve"> Svislé a kompletní konstrukce</t>
  </si>
  <si>
    <t>33</t>
  </si>
  <si>
    <t>311238132</t>
  </si>
  <si>
    <t>Zdivo nosné vnitřní zvukově izolační tl 250 mm pevnosti P 15 na MC</t>
  </si>
  <si>
    <t>-1118067923</t>
  </si>
  <si>
    <t>Zdivo nosné jednovrstvé z cihel děrovaných  vnitřní zvukově izolační spojené na pero a drážku P10, P15 na maltu MC tl. zdiva 250 mm, pevnost cihel</t>
  </si>
  <si>
    <t>6,30*2,75-1,20*2,10</t>
  </si>
  <si>
    <t>34</t>
  </si>
  <si>
    <t>311238244</t>
  </si>
  <si>
    <t>Zdivo nosné vnější z cihel broušených tl 440 mm pevnosti P10 lepených tenkovrstvou maltou</t>
  </si>
  <si>
    <t>1188335033</t>
  </si>
  <si>
    <t>Zdivo nosné jednovrstvé z cihel děrovaných  vnější broušené, spojené na pero a drážku, lepené tenkovrstvou maltou, pevnost cihel P8, P10, tl. zdiva 440 mm</t>
  </si>
  <si>
    <t>(6,30+4,50+1,30+9,07+6,40)*2,75</t>
  </si>
  <si>
    <t>"odpočet otvorů"-1,50*1,50*4-2,10*2,10*2</t>
  </si>
  <si>
    <t>35</t>
  </si>
  <si>
    <t>311321411</t>
  </si>
  <si>
    <t>Nosná zeď ze ŽB tř. C 25/30 bez výztuže</t>
  </si>
  <si>
    <t>595482268</t>
  </si>
  <si>
    <t>Nadzákladové zdi z betonu železového (bez výztuže) nosné bez zvláštních nároků na vliv prostředí (X0, XC) tř. C 25/30</t>
  </si>
  <si>
    <t>"žb.věncovka"(6,40+9,07+1,61+4,025)*0,10*0,47</t>
  </si>
  <si>
    <t>36</t>
  </si>
  <si>
    <t>311351105</t>
  </si>
  <si>
    <t>Zřízení oboustranného bednění zdí nosných</t>
  </si>
  <si>
    <t>-243461932</t>
  </si>
  <si>
    <t>Bednění nadzákladových zdí nosných svislé nebo šikmé (odkloněné), půdorysně přímé nebo zalomené ve volném prostranství, ve volných nebo zapažených jamách, rýhách, šachtách, včetně případných vzpěr, oboustranné za každou stranu zřízení</t>
  </si>
  <si>
    <t>"žb.věncovka"(6,40+9,07+1,61+4,025)*0,47*2</t>
  </si>
  <si>
    <t>37</t>
  </si>
  <si>
    <t>311351106</t>
  </si>
  <si>
    <t>Odstranění oboustranného bednění zdí nosných</t>
  </si>
  <si>
    <t>52317316</t>
  </si>
  <si>
    <t>Bednění nadzákladových zdí nosných svislé nebo šikmé (odkloněné), půdorysně přímé nebo zalomené ve volném prostranství, ve volných nebo zapažených jamách, rýhách, šachtách, včetně případných vzpěr, oboustranné za každou stranu odstranění</t>
  </si>
  <si>
    <t>38</t>
  </si>
  <si>
    <t>317168133</t>
  </si>
  <si>
    <t>Překlad keramický vysoký v 23,8 cm dl 175 cm</t>
  </si>
  <si>
    <t>kus</t>
  </si>
  <si>
    <t>-526652589</t>
  </si>
  <si>
    <t>Překlady keramické  vysoké osazené do maltového lože, šířky překladu 7 cm výšky 23,8 cm, délky 175 cm</t>
  </si>
  <si>
    <t>"podle výpisu"23</t>
  </si>
  <si>
    <t>39</t>
  </si>
  <si>
    <t>317168137</t>
  </si>
  <si>
    <t>Překlad keramický vysoký v 23,8 cm dl 275 cm</t>
  </si>
  <si>
    <t>1021428085</t>
  </si>
  <si>
    <t>Překlady keramické  vysoké osazené do maltového lože, šířky překladu 7 cm výšky 23,8 cm, délky 275 cm</t>
  </si>
  <si>
    <t>"podle výpisu"10</t>
  </si>
  <si>
    <t>40</t>
  </si>
  <si>
    <t>317234410</t>
  </si>
  <si>
    <t>Vyzdívka mezi nosníky z cihel pálených na MC</t>
  </si>
  <si>
    <t>-1628727634</t>
  </si>
  <si>
    <t>Vyzdívka mezi nosníky cihlami pálenými na maltu cementovou</t>
  </si>
  <si>
    <t>1,70*0,60*0,10</t>
  </si>
  <si>
    <t>41</t>
  </si>
  <si>
    <t>317321019</t>
  </si>
  <si>
    <t>Římsy opěrných zdí a valů ze ŽB tř. C 20/25</t>
  </si>
  <si>
    <t>-316155358</t>
  </si>
  <si>
    <t>Římsy opěrných zdí a valů z betonu železového tř. C 20/25</t>
  </si>
  <si>
    <t>9,121*0,50*0,30</t>
  </si>
  <si>
    <t>42</t>
  </si>
  <si>
    <t>317353111</t>
  </si>
  <si>
    <t>Bednění říms opěrných zdí a valů přímých, zalomených nebo zakřivených zřízení</t>
  </si>
  <si>
    <t>-306206247</t>
  </si>
  <si>
    <t>Bednění říms opěrných zdí a valů jakéhokoliv tvaru přímých, zalomených nebo jinak zakřivených zřízení</t>
  </si>
  <si>
    <t>9,121*(0,30+0,25)</t>
  </si>
  <si>
    <t>43</t>
  </si>
  <si>
    <t>317353112</t>
  </si>
  <si>
    <t>Bednění říms opěrných zdí a valů přímých, zalomených nebo zakřivených odstranění</t>
  </si>
  <si>
    <t>-606989679</t>
  </si>
  <si>
    <t>Bednění říms opěrných zdí a valů jakéhokoliv tvaru přímých, zalomených nebo jinak zakřivených odstranění</t>
  </si>
  <si>
    <t>44</t>
  </si>
  <si>
    <t>317941121</t>
  </si>
  <si>
    <t>Osazování ocelových válcovaných nosníků na zdivu I, IE, U, UE nebo L do č 12</t>
  </si>
  <si>
    <t>-200293399</t>
  </si>
  <si>
    <t>Osazování ocelových válcovaných nosníků na zdivu I nebo IE nebo U nebo UE nebo L do č. 12 nebo výšky do 120 mm</t>
  </si>
  <si>
    <t>45</t>
  </si>
  <si>
    <t>133834150</t>
  </si>
  <si>
    <t>tyč ocelová IPE, značka oceli S 235 JR, označení průřezu 100</t>
  </si>
  <si>
    <t>CS ÚRS 2013 01</t>
  </si>
  <si>
    <t>-1747229103</t>
  </si>
  <si>
    <t>tyče ocelové střední průřezu IPE do 160 mm značka oceli S 235 JR (11 375) označení průřezu    100</t>
  </si>
  <si>
    <t>P</t>
  </si>
  <si>
    <t>Poznámka k položce:
Hmotnost: 8,1 kg/m</t>
  </si>
  <si>
    <t>0,055*1,08</t>
  </si>
  <si>
    <t>46</t>
  </si>
  <si>
    <t>133853700</t>
  </si>
  <si>
    <t>tyč ocelová UE, značka oceli S 235 JR, označení průřezu 80</t>
  </si>
  <si>
    <t>634656988</t>
  </si>
  <si>
    <t>tyče ocelové střední průřezu UE do 160 mm značka oceli S 235 JR   (11 375) označení průřezu     80</t>
  </si>
  <si>
    <t>Poznámka k položce:
Hmotnost: 7,05 kg/m</t>
  </si>
  <si>
    <t>0,130*1,08</t>
  </si>
  <si>
    <t>47</t>
  </si>
  <si>
    <t>317998112</t>
  </si>
  <si>
    <t>Tepelná izolace mezi překlady v 24 cm z polystyrénu tl 70 mm</t>
  </si>
  <si>
    <t>m</t>
  </si>
  <si>
    <t>827483023</t>
  </si>
  <si>
    <t>Izolace tepelná mezi překlady z pěnového polystyrénu výšky 24 cm, tloušťky 70 mm</t>
  </si>
  <si>
    <t>1,75*4+2,75*2</t>
  </si>
  <si>
    <t>48</t>
  </si>
  <si>
    <t>R33123133424</t>
  </si>
  <si>
    <t>Zdivo pilířů z cihel plných německý formát</t>
  </si>
  <si>
    <t>1508321796</t>
  </si>
  <si>
    <t>Pilíře volně stojící z cihel pálených čtyřhranné až osmihranné (průřezu čtverce, T nebo kříže) pravoúhlé pod omítku nebo režné, bez spárování z cihel , pevnosti P 60, na maltu MVC dl. 240 mm (německý formát 240x115x71 mm) plných</t>
  </si>
  <si>
    <t>0,25*0,25*2,75</t>
  </si>
  <si>
    <t>49</t>
  </si>
  <si>
    <t>340238235</t>
  </si>
  <si>
    <t>Zazdívka otvorů pl do 1 m2 v příčkách nebo stěnách z příčkovek  tl 150 mm</t>
  </si>
  <si>
    <t>-749359824</t>
  </si>
  <si>
    <t>Zazdívka otvorů v příčkách nebo stěnách plochy přes 0,25 m2 do 1 m2 příčkovkami hladkými , objemové hmotnosti 500 kg/m3, tl. příčky 150 mm</t>
  </si>
  <si>
    <t>"přízemí"1,10*2,10*2+1,18</t>
  </si>
  <si>
    <t>50</t>
  </si>
  <si>
    <t>340239225</t>
  </si>
  <si>
    <t>Zazdívka otvorů pl do 4 m2 v příčkách nebo stěnách z cihel  P+D tl 300 mm</t>
  </si>
  <si>
    <t>465440399</t>
  </si>
  <si>
    <t>Zazdívka otvorů v příčkách nebo stěnách plochy přes 1 m2 do 4 m2 cihlami  P+D, pevnosti P15, tl. stěny 300 mm</t>
  </si>
  <si>
    <t>"přízemí"2,50*0,70+1,43*1,46+3,07*1</t>
  </si>
  <si>
    <t>"2. NP"1,50*1,00+3,5</t>
  </si>
  <si>
    <t>51</t>
  </si>
  <si>
    <t>340239226</t>
  </si>
  <si>
    <t>Zazdívka otvorů pl do 4 m2 v příčkách nebo stěnách z cihel  P+D tl 140 mm</t>
  </si>
  <si>
    <t>-744828611</t>
  </si>
  <si>
    <t>Zazdívka otvorů v příčkách nebo stěnách plochy přes 1 m2 do 4 m2 cihlami  P+D, pevnosti P10, tl. příčky 140 mm</t>
  </si>
  <si>
    <t>"přízemí"2,50*0,70+1,43*1,46+3,07*1,78</t>
  </si>
  <si>
    <t>52</t>
  </si>
  <si>
    <t>346244381</t>
  </si>
  <si>
    <t>Plentování jednostranné v do 200 mm válcovaných nosníků cihlami</t>
  </si>
  <si>
    <t>70731209</t>
  </si>
  <si>
    <t>Plentování ocelových válcovaných nosníků jednostranné cihlami na maltu, výška stojiny do 200 mm</t>
  </si>
  <si>
    <t>1,70*0,10*2</t>
  </si>
  <si>
    <t>53</t>
  </si>
  <si>
    <t>346481112</t>
  </si>
  <si>
    <t>Zaplentování rýh, potrubí, výklenků nebo nik ve stěnách keramickým pletivem</t>
  </si>
  <si>
    <t>672012362</t>
  </si>
  <si>
    <t>Zaplentování rýh, potrubí, válcovaných nosníků, výklenků nebo nik jakéhokoliv tvaru, na maltu ve stěnách nebo před stěnami keramickým a funkčně podobným pletivem</t>
  </si>
  <si>
    <t>"kanalizace"5,10+6,98</t>
  </si>
  <si>
    <t>54</t>
  </si>
  <si>
    <t>R34923182110</t>
  </si>
  <si>
    <t>Přizdívka ostění z cihel tl do 300 mm</t>
  </si>
  <si>
    <t>1966664827</t>
  </si>
  <si>
    <t>Přizdívka z cihel ostění s ozubem ve vybouraných otvorech, s vysekáním kapes pro zavázaní přes 150 do 300 mm</t>
  </si>
  <si>
    <t>"přízemí"0,60*1,46</t>
  </si>
  <si>
    <t xml:space="preserve"> Vodorovné konstrukce</t>
  </si>
  <si>
    <t>55</t>
  </si>
  <si>
    <t>411351103</t>
  </si>
  <si>
    <t>Zřízení bednění stropů pod vložky z tvárnic</t>
  </si>
  <si>
    <t>1599611223</t>
  </si>
  <si>
    <t>Bednění stropů, kleneb nebo skořepin bez podpěrné konstrukce stropů pod vložky z tvárnic zřízení</t>
  </si>
  <si>
    <t>53,37</t>
  </si>
  <si>
    <t>67,32</t>
  </si>
  <si>
    <t>56</t>
  </si>
  <si>
    <t>411351104</t>
  </si>
  <si>
    <t>Odstranění bednění stropů pod vložky z tvárnic</t>
  </si>
  <si>
    <t>1268825104</t>
  </si>
  <si>
    <t>Bednění stropů, kleneb nebo skořepin bez podpěrné konstrukce stropů pod vložky z tvárnic odstranění</t>
  </si>
  <si>
    <t>57</t>
  </si>
  <si>
    <t>413232211</t>
  </si>
  <si>
    <t>Zazdívka zhlaví válcovaných nosníků v do 150 mm</t>
  </si>
  <si>
    <t>297614780</t>
  </si>
  <si>
    <t>Zazdívka zhlaví stropních trámů nebo válcovaných nosníků pálenými cihlami válcovaných nosníků, výšky do 150 mm</t>
  </si>
  <si>
    <t>2*2+6*2+2*2+4*2+12</t>
  </si>
  <si>
    <t>58</t>
  </si>
  <si>
    <t>413321515</t>
  </si>
  <si>
    <t>Nosníky ze ŽB tř. C 20/25</t>
  </si>
  <si>
    <t>-1104887145</t>
  </si>
  <si>
    <t>Nosníky z betonu železového (bez výztuže) včetně stěnových i jeřábových drah, volných trámů, průvlaků, rámových příčlí, ztužidel, konzol, vodorovných táhel apod., tyčových konstrukcí tř. C 20/25</t>
  </si>
  <si>
    <t>"trám 250/500"10,70*0,25*0,50</t>
  </si>
  <si>
    <t>59</t>
  </si>
  <si>
    <t>413351107</t>
  </si>
  <si>
    <t>Zřízení bednění nosníků bez podpěrné konstrukce</t>
  </si>
  <si>
    <t>-239820403</t>
  </si>
  <si>
    <t>Bednění nosníků včetně stěnových i jeřábových drah, volných trámů, průvlaků, rámových příčlí, ztužidel, konzol, vodorovných táhel apod., tyčových konstrukcí bez podpěrné konstrukce, neproměnného nebo proměnného průřezu tvaru zalomeného nebo půdorysně zakřiveného zřízení</t>
  </si>
  <si>
    <t>10,70+(0,25+0,50*2)</t>
  </si>
  <si>
    <t>60</t>
  </si>
  <si>
    <t>413351108</t>
  </si>
  <si>
    <t>Odstranění bednění nosníků bez podpěrné konstrukce</t>
  </si>
  <si>
    <t>640135278</t>
  </si>
  <si>
    <t>Bednění nosníků včetně stěnových i jeřábových drah, volných trámů, průvlaků, rámových příčlí, ztužidel, konzol, vodorovných táhel apod., tyčových konstrukcí bez podpěrné konstrukce, neproměnného nebo proměnného průřezu tvaru zalomeného nebo půdorysně zakřiveného odstranění</t>
  </si>
  <si>
    <t>61</t>
  </si>
  <si>
    <t>413351211</t>
  </si>
  <si>
    <t>Zřízení podpěrné konstrukce nosníků v do 4 m pro zatížení do 5 kPa</t>
  </si>
  <si>
    <t>-817412716</t>
  </si>
  <si>
    <t>Podpěrná konstrukce nosníků a tyčových konstrukcí výšky do 4 m, se zesílením dna bednění, na výměru m2 půdorysu pro zatížení betonovou směsí a výztuží do 5 kPa zřízení</t>
  </si>
  <si>
    <t>62</t>
  </si>
  <si>
    <t>413351212</t>
  </si>
  <si>
    <t>Odstranění podpěrné konstrukce nosníků v do 4 m pro zatížení do 5 kPa</t>
  </si>
  <si>
    <t>-1816125457</t>
  </si>
  <si>
    <t>Podpěrná konstrukce nosníků a tyčových konstrukcí výšky do 4 m, se zesílením dna bednění, na výměru m2 půdorysu pro zatížení betonovou směsí a výztuží do 5 kPa odstranění</t>
  </si>
  <si>
    <t>63</t>
  </si>
  <si>
    <t>413941123</t>
  </si>
  <si>
    <t>Osazování ocelových válcovaných nosníků stropů I, IE, U, UE nebo L do č. 22</t>
  </si>
  <si>
    <t>33917873</t>
  </si>
  <si>
    <t>Osazování ocelových válcovaných nosníků ve stropech I nebo IE nebo U nebo UE nebo L č. 14 až 22 nebo výšky do 220 mm</t>
  </si>
  <si>
    <t>64</t>
  </si>
  <si>
    <t>134867200</t>
  </si>
  <si>
    <t>tyč ocelová HEB, jakost S 235 JR označení průřezu 220</t>
  </si>
  <si>
    <t>741516215</t>
  </si>
  <si>
    <t>tyče ocelové hrubé průřezu HEA a HEB nad 160 mm HEB jakost oceli S 235 JR označení průřezu    220</t>
  </si>
  <si>
    <t>Poznámka k položce:
Hmotnost: 71,5 kg/m</t>
  </si>
  <si>
    <t>0,275*1,08</t>
  </si>
  <si>
    <t>65</t>
  </si>
  <si>
    <t>417238112</t>
  </si>
  <si>
    <t>Obezdívka věnce jednostranná věncovkou POROTHERM v přes 210 do 250 mm včetně polystyrenu tl 70 mm</t>
  </si>
  <si>
    <t>1462532275</t>
  </si>
  <si>
    <t>Obezdívka ztužujícího věnce věncovkou pálenou POROTHERM včetně tepelné izolace z pěnového polystyrenu tl. 70 m jednostranná, výška věnce přes 210 do 250 mm</t>
  </si>
  <si>
    <t>6,401+9,439+1,733+4,20+6,10+18,5</t>
  </si>
  <si>
    <t>66</t>
  </si>
  <si>
    <t>417321414</t>
  </si>
  <si>
    <t>Ztužující pásy a věnce ze ŽB tř. C 20/25</t>
  </si>
  <si>
    <t>-664849939</t>
  </si>
  <si>
    <t>Ztužující pásy a věnce z betonu železového (bez výztuže) tř. C 20/25</t>
  </si>
  <si>
    <t>4,585</t>
  </si>
  <si>
    <t>67</t>
  </si>
  <si>
    <t>417361821</t>
  </si>
  <si>
    <t>Výztuž ztužujících pásů a věnců betonářskou ocelí 10 505</t>
  </si>
  <si>
    <t>2085526907</t>
  </si>
  <si>
    <t>Výztuž ztužujících pásů a věnců z betonářské oceli 10 505 (R) nebo BSt 500</t>
  </si>
  <si>
    <t>4,588*120,0*0,001</t>
  </si>
  <si>
    <t>68</t>
  </si>
  <si>
    <t>451572111</t>
  </si>
  <si>
    <t>Lože pod potrubí otevřený výkop z kameniva drobného těženého</t>
  </si>
  <si>
    <t>1805000879</t>
  </si>
  <si>
    <t>Lože pod potrubí, stoky a drobné objekty v otevřeném výkopu z kameniva drobného těženého 0 až 4 mm</t>
  </si>
  <si>
    <t>"kanalizace"1,20</t>
  </si>
  <si>
    <t>69</t>
  </si>
  <si>
    <t>R41111212310</t>
  </si>
  <si>
    <t>Strop tl 22 cm ze stropních trámců tl 18 cm os vzdálenost 66 cm rozpětí 6600 mm</t>
  </si>
  <si>
    <t>-2064676636</t>
  </si>
  <si>
    <t>Stropy betonové BS Klatovy ze stropních trámců a stropních betonových vložek včetně zmonololitnění konstrukce při osové vzdálenosti trámců 66 cm, z prvků stropní konstrukce BSK-PLUS, tloušťky stropní konstrukce 22 cm, ze stropních trámců výšky 18 cm, délky 6600 mm</t>
  </si>
  <si>
    <t>7,50*6,30+1,80*3,40</t>
  </si>
  <si>
    <t>70</t>
  </si>
  <si>
    <t>R41111422010</t>
  </si>
  <si>
    <t>Strop tl 27 cm ze stropních trámců tl 22 cm os vzdálenost 66 cm</t>
  </si>
  <si>
    <t>-1317380622</t>
  </si>
  <si>
    <t>Stropy betonové BS Klatovy ze stropních trámců a stropních betonových vložek včetně zmonololitnění konstrukce při osové vzdálenosti trámců 66 cm, z prvků stropní konstrukce BSK-STANDARD, tloušťky stropní konstrukce 27 cm, ze stropních trámců výšky 22 cm, délky 7400 mm</t>
  </si>
  <si>
    <t>7,20*(6,20+12,50)/2</t>
  </si>
  <si>
    <t>Komunikace</t>
  </si>
  <si>
    <t>71</t>
  </si>
  <si>
    <t>564801112</t>
  </si>
  <si>
    <t>Podklad ze štěrkodrtě ŠD tl 40 mm</t>
  </si>
  <si>
    <t>46733906</t>
  </si>
  <si>
    <t>Podklad ze štěrkodrti ŠD s rozprostřením a zhutněním, po zhutnění tl. 40 mm</t>
  </si>
  <si>
    <t>"dvorek"44,00+15</t>
  </si>
  <si>
    <t>72</t>
  </si>
  <si>
    <t>564851111</t>
  </si>
  <si>
    <t>Podklad ze štěrkodrtě ŠD tl 150 mm</t>
  </si>
  <si>
    <t>-1016112777</t>
  </si>
  <si>
    <t>Podklad ze štěrkodrti ŠD s rozprostřením a zhutněním, po zhutnění tl. 150 mm</t>
  </si>
  <si>
    <t>73</t>
  </si>
  <si>
    <t>1806944444</t>
  </si>
  <si>
    <t>Úpravy povrchů, podlahy a osazování výplní</t>
  </si>
  <si>
    <t>74</t>
  </si>
  <si>
    <t>611321141</t>
  </si>
  <si>
    <t>Vápenocementová omítka štuková dvouvrstvá vnitřních stropů rovných nanášená ručně</t>
  </si>
  <si>
    <t>473450002</t>
  </si>
  <si>
    <t>Omítka vápenocementová vnitřních ploch nanášená ručně dvouvrstvá, tloušťky jádrové omítky do 10 mm a tloušťky štuku do 3 mm štuková vodorovných konstrukcí stropů rovných</t>
  </si>
  <si>
    <t>"přízemí"28,48+64,56+16,02</t>
  </si>
  <si>
    <t>75</t>
  </si>
  <si>
    <t>611325421</t>
  </si>
  <si>
    <t>Oprava vnitřní vápenocementové štukové omítky stropů v rozsahu plochy do 10%</t>
  </si>
  <si>
    <t>-1047634917</t>
  </si>
  <si>
    <t>Oprava vápenocementové nebo vápenné omítky vnitřních ploch štukové dvouvrstvé, tloušťky do 20 mm stropů, v rozsahu opravované plochy do 10%</t>
  </si>
  <si>
    <t>14,04+55,26+8,50+4,37+23,91+26,57+25,31+24,45+24,79</t>
  </si>
  <si>
    <t>76</t>
  </si>
  <si>
    <t>612321121</t>
  </si>
  <si>
    <t>Vápenocementová omítka hladká jednovrstvá vnitřních stěn nanášená ručně</t>
  </si>
  <si>
    <t>-188683442</t>
  </si>
  <si>
    <t>Omítka vápenocementová vnitřních ploch nanášená ručně jednovrstvá, tloušťky do 10 mm hladká svislých konstrukcí stěn</t>
  </si>
  <si>
    <t>"koupelna"(1,95+4,43)*2,20</t>
  </si>
  <si>
    <t>"WC"(1,95+2,30)*2,20</t>
  </si>
  <si>
    <t>77</t>
  </si>
  <si>
    <t>612321141</t>
  </si>
  <si>
    <t>Vápenocementová omítka štuková dvouvrstvá vnitřních stěn nanášená ručně</t>
  </si>
  <si>
    <t>1202029565</t>
  </si>
  <si>
    <t>Omítka vápenocementová vnitřních ploch nanášená ručně dvouvrstvá, tloušťky jádrové omítky do 10 mm a tloušťky štuku do 3 mm štuková svislých konstrukcí stěn</t>
  </si>
  <si>
    <t>"pokoj č.5"(4,52+6,30*2)*2,75+1,43*1,46+98,5</t>
  </si>
  <si>
    <t>"odpočet otvorů"-1,20*2,10-2,10*2,10+2,10*3*0,25</t>
  </si>
  <si>
    <t>"spol.místnost"(6,1856+8,41+1,00+10,695)*2,75+3,07*1,78</t>
  </si>
  <si>
    <t>"odpočet otvorů"-1,50*1,50*4-2,10*2,10-1,10*1,97</t>
  </si>
  <si>
    <t>"špalety"2,10*3*0,25+1,50*3*0,25*4</t>
  </si>
  <si>
    <t>"chodba"(1,61+6,30+3,355)*2,75+2,50*0,70-1,10*1,97*2</t>
  </si>
  <si>
    <t>"zazděné otvory"1,10*2,10*2*2+1,43*1,46*2</t>
  </si>
  <si>
    <t>78</t>
  </si>
  <si>
    <t>612325302</t>
  </si>
  <si>
    <t>Vápenocementová štuková omítka ostění nebo nadpraží</t>
  </si>
  <si>
    <t>114260052</t>
  </si>
  <si>
    <t>Vápenocementová nebo vápenná omítka ostění nebo nadpraží štuková</t>
  </si>
  <si>
    <t>"1.NP"1,50*3*0,60</t>
  </si>
  <si>
    <t>"2.NP"(2,04+2,40*2)*0,60*2</t>
  </si>
  <si>
    <t>79</t>
  </si>
  <si>
    <t>612325422</t>
  </si>
  <si>
    <t>Oprava vnitřní vápenocementové štukové omítky stěn v rozsahu plochy do 30%</t>
  </si>
  <si>
    <t>292879560</t>
  </si>
  <si>
    <t>Oprava vápenocementové nebo vápenné omítky vnitřních ploch štukové dvouvrstvé, tloušťky do 20 mm stěn, v rozsahu opravované plochy přes 10 do 30%</t>
  </si>
  <si>
    <t>(4,40+1,48)*2*3,35</t>
  </si>
  <si>
    <t>(9,90+1,48)*2*3,35</t>
  </si>
  <si>
    <t>"koupelna"4,43*1,15</t>
  </si>
  <si>
    <t>(2,30+1,95)*1,15</t>
  </si>
  <si>
    <t>(3,54*2+6,70)*3,35</t>
  </si>
  <si>
    <t>(4,58+6,11)*3,35</t>
  </si>
  <si>
    <t>(6,86+4,04+2,40+1,20*2)*3,35</t>
  </si>
  <si>
    <t>(3,75*2+6,70+0,20*2)*3,35</t>
  </si>
  <si>
    <t>(3,70*2+6,70)*3,35</t>
  </si>
  <si>
    <t>80</t>
  </si>
  <si>
    <t>615142002</t>
  </si>
  <si>
    <t>Potažení vnitřních nosníků sklovláknitým pletivem</t>
  </si>
  <si>
    <t>1962470609</t>
  </si>
  <si>
    <t>Potažení vnitřních ploch pletivem v ploše nebo pruzích, na plném podkladu sklovláknitým provizorním přichycením nosníků</t>
  </si>
  <si>
    <t>1,30*0,45+1,50*0,45*3+3,50*0,45+1,70+0,90</t>
  </si>
  <si>
    <t>81</t>
  </si>
  <si>
    <t>619991011</t>
  </si>
  <si>
    <t>Obalení konstrukcí a prvků fólií přilepenou lepící páskou</t>
  </si>
  <si>
    <t>1024819302</t>
  </si>
  <si>
    <t>Zakrytí vnitřních ploch před znečištěním včetně pozdějšího odkrytí konstrukcí a prvků obalením fólií a přelepením páskou</t>
  </si>
  <si>
    <t>1,50*1,50*5+1,20*0,70+2,10*2,10*2+2,04*2,40*2</t>
  </si>
  <si>
    <t>82</t>
  </si>
  <si>
    <t>621221031</t>
  </si>
  <si>
    <t>Montáž kontaktního zateplení vnějších podhledů z minerální vlny s podélnou orientací tl do 160 mm</t>
  </si>
  <si>
    <t>-331177650</t>
  </si>
  <si>
    <t>Montáž kontaktního zateplení z desek z minerální vlny s podélnou orientací vláken na vnější podhledy, tloušťky desek přes 120 do 160 mm</t>
  </si>
  <si>
    <t>83</t>
  </si>
  <si>
    <t>631515310</t>
  </si>
  <si>
    <t>deska minerální izolační  tl. 140 mm</t>
  </si>
  <si>
    <t>-1145845963</t>
  </si>
  <si>
    <t>Vlákno minerální a výrobky z něj (desky, skruže, pásy, rohože, vložkové pytle apod.) desky z orientovaných vláken  - izolace stěn deska , s podélnou orientací vláken pro zateplovací systémy 500 x 1000 mm, la = 0,039 W/mK tl. 140 mm</t>
  </si>
  <si>
    <t>6,24*1,02 'Přepočtené koeficientem množství</t>
  </si>
  <si>
    <t>84</t>
  </si>
  <si>
    <t>621531021</t>
  </si>
  <si>
    <t>Tenkovrstvá silikonová zrnitá omítka tl. 2,0 mm včetně penetrace vnějších podhledů</t>
  </si>
  <si>
    <t>-1622397431</t>
  </si>
  <si>
    <t>Omítka tenkovrstvá silikonová vnějších ploch probarvená, včetně penetrace podkladu zrnitá, tloušťky 2,0 mm podhledů</t>
  </si>
  <si>
    <t>"stropní konzole"6,00*1,04</t>
  </si>
  <si>
    <t>85</t>
  </si>
  <si>
    <t>622142001</t>
  </si>
  <si>
    <t>Potažení vnějších stěn sklovláknitým pletivem vtlačeným do tenkovrstvé hmoty</t>
  </si>
  <si>
    <t>1425110124</t>
  </si>
  <si>
    <t>Potažení vnějších ploch pletivem v ploše nebo pruzích, na plném podkladu sklovláknitým vtlačením do tmelu stěn</t>
  </si>
  <si>
    <t>"stropní konzola"6,50*0,55</t>
  </si>
  <si>
    <t>86</t>
  </si>
  <si>
    <t>622221021</t>
  </si>
  <si>
    <t>Montáž kontaktního zateplení vnějších stěn z minerální vlny s podélnou orientací vláken tl do 120 mm</t>
  </si>
  <si>
    <t>1798752175</t>
  </si>
  <si>
    <t>Montáž kontaktního zateplení z desek z minerální vlny s podélnou orientací vláken na vnější stěny, tloušťky desek přes 80 do 120 mm</t>
  </si>
  <si>
    <t>"přízemí"1,50*1,00</t>
  </si>
  <si>
    <t>"stropní konzole"6,00*0,60</t>
  </si>
  <si>
    <t>87</t>
  </si>
  <si>
    <t>631515270</t>
  </si>
  <si>
    <t>deska minerální izolační  tl. 100 mm</t>
  </si>
  <si>
    <t>-416696692</t>
  </si>
  <si>
    <t>Vlákno minerální a výrobky z něj (desky, skruže, pásy, rohože, vložkové pytle apod.) desky z orientovaných vláken - izolace stěn deska , s podélnou orientací vláken pro zateplovací systémy 500 x 1000 mm, la = 0,039 W/mK tl. 100 mm</t>
  </si>
  <si>
    <t>1,5*1,02 'Přepočtené koeficientem množství</t>
  </si>
  <si>
    <t>88</t>
  </si>
  <si>
    <t>622252001</t>
  </si>
  <si>
    <t>Montáž zakládacích soklových lišt kontaktního zateplení</t>
  </si>
  <si>
    <t>-536318004</t>
  </si>
  <si>
    <t>Montáž lišt kontaktního zateplení zakládacích soklových připevněných hmoždinkami</t>
  </si>
  <si>
    <t>89</t>
  </si>
  <si>
    <t>590516340</t>
  </si>
  <si>
    <t>lišta zakládací LO 143 mm tl.1,0mm</t>
  </si>
  <si>
    <t>1703849487</t>
  </si>
  <si>
    <t>Kontaktní zateplovací systémy příslušenství kontaktních zateplovacích systémů lišty soklové  - zakládací lišty zakládací LO 143 mm  tl.1,0 mm</t>
  </si>
  <si>
    <t>6,1*1,05 'Přepočtené koeficientem množství</t>
  </si>
  <si>
    <t>90</t>
  </si>
  <si>
    <t>631311114</t>
  </si>
  <si>
    <t>Mazanina tl do 80 mm z betonu prostého bez zvýšených nároků na prostředí tř. C 16/20</t>
  </si>
  <si>
    <t>474511001</t>
  </si>
  <si>
    <t>Mazanina z betonu prostého bez zvýšených nároků na prostředí tl. přes 50 do 80 mm tř. C 16/20</t>
  </si>
  <si>
    <t>"vrchní beton"(28,48+64,56+16,02)*0,07</t>
  </si>
  <si>
    <t>91</t>
  </si>
  <si>
    <t>631311134</t>
  </si>
  <si>
    <t>Mazanina tl do 240 mm z betonu prostého bez zvýšených nároků na prostředí tř. C 16/20</t>
  </si>
  <si>
    <t>-1522176093</t>
  </si>
  <si>
    <t>Mazanina z betonu prostého bez zvýšených nároků na prostředí tl. přes 120 do 240 mm tř. C 16/20</t>
  </si>
  <si>
    <t>"podklafní beton"(7,90*(6,40+12,80)/2+6,90*6,20+1,70*3,90)*0,15+8,5</t>
  </si>
  <si>
    <t>92</t>
  </si>
  <si>
    <t>631319171</t>
  </si>
  <si>
    <t>Příplatek k mazanině tl do 80 mm za stržení povrchu spodní vrstvy před vložením výztuže</t>
  </si>
  <si>
    <t>1343772701</t>
  </si>
  <si>
    <t>Příplatek k cenám mazanin za stržení povrchu spodní vrstvy mazaniny latí před vložením výztuže nebo pletiva pro tl. obou vrstev mazaniny přes 50 do 80 mm</t>
  </si>
  <si>
    <t>93</t>
  </si>
  <si>
    <t>631319175</t>
  </si>
  <si>
    <t>Příplatek k mazanině tl do 240 mm za stržení povrchu spodní vrstvy před vložením výztuže</t>
  </si>
  <si>
    <t>1657059194</t>
  </si>
  <si>
    <t>Příplatek k cenám mazanin za stržení povrchu spodní vrstvy mazaniny latí před vložením výztuže nebo pletiva pro tl. obou vrstev mazaniny přes 120 do 240 mm</t>
  </si>
  <si>
    <t>94</t>
  </si>
  <si>
    <t>631362021</t>
  </si>
  <si>
    <t>Výztuž mazanin svařovanými sítěmi Kari</t>
  </si>
  <si>
    <t>-2093870572</t>
  </si>
  <si>
    <t>Výztuž mazanin ze svařovaných sítí z drátů typu KARI</t>
  </si>
  <si>
    <t>"podklafní beton"0,850571</t>
  </si>
  <si>
    <t>"vrchní beton"0,497</t>
  </si>
  <si>
    <t>95</t>
  </si>
  <si>
    <t>632441111</t>
  </si>
  <si>
    <t>Potěr anhydritový samonivelační tl do 20 mm ze suchých směsí</t>
  </si>
  <si>
    <t>1295345154</t>
  </si>
  <si>
    <t>Potěr anhydritový samonivelační ze suchých směsí tlouštky od 10 do 20 mm</t>
  </si>
  <si>
    <t>"střecha"121,61+65,8</t>
  </si>
  <si>
    <t>96</t>
  </si>
  <si>
    <t>632481213</t>
  </si>
  <si>
    <t>Separační vrstva z PE fólie</t>
  </si>
  <si>
    <t>-1437631972</t>
  </si>
  <si>
    <t>Separační vrstva k oddělení podlahových vrstev z polyetylénové fólie</t>
  </si>
  <si>
    <t>97</t>
  </si>
  <si>
    <t>635111115</t>
  </si>
  <si>
    <t>Násyp pod podlahy ze štěrkopísku s udusáním</t>
  </si>
  <si>
    <t>-485687841</t>
  </si>
  <si>
    <t>Násyp ze štěrkopísku, písku nebo kameniva pod podlahy s udusáním a urovnáním povrchu ze štěrkopísku</t>
  </si>
  <si>
    <t>"pod podklafní beton"(7,90*(6,40+12,80)/2+6,90*6,20+1,70*3,90)*0,15+42,1</t>
  </si>
  <si>
    <t>98</t>
  </si>
  <si>
    <t>637121115</t>
  </si>
  <si>
    <t>Okapový chodník z kačírku tl 300 mm s udusáním</t>
  </si>
  <si>
    <t>-243251119</t>
  </si>
  <si>
    <t>Okapový chodník z kameniva s udusáním a urovnáním povrchu z kačírku tl. 300 mm</t>
  </si>
  <si>
    <t>5,02+2,89</t>
  </si>
  <si>
    <t>99</t>
  </si>
  <si>
    <t>642942611</t>
  </si>
  <si>
    <t>Osazování zárubní nebo rámů dveřních kovových do 2,5 m2 na montážní pěnu</t>
  </si>
  <si>
    <t>-198255555</t>
  </si>
  <si>
    <t>Osazování zárubní nebo rámů kovových dveřních lisovaných nebo z úhelníků bez dveřních křídel, na montážní pěnu, o ploše otvoru do 2,5 m2</t>
  </si>
  <si>
    <t>553311190</t>
  </si>
  <si>
    <t>zárubeň ocelová pro běžné zdění H 110 900 L/P</t>
  </si>
  <si>
    <t>-1444636021</t>
  </si>
  <si>
    <t>Zárubně kovové zárubně ocelové pro zdění H 110 900 L/P</t>
  </si>
  <si>
    <t>101</t>
  </si>
  <si>
    <t>553311210</t>
  </si>
  <si>
    <t>zárubeň ocelová pro běžné zdění H 110 1100 L/P</t>
  </si>
  <si>
    <t>-1718542424</t>
  </si>
  <si>
    <t>Zárubně kovové zárubně ocelové pro zdění H 110 1100 L/P</t>
  </si>
  <si>
    <t>7+2</t>
  </si>
  <si>
    <t>102</t>
  </si>
  <si>
    <t>553312030</t>
  </si>
  <si>
    <t>zárubeň ocelová s drážkou pro těsnění H 110 DV 900 L/P</t>
  </si>
  <si>
    <t>-1232376363</t>
  </si>
  <si>
    <t>Zárubně kovové zárubně ocelové pro zdění - s těsněním, kapsové závěsy H 110 DV 900 L/P</t>
  </si>
  <si>
    <t>103</t>
  </si>
  <si>
    <t>R62225200210</t>
  </si>
  <si>
    <t xml:space="preserve">Montáž ostatních lišt </t>
  </si>
  <si>
    <t>-1869151672</t>
  </si>
  <si>
    <t>Montáž lišt kontaktního zateplení ostatních stěnových, dilatačních apod. lepených do tmelu</t>
  </si>
  <si>
    <t>104</t>
  </si>
  <si>
    <t>590514700</t>
  </si>
  <si>
    <t>lišta rohová Al 22 / 22 mm perforovaná</t>
  </si>
  <si>
    <t>1248631741</t>
  </si>
  <si>
    <t>Kontaktní zateplovací systémy příslušenství kontaktních zateplovacích systémů lišta rohová Al délka 2 m 22 / 22 mm perforovaná</t>
  </si>
  <si>
    <t>"vnitřní špalety"53,98</t>
  </si>
  <si>
    <t>"vnější špalety"48,79</t>
  </si>
  <si>
    <t>"vnitřní rohy"11,00</t>
  </si>
  <si>
    <t>"vnější rohy"20,70</t>
  </si>
  <si>
    <t>134,47*1,05 'Přepočtené koeficientem množství</t>
  </si>
  <si>
    <t>105</t>
  </si>
  <si>
    <t>590514760</t>
  </si>
  <si>
    <t>profil okenní začišťovací s tkaninou -Thermospoj 9 mm/2,4 m</t>
  </si>
  <si>
    <t>-1356135701</t>
  </si>
  <si>
    <t>Kontaktní zateplovací systémy příslušenství kontaktních zateplovacích systémů profil okenní začišťovací s tkaninou Thermospoj 9 mm/2,4 m</t>
  </si>
  <si>
    <t>Poznámka k položce:
délka 2,4 m, přesah tkaniny 100 mm</t>
  </si>
  <si>
    <t>53,98+48,79</t>
  </si>
  <si>
    <t>102,77*1,05 'Přepočtené koeficientem množství</t>
  </si>
  <si>
    <t>106</t>
  </si>
  <si>
    <t>622321141</t>
  </si>
  <si>
    <t>Vápenocementová omítka štuková dvouvrstvá vnějších stěn nanášená ručně</t>
  </si>
  <si>
    <t>-173710485</t>
  </si>
  <si>
    <t>Omítka vápenocementová vnějších ploch nanášená ručně dvouvrstvá, tloušťky jádrové omítky do 15 mm a tloušťky štuku do 3 mm štuková stěn</t>
  </si>
  <si>
    <t>(6,40+9,07+1,61+4,025+6,107)*3,45</t>
  </si>
  <si>
    <t>"špalety"1,50*3*0,15*4+2,10*3*0,15*2</t>
  </si>
  <si>
    <t>107</t>
  </si>
  <si>
    <t>622531021</t>
  </si>
  <si>
    <t>Tenkovrstvá silikonová zrnitá omítka tl. 2,0 mm včetně penetrace vnějších stěn</t>
  </si>
  <si>
    <t>-1016365940</t>
  </si>
  <si>
    <t>Omítka tenkovrstvá silikonová vnějších ploch probarvená, včetně penetrace podkladu zrnitá, tloušťky 2,0 mm stěn</t>
  </si>
  <si>
    <t>"doplnění stáv. fasády"1,50</t>
  </si>
  <si>
    <t>"stropní konzole"5,10</t>
  </si>
  <si>
    <t>108</t>
  </si>
  <si>
    <t>629991011</t>
  </si>
  <si>
    <t>Zakrytí výplní otvorů a svislých ploch fólií přilepenou lepící páskou</t>
  </si>
  <si>
    <t>929935940</t>
  </si>
  <si>
    <t>Zakrytí vnějších ploch před znečištěním včetně pozdějšího odkrytí výplní otvorů a svislých ploch fólií přilepenou lepící páskou</t>
  </si>
  <si>
    <t>109</t>
  </si>
  <si>
    <t>632450124</t>
  </si>
  <si>
    <t>Vyrovnávací cementový potěr tl do 50 mm ze suchých směsí provedený v pásu</t>
  </si>
  <si>
    <t>510541840</t>
  </si>
  <si>
    <t>Potěr cementový vyrovnávací ze suchých směsí v pásu o průměrné (střední) tl. přes 40 do 50 mm</t>
  </si>
  <si>
    <t>"vyrovnání parapetů"1,50*0,15*4</t>
  </si>
  <si>
    <t xml:space="preserve"> Trubní vedení</t>
  </si>
  <si>
    <t>110</t>
  </si>
  <si>
    <t>592R24028</t>
  </si>
  <si>
    <t>dno betonové šachtové monolitické 435 mm</t>
  </si>
  <si>
    <t>-613347917</t>
  </si>
  <si>
    <t>111</t>
  </si>
  <si>
    <t>592240560</t>
  </si>
  <si>
    <t>dílec betonový pro vstupní šachty SH-M PS+K 100/62,5x67x12 cm</t>
  </si>
  <si>
    <t>-1540397913</t>
  </si>
  <si>
    <t>Prefabrikáty pro vstupní šachty a drenážní šachtice (betonové a železobetonové) sestava t=12 cm dílce pro kanalizační vodotěsné šachty kónusy PS+K- přechodová skruž s kapsovým stupadlem SH-M PS+K        100/62,5 x 67 x 12</t>
  </si>
  <si>
    <t>112</t>
  </si>
  <si>
    <t>592240510</t>
  </si>
  <si>
    <t>dílec betonový pro vstupní šachty SR-M PS 100x50x12 cm</t>
  </si>
  <si>
    <t>132390332</t>
  </si>
  <si>
    <t>Prefabrikáty pro vstupní šachty a drenážní šachtice (betonové a železobetonové) sestava t=12 cm dílce pro kanalizační vodotěsné šachty PS (LS) - dílce se zabudovanými stupadly SR-M PS              100 x 50 x 12</t>
  </si>
  <si>
    <t>113</t>
  </si>
  <si>
    <t>592240110</t>
  </si>
  <si>
    <t>prstenec betonový vyrovnávací ke krytu šachty AR-V 625/60 62,5x6x10 cm</t>
  </si>
  <si>
    <t>-2027747462</t>
  </si>
  <si>
    <t>Prefabrikáty pro vstupní šachty a drenážní šachtice (betonové a železobetonové) dílce pro kanalizační šachty skruže, kónusy vyrovnávací prstence ke krytu šachty AR-V  625/60     62,5 x 6 x 10</t>
  </si>
  <si>
    <t>114</t>
  </si>
  <si>
    <t>592240120</t>
  </si>
  <si>
    <t>prstenec betonový vyrovnávací ke krytu šachty AR-V 625/80 62,5x8x10 cm</t>
  </si>
  <si>
    <t>438916639</t>
  </si>
  <si>
    <t>Prefabrikáty pro vstupní šachty a drenážní šachtice (betonové a železobetonové) dílce pro kanalizační šachty skruže, kónusy vyrovnávací prstence ke krytu šachty AR-V  625/80     62,5 x 8 x 10</t>
  </si>
  <si>
    <t>115</t>
  </si>
  <si>
    <t>592240130</t>
  </si>
  <si>
    <t>prstenec betonový vyrovnávací ke krytu šachty AR-V 625/100 62,5x10x10 cm</t>
  </si>
  <si>
    <t>852976341</t>
  </si>
  <si>
    <t>Prefabrikáty pro vstupní šachty a drenážní šachtice (betonové a železobetonové) dílce pro kanalizační šachty skruže, kónusy vyrovnávací prstence ke krytu šachty AR-V  625/100   62,5 x 10 x 10</t>
  </si>
  <si>
    <t>116</t>
  </si>
  <si>
    <t>552410100</t>
  </si>
  <si>
    <t>poklop třída B 125, kruhový rám, vstup 600 mm TEK s ventilací</t>
  </si>
  <si>
    <t>-1944517441</t>
  </si>
  <si>
    <t>Výrobky kanalizační litinové a ocelové šachtové poklopy z tvárné litiny poklop  třída B 125, kruhový rám,  vstup 600 mm TEK  s ventilací</t>
  </si>
  <si>
    <t xml:space="preserve"> Ostatní konstrukce a práce-bourání</t>
  </si>
  <si>
    <t>117</t>
  </si>
  <si>
    <t>916231213</t>
  </si>
  <si>
    <t>Osazení chodníkového obrubníku betonového stojatého s boční opěrou do lože z betonu prostého</t>
  </si>
  <si>
    <t>-1618051549</t>
  </si>
  <si>
    <t>Osazení chodníkového obrubníku betonového se zřízením lože, s vyplněním a zatřením spár cementovou maltou stojatého s boční opěrou z betonu prostého tř. C 12/15, do lože z betonu prostého téže značky</t>
  </si>
  <si>
    <t>73,15+45,2</t>
  </si>
  <si>
    <t>118</t>
  </si>
  <si>
    <t>592175120</t>
  </si>
  <si>
    <t>obrubník parkový I 50x5x20 cm, přírodní</t>
  </si>
  <si>
    <t>1550649706</t>
  </si>
  <si>
    <t>Obrubníky betonové a železobetonové obrubníky   50 x 5 x 20 přírodní</t>
  </si>
  <si>
    <t>118,35*2*1,05</t>
  </si>
  <si>
    <t>119</t>
  </si>
  <si>
    <t>916991121</t>
  </si>
  <si>
    <t>Lože pod obrubníky, krajníky nebo obruby z dlažebních kostek z betonu prostého</t>
  </si>
  <si>
    <t>1039965231</t>
  </si>
  <si>
    <t>Lože pod obrubníky, krajníky nebo obruby z dlažebních kostek z betonu prostého tř. C 12/15</t>
  </si>
  <si>
    <t>118,35*0,20*0,20</t>
  </si>
  <si>
    <t>120</t>
  </si>
  <si>
    <t>931992111</t>
  </si>
  <si>
    <t>Výplň dilatačních spár z pěnového polystyrénu tl 20 mm</t>
  </si>
  <si>
    <t>-1831099600</t>
  </si>
  <si>
    <t>Výplň dilatačních spár z polystyrenu pěnového, tloušťky 20 mm</t>
  </si>
  <si>
    <t>"strop"(10,80+1,80+3,40+8,70)*0,50</t>
  </si>
  <si>
    <t>121</t>
  </si>
  <si>
    <t>941111131</t>
  </si>
  <si>
    <t>Montáž lešení řadového trubkového lehkého s podlahami zatížení do 200 kg/m2 š do 1,5 m v do 10 m</t>
  </si>
  <si>
    <t>1396098709</t>
  </si>
  <si>
    <t>Montáž lešení řadového trubkového lehkého pracovního s podlahami s provozním zatížením tř. 3 do 200 kg/m2 šířky tř. W12 přes 1,2 do 1,5 m, výšky do 10 m</t>
  </si>
  <si>
    <t>"fasádní lešení"(6,1852+9,07+1,61+4,025+6,10+1,50*2*4)*3,70</t>
  </si>
  <si>
    <t>122</t>
  </si>
  <si>
    <t>941111231</t>
  </si>
  <si>
    <t>Příplatek k lešení řadovému trubkovému lehkému s podlahami š 1,5 m v 10 m za první a ZKD den použití</t>
  </si>
  <si>
    <t>1817410593</t>
  </si>
  <si>
    <t>Montáž lešení řadového trubkového lehkého pracovního s podlahami s provozním zatížením tř. 3 do 200 kg/m2 Příplatek za první a každý další den použití lešení k ceně -1131</t>
  </si>
  <si>
    <t>14,264*30</t>
  </si>
  <si>
    <t>123</t>
  </si>
  <si>
    <t>941111831</t>
  </si>
  <si>
    <t>Demontáž lešení řadového trubkového lehkého s podlahami zatížení do 200 kg/m2 š do 1,5 m v do 10 m</t>
  </si>
  <si>
    <t>1039711436</t>
  </si>
  <si>
    <t>Demontáž lešení řadového trubkového lehkého pracovního s podlahami s provozním zatížením tř. 3 do 200 kg/m2 šířky tř. W12 přes 1,2 do 1,5 m, výšky do 10 m</t>
  </si>
  <si>
    <t>124</t>
  </si>
  <si>
    <t>949101111</t>
  </si>
  <si>
    <t>Lešení pomocné pro objekty pozemních staveb s lešeňovou podlahou v do 1,9 m zatížení do 150 kg/m2</t>
  </si>
  <si>
    <t>-1596811502</t>
  </si>
  <si>
    <t>Lešení pomocné pracovní pro objekty pozemních staveb pro zatížení do 150 kg/m2, o výšce lešeňové podlahy do 1,9 m</t>
  </si>
  <si>
    <t>"dle výpisu místností"319,25+241,12</t>
  </si>
  <si>
    <t>125</t>
  </si>
  <si>
    <t>950 101</t>
  </si>
  <si>
    <t>dodávka a montáž hasící přístroj práškový</t>
  </si>
  <si>
    <t>ks</t>
  </si>
  <si>
    <t>336244876</t>
  </si>
  <si>
    <t>126</t>
  </si>
  <si>
    <t>950 102</t>
  </si>
  <si>
    <t>příplatek za práce při plném provozu (uživatelů)</t>
  </si>
  <si>
    <t>Kč</t>
  </si>
  <si>
    <t>1963994320</t>
  </si>
  <si>
    <t>127</t>
  </si>
  <si>
    <t>950 103</t>
  </si>
  <si>
    <t xml:space="preserve">bezpečnostní tabulky, značení </t>
  </si>
  <si>
    <t>1947197361</t>
  </si>
  <si>
    <t>128</t>
  </si>
  <si>
    <t>952901111</t>
  </si>
  <si>
    <t>Vyčištění budov bytové a občanské výstavby při výšce podlaží do 4 m</t>
  </si>
  <si>
    <t>142197957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</si>
  <si>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</si>
  <si>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"dle výpisu místností"316,25</t>
  </si>
  <si>
    <t>129</t>
  </si>
  <si>
    <t>953961113</t>
  </si>
  <si>
    <t>Kotvy chemickým tmelem M 12 hl 110 mm do betonu, ŽB nebo kamene s vyvrtáním otvoru</t>
  </si>
  <si>
    <t>-1033662496</t>
  </si>
  <si>
    <t>Kotvy chemické s vyvrtáním otvoru do betonu, železobetonu nebo tvrdého kamene tmel, velikost M 12, hloubka 110 mm</t>
  </si>
  <si>
    <t>"kotvení zábradlí"28*4</t>
  </si>
  <si>
    <t>130</t>
  </si>
  <si>
    <t>953961114</t>
  </si>
  <si>
    <t>Kotvy chemickým tmelem M 16 hl 125 mm do betonu, ŽB nebo kamene s vyvrtáním otvoru</t>
  </si>
  <si>
    <t>-1419920169</t>
  </si>
  <si>
    <t>Kotvy chemické s vyvrtáním otvoru do betonu, železobetonu nebo tvrdého kamene tmel, velikost M 16, hloubka 125 mm</t>
  </si>
  <si>
    <t>"kotvení pergoly"8</t>
  </si>
  <si>
    <t>131</t>
  </si>
  <si>
    <t>953961213</t>
  </si>
  <si>
    <t>Kotvy chemickou patronou M 12 hl 110 mm do betonu, ŽB nebo kamene s vyvrtáním otvoru</t>
  </si>
  <si>
    <t>1267479925</t>
  </si>
  <si>
    <t>Kotvy chemické s vyvrtáním otvoru do betonu, železobetonu nebo tvrdého kamene chemická patrona, velikost M 12, hloubka 110 mm</t>
  </si>
  <si>
    <t>132</t>
  </si>
  <si>
    <t>953961214</t>
  </si>
  <si>
    <t>Kotvy chemickou patronou M 16 hl 125 mm do betonu, ŽB nebo kamene s vyvrtáním otvoru</t>
  </si>
  <si>
    <t>2097130513</t>
  </si>
  <si>
    <t>Kotvy chemické s vyvrtáním otvoru do betonu, železobetonu nebo tvrdého kamene chemická patrona, velikost M 16, hloubka 125 mm</t>
  </si>
  <si>
    <t>133</t>
  </si>
  <si>
    <t>967031132</t>
  </si>
  <si>
    <t>Přisekání rovných ostění v cihelném zdivu na MV nebo MVC</t>
  </si>
  <si>
    <t>160606349</t>
  </si>
  <si>
    <t>Přisekání (špicování) plošné nebo rovných ostění zdiva z cihel pálených rovných ostění, bez odstupu, po hrubém vybourání otvorů, na maltu vápennou nebo vápenocementovou</t>
  </si>
  <si>
    <t>"přízemí"2,10*0,60</t>
  </si>
  <si>
    <t>"2. NP"0,45*0,90*2*2</t>
  </si>
  <si>
    <t>134</t>
  </si>
  <si>
    <t>971033241</t>
  </si>
  <si>
    <t>Vybourání otvorů ve zdivu cihelném pl do 0,0225 m2 na MVC nebo MV tl do 300 mm</t>
  </si>
  <si>
    <t>-1808134631</t>
  </si>
  <si>
    <t>Vybourání otvorů ve zdivu základovém nebo nadzákladovém z cihel, tvárnic, příčkovek z cihel pálených na maltu vápennou nebo vápenocementovou plochy do 0,0225 m2, tl. do 300 mm</t>
  </si>
  <si>
    <t>"kanalizace"10</t>
  </si>
  <si>
    <t>135</t>
  </si>
  <si>
    <t>971033631</t>
  </si>
  <si>
    <t>Vybourání otvorů ve zdivu cihelném pl do 4 m2 na MVC nebo MV tl do 150 mm</t>
  </si>
  <si>
    <t>-486410482</t>
  </si>
  <si>
    <t>Vybourání otvorů ve zdivu základovém nebo nadzákladovém z cihel, tvárnic, příčkovek z cihel pálených na maltu vápennou nebo vápenocementovou plochy do 4 m2, tl. do 150 mm</t>
  </si>
  <si>
    <t>"přízemí"1,10*2,10*4+1,60*2,10+1,20*0,70</t>
  </si>
  <si>
    <t>136</t>
  </si>
  <si>
    <t>971033651</t>
  </si>
  <si>
    <t>Vybourání otvorů ve zdivu cihelném pl do 4 m2 na MVC nebo MV tl do 600 mm</t>
  </si>
  <si>
    <t>-1853315846</t>
  </si>
  <si>
    <t>Vybourání otvorů ve zdivu základovém nebo nadzákladovém z cihel, tvárnic, příčkovek z cihel pálených na maltu vápennou nebo vápenocementovou plochy do 4 m2, tl. do 600 mm</t>
  </si>
  <si>
    <t>"přízemí"1,40*0,90*0,60</t>
  </si>
  <si>
    <t>"2. NP"2,04*0,45*0,90*2</t>
  </si>
  <si>
    <t>137</t>
  </si>
  <si>
    <t>974031144</t>
  </si>
  <si>
    <t>Vysekání rýh ve zdivu cihelném hl do 70 mm š do 150 mm</t>
  </si>
  <si>
    <t>-1803211853</t>
  </si>
  <si>
    <t>Vysekání rýh ve zdivu cihelném na maltu vápennou nebo vápenocementovou do hl. 70 mm a šířky do 150 mm</t>
  </si>
  <si>
    <t>"ZTI"30,00</t>
  </si>
  <si>
    <t>138</t>
  </si>
  <si>
    <t>974031164</t>
  </si>
  <si>
    <t>Vysekání rýh ve zdivu cihelném hl do 150 mm š do 150 mm</t>
  </si>
  <si>
    <t>-1639203096</t>
  </si>
  <si>
    <t>Vysekání rýh ve zdivu cihelném na maltu vápennou nebo vápenocementovou do hl. 150 mm a šířky do 150 mm</t>
  </si>
  <si>
    <t>"ZTI"20,00</t>
  </si>
  <si>
    <t>139</t>
  </si>
  <si>
    <t>977131113</t>
  </si>
  <si>
    <t>Vrty příklepovými vrtáky D 12 mm do cihelného zdiva nebo prostého betonu</t>
  </si>
  <si>
    <t>1039297148</t>
  </si>
  <si>
    <t>Vrty příklepovými vrtáky do cihelného zdiva nebo prostého betonu průměru 12 mm</t>
  </si>
  <si>
    <t>"zábradlí"28*0,15</t>
  </si>
  <si>
    <t>140</t>
  </si>
  <si>
    <t>977131115</t>
  </si>
  <si>
    <t>Vrty příklepovými vrtáky D 16 mm do cihelného zdiva nebo prostého betonu</t>
  </si>
  <si>
    <t>714079332</t>
  </si>
  <si>
    <t>Vrty příklepovými vrtáky do cihelného zdiva nebo prostého betonu průměru 16 mm</t>
  </si>
  <si>
    <t>"pergola"8*0,20</t>
  </si>
  <si>
    <t>141</t>
  </si>
  <si>
    <t>978011121</t>
  </si>
  <si>
    <t>Otlučení vnitřní vápenné nebo vápenocementové omítky stropů v rozsahu do 10 %</t>
  </si>
  <si>
    <t>-2055026085</t>
  </si>
  <si>
    <t>Otlučení vápenných nebo vápenocementových omítek vnitřních ploch stropů, v rozsahu přes 5 do 10 %</t>
  </si>
  <si>
    <t>142</t>
  </si>
  <si>
    <t>978013141</t>
  </si>
  <si>
    <t>Otlučení vnitřní vápenné nebo vápenocementové omítky stěn stěn v rozsahu do 30 %</t>
  </si>
  <si>
    <t>-1678209416</t>
  </si>
  <si>
    <t>Otlučení vápenných nebo vápenocementových omítek vnitřních ploch stěn s vyškrabáním spar, s očištěním zdiva, v rozsahu přes 10 do 30 %</t>
  </si>
  <si>
    <t>143</t>
  </si>
  <si>
    <t>978013191</t>
  </si>
  <si>
    <t>Otlučení vnitřní vápenné nebo vápenocementové omítky stěn stěn v rozsahu do 100 %</t>
  </si>
  <si>
    <t>1449936896</t>
  </si>
  <si>
    <t>Otlučení vápenných nebo vápenocementových omítek vnitřních ploch stěn s vyškrabáním spar, s očištěním zdiva, v rozsahu přes 50 do 100 %</t>
  </si>
  <si>
    <t>144</t>
  </si>
  <si>
    <t>98010258912</t>
  </si>
  <si>
    <t>D+M betonový květináč vč. listnatnatého stromku</t>
  </si>
  <si>
    <t>804402251</t>
  </si>
  <si>
    <t>145</t>
  </si>
  <si>
    <t>9792045896</t>
  </si>
  <si>
    <t>D+M kotvící botky sloupků pergoly</t>
  </si>
  <si>
    <t>ls</t>
  </si>
  <si>
    <t>-454157470</t>
  </si>
  <si>
    <t xml:space="preserve"> Přesun hmot</t>
  </si>
  <si>
    <t>146</t>
  </si>
  <si>
    <t>997006512</t>
  </si>
  <si>
    <t>Vodorovné doprava suti s naložením a složením na skládku do 1 km</t>
  </si>
  <si>
    <t>1598234214</t>
  </si>
  <si>
    <t>Vodorovná doprava suti na skládku s naložením na dopravní prostředek a složením přes 100 m do 1 km</t>
  </si>
  <si>
    <t>"ZTI"1,479</t>
  </si>
  <si>
    <t>147</t>
  </si>
  <si>
    <t>997013111</t>
  </si>
  <si>
    <t>Vnitrostaveništní doprava suti a vybouraných hmot pro budovy v do 6 m s použitím mechanizace</t>
  </si>
  <si>
    <t>1211863086</t>
  </si>
  <si>
    <t>Vnitrostaveništní doprava suti a vybouraných hmot vodorovně do 50 m svisle s použitím mechanizace pro budovy a haly výšky do 6 m</t>
  </si>
  <si>
    <t>148</t>
  </si>
  <si>
    <t>228013396</t>
  </si>
  <si>
    <t>149</t>
  </si>
  <si>
    <t>997013501</t>
  </si>
  <si>
    <t>Odvoz suti a vybouraných hmot na skládku nebo meziskládku do 1 km se složením</t>
  </si>
  <si>
    <t>-723743501</t>
  </si>
  <si>
    <t>Odvoz suti a vybouraných hmot na skládku nebo meziskládku se složením, na vzdálenost do 1 km</t>
  </si>
  <si>
    <t>150</t>
  </si>
  <si>
    <t>1673768333</t>
  </si>
  <si>
    <t>151</t>
  </si>
  <si>
    <t>997013509</t>
  </si>
  <si>
    <t>Příplatek k odvozu suti a vybouraných hmot na skládku ZKD 1 km přes 1 km</t>
  </si>
  <si>
    <t>384463760</t>
  </si>
  <si>
    <t>Odvoz suti a vybouraných hmot na skládku nebo meziskládku se složením, na vzdálenost Příplatek k ceně za každý další i započatý 1 km přes 1 km</t>
  </si>
  <si>
    <t>15,76*10</t>
  </si>
  <si>
    <t>152</t>
  </si>
  <si>
    <t>-186705432</t>
  </si>
  <si>
    <t>Poznámka k položce:
Do 10km</t>
  </si>
  <si>
    <t>"ZTI"1,479*10 "Přepočtené koeficientem množství</t>
  </si>
  <si>
    <t>153</t>
  </si>
  <si>
    <t>997013831</t>
  </si>
  <si>
    <t>Poplatek za uložení stavebního směsného odpadu na skládce (skládkovné)</t>
  </si>
  <si>
    <t>556629731</t>
  </si>
  <si>
    <t>Poplatek za uložení stavebního odpadu na skládce (skládkovné) směsného</t>
  </si>
  <si>
    <t>154</t>
  </si>
  <si>
    <t>-1836065592</t>
  </si>
  <si>
    <t>155</t>
  </si>
  <si>
    <t>997211611</t>
  </si>
  <si>
    <t>Nakládání suti na dopravní prostředky pro vodorovnou dopravu</t>
  </si>
  <si>
    <t>400791889</t>
  </si>
  <si>
    <t>Nakládání suti nebo vybouraných hmot na dopravní prostředky pro vodorovnou dopravu suti</t>
  </si>
  <si>
    <t>156</t>
  </si>
  <si>
    <t>801696195</t>
  </si>
  <si>
    <t>157</t>
  </si>
  <si>
    <t>998011001</t>
  </si>
  <si>
    <t>Přesun hmot pro budovy zděné v do 6 m</t>
  </si>
  <si>
    <t>-2046517978</t>
  </si>
  <si>
    <t>Přesun hmot pro budovy občanské výstavby, bydlení, výrobu a služby s nosnou svislou konstrukcí zděnou z cihel, tvárnic nebo kamene vodorovná dopravní vzdálenost do 100 m pro budovy výšky do 6 m</t>
  </si>
  <si>
    <t>PSV</t>
  </si>
  <si>
    <t>Práce a dodávky PSV</t>
  </si>
  <si>
    <t>711</t>
  </si>
  <si>
    <t>Izolace proti vodě, vlhkosti a plynům</t>
  </si>
  <si>
    <t>158</t>
  </si>
  <si>
    <t>711111001</t>
  </si>
  <si>
    <t>Provedení izolace proti zemní vlhkosti vodorovné za studena nátěrem penetračním</t>
  </si>
  <si>
    <t>-1879699105</t>
  </si>
  <si>
    <t>Provedení izolace proti zemní vlhkosti natěradly a tmely za studena na ploše vodorovné V nátěrem penetračním</t>
  </si>
  <si>
    <t>7,90*(6,40+12,80)/2+6,90*6,20+1,70*3,90</t>
  </si>
  <si>
    <t>125,25*2</t>
  </si>
  <si>
    <t>159</t>
  </si>
  <si>
    <t>111631500</t>
  </si>
  <si>
    <t>lak asfaltový ALP/9 (t) bal 9 kg</t>
  </si>
  <si>
    <t>1397047712</t>
  </si>
  <si>
    <t>Výrobky asfaltové izolační a zálivkové hmoty asfalty oxidované stavebně-izolační k penetraci suchých a očištěných podkladů pod asfaltové izolační krytiny a izolace ALP/9 bal 9 kg</t>
  </si>
  <si>
    <t>Poznámka k položce:
Spotřeba 0,3-0,4kg/m2 dle povrchu, ředidlo technický benzín</t>
  </si>
  <si>
    <t>376,666666666667*0,0003 'Přepočtené koeficientem množství</t>
  </si>
  <si>
    <t>160</t>
  </si>
  <si>
    <t>711131101</t>
  </si>
  <si>
    <t>Provedení izolace proti zemní vlhkosti pásy na sucho vodorovné AIP nebo tkaninou</t>
  </si>
  <si>
    <t>-1607604174</t>
  </si>
  <si>
    <t>Provedení izolace proti zemní vlhkosti pásy na sucho AIP nebo tkaniny na ploše vodorovné V</t>
  </si>
  <si>
    <t>161</t>
  </si>
  <si>
    <t>628111200</t>
  </si>
  <si>
    <t>pás asfaltovaný A330</t>
  </si>
  <si>
    <t>-2127138425</t>
  </si>
  <si>
    <t>Pásy asfaltované bez krycí vrstvy vložka strojní hadrová lepenka A 330</t>
  </si>
  <si>
    <t>125,25</t>
  </si>
  <si>
    <t>125,25*1,15 'Přepočtené koeficientem množství</t>
  </si>
  <si>
    <t>162</t>
  </si>
  <si>
    <t>711141559</t>
  </si>
  <si>
    <t>Provedení izolace proti zemní vlhkosti pásy přitavením vodorovné NAIP</t>
  </si>
  <si>
    <t>249275197</t>
  </si>
  <si>
    <t>Provedení izolace proti zemní vlhkosti pásy přitavením NAIP na ploše vodorovné V</t>
  </si>
  <si>
    <t>163</t>
  </si>
  <si>
    <t>628361100</t>
  </si>
  <si>
    <t>pás těžký asfaltovaný  Al S 40</t>
  </si>
  <si>
    <t>-246245284</t>
  </si>
  <si>
    <t>Pásy asfaltované těžké vložka profilovaná kovová folie s Al folií nosnou vložkou Al S 40 role/7,5m2</t>
  </si>
  <si>
    <t>164</t>
  </si>
  <si>
    <t>628322820</t>
  </si>
  <si>
    <t xml:space="preserve">pás těžký asfaltovaný  </t>
  </si>
  <si>
    <t>-639582605</t>
  </si>
  <si>
    <t>Pásy asfaltované těžké vložka skleněná rohož   role/10m2</t>
  </si>
  <si>
    <t>125,250434782609*1,15 'Přepočtené koeficientem množství</t>
  </si>
  <si>
    <t>165</t>
  </si>
  <si>
    <t>998711101</t>
  </si>
  <si>
    <t>Přesun hmot tonážní pro izolace proti vodě, vlhkosti a plynům v objektech výšky do 6 m</t>
  </si>
  <si>
    <t>-1470843884</t>
  </si>
  <si>
    <t>Přesun hmot pro izolace proti vodě, vlhkosti a plynům stanovený z hmotnosti přesunovaného materiálu vodorovná dopravní vzdálenost do 50 m v objektech výšky do 6 m</t>
  </si>
  <si>
    <t>712</t>
  </si>
  <si>
    <t>Povlakové krytiny</t>
  </si>
  <si>
    <t>166</t>
  </si>
  <si>
    <t>712311101</t>
  </si>
  <si>
    <t>Provedení povlakové krytiny střech do 10° za studena lakem penetračním nebo asfaltovým</t>
  </si>
  <si>
    <t>-1402750327</t>
  </si>
  <si>
    <t>Provedení povlakové krytiny střech plochých do 10 st. natěradly a tmely za studena nátěrem lakem penetračním nebo asfaltovým</t>
  </si>
  <si>
    <t>"výměra dle projektu"126,61</t>
  </si>
  <si>
    <t>"napojení na stávající střechu"10,70*1,10</t>
  </si>
  <si>
    <t>167</t>
  </si>
  <si>
    <t>-1283283557</t>
  </si>
  <si>
    <t>1383,33333333333*0,0003 'Přepočtené koeficientem množství</t>
  </si>
  <si>
    <t>168</t>
  </si>
  <si>
    <t>712321132</t>
  </si>
  <si>
    <t>Provedení povlakové krytiny střech do 10° za horka nátěrem asfaltovým</t>
  </si>
  <si>
    <t>-296009014</t>
  </si>
  <si>
    <t>Provedení povlakové krytiny střech plochých do 10 st. natěradly a tmely za horka nátěrem asfaltovým</t>
  </si>
  <si>
    <t>169</t>
  </si>
  <si>
    <t>111613320</t>
  </si>
  <si>
    <t>asfalt stavebně-izolační, 105/B2  bal. 190 kg</t>
  </si>
  <si>
    <t>-919064968</t>
  </si>
  <si>
    <t>Výrobky asfaltové izolační a zálivkové hmoty asfalty oxidované stavebně-izolační  105/B2  bal. 190 kg</t>
  </si>
  <si>
    <t>379,83*0,0015 'Přepočtené koeficientem množství</t>
  </si>
  <si>
    <t>170</t>
  </si>
  <si>
    <t>712341559</t>
  </si>
  <si>
    <t>Provedení povlakové krytiny střech do 10° pásy NAIP přitavením v plné ploše</t>
  </si>
  <si>
    <t>243273230</t>
  </si>
  <si>
    <t>Provedení povlakové krytiny střech plochých do 10 st. pásy přitavením NAIP v plné ploše</t>
  </si>
  <si>
    <t>126,61*3</t>
  </si>
  <si>
    <t>"okapová hrana"10,70</t>
  </si>
  <si>
    <t>171</t>
  </si>
  <si>
    <t>-1111195257</t>
  </si>
  <si>
    <t>121,61*2*1,15</t>
  </si>
  <si>
    <t>10,70*2*1,15</t>
  </si>
  <si>
    <t>172</t>
  </si>
  <si>
    <t>628522540</t>
  </si>
  <si>
    <t>pás asfaltovaný modifikovaný SBS  40 Special mineral</t>
  </si>
  <si>
    <t>-15933785</t>
  </si>
  <si>
    <t>Pásy s modifikovaným asfaltem vložka polyesterové rouno asfaltované hydroizolační pásy modifikované SBS (styren - butadien - styren) posyp hrubozrný břidličný, spodní strana mikrotenová folie special mineral</t>
  </si>
  <si>
    <t>121,61*1,15</t>
  </si>
  <si>
    <t>10,70*1,15</t>
  </si>
  <si>
    <t>173</t>
  </si>
  <si>
    <t>998712101</t>
  </si>
  <si>
    <t>Přesun hmot tonážní tonážní pro krytiny povlakové v objektech v do 6 m</t>
  </si>
  <si>
    <t>-2097691802</t>
  </si>
  <si>
    <t>Přesun hmot pro povlakové krytiny stanovený z hmotnosti přesunovaného materiálu vodorovná dopravní vzdálenost do 50 m v objektech výšky do 6 m</t>
  </si>
  <si>
    <t>713</t>
  </si>
  <si>
    <t>Izolace tepelné</t>
  </si>
  <si>
    <t>174</t>
  </si>
  <si>
    <t>713121111</t>
  </si>
  <si>
    <t>Montáž izolace tepelné podlah volně kladenými rohožemi, pásy, dílci, deskami 1 vrstva</t>
  </si>
  <si>
    <t>-870739332</t>
  </si>
  <si>
    <t>Montáž tepelné izolace podlah rohožemi, pásy, deskami, dílci, bloky (izolační materiál ve specifikaci) kladenými volně jednovrstvá</t>
  </si>
  <si>
    <t>(6,30+3,20)*0,25</t>
  </si>
  <si>
    <t>(6,30+2,30+0,90+9,07+6,40)*0,45</t>
  </si>
  <si>
    <t>175</t>
  </si>
  <si>
    <t>713121121</t>
  </si>
  <si>
    <t>Montáž izolace tepelné podlah volně kladenými rohožemi, pásy, dílci, deskami 2 vrstvy</t>
  </si>
  <si>
    <t>-891006415</t>
  </si>
  <si>
    <t>Montáž tepelné izolace podlah rohožemi, pásy, deskami, dílci, bloky (izolační materiál ve specifikaci) kladenými volně dvouvrstvá</t>
  </si>
  <si>
    <t>25,48+64,56+16,02</t>
  </si>
  <si>
    <t>106,06</t>
  </si>
  <si>
    <t>176</t>
  </si>
  <si>
    <t>283758810</t>
  </si>
  <si>
    <t>deska z pěnového polystyrenu EPS 100 Z 1000 x 500 x 60 mm</t>
  </si>
  <si>
    <t>-1218672815</t>
  </si>
  <si>
    <t>Desky z lehčených plastů desky z pěnového polystyrénu - samozhášivého typ EPS 100Z (EPS 100S), objemová hmotnost 20 - 25 kg/m3 tepelně izolační desky pro izolace s vysokými nároky na pevnost v tlaku a ohybu (vysoce zatížené podlahy,střechy apod.) rozměr 1000 x 500 mm, lambda=0,037 [W / m K] 60 mm</t>
  </si>
  <si>
    <t>106,06*2,04 'Přepočtené koeficientem množství</t>
  </si>
  <si>
    <t>177</t>
  </si>
  <si>
    <t>713131141</t>
  </si>
  <si>
    <t>Montáž izolace tepelné stěn a základů lepením celoplošně rohoží, pásů, dílců, desek</t>
  </si>
  <si>
    <t>664693493</t>
  </si>
  <si>
    <t>Montáž tepelné izolace stěn rohožemi, pásy, deskami, dílci, bloky (izolační materiál ve specifikaci) lepením celoplošně</t>
  </si>
  <si>
    <t>178</t>
  </si>
  <si>
    <t>283758740</t>
  </si>
  <si>
    <t>deska z pěnového polystyrenu EPS 70 Z 1000 x 500 x 120 mm</t>
  </si>
  <si>
    <t>915857271</t>
  </si>
  <si>
    <t>Desky z lehčených plastů desky z pěnového polystyrénu - samozhášivého typ EPS 70Z, objemová hmotnost 15 - 20 kg/m3 tepelně izolační desky pro izolace stěn, stropů, podlah, příček apod rozměr 1000 x 500 mm, lambda=0,039 [W / m K] 120 mm</t>
  </si>
  <si>
    <t>3,575*1,02 'Přepočtené koeficientem množství</t>
  </si>
  <si>
    <t>179</t>
  </si>
  <si>
    <t>713141111</t>
  </si>
  <si>
    <t>Montáž izolace tepelné střech plochých lepené asfaltem plně 1 vrstva rohoží, pásů, dílců, desek</t>
  </si>
  <si>
    <t>-1163820642</t>
  </si>
  <si>
    <t>Montáž tepelné izolace střech plochých rohožemi, pásy, deskami, dílci, bloky (izolační materiál ve specifikaci) přilepenými asfaltem za horka zplna, jednovrstvá</t>
  </si>
  <si>
    <t>"terasa"129,61*2</t>
  </si>
  <si>
    <t>180</t>
  </si>
  <si>
    <t>634822420</t>
  </si>
  <si>
    <t>sklo izolační pěnové  T4+, 45 x 60 x 16 cm</t>
  </si>
  <si>
    <t>-1736711317</t>
  </si>
  <si>
    <t>Sklo pěnové stavební  T4+ bez povrchové úpravy, nehořlavé a parotěsné pevnost v tlaku 0,7 MPa, tepelná vodivost 0,040 W/mK 45 x 60 x 16 cm</t>
  </si>
  <si>
    <t>13,612</t>
  </si>
  <si>
    <t>13,612*1,02 'Přepočtené koeficientem množství</t>
  </si>
  <si>
    <t>181</t>
  </si>
  <si>
    <t>634822400</t>
  </si>
  <si>
    <t>sklo izolační pěnové  T4+, 45 x 60 x 14 cm</t>
  </si>
  <si>
    <t>1254304339</t>
  </si>
  <si>
    <t>Sklo pěnové stavební 4+ bez povrchové úpravy, nehořlavé a parotěsné pevnost v tlaku 0,7 MPa, tepelná vodivost 0,040 W/mK 45 x 60 x 14 cm</t>
  </si>
  <si>
    <t>259,22</t>
  </si>
  <si>
    <t>259,22*1,02 'Přepočtené koeficientem množství</t>
  </si>
  <si>
    <t>182</t>
  </si>
  <si>
    <t>713191132</t>
  </si>
  <si>
    <t>Montáž izolace tepelné podlah, stropů vrchem nebo střech překrytí separační fólií z PE</t>
  </si>
  <si>
    <t>-1619474402</t>
  </si>
  <si>
    <t>Montáž tepelné izolace stavebních konstrukcí - doplňky a konstrukční součásti podlah, stropů vrchem nebo střech překrytím fólií separační z PE</t>
  </si>
  <si>
    <t>183</t>
  </si>
  <si>
    <t>283231500</t>
  </si>
  <si>
    <t>fólie separační PE bal. 100 m2</t>
  </si>
  <si>
    <t>-439868157</t>
  </si>
  <si>
    <t>Fólie z polyetylénu a jednoduché výrobky z nich separační fólie separační fólie  pro lité podlahy   bal. 100 m2</t>
  </si>
  <si>
    <t>Poznámka k položce:
oddělení betonových nebo samonivelačních vyrovnávacích vrstev</t>
  </si>
  <si>
    <t>106,06*1,1 'Přepočtené koeficientem množství</t>
  </si>
  <si>
    <t>184</t>
  </si>
  <si>
    <t>998713101</t>
  </si>
  <si>
    <t>Přesun hmot tonážní pro izolace tepelné v objektech v do 6 m</t>
  </si>
  <si>
    <t>-370753705</t>
  </si>
  <si>
    <t>Přesun hmot pro izolace tepelné stanovený z hmotnosti přesunovaného materiálu vodorovná dopravní vzdálenost do 50 m v objektech výšky do 6 m</t>
  </si>
  <si>
    <t>721</t>
  </si>
  <si>
    <t xml:space="preserve"> Zdravotechnika</t>
  </si>
  <si>
    <t>185</t>
  </si>
  <si>
    <t>721140913</t>
  </si>
  <si>
    <t>Potrubí litinové propojení potrubí DN 70</t>
  </si>
  <si>
    <t>-274327164</t>
  </si>
  <si>
    <t>Opravy odpadního potrubí litinového propojení dosavadního potrubí DN 70</t>
  </si>
  <si>
    <t>186</t>
  </si>
  <si>
    <t>721140916</t>
  </si>
  <si>
    <t>Potrubí litinové propojení potrubí DN 125</t>
  </si>
  <si>
    <t>-108553846</t>
  </si>
  <si>
    <t>Opravy odpadního potrubí litinového propojení dosavadního potrubí DN 125</t>
  </si>
  <si>
    <t>187</t>
  </si>
  <si>
    <t>721140923</t>
  </si>
  <si>
    <t>Potrubí litinové odpadní krácení trub DN 70</t>
  </si>
  <si>
    <t>-757101813</t>
  </si>
  <si>
    <t>Opravy odpadního potrubí litinového krácení trub DN 70</t>
  </si>
  <si>
    <t>188</t>
  </si>
  <si>
    <t>721140925</t>
  </si>
  <si>
    <t>Potrubí litinové odpadní krácení trub DN 100</t>
  </si>
  <si>
    <t>250534364</t>
  </si>
  <si>
    <t>Opravy odpadního potrubí litinového krácení trub DN 100</t>
  </si>
  <si>
    <t>189</t>
  </si>
  <si>
    <t>721173315</t>
  </si>
  <si>
    <t>Potrubí kanalizační plastové dešťové systém KG DN 110</t>
  </si>
  <si>
    <t>-1402690119</t>
  </si>
  <si>
    <t>Potrubí z plastových trub KG Systém (SN4) dešťové DN 110</t>
  </si>
  <si>
    <t>190</t>
  </si>
  <si>
    <t>721173316</t>
  </si>
  <si>
    <t>Potrubí kanalizační plastové dešťové systém KG DN 125</t>
  </si>
  <si>
    <t>1475319291</t>
  </si>
  <si>
    <t>Potrubí z plastových trub KG Systém (SN4) dešťové DN 125</t>
  </si>
  <si>
    <t>191</t>
  </si>
  <si>
    <t>721173401</t>
  </si>
  <si>
    <t>Potrubí kanalizační plastové svodné systém KG DN 100</t>
  </si>
  <si>
    <t>1271340998</t>
  </si>
  <si>
    <t>Potrubí z plastových trub KG Systém (SN4) svodné (ležaté) DN 100</t>
  </si>
  <si>
    <t>192</t>
  </si>
  <si>
    <t>721173402</t>
  </si>
  <si>
    <t>Potrubí kanalizační plastové svodné systém KG DN 125</t>
  </si>
  <si>
    <t>-617958271</t>
  </si>
  <si>
    <t>Potrubí z plastových trub KG Systém (SN4) svodné (ležaté) DN 125</t>
  </si>
  <si>
    <t>193</t>
  </si>
  <si>
    <t>721174025</t>
  </si>
  <si>
    <t>Potrubí kanalizační z PP odpadní systém HT DN 100</t>
  </si>
  <si>
    <t>1480779385</t>
  </si>
  <si>
    <t>Potrubí z plastových trub HT Systém (polypropylenové PPs) odpadní (svislé) DN 100</t>
  </si>
  <si>
    <t>194</t>
  </si>
  <si>
    <t>721174043</t>
  </si>
  <si>
    <t>Potrubí kanalizační z PP připojovací systém HT DN 50</t>
  </si>
  <si>
    <t>331831386</t>
  </si>
  <si>
    <t>Potrubí z plastových trub HT Systém (polypropylenové PPs) připojovací DN 50</t>
  </si>
  <si>
    <t>195</t>
  </si>
  <si>
    <t>721174044</t>
  </si>
  <si>
    <t>Potrubí kanalizační z PP připojovací systém HT DN 70</t>
  </si>
  <si>
    <t>-2093638910</t>
  </si>
  <si>
    <t>Potrubí z plastových trub HT Systém (polypropylenové PPs) připojovací DN 70</t>
  </si>
  <si>
    <t>196</t>
  </si>
  <si>
    <t>721174045</t>
  </si>
  <si>
    <t>Potrubí kanalizační z PP připojovací systém HT DN 100</t>
  </si>
  <si>
    <t>-2033294080</t>
  </si>
  <si>
    <t>Potrubí z plastových trub HT Systém (polypropylenové PPs) připojovací DN 100</t>
  </si>
  <si>
    <t>197</t>
  </si>
  <si>
    <t>721194105</t>
  </si>
  <si>
    <t>Vyvedení a upevnění odpadních výpustek DN 50</t>
  </si>
  <si>
    <t>-1195014558</t>
  </si>
  <si>
    <t>Vyměření přípojek na potrubí vyvedení a upevnění odpadních výpustek DN 50</t>
  </si>
  <si>
    <t>198</t>
  </si>
  <si>
    <t>721194109</t>
  </si>
  <si>
    <t>Vyvedení a upevnění odpadních výpustek DN 100</t>
  </si>
  <si>
    <t>-1274804612</t>
  </si>
  <si>
    <t>Vyměření přípojek na potrubí vyvedení a upevnění odpadních výpustek DN 100</t>
  </si>
  <si>
    <t>199</t>
  </si>
  <si>
    <t>721211422</t>
  </si>
  <si>
    <t>Vpusť podlahová se svislým odtokem DN 50/75/110 mřížka nerez 138x138</t>
  </si>
  <si>
    <t>-411171334</t>
  </si>
  <si>
    <t>Podlahové vpusti se svislým odtokem DN 50/75/110 (HL 317) mřížka nerez 138x138</t>
  </si>
  <si>
    <t>200</t>
  </si>
  <si>
    <t>721211621</t>
  </si>
  <si>
    <t>Vtok dvorní se svislým odtokem a izolační přírubou DN 110/160 mříž litina 226x226</t>
  </si>
  <si>
    <t>1892676627</t>
  </si>
  <si>
    <t>Podlahové vpusti dvorní vtoky (vpusti) se svislým odtokem a izolační přírubou DN 110/160 (HL 616) mříž litina 226x226</t>
  </si>
  <si>
    <t>201</t>
  </si>
  <si>
    <t>721233212</t>
  </si>
  <si>
    <t>Střešní vtok polypropylen PP pro pochůzné střechy svislý odtok DN 110</t>
  </si>
  <si>
    <t>-220214335</t>
  </si>
  <si>
    <t>Střešní vtoky (vpusti) polypropylenové (PP) pro pochůzné střechy s odtokem svislým DN 110 (HL 62B)</t>
  </si>
  <si>
    <t>Poznámka k položce:
s vyhřívání a se samoregulací</t>
  </si>
  <si>
    <t>202</t>
  </si>
  <si>
    <t>721242115</t>
  </si>
  <si>
    <t>Lapač střešních splavenin z PP se zápachovou klapkou a lapacím košem DN 110</t>
  </si>
  <si>
    <t>2135460452</t>
  </si>
  <si>
    <t>Lapače střešních splavenin z polypropylenu (PP) DN 110 (HL 600)</t>
  </si>
  <si>
    <t>203</t>
  </si>
  <si>
    <t>721274103</t>
  </si>
  <si>
    <t>Přivzdušňovací ventil venkovní odpadních potrubí DN 110</t>
  </si>
  <si>
    <t>2086144736</t>
  </si>
  <si>
    <t>Ventily přivzdušňovací odpadních potrubí venkovní DN 110 (HL 900N)</t>
  </si>
  <si>
    <t>204</t>
  </si>
  <si>
    <t>721290111</t>
  </si>
  <si>
    <t>Zkouška těsnosti potrubí kanalizace vodou do DN 125</t>
  </si>
  <si>
    <t>1444370503</t>
  </si>
  <si>
    <t>Zkouška těsnosti kanalizace v objektech vodou do DN 125</t>
  </si>
  <si>
    <t>205</t>
  </si>
  <si>
    <t>721290123</t>
  </si>
  <si>
    <t>Zkouška těsnosti potrubí kanalizace kouřem do DN 300</t>
  </si>
  <si>
    <t>-976418225</t>
  </si>
  <si>
    <t>Zkouška těsnosti kanalizace v objektech kouřem do DN 300</t>
  </si>
  <si>
    <t>206</t>
  </si>
  <si>
    <t>721300922</t>
  </si>
  <si>
    <t>Pročištění svodů ležatých do DN 300</t>
  </si>
  <si>
    <t>1887186715</t>
  </si>
  <si>
    <t>Pročištění ležatých svodů do DN 300</t>
  </si>
  <si>
    <t>207</t>
  </si>
  <si>
    <t>998721101</t>
  </si>
  <si>
    <t>Přesun hmot tonážní pro vnitřní kanalizace v objektech v do 6 m</t>
  </si>
  <si>
    <t>-973147965</t>
  </si>
  <si>
    <t>Přesun hmot pro vnitřní kanalizace stanovený z hmotnosti přesunovaného materiálu vodorovná dopravní vzdálenost do 50 m v objektech výšky do 6 m</t>
  </si>
  <si>
    <t>208</t>
  </si>
  <si>
    <t>998721181</t>
  </si>
  <si>
    <t>Příplatek k přesunu hmot tonážní 721 prováděný bez použití mechanizace</t>
  </si>
  <si>
    <t>750136657</t>
  </si>
  <si>
    <t>Přesun hmot pro vnitřní kanalizace stanovený z hmotnosti přesunovaného materiálu Příplatek k ceně za přesun prováděný bez použití mechanizace pro jakoukoliv výšku objektu</t>
  </si>
  <si>
    <t>209</t>
  </si>
  <si>
    <t>R72129011</t>
  </si>
  <si>
    <t>MINIAXSMOKE 40 kouřové patrony</t>
  </si>
  <si>
    <t>297857600</t>
  </si>
  <si>
    <t>722</t>
  </si>
  <si>
    <t>210</t>
  </si>
  <si>
    <t>722130233</t>
  </si>
  <si>
    <t>Potrubí vodovodní ocelové závitové pozinkované svařované běžné DN 25</t>
  </si>
  <si>
    <t>-1187172471</t>
  </si>
  <si>
    <t>Potrubí z ocelových trubek pozinkovaných závitových svařovaných běžných DN 25</t>
  </si>
  <si>
    <t>211</t>
  </si>
  <si>
    <t>722130234</t>
  </si>
  <si>
    <t>Potrubí vodovodní ocelové závitové pozinkované svařované běžné DN 32</t>
  </si>
  <si>
    <t>51370729</t>
  </si>
  <si>
    <t>Potrubí z ocelových trubek pozinkovaných závitových svařovaných běžných DN 32</t>
  </si>
  <si>
    <t>212</t>
  </si>
  <si>
    <t>722130993</t>
  </si>
  <si>
    <t>Potrubí pozinkované závitové vsazení odbočky do potrubí oboustranná svěrná spojka DN 32 / G 1</t>
  </si>
  <si>
    <t>1796104822</t>
  </si>
  <si>
    <t>Opravy vodovodního potrubí z ocelových trubek pozinkovaných závitových vsazení odbočky do potrubí oboustrannými svěrnými spojkami (QT) DN potrubí / G odbočky DN 32 / G 1</t>
  </si>
  <si>
    <t>213</t>
  </si>
  <si>
    <t>722171934</t>
  </si>
  <si>
    <t>Potrubí plastové výměna trub nebo tvarovek D do 32 mm</t>
  </si>
  <si>
    <t>447545248</t>
  </si>
  <si>
    <t>Výměna trubky, tvarovky, vsazení odbočky na rozvodech vody z plastů D přes 25 do 32 mm</t>
  </si>
  <si>
    <t>214</t>
  </si>
  <si>
    <t>722174022</t>
  </si>
  <si>
    <t>Potrubí vodovodní plastové PPR svar polyfuze PN 20 D 20 x 3,4 mm</t>
  </si>
  <si>
    <t>-499491267</t>
  </si>
  <si>
    <t>Potrubí z plastových trubek z polypropylenu (PPR) svařovaných polyfuzně PN 20 (SDR 6) D 20 x 3,4</t>
  </si>
  <si>
    <t>"TV"58</t>
  </si>
  <si>
    <t>"SV" 65</t>
  </si>
  <si>
    <t>Součet</t>
  </si>
  <si>
    <t>215</t>
  </si>
  <si>
    <t>722174062</t>
  </si>
  <si>
    <t>Potrubí vodovodní plastové křížení PPR svar polyfuze PN 20 D 20 x 3,4 mm</t>
  </si>
  <si>
    <t>1725121461</t>
  </si>
  <si>
    <t>Potrubí z plastových trubek z polypropylenu (PPR) svařovaných polyfuzně křížení potrubí (PPR) PN 20 (SDR 6) D 20 x 3,4</t>
  </si>
  <si>
    <t>216</t>
  </si>
  <si>
    <t>722181231</t>
  </si>
  <si>
    <t>Ochrana vodovodního potrubí přilepenými tepelně izolačními trubicemi z PE tl do 15 mm DN do 22 mm</t>
  </si>
  <si>
    <t>-1365648292</t>
  </si>
  <si>
    <t>Ochrana potrubí tepelně izolačními trubicemi z pěnového polyetylenu PE přilepenými v příčných a podélných spojích, tloušťky izolace přes 10 do 15 mm, vnitřního průměru izolace DN do 22 mm</t>
  </si>
  <si>
    <t>217</t>
  </si>
  <si>
    <t>722181251</t>
  </si>
  <si>
    <t>Ochrana vodovodního potrubí přilepenými tepelně izolačními trubicemi z PE tl do 25 mm DN do 22 mm</t>
  </si>
  <si>
    <t>1803112339</t>
  </si>
  <si>
    <t>Ochrana potrubí tepelně izolačními trubicemi z pěnového polyetylenu PE přilepenými v příčných a podélných spojích, tloušťky izolace přes 20 do 25 mm, vnitřního průměru izolace DN do 22 mm</t>
  </si>
  <si>
    <t>218</t>
  </si>
  <si>
    <t>722190901</t>
  </si>
  <si>
    <t>Uzavření nebo otevření vodovodního potrubí při opravách</t>
  </si>
  <si>
    <t>-320309181</t>
  </si>
  <si>
    <t>Opravy ostatní uzavření nebo otevření vodovodního potrubí při opravách včetně vypuštění a napuštění</t>
  </si>
  <si>
    <t>219</t>
  </si>
  <si>
    <t>722220152</t>
  </si>
  <si>
    <t>Nástěnka závitová plastová PPR PN 20 DN 20 x G 1/2</t>
  </si>
  <si>
    <t>1354225731</t>
  </si>
  <si>
    <t>Armatury s jedním závitem plastové (PPR) PN 20 (SDR 6) DN 20 x G 1/2</t>
  </si>
  <si>
    <t>220</t>
  </si>
  <si>
    <t>722220161</t>
  </si>
  <si>
    <t>Nástěnný komplet plastový PPR PN 20 DN 20 x G 1/2</t>
  </si>
  <si>
    <t>soubor</t>
  </si>
  <si>
    <t>-1921789783</t>
  </si>
  <si>
    <t>Armatury s jedním závitem plastové (PPR) PN 20 (SDR 6) DN 20 x G 1/2 (nástěnný komplet)</t>
  </si>
  <si>
    <t>221</t>
  </si>
  <si>
    <t>722220231</t>
  </si>
  <si>
    <t>Přechodka dGK PPR PN 20 D 20 x G 1/2 s kovovým vnitřním závitem</t>
  </si>
  <si>
    <t>119731677</t>
  </si>
  <si>
    <t>Armatury s jedním závitem přechodové tvarovky PPR, PN 20 (SDR 6) s kovovým závitem vnitřním přechodky dGK D 20 x G 1/2</t>
  </si>
  <si>
    <t>222</t>
  </si>
  <si>
    <t>722232043</t>
  </si>
  <si>
    <t>Kohout kulový přímý G 1/2 PN 42 do 185°C vnitřní závit</t>
  </si>
  <si>
    <t>1172540101</t>
  </si>
  <si>
    <t>Armatury se dvěma závity kulové kohouty PN 42 do 185  st.C přímé vnitřní závit (R 250 D Giacomini) G 1/2</t>
  </si>
  <si>
    <t>223</t>
  </si>
  <si>
    <t>722250133</t>
  </si>
  <si>
    <t>Hydrantový systém s tvarově stálou hadicí D 25 x 30 m celoplechový</t>
  </si>
  <si>
    <t>1151563062</t>
  </si>
  <si>
    <t>Požární příslušenství a armatury hydrantový systém s tvarově stálou hadicí celoplechový D 25 x 30 m</t>
  </si>
  <si>
    <t>224</t>
  </si>
  <si>
    <t>722290226</t>
  </si>
  <si>
    <t>Zkouška těsnosti vodovodního potrubí závitového do DN 50</t>
  </si>
  <si>
    <t>420180037</t>
  </si>
  <si>
    <t>Zkoušky, proplach a desinfekce vodovodního potrubí zkoušky těsnosti vodovodního potrubí závitového do DN 50</t>
  </si>
  <si>
    <t>225</t>
  </si>
  <si>
    <t>722290234</t>
  </si>
  <si>
    <t>Proplach a dezinfekce vodovodního potrubí do DN 80</t>
  </si>
  <si>
    <t>-540666632</t>
  </si>
  <si>
    <t>Zkoušky, proplach a desinfekce vodovodního potrubí proplach a desinfekce vodovodního potrubí do DN 80</t>
  </si>
  <si>
    <t>226</t>
  </si>
  <si>
    <t>998722101</t>
  </si>
  <si>
    <t>Přesun hmot tonážní pro vnitřní vodovod v objektech v do 6 m</t>
  </si>
  <si>
    <t>-1179620809</t>
  </si>
  <si>
    <t>Přesun hmot pro vnitřní vodovod stanovený z hmotnosti přesunovaného materiálu vodorovná dopravní vzdálenost do 50 m v objektech výšky do 6 m</t>
  </si>
  <si>
    <t>227</t>
  </si>
  <si>
    <t>998722181</t>
  </si>
  <si>
    <t>Příplatek k přesunu hmot tonážní 722 prováděný bez použití mechanizace</t>
  </si>
  <si>
    <t>171053775</t>
  </si>
  <si>
    <t>Přesun hmot pro vnitřní vodovod stanovený z hmotnosti přesunovaného materiálu Příplatek k ceně za přesun prováděný bez použití mechanizace pro jakoukoliv výšku objektu</t>
  </si>
  <si>
    <t>725</t>
  </si>
  <si>
    <t>228</t>
  </si>
  <si>
    <t>725112021</t>
  </si>
  <si>
    <t>Klozet keramický závěsný na nosné stěny s hlubokým splachováním odpad vodorovný</t>
  </si>
  <si>
    <t>816227643</t>
  </si>
  <si>
    <t>Zařízení záchodů klozety keramické závěsné na nosné stěny s hlubokým splachováním odpad vodorovný</t>
  </si>
  <si>
    <t>229</t>
  </si>
  <si>
    <t>725210821</t>
  </si>
  <si>
    <t>Demontáž umyvadel bez výtokových armatur</t>
  </si>
  <si>
    <t>147471875</t>
  </si>
  <si>
    <t>Demontáž umyvadel bez výtokových armatur umyvadel</t>
  </si>
  <si>
    <t>230</t>
  </si>
  <si>
    <t>725211602</t>
  </si>
  <si>
    <t>Umyvadlo keramické připevněné na stěnu šrouby bílé bez krytu na sifon 550 mm</t>
  </si>
  <si>
    <t>1636700854</t>
  </si>
  <si>
    <t>Umyvadla keramická bez výtokových armatur se zápachovou uzávěrkou připevněná na stěnu šrouby bílá bez sloupu nebo krytu na sifon 550 mm</t>
  </si>
  <si>
    <t>231</t>
  </si>
  <si>
    <t>725 101</t>
  </si>
  <si>
    <t xml:space="preserve">dodávka a montáž zrcadla </t>
  </si>
  <si>
    <t>247810648</t>
  </si>
  <si>
    <t>232</t>
  </si>
  <si>
    <t>725211681</t>
  </si>
  <si>
    <t>Umyvadlo keramické zdravotní připevněné na stěnu šrouby bílé 640 mm</t>
  </si>
  <si>
    <t>-1025237369</t>
  </si>
  <si>
    <t>Umyvadla keramická bez výtokových armatur zdravotní se zápachovou uzávěrkou připevněná na stěnu šrouby bílá 640 mm</t>
  </si>
  <si>
    <t>233</t>
  </si>
  <si>
    <t>725291511</t>
  </si>
  <si>
    <t>Doplňky zařízení koupelen a záchodů plastové dávkovač tekutého mýdla na 350 ml</t>
  </si>
  <si>
    <t>-735350000</t>
  </si>
  <si>
    <t>234</t>
  </si>
  <si>
    <t>725291641</t>
  </si>
  <si>
    <t>Doplňky zařízení koupelen a záchodů nerezové madlo sprchové 750 x 450 mm</t>
  </si>
  <si>
    <t>1655498090</t>
  </si>
  <si>
    <t>235</t>
  </si>
  <si>
    <t>725291701</t>
  </si>
  <si>
    <t>Doplňky zařízení koupelen a záchodů smaltované madlo rovné dl 300 mm</t>
  </si>
  <si>
    <t>-1308431327</t>
  </si>
  <si>
    <t>Doplňky zařízení koupelen a záchodů smaltované madla rovná, délky 300 mm</t>
  </si>
  <si>
    <t>236</t>
  </si>
  <si>
    <t>725291706</t>
  </si>
  <si>
    <t>Doplňky zařízení koupelen a záchodů smaltované madlo rovné dl 800 mm</t>
  </si>
  <si>
    <t>-386394529</t>
  </si>
  <si>
    <t>Doplňky zařízení koupelen a záchodů smaltované madla rovná, délky 800 mm</t>
  </si>
  <si>
    <t>237</t>
  </si>
  <si>
    <t>725291711</t>
  </si>
  <si>
    <t>Doplňky zařízení koupelen a záchodů smaltované madlo krakorcové dl 550 mm</t>
  </si>
  <si>
    <t>-2117218712</t>
  </si>
  <si>
    <t>Doplňky zařízení koupelen a záchodů smaltované madla krakorcová, délky 550 mm</t>
  </si>
  <si>
    <t>238</t>
  </si>
  <si>
    <t>725291712</t>
  </si>
  <si>
    <t>Doplňky zařízení koupelen a záchodů smaltované madlo krakorcové dl 834 mm</t>
  </si>
  <si>
    <t>-504089969</t>
  </si>
  <si>
    <t>Doplňky zařízení koupelen a záchodů smaltované madla krakorcová, délky 834 mm</t>
  </si>
  <si>
    <t>239</t>
  </si>
  <si>
    <t>725291722</t>
  </si>
  <si>
    <t>Doplňky zařízení koupelen a záchodů smaltované madlo krakorcové sklopné dl 834 mm</t>
  </si>
  <si>
    <t>1885278948</t>
  </si>
  <si>
    <t>Doplňky zařízení koupelen a záchodů smaltované madla krakorcová sklopná, délky 834 mm</t>
  </si>
  <si>
    <t>240</t>
  </si>
  <si>
    <t>725310823</t>
  </si>
  <si>
    <t>Demontáž dřez jednoduchý vestavěný v kuchyňských sestavách bez výtokových armatur</t>
  </si>
  <si>
    <t>-1657798519</t>
  </si>
  <si>
    <t>Demontáž dřezů jednodílných bez výtokových armatur vestavěných v kuchyňských sestavách</t>
  </si>
  <si>
    <t>241</t>
  </si>
  <si>
    <t>725821326</t>
  </si>
  <si>
    <t>Baterie dřezové stojánkové pákové s otáčivým kulatým ústím a délkou ramínka 265 mm</t>
  </si>
  <si>
    <t>-1792700820</t>
  </si>
  <si>
    <t>Baterie dřezové stojánkové pákové s otáčivým ústím a délkou ramínka 265 mm</t>
  </si>
  <si>
    <t>242</t>
  </si>
  <si>
    <t>725822612</t>
  </si>
  <si>
    <t>Baterie umyvadlové stojánkové pákové s výpustí</t>
  </si>
  <si>
    <t>1986048473</t>
  </si>
  <si>
    <t>243</t>
  </si>
  <si>
    <t>725841311</t>
  </si>
  <si>
    <t>Baterie sprchové nástěnné pákové</t>
  </si>
  <si>
    <t>405037928</t>
  </si>
  <si>
    <t>244</t>
  </si>
  <si>
    <t>725861102</t>
  </si>
  <si>
    <t>Zápachová uzávěrka pro umyvadla DN 40</t>
  </si>
  <si>
    <t>381380158</t>
  </si>
  <si>
    <t>Zápachové uzávěrky zařizovacích předmětů pro umyvadla DN 40 (HL 132/40)</t>
  </si>
  <si>
    <t>245</t>
  </si>
  <si>
    <t>725861312</t>
  </si>
  <si>
    <t>Zápachová uzávěrka pro umyvadlo DN 40 podomítková</t>
  </si>
  <si>
    <t>715807722</t>
  </si>
  <si>
    <t>Zápachové uzávěrky zařizovacích předmětů pro umyvadla podomítkové DN 40/50 (HL134)</t>
  </si>
  <si>
    <t>246</t>
  </si>
  <si>
    <t>725862103</t>
  </si>
  <si>
    <t>Zápachová uzávěrka pro dřezy DN 40/50</t>
  </si>
  <si>
    <t>-1366091518</t>
  </si>
  <si>
    <t>Zápachové uzávěrky zařizovacích předmětů pro dřezy DN 40/50 (HL 100G)</t>
  </si>
  <si>
    <t>247</t>
  </si>
  <si>
    <t>725980121</t>
  </si>
  <si>
    <t>Dvířka 15/15</t>
  </si>
  <si>
    <t>1536828133</t>
  </si>
  <si>
    <t>248</t>
  </si>
  <si>
    <t>998725101</t>
  </si>
  <si>
    <t>Přesun hmot tonážní pro zařizovací předměty v objektech v do 6 m</t>
  </si>
  <si>
    <t>2056349065</t>
  </si>
  <si>
    <t>Přesun hmot pro zařizovací předměty stanovený z hmotnosti přesunovaného materiálu vodorovná dopravní vzdálenost do 50 m v objektech výšky do 6 m</t>
  </si>
  <si>
    <t>249</t>
  </si>
  <si>
    <t>998725181</t>
  </si>
  <si>
    <t>Příplatek k přesunu hmot tonážní 725 prováděný bez použití mechanizace</t>
  </si>
  <si>
    <t>-1223253346</t>
  </si>
  <si>
    <t>Přesun hmot pro zařizovací předměty stanovený z hmotnosti přesunovaného materiálu Příplatek k cenám za přesun prováděný bez použití mechanizace pro jakoukoliv výšku objektu</t>
  </si>
  <si>
    <t>726</t>
  </si>
  <si>
    <t>250</t>
  </si>
  <si>
    <t>726131041</t>
  </si>
  <si>
    <t>Instalační předstěna - klozet závěsný v 1120 mm s ovládáním zepředu do lehkých stěn s kovovou kcí</t>
  </si>
  <si>
    <t>178765707</t>
  </si>
  <si>
    <t>Předstěnové instalační systémy do lehkých stěn (GEBERIT) s kovovou konstrukcí pro závěsné klozety ovládání zepředu, stavební výšky 1120 mm</t>
  </si>
  <si>
    <t>251</t>
  </si>
  <si>
    <t>726131043</t>
  </si>
  <si>
    <t>Instalační předstěna - klozet závěsný v 1120 mm s ovládáním zepředu pro postižené do stěn s kov kcí</t>
  </si>
  <si>
    <t>865170958</t>
  </si>
  <si>
    <t>Předstěnové instalační systémy do lehkých stěn (GEBERIT) s kovovou konstrukcí pro závěsné klozety ovládání zepředu, stavební výšky 1120 mm pro tělesně postižené</t>
  </si>
  <si>
    <t>252</t>
  </si>
  <si>
    <t>552817960</t>
  </si>
  <si>
    <t>deska krycí pro splachovaví nádržky bílá 24,6 x 16,4 cm</t>
  </si>
  <si>
    <t>1781075954</t>
  </si>
  <si>
    <t>Materiál instalační - prvky  montážní ovládací tlačítka, příslušenství krycí deska pro splach. nádržky pro nádržky do stěn s oddáleným ovládáním krycí deska bílá 24,6 x 16,4 cm</t>
  </si>
  <si>
    <t>253</t>
  </si>
  <si>
    <t>552818100</t>
  </si>
  <si>
    <t>souprava stavební pro předstěnovou montáž prvků Duofix kotvení 13 - 20 cm</t>
  </si>
  <si>
    <t>1467831183</t>
  </si>
  <si>
    <t>Materiál instalační - prvky  montážní ovládací tlačítka, příslušenství souprava stavební pro předstěnovou montáž pro připevnění mont.prvků Duofix kotvení 13 - 20 cm</t>
  </si>
  <si>
    <t>254</t>
  </si>
  <si>
    <t>552818030</t>
  </si>
  <si>
    <t>nožní tlačítko na podlahu pro ovládání WC komplet 115.939</t>
  </si>
  <si>
    <t>-1233786803</t>
  </si>
  <si>
    <t>Materiál instalační - prvky  montážní ovládací tlačítka, příslušenství nožní tlačítko na podlahu komplet 115.939</t>
  </si>
  <si>
    <t>255</t>
  </si>
  <si>
    <t>998726111</t>
  </si>
  <si>
    <t>Přesun hmot tonážní pro instalační prefabrikáty v objektech v do 6 m</t>
  </si>
  <si>
    <t>-1180110811</t>
  </si>
  <si>
    <t>Přesun hmot pro instalační prefabrikáty stanovený z hmotnosti přesunovaného materiálu vodorovná dopravní vzdálenost do 50 m v objektech výšky do 6 m</t>
  </si>
  <si>
    <t>256</t>
  </si>
  <si>
    <t>998726181</t>
  </si>
  <si>
    <t>Příplatek k přesunu hmot tonážní 726 prováděný bez použití mechanizace</t>
  </si>
  <si>
    <t>-1794642316</t>
  </si>
  <si>
    <t>Přesun hmot pro instalační prefabrikáty stanovený z hmotnosti přesunovaného materiálu Příplatek k cenám za přesun prováděný bez použití mechanizace pro jakoukoliv výšku objektu</t>
  </si>
  <si>
    <t>733</t>
  </si>
  <si>
    <t>Ústřední vytápění - potrubí</t>
  </si>
  <si>
    <t>257</t>
  </si>
  <si>
    <t>733120815</t>
  </si>
  <si>
    <t>Demontáž potrubí ocelového hladkého do D 38</t>
  </si>
  <si>
    <t>-49375209</t>
  </si>
  <si>
    <t>Demontáž potrubí z trubek ocelových hladkých D do 38</t>
  </si>
  <si>
    <t>258</t>
  </si>
  <si>
    <t>733223102</t>
  </si>
  <si>
    <t>Potrubí měděné tvrdé spojované měkkým pájením D 15x1</t>
  </si>
  <si>
    <t>100916165</t>
  </si>
  <si>
    <t>Potrubí z trubek měděných tvrdých spojovaných měkkým pájením D 15/1</t>
  </si>
  <si>
    <t>259</t>
  </si>
  <si>
    <t>733223104</t>
  </si>
  <si>
    <t>Potrubí měděné tvrdé spojované měkkým pájením D 22x1</t>
  </si>
  <si>
    <t>1980451731</t>
  </si>
  <si>
    <t>Potrubí z trubek měděných tvrdých spojovaných měkkým pájením D 22/1</t>
  </si>
  <si>
    <t>260</t>
  </si>
  <si>
    <t>733223105</t>
  </si>
  <si>
    <t>Potrubí měděné tvrdé spojované měkkým pájením D 28x1,5</t>
  </si>
  <si>
    <t>1357968863</t>
  </si>
  <si>
    <t>Potrubí z trubek měděných tvrdých spojovaných měkkým pájením D 28/1,5</t>
  </si>
  <si>
    <t>261</t>
  </si>
  <si>
    <t>733291101</t>
  </si>
  <si>
    <t>Zkouška těsnosti potrubí měděné do D 35x1,5</t>
  </si>
  <si>
    <t>82329745</t>
  </si>
  <si>
    <t>Zkoušky těsnosti potrubí z trubek měděných D do 35/1,5</t>
  </si>
  <si>
    <t>262</t>
  </si>
  <si>
    <t>713463411</t>
  </si>
  <si>
    <t>Montáž izolace tepelné potrubí a ohybů návlekovými izolačními pouzdry</t>
  </si>
  <si>
    <t>696537116</t>
  </si>
  <si>
    <t>Montáž izolace tepelné potrubí a ohybů tvarovkami nebo deskami potrubními pouzdry návlekovými izolačními hadicemi potrubí a ohybů</t>
  </si>
  <si>
    <t>263</t>
  </si>
  <si>
    <t>283770940</t>
  </si>
  <si>
    <t>izolace potrubí do podlahy 15 x 9 mm</t>
  </si>
  <si>
    <t>-648383854</t>
  </si>
  <si>
    <t>264</t>
  </si>
  <si>
    <t>283771030</t>
  </si>
  <si>
    <t>izolace potrubí do podlahy 22 x 9 mm</t>
  </si>
  <si>
    <t>140525331</t>
  </si>
  <si>
    <t>265</t>
  </si>
  <si>
    <t>736</t>
  </si>
  <si>
    <t>Ostatní</t>
  </si>
  <si>
    <t>2110742599</t>
  </si>
  <si>
    <t>266</t>
  </si>
  <si>
    <t>998733201</t>
  </si>
  <si>
    <t>Přesun hmot procentní pro rozvody potrubí v objektech v do 6 m</t>
  </si>
  <si>
    <t>%</t>
  </si>
  <si>
    <t>945516803</t>
  </si>
  <si>
    <t>Přesun hmot pro rozvody potrubí stanovený procentní sazbou z ceny vodorovná dopravní vzdálenost do 50 m v objektech výšky do 6 m</t>
  </si>
  <si>
    <t>267</t>
  </si>
  <si>
    <t>R002</t>
  </si>
  <si>
    <t>Doprava a přesun hmot</t>
  </si>
  <si>
    <t>-961664600</t>
  </si>
  <si>
    <t>268</t>
  </si>
  <si>
    <t>R003</t>
  </si>
  <si>
    <t>Stavební výpomoci</t>
  </si>
  <si>
    <t>1219060820</t>
  </si>
  <si>
    <t>269</t>
  </si>
  <si>
    <t>R004</t>
  </si>
  <si>
    <t>Montážní a těsnící materiál</t>
  </si>
  <si>
    <t>kg</t>
  </si>
  <si>
    <t>1719689745</t>
  </si>
  <si>
    <t>734</t>
  </si>
  <si>
    <t>Ústřední vytápění - armatury</t>
  </si>
  <si>
    <t>270</t>
  </si>
  <si>
    <t>734100811</t>
  </si>
  <si>
    <t>Demontáž armatury přírubové se dvěma přírubami do DN 50</t>
  </si>
  <si>
    <t>1095341975</t>
  </si>
  <si>
    <t>Demontáž armatur přírubových se dvěma přírubami do DN 50</t>
  </si>
  <si>
    <t>271</t>
  </si>
  <si>
    <t>734261233</t>
  </si>
  <si>
    <t>Šroubení topenářské přímé G 1/2 PN 16 do 120°C</t>
  </si>
  <si>
    <t>-374460487</t>
  </si>
  <si>
    <t>Šroubení topenářské PN 16 do 120 st.C přímé (R 18 Giacomini) G 1/2</t>
  </si>
  <si>
    <t>272</t>
  </si>
  <si>
    <t>734291122</t>
  </si>
  <si>
    <t>Kohout plnící a vypouštěcí G 3/8 PN 10 do 110°C závitový</t>
  </si>
  <si>
    <t>231663492</t>
  </si>
  <si>
    <t>Ostatní armatury kohouty plnicí a vypouštěcí PN 10 do 110 st.C (R 608 Giacomini) G 3/8</t>
  </si>
  <si>
    <t>273</t>
  </si>
  <si>
    <t>734292714</t>
  </si>
  <si>
    <t>Kohout kulový přímý G 3/4 PN 42 do 185°C vnitřní závit</t>
  </si>
  <si>
    <t>1113416784</t>
  </si>
  <si>
    <t>Ostatní armatury kulové kohouty PN 42 do 185 st.C přímé vnitřní závit (R 250 D Giacomini) G 3/4</t>
  </si>
  <si>
    <t>274</t>
  </si>
  <si>
    <t>734292715</t>
  </si>
  <si>
    <t>Kohout kulový přímý G 1 PN 42 do 185°C vnitřní závit</t>
  </si>
  <si>
    <t>1108437988</t>
  </si>
  <si>
    <t>Ostatní armatury kulové kohouty PN 42 do 185 st.C přímé vnitřní závit (R 250 D Giacomini) G 1</t>
  </si>
  <si>
    <t>275</t>
  </si>
  <si>
    <t>998734201</t>
  </si>
  <si>
    <t>Přesun hmot procentní pro armatury v objektech v do 6 m</t>
  </si>
  <si>
    <t>-1022790516</t>
  </si>
  <si>
    <t>Přesun hmot pro armatury stanovený procentní sazbou z ceny vodorovná dopravní vzdálenost do 50 m v objektech výšky do 6 m</t>
  </si>
  <si>
    <t>276</t>
  </si>
  <si>
    <t>R001</t>
  </si>
  <si>
    <t>Termostatická hlavice s ochrannou proti zcizení</t>
  </si>
  <si>
    <t>975936606</t>
  </si>
  <si>
    <t>277</t>
  </si>
  <si>
    <t>R005</t>
  </si>
  <si>
    <t>Gravitační ventil 1/2", přímý</t>
  </si>
  <si>
    <t>206269145</t>
  </si>
  <si>
    <t>735</t>
  </si>
  <si>
    <t>Ústřední vytápění - otopná tělesa</t>
  </si>
  <si>
    <t>278</t>
  </si>
  <si>
    <t>735000911</t>
  </si>
  <si>
    <t>Vyregulování ventilu nebo kohoutu dvojregulačního s ručním ovládáním</t>
  </si>
  <si>
    <t>-1609230557</t>
  </si>
  <si>
    <t>Regulace otopného systému při opravách vyregulování dvojregulačních ventilů a kohoutů s ručním ovládáním</t>
  </si>
  <si>
    <t>279</t>
  </si>
  <si>
    <t>735000912</t>
  </si>
  <si>
    <t>Vyregulování ventilu nebo kohoutu dvojregulačního s termostatickým ovládáním</t>
  </si>
  <si>
    <t>1711009573</t>
  </si>
  <si>
    <t>Regulace otopného systému při opravách vyregulování dvojregulačních ventilů a kohoutů s termostatickým ovládáním</t>
  </si>
  <si>
    <t>280</t>
  </si>
  <si>
    <t>735111810</t>
  </si>
  <si>
    <t>Demontáž otopného tělesa litinového článkového</t>
  </si>
  <si>
    <t>-569871842</t>
  </si>
  <si>
    <t>Demontáž otopných těles litinových článkových</t>
  </si>
  <si>
    <t>281</t>
  </si>
  <si>
    <t>735151476</t>
  </si>
  <si>
    <t>Otopné těleso panelové Korado Radik Klasik typ 21 výška/délka 600/900 mm</t>
  </si>
  <si>
    <t>-1128374759</t>
  </si>
  <si>
    <t>Otopná tělesa panelová KORADO Radik Klasik, typ 21 výšky tělesa 600 mm, délky 900 mm</t>
  </si>
  <si>
    <t>282</t>
  </si>
  <si>
    <t>735151578</t>
  </si>
  <si>
    <t>Otopné těleso panelové Korado Radik Klasik typ 22 výška/délka 600/1100 mm</t>
  </si>
  <si>
    <t>-1613493896</t>
  </si>
  <si>
    <t>Otopná tělesa panelová KORADO Radik Klasik, typ 22 výšky tělesa 600 mm, délky 1100 mm</t>
  </si>
  <si>
    <t>283</t>
  </si>
  <si>
    <t>735151580</t>
  </si>
  <si>
    <t>Otopné těleso panelové Korado Radik Klasik typ 22 výška/délka 600/1400 mm</t>
  </si>
  <si>
    <t>-469833041</t>
  </si>
  <si>
    <t>Otopná tělesa panelová KORADO Radik Klasik, typ 22 výšky tělesa 600 mm, délky 1400 mm</t>
  </si>
  <si>
    <t>284</t>
  </si>
  <si>
    <t>735151694</t>
  </si>
  <si>
    <t>Otopné těleso panelové Korado Radik Klasik typ 33 výška/délka 900/700 mm</t>
  </si>
  <si>
    <t>1599952385</t>
  </si>
  <si>
    <t>Otopná tělesa panelová KORADO Radik Klasik, typ 33 výšky tělesa 900 mm, délky 700 mm</t>
  </si>
  <si>
    <t>285</t>
  </si>
  <si>
    <t>998735201</t>
  </si>
  <si>
    <t>Přesun hmot procentní pro otopná tělesa v objektech v do 6 m</t>
  </si>
  <si>
    <t>-333438416</t>
  </si>
  <si>
    <t>Přesun hmot pro otopná tělesa stanovený procentní sazbou z ceny vodorovná dopravní vzdálenost do 50 m v objektech výšky do 6 m</t>
  </si>
  <si>
    <t>751</t>
  </si>
  <si>
    <t>Vzduchotechnika</t>
  </si>
  <si>
    <t>286</t>
  </si>
  <si>
    <t>-</t>
  </si>
  <si>
    <t>Obklad SDK</t>
  </si>
  <si>
    <t>-1184879073</t>
  </si>
  <si>
    <t>287</t>
  </si>
  <si>
    <t>1.011</t>
  </si>
  <si>
    <t>Malý radiální ventilátor Qo = 230 m3/h, p = 40 Pa s integrovanou zpětnou klapkou a doběhovým relé montáž</t>
  </si>
  <si>
    <t>-375464522</t>
  </si>
  <si>
    <t>Malý radiální ventilátor Qo = 230 m3/h, p = 40 Pa s integrovanou zpětnou klapkou a doběhovým relé</t>
  </si>
  <si>
    <t>288</t>
  </si>
  <si>
    <t>1.021</t>
  </si>
  <si>
    <t>Malý radiální ventilátor Qo = 100 m3/h, p = 30 Pa s integrovanou zpětnou klapkou a doběhovým relé montáž</t>
  </si>
  <si>
    <t>1416679554</t>
  </si>
  <si>
    <t>Malý radiální ventilátor Qo = 100 m3/h, p = 30 Pa s integrovanou zpětnou klapkou a doběhovým relé</t>
  </si>
  <si>
    <t>289</t>
  </si>
  <si>
    <t>1.031</t>
  </si>
  <si>
    <t>Malý radiální ventilátor Qo = 80 m3/h, p = 40 Pa s integrovanou zpětnou klapkou a doběhovým relé montáž</t>
  </si>
  <si>
    <t>1798156516</t>
  </si>
  <si>
    <t>Malý radiální ventilátor Qo = 80 m3/h, p = 40 Pa s integrovanou zpětnou klapkou a doběhovým relé</t>
  </si>
  <si>
    <t>290</t>
  </si>
  <si>
    <t>1.041</t>
  </si>
  <si>
    <t>Malý radiální ventilátor Qo = 60 m3/h, p = 40 Pa s integrovanou zpětnou klapkou a doběhovým relé montáž</t>
  </si>
  <si>
    <t>1351917163</t>
  </si>
  <si>
    <t>Malý radiální ventilátor Qo = 60 m3/h, p = 40 Pa s integrovanou zpětnou klapkou a doběhovým relé</t>
  </si>
  <si>
    <t>291</t>
  </si>
  <si>
    <t>1.051</t>
  </si>
  <si>
    <t>Malý radiální ventilátor Qo = 10 m3/h, p = 40 Pa s integrovanou zpětnou klapkou a doběhovým relé montáž</t>
  </si>
  <si>
    <t>1342793878</t>
  </si>
  <si>
    <t>Malý radiální ventilátor Qo = 10 m3/h, p = 40 Pa s integrovanou zpětnou klapkou a doběhovým relé</t>
  </si>
  <si>
    <t>292</t>
  </si>
  <si>
    <t>1.061</t>
  </si>
  <si>
    <t>Protidešťová žaluzie d 160 mm montáž</t>
  </si>
  <si>
    <t>-1060742834</t>
  </si>
  <si>
    <t>Protidešťová žaluzie d 160 mm</t>
  </si>
  <si>
    <t>293</t>
  </si>
  <si>
    <t>1.071</t>
  </si>
  <si>
    <t>Odbočka jednostranná OBJ 90°; 160/160/100 montáž</t>
  </si>
  <si>
    <t>262144</t>
  </si>
  <si>
    <t>-649054846</t>
  </si>
  <si>
    <t>Odbočka jednostranná OBJ 90°; 160/160/100</t>
  </si>
  <si>
    <t>294</t>
  </si>
  <si>
    <t>1.081</t>
  </si>
  <si>
    <t>Odbočka jednostranná OBJ 90°; 125/125/125 montáž</t>
  </si>
  <si>
    <t>1550474817</t>
  </si>
  <si>
    <t>Odbočka jednostranná OBJ 90°; 125/125/125</t>
  </si>
  <si>
    <t>295</t>
  </si>
  <si>
    <t>1.091</t>
  </si>
  <si>
    <t>Odbočka jednostranná OBJ 90°; 125/125/100 montáž</t>
  </si>
  <si>
    <t>1049690569</t>
  </si>
  <si>
    <t>Odbočka jednostranná OBJ 90°; 125/125/100</t>
  </si>
  <si>
    <t>296</t>
  </si>
  <si>
    <t>1.101</t>
  </si>
  <si>
    <t>Oblouk segmentový OS 90°; d 125 mm montáž</t>
  </si>
  <si>
    <t>561660814</t>
  </si>
  <si>
    <t>Oblouk segmentový OS 90°; d 125 mm</t>
  </si>
  <si>
    <t>297</t>
  </si>
  <si>
    <t>1.111</t>
  </si>
  <si>
    <t>Přechod osový d160/125 mm montáž</t>
  </si>
  <si>
    <t>-111296777</t>
  </si>
  <si>
    <t>Přechod osový d160/125 mm</t>
  </si>
  <si>
    <t>298</t>
  </si>
  <si>
    <t>1.121</t>
  </si>
  <si>
    <t>Přechod osový d125/100 mm montáž</t>
  </si>
  <si>
    <t>1383515282</t>
  </si>
  <si>
    <t>Přechod osový d125/100 mm</t>
  </si>
  <si>
    <t>299</t>
  </si>
  <si>
    <t>1.131</t>
  </si>
  <si>
    <t>Potrubí SPIRO d 160 mm montáž</t>
  </si>
  <si>
    <t>959230520</t>
  </si>
  <si>
    <t>Potrubí SPIRO d 160 mm</t>
  </si>
  <si>
    <t>300</t>
  </si>
  <si>
    <t>1.141</t>
  </si>
  <si>
    <t>Potrubí SPIRO d 125 mm montáž</t>
  </si>
  <si>
    <t>-1057787774</t>
  </si>
  <si>
    <t>Potrubí SPIRO d 125 mm</t>
  </si>
  <si>
    <t>301</t>
  </si>
  <si>
    <t>1.151</t>
  </si>
  <si>
    <t>Potrubí SPIRO d 100 mm montáž</t>
  </si>
  <si>
    <t>48098199</t>
  </si>
  <si>
    <t>Potrubí SPIRO d 100 mm</t>
  </si>
  <si>
    <t>302</t>
  </si>
  <si>
    <t>1.161</t>
  </si>
  <si>
    <t>Oblouk segmentový OS 90°; d 100 mm montáž</t>
  </si>
  <si>
    <t>-1376795197</t>
  </si>
  <si>
    <t>Oblouk segmentový OS 90°; d 100 mm</t>
  </si>
  <si>
    <t>303</t>
  </si>
  <si>
    <t>2.011</t>
  </si>
  <si>
    <t>-1837491454</t>
  </si>
  <si>
    <t>304</t>
  </si>
  <si>
    <t>2.021</t>
  </si>
  <si>
    <t>Odbočka jednostranná OBJ 90°; 160/160/160 montáž</t>
  </si>
  <si>
    <t>-820560638</t>
  </si>
  <si>
    <t>Odbočka jednostranná OBJ 90°; 160/160/160</t>
  </si>
  <si>
    <t>305</t>
  </si>
  <si>
    <t>2.031</t>
  </si>
  <si>
    <t>Oblouk segmentový OS 90°; d 160 mm montáž</t>
  </si>
  <si>
    <t>-510635443</t>
  </si>
  <si>
    <t>Oblouk segmentový OS 90°; d 160 mm</t>
  </si>
  <si>
    <t>306</t>
  </si>
  <si>
    <t>2.041</t>
  </si>
  <si>
    <t>2142593273</t>
  </si>
  <si>
    <t>307</t>
  </si>
  <si>
    <t>2.051</t>
  </si>
  <si>
    <t>Zátka d 160 mm montáž</t>
  </si>
  <si>
    <t>1530417061</t>
  </si>
  <si>
    <t>Zátka d 160 mm</t>
  </si>
  <si>
    <t>308</t>
  </si>
  <si>
    <t>-1,0</t>
  </si>
  <si>
    <t>Obklad SDK montáž</t>
  </si>
  <si>
    <t>1318861479</t>
  </si>
  <si>
    <t>309</t>
  </si>
  <si>
    <t>1.01</t>
  </si>
  <si>
    <t>1974773897</t>
  </si>
  <si>
    <t>310</t>
  </si>
  <si>
    <t>1.02</t>
  </si>
  <si>
    <t>1780206936</t>
  </si>
  <si>
    <t>311</t>
  </si>
  <si>
    <t>1.03</t>
  </si>
  <si>
    <t>1152699823</t>
  </si>
  <si>
    <t>312</t>
  </si>
  <si>
    <t>1.04</t>
  </si>
  <si>
    <t>-1433902185</t>
  </si>
  <si>
    <t>313</t>
  </si>
  <si>
    <t>1.05</t>
  </si>
  <si>
    <t>-109489715</t>
  </si>
  <si>
    <t>314</t>
  </si>
  <si>
    <t>1.06</t>
  </si>
  <si>
    <t>-557464145</t>
  </si>
  <si>
    <t>315</t>
  </si>
  <si>
    <t>1.07</t>
  </si>
  <si>
    <t>1332316524</t>
  </si>
  <si>
    <t>316</t>
  </si>
  <si>
    <t>1.08</t>
  </si>
  <si>
    <t>-950752690</t>
  </si>
  <si>
    <t>317</t>
  </si>
  <si>
    <t>1.09</t>
  </si>
  <si>
    <t>2052922757</t>
  </si>
  <si>
    <t>318</t>
  </si>
  <si>
    <t>1.10</t>
  </si>
  <si>
    <t>-68089380</t>
  </si>
  <si>
    <t>319</t>
  </si>
  <si>
    <t>1.11</t>
  </si>
  <si>
    <t>663952911</t>
  </si>
  <si>
    <t>320</t>
  </si>
  <si>
    <t>1.12</t>
  </si>
  <si>
    <t>-203940767</t>
  </si>
  <si>
    <t>321</t>
  </si>
  <si>
    <t>1.13</t>
  </si>
  <si>
    <t>-1517719437</t>
  </si>
  <si>
    <t>322</t>
  </si>
  <si>
    <t>1.14</t>
  </si>
  <si>
    <t>165395047</t>
  </si>
  <si>
    <t>323</t>
  </si>
  <si>
    <t>1.15</t>
  </si>
  <si>
    <t>1317942628</t>
  </si>
  <si>
    <t>324</t>
  </si>
  <si>
    <t>1.16</t>
  </si>
  <si>
    <t>1816260582</t>
  </si>
  <si>
    <t>325</t>
  </si>
  <si>
    <t>2.01</t>
  </si>
  <si>
    <t>308804361</t>
  </si>
  <si>
    <t>326</t>
  </si>
  <si>
    <t>2.02</t>
  </si>
  <si>
    <t>-463583007</t>
  </si>
  <si>
    <t>327</t>
  </si>
  <si>
    <t>2.03</t>
  </si>
  <si>
    <t>1490525309</t>
  </si>
  <si>
    <t>328</t>
  </si>
  <si>
    <t>2.04</t>
  </si>
  <si>
    <t>577251877</t>
  </si>
  <si>
    <t>329</t>
  </si>
  <si>
    <t>2.05</t>
  </si>
  <si>
    <t>-466957747</t>
  </si>
  <si>
    <t>330</t>
  </si>
  <si>
    <t>3,01</t>
  </si>
  <si>
    <t>doprava a přesun hmot</t>
  </si>
  <si>
    <t>-1105345932</t>
  </si>
  <si>
    <t>331</t>
  </si>
  <si>
    <t>3.02</t>
  </si>
  <si>
    <t>montážní a těsnící materiál</t>
  </si>
  <si>
    <t>-266405325</t>
  </si>
  <si>
    <t>332</t>
  </si>
  <si>
    <t>3.03</t>
  </si>
  <si>
    <t>stavební výpomoce</t>
  </si>
  <si>
    <t>509105748</t>
  </si>
  <si>
    <t>333</t>
  </si>
  <si>
    <t>3.04</t>
  </si>
  <si>
    <t>demontáž stávajícího VZT potrubí</t>
  </si>
  <si>
    <t>-21921513</t>
  </si>
  <si>
    <t>334</t>
  </si>
  <si>
    <t>3.05</t>
  </si>
  <si>
    <t>koordinační činnost</t>
  </si>
  <si>
    <t>-1873980707</t>
  </si>
  <si>
    <t>762</t>
  </si>
  <si>
    <t>Konstrukce tesařské</t>
  </si>
  <si>
    <t>335</t>
  </si>
  <si>
    <t>762081150</t>
  </si>
  <si>
    <t>Hoblování hraněného řeziva ve staveništní dílně</t>
  </si>
  <si>
    <t>-155305275</t>
  </si>
  <si>
    <t>Práce společné pro tesařské konstrukce hoblování hraněného řeziva přímo na staveništi</t>
  </si>
  <si>
    <t>"pásek 120/120"20,8*0,12*0,12</t>
  </si>
  <si>
    <t>"stojka 160/160"20,00*0,16*0,16</t>
  </si>
  <si>
    <t>"vaznice 160/160"12,32*0,16*0,16</t>
  </si>
  <si>
    <t>"krokev krajní 160/220"15,56*0,16*0,22</t>
  </si>
  <si>
    <t>"krokev běžná 140/220"31,12*0,14*0,22</t>
  </si>
  <si>
    <t>336</t>
  </si>
  <si>
    <t>762421017</t>
  </si>
  <si>
    <t>Obložení stropu z desek OSB tl 25 mm na sraz šroubovaných</t>
  </si>
  <si>
    <t>697558155</t>
  </si>
  <si>
    <t>Obložení stropů nebo střešních podhledů z dřevoštěpkových desek OSB šroubovaných na sraz, tloušťky desky 25 mm</t>
  </si>
  <si>
    <t>"okapová hrana"10,70*0,35</t>
  </si>
  <si>
    <t>337</t>
  </si>
  <si>
    <t>762713120</t>
  </si>
  <si>
    <t>Montáž prostorové vázané kce z hraněného řeziva průřezové plochy do 224 cm2</t>
  </si>
  <si>
    <t>2124172490</t>
  </si>
  <si>
    <t>Montáž prostorových vázaných konstrukcí z řeziva hraněného nebo polohraněného průřezové plochy přes 120 do 224 cm2</t>
  </si>
  <si>
    <t>338</t>
  </si>
  <si>
    <t>605121210</t>
  </si>
  <si>
    <t>řezivo jehličnaté hranol jakost I-II délka 4 - 5 m</t>
  </si>
  <si>
    <t>1151077667</t>
  </si>
  <si>
    <t>Řezivo jehličnaté hraněné, neopracované (hranolky, hranoly) jehličnaté - hranoly délka 4 - 5 m hranoly jakost I-II</t>
  </si>
  <si>
    <t>"pásek 120/120"20,8*0,12*0,12*1,10</t>
  </si>
  <si>
    <t>"stojka 160/160"20,00*0,16*0,16*1,10</t>
  </si>
  <si>
    <t>"vaznice 160/160"12,32*0,16*0,16*1,10</t>
  </si>
  <si>
    <t>"krokev krajní 160/220"15,56*0,16*0,22*1,10</t>
  </si>
  <si>
    <t>"krokev běžná 140/220"31,12*0,14*0,22*1,10</t>
  </si>
  <si>
    <t>339</t>
  </si>
  <si>
    <t>762713130</t>
  </si>
  <si>
    <t>Montáž prostorové vázané kce z hraněného řeziva průřezové plochy do 288 cm2</t>
  </si>
  <si>
    <t>821993974</t>
  </si>
  <si>
    <t>Montáž prostorových vázaných konstrukcí z řeziva hraněného nebo polohraněného průřezové plochy přes 224 do 288 cm2</t>
  </si>
  <si>
    <t>"stojka 160/160"20,00</t>
  </si>
  <si>
    <t>"vaznice 160/160"12,32</t>
  </si>
  <si>
    <t>340</t>
  </si>
  <si>
    <t>762713140</t>
  </si>
  <si>
    <t>Montáž prostorové vázané kce z hraněného řeziva průřezové plochy do 450 cm2</t>
  </si>
  <si>
    <t>-599264943</t>
  </si>
  <si>
    <t>Montáž prostorových vázaných konstrukcí z řeziva hraněného nebo polohraněného průřezové plochy přes 288 do 450 cm2</t>
  </si>
  <si>
    <t>"krokev krajní 160/220"15,56</t>
  </si>
  <si>
    <t>"krokev běžná 140/220"31,12</t>
  </si>
  <si>
    <t>341</t>
  </si>
  <si>
    <t>762795000</t>
  </si>
  <si>
    <t>Spojovací prostředky pro montáž prostorových vázaných kcí</t>
  </si>
  <si>
    <t>865663511</t>
  </si>
  <si>
    <t>Spojovací prostředky prostorových vázaných konstrukcí hřebíky, svory, fixační prkna</t>
  </si>
  <si>
    <t>342</t>
  </si>
  <si>
    <t>998762101</t>
  </si>
  <si>
    <t>Přesun hmot tonážní pro kce tesařské v objektech v do 6 m</t>
  </si>
  <si>
    <t>1296452465</t>
  </si>
  <si>
    <t>Přesun hmot pro konstrukce tesařské stanovený z hmotnosti přesunovaného materiálu vodorovná dopravní vzdálenost do 50 m v objektech výšky do 6 m</t>
  </si>
  <si>
    <t>763</t>
  </si>
  <si>
    <t>Konstrukce suché výstavby</t>
  </si>
  <si>
    <t>343</t>
  </si>
  <si>
    <t>763111314</t>
  </si>
  <si>
    <t>SDK příčka tl 100 mm profil CW+UW 75 desky 1xA 12,5 TI 60 mm EI 30 Rw 47 DB</t>
  </si>
  <si>
    <t>-1584434004</t>
  </si>
  <si>
    <t>Příčka ze sádrokartonových desek s nosnou konstrukcí z jednoduchých ocelových profilů UW, CW jednoduše opláštěná deskou standardní A tl. 12,5 mm, příčka tl. 100 mm, profil 75 TI tl. 60 mm, EI 30, Rw 47 dB</t>
  </si>
  <si>
    <t>6,70*2,75-0,80*1,97</t>
  </si>
  <si>
    <t>344</t>
  </si>
  <si>
    <t>763135101</t>
  </si>
  <si>
    <t>Montáž SDK kazetového podhledu z kazet 600x600 mm na zavěšenou viditelnou nosnou konstrukci</t>
  </si>
  <si>
    <t>-932218511</t>
  </si>
  <si>
    <t>Montáž sádrokartonového podhledu kazetového demontovatelného, velikosti kazet 600x600 mm včetně zavěšené nosné konstrukce viditelné</t>
  </si>
  <si>
    <t>14,04+55,26</t>
  </si>
  <si>
    <t>345</t>
  </si>
  <si>
    <t>590R30574010</t>
  </si>
  <si>
    <t>podhled kazetový  A 600 x 600 mm</t>
  </si>
  <si>
    <t>-1958311384</t>
  </si>
  <si>
    <t xml:space="preserve">systémy sádrokartonové  podhledy kazetové 600 x 600 mm </t>
  </si>
  <si>
    <t>69,30</t>
  </si>
  <si>
    <t>69,3*1,05 'Přepočtené koeficientem množství</t>
  </si>
  <si>
    <t>346</t>
  </si>
  <si>
    <t>R76311141710</t>
  </si>
  <si>
    <t xml:space="preserve">SDK příčka tl 150 mm profil CW+UW 100 desky 2xA 12,5 TI 100 mm </t>
  </si>
  <si>
    <t>-266363132</t>
  </si>
  <si>
    <t>Příčka ze sádrokartonových desek s nosnou konstrukcí z jednoduchých ocelových profilů UW, CW dvojitě opláštěná deskami standardními A tl. 2 x 12,5 mm, EI 60, příčka tl. 150 mm, profil 100 TI tl. 100 mm, Rw 55 dB</t>
  </si>
  <si>
    <t>(1,90+8,77+1,60+2,40+6,70*2)*2,75-0,80*1,97*2</t>
  </si>
  <si>
    <t>347</t>
  </si>
  <si>
    <t>998763301</t>
  </si>
  <si>
    <t>Přesun hmot tonážní pro sádrokartonové konstrukce v objektech v do 6 m</t>
  </si>
  <si>
    <t>1907523370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</si>
  <si>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</si>
  <si>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764</t>
  </si>
  <si>
    <t>Konstrukce klempířské</t>
  </si>
  <si>
    <t>348</t>
  </si>
  <si>
    <t>764211521</t>
  </si>
  <si>
    <t>Krytina TiZn tl 0,7 mm hladká střešní ze svitků š 670 mm sklonu do 30°</t>
  </si>
  <si>
    <t>377853716</t>
  </si>
  <si>
    <t>Krytiny z titanzinkového TiZn plechu hladké střešní, s úpravou krytiny u okapů, prostupů a výčnělků ze svitků šířky 670 mm, sklon střechy do 30 st.</t>
  </si>
  <si>
    <t>349</t>
  </si>
  <si>
    <t>764222520</t>
  </si>
  <si>
    <t>Oplechování TiZn okapů tvrdá krytina rš 330 mm</t>
  </si>
  <si>
    <t>1873716309</t>
  </si>
  <si>
    <t>Oplechování z titanzinkového TiZn plechu včetně rohů, spojů a dilatací okapů na střechách s tvrdou krytinou a podkladním plechem rš 330 mm</t>
  </si>
  <si>
    <t>350</t>
  </si>
  <si>
    <t>764231540</t>
  </si>
  <si>
    <t>Lemování TiZn plech zdí tvrdá krytina rš 400 mm</t>
  </si>
  <si>
    <t>585376738</t>
  </si>
  <si>
    <t>Lemování z titanzinkového TiZn plechu zdí na střechách s tvrdou krytinou včetně rohů a ukončení před požární zdí rš 400 mm</t>
  </si>
  <si>
    <t>351</t>
  </si>
  <si>
    <t>764251503</t>
  </si>
  <si>
    <t>Žlab TiZn podokapní hranatý rš 330 mm</t>
  </si>
  <si>
    <t>-861790750</t>
  </si>
  <si>
    <t>Žlaby z titanzinkového TiZn plechu podokapní čtyřhranné včetně čel, rohů, rovných hrdel bez dilatace rš 330 mm</t>
  </si>
  <si>
    <t>352</t>
  </si>
  <si>
    <t>764254504</t>
  </si>
  <si>
    <t>Žlab TiZn nadřímsový maska hladká rš 400 mm</t>
  </si>
  <si>
    <t>631753238</t>
  </si>
  <si>
    <t>Žlaby z titanzinkového TiZn plechu maska hladká k nadřímsovým žlabům včetně rohů a čel rš 400 mm</t>
  </si>
  <si>
    <t>353</t>
  </si>
  <si>
    <t>764255503</t>
  </si>
  <si>
    <t>Žlab TiZn nástřešní oblý rš 660 mm</t>
  </si>
  <si>
    <t>-987494168</t>
  </si>
  <si>
    <t>Žlaby z titanzinkového TiZn plechu nástřešní, oblého tvaru včetně čel, rohů, rovných hrdel bez dilatace rš 660 mm</t>
  </si>
  <si>
    <t>354</t>
  </si>
  <si>
    <t>764259536</t>
  </si>
  <si>
    <t>Žlab podokapní TiZn - kotlík hranatý vel. 100 mm</t>
  </si>
  <si>
    <t>-1074808280</t>
  </si>
  <si>
    <t>Žlaby z titanzinkového TiZn plechu doplňky žlabů kotlík hranatný pro podokapní žlaby vel. 100 mm</t>
  </si>
  <si>
    <t>355</t>
  </si>
  <si>
    <t>764296520</t>
  </si>
  <si>
    <t>Střešní prvky TiZn - připojovací dilatační lišta rš 80 mm</t>
  </si>
  <si>
    <t>-1175733930</t>
  </si>
  <si>
    <t>Ostatní prvky střešní z titanzinkového TiZn plechu připojovací lišta dilatační rš 80 mm</t>
  </si>
  <si>
    <t>356</t>
  </si>
  <si>
    <t>764311821</t>
  </si>
  <si>
    <t>Demontáž krytina hladká tabule 2000x1000 mm sklon do 30° plocha do 25 m2</t>
  </si>
  <si>
    <t>-313359591</t>
  </si>
  <si>
    <t>Demontáž krytiny hladké střešní z tabulí vel. 2000 x 1000 mm, sklonu do 30 st., v ploše jednotlivě do 25 m2</t>
  </si>
  <si>
    <t>"bazén"35,00</t>
  </si>
  <si>
    <t>357</t>
  </si>
  <si>
    <t>764351810</t>
  </si>
  <si>
    <t>Demontáž žlab podokapní hranatý rovný rš 330 mm do 30°</t>
  </si>
  <si>
    <t>-1937848827</t>
  </si>
  <si>
    <t>Demontáž žlabů podokapních čtyřhranných, rovných rš 250 a 330 mm, sklonu do 30 st.</t>
  </si>
  <si>
    <t>"bazén"14,15</t>
  </si>
  <si>
    <t>358</t>
  </si>
  <si>
    <t>764530550</t>
  </si>
  <si>
    <t>Oplechování TiZn zdí rš 600 mm včetně rohů</t>
  </si>
  <si>
    <t>2076653751</t>
  </si>
  <si>
    <t>Oplechování z titanzinkového TiZn plechu zdí a nadezdívek (atik) včetně rohů rš 600 mm</t>
  </si>
  <si>
    <t>359</t>
  </si>
  <si>
    <t>764551502</t>
  </si>
  <si>
    <t>Odpadní trouby TiZn čtvercové strana 100 mm</t>
  </si>
  <si>
    <t>1711871449</t>
  </si>
  <si>
    <t>Odpadní trouby z titanzinkového TiZn plechu čtvercové včetně zděří, manžet, odboček, kolen, výpustí vody a přechodových kusů a odskoků o straně 100 mm</t>
  </si>
  <si>
    <t>360</t>
  </si>
  <si>
    <t>998764101</t>
  </si>
  <si>
    <t>Přesun hmot tonážní pro konstrukce klempířské v objektech v do 6 m</t>
  </si>
  <si>
    <t>-11621786</t>
  </si>
  <si>
    <t>Přesun hmot pro konstrukce klempířské stanovený z hmotnosti přesunovaného materiálu vodorovná dopravní vzdálenost do 50 m v objektech výšky do 6 m</t>
  </si>
  <si>
    <t>361</t>
  </si>
  <si>
    <t>R76441032030</t>
  </si>
  <si>
    <t>Oplechování parapetů Al tl 0,8 mm rš 160 mm včetně rohů úprava práškováním,vč.bočních krytek</t>
  </si>
  <si>
    <t>1441910411</t>
  </si>
  <si>
    <t>Oplechování parapetů z hliníkového Al plechu včetně rohů tl. 0,8 mm rš 160 mm</t>
  </si>
  <si>
    <t>1,50*4</t>
  </si>
  <si>
    <t>766</t>
  </si>
  <si>
    <t>Konstrukce truhlářské</t>
  </si>
  <si>
    <t>362</t>
  </si>
  <si>
    <t>766 101</t>
  </si>
  <si>
    <t xml:space="preserve"> příplatek za generální klíč (15 dveří)</t>
  </si>
  <si>
    <t>1217254545</t>
  </si>
  <si>
    <t>363</t>
  </si>
  <si>
    <t>766 102</t>
  </si>
  <si>
    <t>příplatek za generální klíč + WC zámeček(5 ks dveří)</t>
  </si>
  <si>
    <t>-182889647</t>
  </si>
  <si>
    <t>364</t>
  </si>
  <si>
    <t>766 103</t>
  </si>
  <si>
    <t>dodávka a montáž nerez madla na dveře dl. 600 mm</t>
  </si>
  <si>
    <t>-1675058063</t>
  </si>
  <si>
    <t>365</t>
  </si>
  <si>
    <t>766 104</t>
  </si>
  <si>
    <t>přemístění stávající kuchyňské linky dl. 3 m</t>
  </si>
  <si>
    <t>2127190518</t>
  </si>
  <si>
    <t>366</t>
  </si>
  <si>
    <t>766 105</t>
  </si>
  <si>
    <t>příplatek za dvojnásobné zajištění otevírání oken (zámečky)</t>
  </si>
  <si>
    <t>-2146119684</t>
  </si>
  <si>
    <t>367</t>
  </si>
  <si>
    <t>766621211</t>
  </si>
  <si>
    <t>Montáž dřevěných oken plochy přes 1 m2 otevíravých výšky do 1,5 m s rámem do zdiva</t>
  </si>
  <si>
    <t>-19412541</t>
  </si>
  <si>
    <t>Montáž oken dřevěných včetně montáže rámu na polyuretanovou pěnu plochy přes 1 m2 otevíravých nebo sklápěcích do zdiva, výšky do 1,5 m</t>
  </si>
  <si>
    <t>1,50*1,50*5+1,20*0,70</t>
  </si>
  <si>
    <t>368</t>
  </si>
  <si>
    <t>766629214</t>
  </si>
  <si>
    <t>Příplatek k montáži oken rovné ostění připojovací spára do 15 mm - páska</t>
  </si>
  <si>
    <t>305958415</t>
  </si>
  <si>
    <t>Montáž oken dřevěných Příplatek k cenám za tepelnou izolaci mezi ostěním a rámem okna při rovném ostění, připojovací spára tl. do 15 mm, páska</t>
  </si>
  <si>
    <t>1,50*4*5+(1,20+0,70)*2+2,10*4*2+(2,041+2,40)*2*2</t>
  </si>
  <si>
    <t>369</t>
  </si>
  <si>
    <t>766641161</t>
  </si>
  <si>
    <t>Montáž balkónových dveří zdvojených 2křídlových bez nadsvětlíku včetně rámu do zdiva</t>
  </si>
  <si>
    <t>495434091</t>
  </si>
  <si>
    <t>Montáž balkónových dveří dřevěných nebo plastových včetně rámu na PU pěnu zdvojených do zdiva dvoukřídlových bez nadsvětlíku</t>
  </si>
  <si>
    <t>370</t>
  </si>
  <si>
    <t>766660002</t>
  </si>
  <si>
    <t>Montáž dveřních křídel otvíravých 1křídlových š přes 0,8 m do ocelové zárubně</t>
  </si>
  <si>
    <t>-1797598742</t>
  </si>
  <si>
    <t>Montáž dveřních křídel dřevěných nebo plastových otevíravých do ocelové zárubně povrchově upravených jednokřídlových, šířky přes 800 mm</t>
  </si>
  <si>
    <t>1+7+2</t>
  </si>
  <si>
    <t>371</t>
  </si>
  <si>
    <t>766660022</t>
  </si>
  <si>
    <t>Montáž dveřních křídel otvíravých 1křídlových š přes 0,8 m požárních do ocelové zárubně</t>
  </si>
  <si>
    <t>-1321295664</t>
  </si>
  <si>
    <t>Montáž dveřních křídel dřevěných nebo plastových otevíravých do ocelové zárubně protipožárních jednokřídlových, šířky přes 800 mm</t>
  </si>
  <si>
    <t>372</t>
  </si>
  <si>
    <t>766694112</t>
  </si>
  <si>
    <t>Montáž parapetních desek dřevěných nebo plastových šířky do 30 cm délky do 1,6 m</t>
  </si>
  <si>
    <t>-566970517</t>
  </si>
  <si>
    <t>Montáž ostatních truhlářských konstrukcí parapetních desek dřevěných nebo plastových šířky do 300 mm, délky přes 1000 do 1600 mm</t>
  </si>
  <si>
    <t>373</t>
  </si>
  <si>
    <t>607R94103020</t>
  </si>
  <si>
    <t>deska parapetní dřevotřísková vnitřní  0,3 x 1 m</t>
  </si>
  <si>
    <t>355862714</t>
  </si>
  <si>
    <t>výlisky z hmoty dřevovláknité a dřevotřískové parapety vnitřní dřevotřískové  (hnědá, bílá) rozměr: šířka x 1 m délky 300 mm</t>
  </si>
  <si>
    <t>1,55*5</t>
  </si>
  <si>
    <t>374</t>
  </si>
  <si>
    <t>611101001</t>
  </si>
  <si>
    <t>dveře jednokřídlové otočné OZ 100 s PO-EI30DP3-Sm-C 01/P</t>
  </si>
  <si>
    <t>1955096662</t>
  </si>
  <si>
    <t>dveře jednokřídlové otočné OZ 100 s PO-EI30DP3-Sm-C 01/P,průhled 0,6 m2,kování štítové,zámek vložkový FAB,klika-klika,chrom matný-nerez,křídlo-dklo 0,60 m2,povrch HPL laminát žlutý,zárubeň hnědá RAL 8012</t>
  </si>
  <si>
    <t>375</t>
  </si>
  <si>
    <t>611101002</t>
  </si>
  <si>
    <t>Dveře jednokřídlové otočné OZ 100 ozn. 02/L, kování štítové, zámek vložkový FAB, klika-klika, chrom</t>
  </si>
  <si>
    <t>-1661595952</t>
  </si>
  <si>
    <t>Dveře jednokřídlové otočné OZ 100 ozv, 02/L,kování štítové,zámek vložkový FAB,klika-klika, chrom matný - nerez,křídloplné,povrch HPL laminát žlutý,rár.hnědá TRAL 8012</t>
  </si>
  <si>
    <t>376</t>
  </si>
  <si>
    <t>611101003</t>
  </si>
  <si>
    <t>Dveře jednokřídlé otočné 1100x1970OZ 100,ozn. 03/L,03/P, kování štítové</t>
  </si>
  <si>
    <t>1420671283</t>
  </si>
  <si>
    <t>Dveře jednokřídlé otočné 1100x1970OZ 100,ozn. 03/L,03/P, kování štítové,zámek vložkový FAB, klika-klika,chrom matný - nerez,křídlo plné.povrch HPL laminát žlutý,zár. hnědá RAL 8012</t>
  </si>
  <si>
    <t>377</t>
  </si>
  <si>
    <t>611101004</t>
  </si>
  <si>
    <t>Dveře jednokřídlé otočné 1100x1970 OZ 100,ozn. 04/L,04/Pkování štítové,</t>
  </si>
  <si>
    <t>876855146</t>
  </si>
  <si>
    <t>Dveře jednokřídlé otočné 1100x1970 OZ 100,ozn. 04/L,04/Pkování štítové,zámek vložkový FAB,klika-klika,chrom ,atný -nerez, křídlo 1/3 sklo,povrch HPL laminát žlutý,zár. hnědá RAL 8012</t>
  </si>
  <si>
    <t>378</t>
  </si>
  <si>
    <t>611101005</t>
  </si>
  <si>
    <t>Okno 1500x1500 dřevěné ozn 01s PO EI30DP1,sklo požární</t>
  </si>
  <si>
    <t>-1010494970</t>
  </si>
  <si>
    <t>Okno 1500x1500 dřevěné ozn 01s PO EI30DP1,sklo požární izolační2-sklo okno Un=max 1,2W/m2K,rám int./ext. bílý</t>
  </si>
  <si>
    <t>379</t>
  </si>
  <si>
    <t>611101006</t>
  </si>
  <si>
    <t>Okno 1500x1500 ozn.O2 plastové 2.křídlové,otevíravé</t>
  </si>
  <si>
    <t>-1738508172</t>
  </si>
  <si>
    <t>Okno 1500x1500 ozn.O2 plastové 2.křídlové,otevíravé a sklápěcí,bez stř.sloupku,ocel.výztuha tl.1,5 mm,kování celoobvodové sklo izolační 2 sklo 4-16-4 Un=max.1,2W/m2K,rám int/ext bílý</t>
  </si>
  <si>
    <t>380</t>
  </si>
  <si>
    <t>611101007</t>
  </si>
  <si>
    <t>Okno plastové 1200x70 ozn O31-křídlové,pevné, ocel výztuha</t>
  </si>
  <si>
    <t>-1904436135</t>
  </si>
  <si>
    <t>Okno plastové 1200x70 ozn O31-křídlové,pevné, ocel výztuha tl. 1,5 mm,sklo izolační 2-sklo 4-16-4,Un=1,2W/m2K, rám oboustranný bílý</t>
  </si>
  <si>
    <t>381</t>
  </si>
  <si>
    <t>611101008</t>
  </si>
  <si>
    <t>Balkonové dveře plastové 2100x2100 ozn.O4 2-křídlové, otevíravé</t>
  </si>
  <si>
    <t>-1295402850</t>
  </si>
  <si>
    <t>Balkonové dveře plastové 2100x2100 ozn.O4 2-křídlové, otevíravé a sklápěcí,bez stř.sloupku,ocel.výztuha 1,5 mm,kování celoobvodové,klika-klika,zámek vložkový FAB,sklo 2/3 izolační sklo 4-16-4 Un=max1,2W/m2K do  v. 400 mm plná výplň,ve v. 900 mm madlo,rám int/ext bílý</t>
  </si>
  <si>
    <t>382</t>
  </si>
  <si>
    <t>611101009</t>
  </si>
  <si>
    <t>Balkonové dveře plastové 2040x2400,ozn.O52-křídlové</t>
  </si>
  <si>
    <t>64395410</t>
  </si>
  <si>
    <t>Balkonové dveře plastové 2040x2400,ozn.O52-křídlovéa sklápěcí,bez stř.sloupku,ocel.výztuha tl. 1,5mm,kování celoobvodové.klika-klika,zámek vložkový FAB,dklo 2/3 izolační 4-16-4.Un=1,2W/m2K,rám int/ext bílý</t>
  </si>
  <si>
    <t>383</t>
  </si>
  <si>
    <t>998766101</t>
  </si>
  <si>
    <t>Přesun hmot tonážní pro konstrukce truhlářské v objektech v do 6 m</t>
  </si>
  <si>
    <t>1266660570</t>
  </si>
  <si>
    <t>Přesun hmot pro konstrukce truhlářské stanovený z hmotnosti přesunovaného materiálu vodorovná dopravní vzdálenost do 50 m v objektech výšky do 6 m</t>
  </si>
  <si>
    <t>767</t>
  </si>
  <si>
    <t>Konstrukce zámečnické</t>
  </si>
  <si>
    <t>384</t>
  </si>
  <si>
    <t>767 101</t>
  </si>
  <si>
    <t xml:space="preserve">dodávka a montáž pozinkovaného zábradlí </t>
  </si>
  <si>
    <t>1604612256</t>
  </si>
  <si>
    <t>385</t>
  </si>
  <si>
    <t>767161114</t>
  </si>
  <si>
    <t>Montáž zábradlí rovného z trubek do zdi hmotnosti do 30 kg</t>
  </si>
  <si>
    <t>522180676</t>
  </si>
  <si>
    <t>Montáž zábradlí rovného z trubek nebo tenkostěnných profilů do zdiva, hmotnosti 1 m zábradlí přes 20 do 30 kg</t>
  </si>
  <si>
    <t>41,65+8,80</t>
  </si>
  <si>
    <t>386</t>
  </si>
  <si>
    <t>55345896489</t>
  </si>
  <si>
    <t>dodávka ocelového zábradlí pol. Z1 dle projektu</t>
  </si>
  <si>
    <t>885476166</t>
  </si>
  <si>
    <t>387</t>
  </si>
  <si>
    <t>998767101</t>
  </si>
  <si>
    <t>Přesun hmot tonážní pro zámečnické konstrukce v objektech v do 6 m</t>
  </si>
  <si>
    <t>1302943311</t>
  </si>
  <si>
    <t>Přesun hmot pro zámečnické konstrukce stanovený z hmotnosti přesunovaného materiálu vodorovná dopravní vzdálenost do 50 m v objektech výšky do 6 m</t>
  </si>
  <si>
    <t>771</t>
  </si>
  <si>
    <t>Podlahy z dlaždic</t>
  </si>
  <si>
    <t>388</t>
  </si>
  <si>
    <t>771474113</t>
  </si>
  <si>
    <t>Montáž soklíků z dlaždic keramických rovných flexibilní lepidlo v do 120 mm</t>
  </si>
  <si>
    <t>657344053</t>
  </si>
  <si>
    <t>Montáž soklíků z dlaždic keramických lepených flexibilním lepidlem rovných výšky přes 90 do 120 mm</t>
  </si>
  <si>
    <t>"chodba 1, "(4,50+1,48)*2-0,90*2-1,10*2</t>
  </si>
  <si>
    <t>"chodba 2"(10,00+4,50)*2-0,90*5-1,10*4</t>
  </si>
  <si>
    <t>"chodba 3"(6,30+3,355)*2-1,10*2</t>
  </si>
  <si>
    <t>389</t>
  </si>
  <si>
    <t>R77155411210</t>
  </si>
  <si>
    <t>Montáž podlah z dlaždic betonových na podložkách</t>
  </si>
  <si>
    <t>13765725</t>
  </si>
  <si>
    <t>Montáž podlah z dlaždic betonových na podložkách</t>
  </si>
  <si>
    <t>"terasa"129,61+98,5</t>
  </si>
  <si>
    <t>390</t>
  </si>
  <si>
    <t>592R47371025</t>
  </si>
  <si>
    <t xml:space="preserve">dlaždice betonové </t>
  </si>
  <si>
    <t>-604077957</t>
  </si>
  <si>
    <t xml:space="preserve">dlaždice betonové 30 x 30 x 3,5 </t>
  </si>
  <si>
    <t>228,11*1,10</t>
  </si>
  <si>
    <t>250,921*1,1 'Přepočtené koeficientem množství</t>
  </si>
  <si>
    <t>391</t>
  </si>
  <si>
    <t>771574113</t>
  </si>
  <si>
    <t>Montáž podlah keramických režných hladkých lepených flexibilním lepidlem do 12 ks/m2</t>
  </si>
  <si>
    <t>-872044058</t>
  </si>
  <si>
    <t>Montáž podlah z dlaždic keramických lepených flexibilním lepidlem režných nebo glazovaných hladkých přes 9 do 12 ks/ m2</t>
  </si>
  <si>
    <t>14,04+55,26+8,50+4,37+15,93</t>
  </si>
  <si>
    <t>392</t>
  </si>
  <si>
    <t>59725896458</t>
  </si>
  <si>
    <t>Dodávka keramické dlažby</t>
  </si>
  <si>
    <t>-2080503958</t>
  </si>
  <si>
    <t>"soklík"45,17*0,10*1,10</t>
  </si>
  <si>
    <t>"dlažba"98,19*1,05</t>
  </si>
  <si>
    <t>393</t>
  </si>
  <si>
    <t>771990112</t>
  </si>
  <si>
    <t>Vyrovnání podkladu samonivelační stěrkou tl 4 mm pevnosti 30 Mpa</t>
  </si>
  <si>
    <t>579711763</t>
  </si>
  <si>
    <t>Vyrovnání podkladní vrstvy samonivelační stěrkou tl. 4 mm, min. pevnosti 30 MPa</t>
  </si>
  <si>
    <t>394</t>
  </si>
  <si>
    <t>998771101</t>
  </si>
  <si>
    <t>Přesun hmot tonážní pro podlahy z dlaždic v objektech v do 6 m</t>
  </si>
  <si>
    <t>1511891179</t>
  </si>
  <si>
    <t>Přesun hmot pro podlahy z dlaždic stanovený z hmotnosti přesunovaného materiálu vodorovná dopravní vzdálenost do 50 m v objektech výšky do 6 m</t>
  </si>
  <si>
    <t>776</t>
  </si>
  <si>
    <t>Podlahy povlakové</t>
  </si>
  <si>
    <t>395</t>
  </si>
  <si>
    <t>776491113</t>
  </si>
  <si>
    <t>Lepení plastové lišty soklové řezané</t>
  </si>
  <si>
    <t>-347092029</t>
  </si>
  <si>
    <t>Lepení soklíků nebo lišt plastových lišt samolepících soklových řezaných</t>
  </si>
  <si>
    <t>"relax.místnist č.1.05"(3,54+6,70)*2-0,80</t>
  </si>
  <si>
    <t>"pokoj č.1"(4,58+6,11)*2-1,10</t>
  </si>
  <si>
    <t>"pokoj  č.2"(4,04+6,70+0,60)*2-1,10</t>
  </si>
  <si>
    <t>"pokoj č.3"(3,75+6,70)*2-1,10</t>
  </si>
  <si>
    <t>"pokoj č.4"(3,70+6,70)*2-1,10</t>
  </si>
  <si>
    <t>"pokoj č.5"(3,93+6,30)*2-1,10-2,10+0,25*2</t>
  </si>
  <si>
    <t>"spol.místnost"10,698+1,00+8,41+6,185+7,15-1,10-2,10+0,25*2</t>
  </si>
  <si>
    <t>396</t>
  </si>
  <si>
    <t>286589785</t>
  </si>
  <si>
    <t>dodávka soklíku PVC</t>
  </si>
  <si>
    <t>-1294432884</t>
  </si>
  <si>
    <t>149,543*1,10</t>
  </si>
  <si>
    <t>397</t>
  </si>
  <si>
    <t>776511810</t>
  </si>
  <si>
    <t>Demontáž povlakových podlah lepených bez podložky</t>
  </si>
  <si>
    <t>-898870193</t>
  </si>
  <si>
    <t>Odstranění povlakových podlah lepených bez podložky</t>
  </si>
  <si>
    <t>23,91+26,57+25,31+24,45+24,79</t>
  </si>
  <si>
    <t>398</t>
  </si>
  <si>
    <t>7768024589</t>
  </si>
  <si>
    <t>likvidace podlahoviny PVC</t>
  </si>
  <si>
    <t>557118940</t>
  </si>
  <si>
    <t>399</t>
  </si>
  <si>
    <t>776521100</t>
  </si>
  <si>
    <t>Lepení pásů povlakových podlah plastových</t>
  </si>
  <si>
    <t>-805792889</t>
  </si>
  <si>
    <t>Montáž povlakových podlah plastových lepením bez podkladu pásů</t>
  </si>
  <si>
    <t>23,91+26,57+25,31+24,45+24,79+28,48+64,56</t>
  </si>
  <si>
    <t>400</t>
  </si>
  <si>
    <t>286258964</t>
  </si>
  <si>
    <t>dodávka podlahovina PVC</t>
  </si>
  <si>
    <t>-1521871063</t>
  </si>
  <si>
    <t>218,07*1,02</t>
  </si>
  <si>
    <t>401</t>
  </si>
  <si>
    <t>776572100</t>
  </si>
  <si>
    <t>Lepení pásů povlakových podlah textilních</t>
  </si>
  <si>
    <t>-135475314</t>
  </si>
  <si>
    <t>Položení povlakových podlah textilních lepení pásů</t>
  </si>
  <si>
    <t>402</t>
  </si>
  <si>
    <t>697510020</t>
  </si>
  <si>
    <t>koberec zátěžový-vysoká zátěž,  šíře 4 m</t>
  </si>
  <si>
    <t>-592266716</t>
  </si>
  <si>
    <t>Textilie podlahové zátěžové koberce vysoká zátěž BELMONTE                -  šíře 4 m</t>
  </si>
  <si>
    <t>403</t>
  </si>
  <si>
    <t>776990112</t>
  </si>
  <si>
    <t>Vyrovnání podkladu samonivelační stěrkou tl 3 mm pevnosti 30 Mpa</t>
  </si>
  <si>
    <t>200220081</t>
  </si>
  <si>
    <t>Vyrovnání podkladní vrstvy samonivelační stěrkou tl. 3 mm, min. pevnosti 30 MPa</t>
  </si>
  <si>
    <t>218,07</t>
  </si>
  <si>
    <t>404</t>
  </si>
  <si>
    <t>998776101</t>
  </si>
  <si>
    <t>Přesun hmot tonážní pro podlahy povlakové v objektech v do 6 m</t>
  </si>
  <si>
    <t>-1203727540</t>
  </si>
  <si>
    <t>Přesun hmot pro podlahy povlakové stanovený z hmotnosti přesunovaného materiálu vodorovná dopravní vzdálenost do 50 m v objektech výšky do 6 m</t>
  </si>
  <si>
    <t>781</t>
  </si>
  <si>
    <t>Dokončovací práce - obklady keramické</t>
  </si>
  <si>
    <t>405</t>
  </si>
  <si>
    <t>781414112</t>
  </si>
  <si>
    <t>Montáž obkladaček vnitřních pórovinových pravoúhlých do 25 ks/m2 lepených flexibilním lepidlem</t>
  </si>
  <si>
    <t>-723483108</t>
  </si>
  <si>
    <t>Montáž obkladů vnitřních stěn z obkladaček a dekorů (listel) pórovinových lepených flexibilním lepidlem z obkladaček pravoúhlých přes 22 do 25 ks/m2</t>
  </si>
  <si>
    <t>"koupelna 1.03"(4,43+1,95)*2*2,20-1,10*2,00+12,00</t>
  </si>
  <si>
    <t>"WC 1.04"(1,95+2,30)*2*2,20-0,90*2,00+4,50</t>
  </si>
  <si>
    <t>"pokoj č.1"(1,53+1,00)*1,50</t>
  </si>
  <si>
    <t>"pokoj č.2"(1,44+1,00)*1,50</t>
  </si>
  <si>
    <t>"pokoj č.3"1,00*1,50*2</t>
  </si>
  <si>
    <t>"pokoj č.4"1,00*1,50*2</t>
  </si>
  <si>
    <t>"pokoj č.5"1,50*1,50</t>
  </si>
  <si>
    <t>406</t>
  </si>
  <si>
    <t>59725896478</t>
  </si>
  <si>
    <t>dodávka keramických obkladů</t>
  </si>
  <si>
    <t>-1576925537</t>
  </si>
  <si>
    <t>74,977*1,10</t>
  </si>
  <si>
    <t>82,475*1,05 'Přepočtené koeficientem množství</t>
  </si>
  <si>
    <t>407</t>
  </si>
  <si>
    <t>781494111</t>
  </si>
  <si>
    <t>Plastové profily rohové lepené flexibilním lepidlem</t>
  </si>
  <si>
    <t>1925504013</t>
  </si>
  <si>
    <t>Ostatní prvky plastové profily ukončovací a dilatační lepené flexibilním lepidlem rohové</t>
  </si>
  <si>
    <t>2,20*8+2,20*6+1,50*3*4</t>
  </si>
  <si>
    <t>408</t>
  </si>
  <si>
    <t>781495111</t>
  </si>
  <si>
    <t>Penetrace podkladu vnitřních obkladů</t>
  </si>
  <si>
    <t>1118173848</t>
  </si>
  <si>
    <t>Ostatní prvky ostatní práce penetrace podkladu</t>
  </si>
  <si>
    <t>409</t>
  </si>
  <si>
    <t>998781101</t>
  </si>
  <si>
    <t>Přesun hmot tonážní pro obklady keramické v objektech v do 6 m</t>
  </si>
  <si>
    <t>2041941478</t>
  </si>
  <si>
    <t>Přesun hmot pro obklady keramické stanovený z hmotnosti přesunovaného materiálu vodorovná dopravní vzdálenost do 50 m v objektech výšky do 6 m</t>
  </si>
  <si>
    <t>783</t>
  </si>
  <si>
    <t>Dokončovací práce - nátěry</t>
  </si>
  <si>
    <t>410</t>
  </si>
  <si>
    <t>783221122</t>
  </si>
  <si>
    <t>Nátěry syntetické KDK barva dražší matný povrch 1x antikorozní, 1x základní, 2x email</t>
  </si>
  <si>
    <t>744796760</t>
  </si>
  <si>
    <t>Nátěry kovových stavebních doplňkových konstrukcí syntetické na vzduchu schnoucí dražšími barvami (např. Düfa, …) matný povrch 1x antikorozní, 1x základní 2x email</t>
  </si>
  <si>
    <t>(0,90+2,0*2)*0,20*2+(1,10+2,00*2)*0,20*9</t>
  </si>
  <si>
    <t>"zárubní"(41,65+8,80)*1,10*2</t>
  </si>
  <si>
    <t>411</t>
  </si>
  <si>
    <t>783621133</t>
  </si>
  <si>
    <t>Nátěry syntetické truhlářských konstrukcí barva dražší lazurovacím lakem 3x lakování</t>
  </si>
  <si>
    <t>-925263627</t>
  </si>
  <si>
    <t>Nátěry truhlářských výrobků syntetické na vzduchu schnoucí dražšími barvami (např. Düfa, …) lazurovacím lakem 3x lakování</t>
  </si>
  <si>
    <t>"pergola pásek 120/120"20,8*0,12*4</t>
  </si>
  <si>
    <t>"stojka 160/160"20,00*0,16*4</t>
  </si>
  <si>
    <t>"vaznice 160/160"12,32*0,16*4</t>
  </si>
  <si>
    <t>"krokev krajní 160/220"15,56*(0,16+0,22)*2</t>
  </si>
  <si>
    <t>"krokev běžná 140/220"31,12*(0,14+0,22)*2</t>
  </si>
  <si>
    <t>412</t>
  </si>
  <si>
    <t>783813131</t>
  </si>
  <si>
    <t>Penetrační syntetický nátěr hladkých, tenkovrstvých zrnitých a štukových omítek</t>
  </si>
  <si>
    <t>-1625636136</t>
  </si>
  <si>
    <t>Penetrační nátěr omítek hladkých omítek hladkých, zrnitých tenkovrstvých nebo štukových syntetický</t>
  </si>
  <si>
    <t>413</t>
  </si>
  <si>
    <t>1656907044</t>
  </si>
  <si>
    <t>414</t>
  </si>
  <si>
    <t>783822213</t>
  </si>
  <si>
    <t>Celoplošné vyrovnání omítky před provedením nátěru modifikovanou cementovou stěrkou tloušťky do 3 mm</t>
  </si>
  <si>
    <t>-450696576</t>
  </si>
  <si>
    <t>Vyrovnání omítek před provedením nátěru celoplošné, tloušťky do 3 mm, stěrkou modifikovanou cementovou</t>
  </si>
  <si>
    <t>784</t>
  </si>
  <si>
    <t>Dokončovací práce - malby a tapety</t>
  </si>
  <si>
    <t>415</t>
  </si>
  <si>
    <t>784181011</t>
  </si>
  <si>
    <t>Dvojnásobné pačokování v místnostech výšky do 3,80 m</t>
  </si>
  <si>
    <t>2091928231</t>
  </si>
  <si>
    <t>Pačokování dvojnásobné v místnostech výšky do 3,80 m</t>
  </si>
  <si>
    <t>"na omítkách"837,394</t>
  </si>
  <si>
    <t>416</t>
  </si>
  <si>
    <t>784181111</t>
  </si>
  <si>
    <t>Základní silikátová jednonásobná penetrace podkladu v místnostech výšky do 3,80m</t>
  </si>
  <si>
    <t>1535811043</t>
  </si>
  <si>
    <t>Penetrace podkladu jednonásobná základní silikátová v místnostech výšky do 3,80 m</t>
  </si>
  <si>
    <t>"na SDK"16,849*2+74,041*2</t>
  </si>
  <si>
    <t>417</t>
  </si>
  <si>
    <t>784221101</t>
  </si>
  <si>
    <t>Dvojnásobné bílé malby  ze směsí za sucha dobře otěruvzdorných v místnostech do 3,80 m</t>
  </si>
  <si>
    <t>1523555786</t>
  </si>
  <si>
    <t>Malby z malířských směsí otěruvzdorných za sucha dvojnásobné, bílé za sucha otěruvzdorné dobře v místnostech výšky do 3,80 m</t>
  </si>
  <si>
    <t>418</t>
  </si>
  <si>
    <t>784321031</t>
  </si>
  <si>
    <t>Dvojnásobné silikátové bílé malby v místnosti výšky do 3,80 m</t>
  </si>
  <si>
    <t>-1398794283</t>
  </si>
  <si>
    <t>Malby silikátové dvojnásobné, bílé v místnostech výšky do 3,80 m</t>
  </si>
  <si>
    <t>Práce a dodávky M</t>
  </si>
  <si>
    <t>21-M</t>
  </si>
  <si>
    <t>Elektromontáže</t>
  </si>
  <si>
    <t>419</t>
  </si>
  <si>
    <t>09000001</t>
  </si>
  <si>
    <t>Demontáž stávajících rozvodů</t>
  </si>
  <si>
    <t>919141244</t>
  </si>
  <si>
    <t>420</t>
  </si>
  <si>
    <t>919412211</t>
  </si>
  <si>
    <t>Zednické výpomoce,sekání a průrazy</t>
  </si>
  <si>
    <t>-133133304</t>
  </si>
  <si>
    <t>421</t>
  </si>
  <si>
    <t>210010003.1</t>
  </si>
  <si>
    <t>Trubka ohebná PVC pod omítku, d 23mm</t>
  </si>
  <si>
    <t>734770686</t>
  </si>
  <si>
    <t>422</t>
  </si>
  <si>
    <t>210010301</t>
  </si>
  <si>
    <t>Montáž krabic přístrojových zapuštěných plastových kruhových KU 68/1, KU68/1301, KP67, KP68/2</t>
  </si>
  <si>
    <t>-1293026739</t>
  </si>
  <si>
    <t>Montáž krabic elektroinstalačních bez napojení na trubky a lišty, demontáže a montáže víčka a přístroje přístrojových bez zapojení zapuštěných plastových kruhových, typ KU 68/1, KU68-1301, KP 67, KP68/2</t>
  </si>
  <si>
    <t>423</t>
  </si>
  <si>
    <t>210010301.3</t>
  </si>
  <si>
    <t>Krabice přístroj.bez zapojení, KP 68 - kruhová</t>
  </si>
  <si>
    <t>-1007452794</t>
  </si>
  <si>
    <t>424</t>
  </si>
  <si>
    <t>210010312.1</t>
  </si>
  <si>
    <t>Krabice odbočná bez zapojení s víčkem, KO 97 - kruhová</t>
  </si>
  <si>
    <t>-539719568</t>
  </si>
  <si>
    <t>425</t>
  </si>
  <si>
    <t>210010321</t>
  </si>
  <si>
    <t>Montáž rozvodek zapuštěných plastových kruhových KU68-1903/KO, KR97/KO97V</t>
  </si>
  <si>
    <t>618764976</t>
  </si>
  <si>
    <t>Montáž krabic elektroinstalačních rozvodek se zapojením vodičů na svorkovnici zapuštěných plastových kruhových, typ/víčko KU68-1903/KO 68, KR 97/KO 97 V</t>
  </si>
  <si>
    <t>426</t>
  </si>
  <si>
    <t>2100800623</t>
  </si>
  <si>
    <t>VODIČ SIL CYA 750V 1x1,5 (2,5,4,6,10,16,25) VOL</t>
  </si>
  <si>
    <t>402240386</t>
  </si>
  <si>
    <t>427</t>
  </si>
  <si>
    <t>210110001</t>
  </si>
  <si>
    <t>položení kabelového kanálu</t>
  </si>
  <si>
    <t>943266398</t>
  </si>
  <si>
    <t>428</t>
  </si>
  <si>
    <t>210110041</t>
  </si>
  <si>
    <t>Montáž zapuštěný vypínač nn jednopólový šroubové připojení</t>
  </si>
  <si>
    <t>1700595514</t>
  </si>
  <si>
    <t>Montáž ovladačů nn polozapuštěných nebo zapuštěných se zapojením vodičů šroubové připojení vypínačů, řazení jednopólových</t>
  </si>
  <si>
    <t>429</t>
  </si>
  <si>
    <t>1908683165</t>
  </si>
  <si>
    <t>430</t>
  </si>
  <si>
    <t>210110043</t>
  </si>
  <si>
    <t>Montáž zapuštěný přepínač nn 5-sériový šroubové připojení</t>
  </si>
  <si>
    <t>516054681</t>
  </si>
  <si>
    <t>Montáž ovladačů nn polozapuštěných nebo zapuštěných se zapojením vodičů šroubové připojení přepínačů, řazení 5-sériových střídavých</t>
  </si>
  <si>
    <t>431</t>
  </si>
  <si>
    <t>210110045</t>
  </si>
  <si>
    <t>Montáž zapuštěný přepínač nn 6-střídavý šroubové připojení</t>
  </si>
  <si>
    <t>-1767383873</t>
  </si>
  <si>
    <t>Montáž ovladačů nn polozapuštěných nebo zapuštěných se zapojením vodičů šroubové připojení přepínačů, řazení 6-střídavých</t>
  </si>
  <si>
    <t>432</t>
  </si>
  <si>
    <t>210110046</t>
  </si>
  <si>
    <t>Montáž zapuštěný přepínač nn 7-křížový šroubové připojení</t>
  </si>
  <si>
    <t>947093979</t>
  </si>
  <si>
    <t>Montáž ovladačů nn polozapuštěných nebo zapuštěných se zapojením vodičů šroubové připojení přepínačů, řazení 7-křížových</t>
  </si>
  <si>
    <t>433</t>
  </si>
  <si>
    <t>210110082</t>
  </si>
  <si>
    <t>Sporáková přípojka 25A vč.zapojení, 39563-23 C pod omítku</t>
  </si>
  <si>
    <t>1066633804</t>
  </si>
  <si>
    <t>434</t>
  </si>
  <si>
    <t>210111011</t>
  </si>
  <si>
    <t>Montáž zásuvka (polo)zapuštěná šroubové připojení 2P+PE se zapojením vodičů</t>
  </si>
  <si>
    <t>1465349259</t>
  </si>
  <si>
    <t>Montáž zásuvek domovních se zapojením vodičů šroubové připojení polozapuštěných nebo zapuštěných 10A, 16 A, provedení 2P+PE</t>
  </si>
  <si>
    <t>435</t>
  </si>
  <si>
    <t>210111012</t>
  </si>
  <si>
    <t>Montáž zásuvka (polo)zapuštěná šroubové připojení 2P+PE dvojí zapojení - průběžná</t>
  </si>
  <si>
    <t>1997418015</t>
  </si>
  <si>
    <t>Montáž zásuvek domovních se zapojením vodičů šroubové připojení polozapuštěných nebo zapuštěných 10A, 16 A, provedení 2P+PE dvojí zapojení pro průběžnou montáž</t>
  </si>
  <si>
    <t>436</t>
  </si>
  <si>
    <t>210201015.1</t>
  </si>
  <si>
    <t>montáž svítidel zářivkových stropních 1 zdroj s krytem</t>
  </si>
  <si>
    <t>-948223625</t>
  </si>
  <si>
    <t>437</t>
  </si>
  <si>
    <t>210201025.1</t>
  </si>
  <si>
    <t>montáž svítidel zářivkových stropních 2 zdroje s krytem</t>
  </si>
  <si>
    <t>-933221323</t>
  </si>
  <si>
    <t>438</t>
  </si>
  <si>
    <t>210203003</t>
  </si>
  <si>
    <t>Montáž svítidel žárovkových bytových stropních přisazených 1 zdroj se sklem</t>
  </si>
  <si>
    <t>-935937979</t>
  </si>
  <si>
    <t>Montáž svítidel žárovkových se zapojením vodičů bytových nebo společenských místností stropních přisazených 1 zdroj se sklem</t>
  </si>
  <si>
    <t>439</t>
  </si>
  <si>
    <t>210220002</t>
  </si>
  <si>
    <t>Montáž uzemňovacích vedení vodičů FeZn pomocí svorek na povrchu drátem nebo lanem do 10 mm</t>
  </si>
  <si>
    <t>-1575840052</t>
  </si>
  <si>
    <t>Montáž uzemňovacího vedení s upevněním, propojením a připojením pomocí svorek na povrchu vodičů FeZn drátem nebo lanem průměru do 10 mm</t>
  </si>
  <si>
    <t>440</t>
  </si>
  <si>
    <t>210220021</t>
  </si>
  <si>
    <t>Montáž uzemňovacího vedení vodičů FeZn pomocí svorek v zemi páskou do 120 mm2 v průmyslové výstavbě</t>
  </si>
  <si>
    <t>-161732887</t>
  </si>
  <si>
    <t>Montáž uzemňovacího vedení s upevněním, propojením a připojením pomocí svorek v zemi s izolací spojů vodičů FeZn páskou průřezu do 120 mm2 v průmyslové výstavbě</t>
  </si>
  <si>
    <t>441</t>
  </si>
  <si>
    <t>210220101</t>
  </si>
  <si>
    <t>Montáž hromosvodného vedení svodových vodičů s podpěrami průměru do 10 mm</t>
  </si>
  <si>
    <t>-1895174557</t>
  </si>
  <si>
    <t>Montáž hromosvodného vedení svodových vodičů s podpěrami, průměru do 10 mm</t>
  </si>
  <si>
    <t>442</t>
  </si>
  <si>
    <t>210220301</t>
  </si>
  <si>
    <t>Montáž svorek hromosvodných typu SS, SR 03 se 2 šrouby</t>
  </si>
  <si>
    <t>1943156664</t>
  </si>
  <si>
    <t>Montáž hromosvodného vedení svorek se 2 šrouby, typ SS, SR 03</t>
  </si>
  <si>
    <t>443</t>
  </si>
  <si>
    <t>210220302</t>
  </si>
  <si>
    <t>Montáž svorek hromosvodných typu ST, SJ, SK, SZ, SR 01, 02 se 3 a více šrouby</t>
  </si>
  <si>
    <t>1404298284</t>
  </si>
  <si>
    <t>Montáž hromosvodného vedení svorek se 3 a vícešrouby, typ ST, SJ, SK, SZ, SR 01, 02</t>
  </si>
  <si>
    <t>444</t>
  </si>
  <si>
    <t>210220372</t>
  </si>
  <si>
    <t>Montáž ochranných prvků - úhelníků nebo trubek do zdiva</t>
  </si>
  <si>
    <t>-1746378873</t>
  </si>
  <si>
    <t>Montáž hromosvodného vedení ochranných prvků a doplňků úhelníků nebo trubek s držáky do zdiva</t>
  </si>
  <si>
    <t>445</t>
  </si>
  <si>
    <t>210220401</t>
  </si>
  <si>
    <t>Montáž vedení hromosvodné - štítků k označení svodů</t>
  </si>
  <si>
    <t>-204148985</t>
  </si>
  <si>
    <t>Montáž hromosvodného vedení ochranných prvků a doplňků štítků k označení svodů</t>
  </si>
  <si>
    <t>446</t>
  </si>
  <si>
    <t>210339000</t>
  </si>
  <si>
    <t>Revize elektroinstalace a  měření slaboproudých, rozvodů</t>
  </si>
  <si>
    <t>-1796522103</t>
  </si>
  <si>
    <t>447</t>
  </si>
  <si>
    <t>210364245.1</t>
  </si>
  <si>
    <t>kabel koaxiální</t>
  </si>
  <si>
    <t>1419714998</t>
  </si>
  <si>
    <t>448</t>
  </si>
  <si>
    <t>210564354</t>
  </si>
  <si>
    <t>hlavní přípojnice na vyrovnání potenciálu včetně skříně</t>
  </si>
  <si>
    <t>-1720331415</t>
  </si>
  <si>
    <t>449</t>
  </si>
  <si>
    <t>210568765</t>
  </si>
  <si>
    <t>zásuvka TV/R/SAT , bílá, koncová</t>
  </si>
  <si>
    <t>612693266</t>
  </si>
  <si>
    <t>450</t>
  </si>
  <si>
    <t>210800623</t>
  </si>
  <si>
    <t>Montáž měděných vodičů CYA 1,5 mm2 uložených volně</t>
  </si>
  <si>
    <t>572069841</t>
  </si>
  <si>
    <t>Montáž izolovaných vodičů měděných do 1 kV uložených volně CYA, CMA, průřezu žíly 1,5 mm2</t>
  </si>
  <si>
    <t>451</t>
  </si>
  <si>
    <t>210802274</t>
  </si>
  <si>
    <t>KABEL SIL CMFM 750V 7x1,5 PEV</t>
  </si>
  <si>
    <t>1840816577</t>
  </si>
  <si>
    <t>452</t>
  </si>
  <si>
    <t>210802428</t>
  </si>
  <si>
    <t>Montáž měděných vodičů CGSG, CFLG, CGSU do 1 kV 5x2,50 mm2 uložených volně</t>
  </si>
  <si>
    <t>-1487114751</t>
  </si>
  <si>
    <t>Montáž izolovaných kabelů měděných bez ukončení do 1 kV uložených volně CGSG, CGLG, CGSU, do 1 kV, počtu a průřezu žil 5 x 2,50 mm2</t>
  </si>
  <si>
    <t>453</t>
  </si>
  <si>
    <t>210810041</t>
  </si>
  <si>
    <t>Montáž měděných kabelů CYKY, CYKYD, CYKYDY, NYM, NYY, YSLY 750 V 2x1,5 mm2 uložených pevně</t>
  </si>
  <si>
    <t>2012723226</t>
  </si>
  <si>
    <t>Montáž izolovaných kabelů měděných bez ukončení do 1 kV uložených pevně CYKY, CYKYD, CYKYDY, NYM, NYY, YSLY, 750 V, počtu a průřezu žil 2 x 1,5 mm2</t>
  </si>
  <si>
    <t>454</t>
  </si>
  <si>
    <t>210810041.1</t>
  </si>
  <si>
    <t>KABEL SIL CYKY-CYKYM 750V do 4x1,5 PEV</t>
  </si>
  <si>
    <t>-1239463225</t>
  </si>
  <si>
    <t>455</t>
  </si>
  <si>
    <t>210810045</t>
  </si>
  <si>
    <t>Montáž měděných kabelů CYKY, CYKYD, CYKYDY, NYM, NYY, YSLY 750 V 3x1,5 mm2 uložených pevně</t>
  </si>
  <si>
    <t>257250449</t>
  </si>
  <si>
    <t>Montáž izolovaných kabelů měděných bez ukončení do 1 kV uložených pevně CYKY, CYKYD, CYKYDY, NYM, NYY, YSLY, 750 V, počtu a průřezu žil 3 x 1,5 mm2</t>
  </si>
  <si>
    <t>456</t>
  </si>
  <si>
    <t>803100215</t>
  </si>
  <si>
    <t>457</t>
  </si>
  <si>
    <t>210810046</t>
  </si>
  <si>
    <t>Montáž měděných kabelů CYKY, CYKYD, CYKYDY, NYM, NYY, YSLY 750 V 3x2,5 mm2 uložených pevně</t>
  </si>
  <si>
    <t>2031661408</t>
  </si>
  <si>
    <t>Montáž izolovaných kabelů měděných bez ukončení do 1 kV uložených pevně CYKY, CYKYD, CYKYDY, NYM, NYY, YSLY, 750 V, počtu a průřezu žil 3 x 2,5 mm2</t>
  </si>
  <si>
    <t>458</t>
  </si>
  <si>
    <t>210810049</t>
  </si>
  <si>
    <t>Montáž měděných kabelů CYKY, CYKYD, CYKYDY, NYM, NYY, YSLY 750 V 4x1,5 mm2 uložených pevně</t>
  </si>
  <si>
    <t>-1347024490</t>
  </si>
  <si>
    <t>Montáž izolovaných kabelů měděných bez ukončení do 1 kV uložených pevně CYKY, CYKYD, CYKYDY, NYM, NYY, YSLY, 750 V, počtu a průřezu žil 4 x 1,5 mm2</t>
  </si>
  <si>
    <t>459</t>
  </si>
  <si>
    <t>364772105</t>
  </si>
  <si>
    <t>460</t>
  </si>
  <si>
    <t>210810054</t>
  </si>
  <si>
    <t>Montáž měděných kabelů CYKY, CYKYD, CYKYDY, NYM, NYY, YSLY 750 V 4x16mm2 uložených pevně</t>
  </si>
  <si>
    <t>193059290</t>
  </si>
  <si>
    <t>Montáž izolovaných kabelů měděných bez ukončení do 1 kV uložených pevně CYKY, CYKYD, CYKYDY, NYM, NYY, YSLY, 750 V, počtu a průřezu žil 4 x 16 mm2</t>
  </si>
  <si>
    <t>461</t>
  </si>
  <si>
    <t>210810055</t>
  </si>
  <si>
    <t>Montáž měděných kabelů CYKY, CYKYD, CYKYDY, NYM, NYY, YSLY 750 V 5x1,5 mm2 uložených pevně</t>
  </si>
  <si>
    <t>-1812972228</t>
  </si>
  <si>
    <t>Montáž izolovaných kabelů měděných bez ukončení do 1 kV uložených pevně CYKY, CYKYD, CYKYDY, NYM, NYY, YSLY, 750 V, počtu a průřezu žil 5 x 1,5 mm2</t>
  </si>
  <si>
    <t>462</t>
  </si>
  <si>
    <t>-199782942</t>
  </si>
  <si>
    <t>463</t>
  </si>
  <si>
    <t>210810056</t>
  </si>
  <si>
    <t>Montáž měděných kabelů CYKY, CYKYD, CYKYDY, NYM, NYY, YSLY 750 V 5x2,5 mm2 uložených pevně</t>
  </si>
  <si>
    <t>2134430594</t>
  </si>
  <si>
    <t>Montáž izolovaných kabelů měděných bez ukončení do 1 kV uložených pevně CYKY, CYKYD, CYKYDY, NYM, NYY, YSLY, 750 V, počtu a průřezu žil 5 x 2,5 mm2</t>
  </si>
  <si>
    <t>464</t>
  </si>
  <si>
    <t>220000166</t>
  </si>
  <si>
    <t>montáž sirény</t>
  </si>
  <si>
    <t>1659417573</t>
  </si>
  <si>
    <t>465</t>
  </si>
  <si>
    <t>220000401</t>
  </si>
  <si>
    <t>montáž automatického hlásiče požáru</t>
  </si>
  <si>
    <t>-1644678982</t>
  </si>
  <si>
    <t>466</t>
  </si>
  <si>
    <t>220000411</t>
  </si>
  <si>
    <t>montáž tlačítkového hlásiče požáru</t>
  </si>
  <si>
    <t>243616729</t>
  </si>
  <si>
    <t>467</t>
  </si>
  <si>
    <t>220000441</t>
  </si>
  <si>
    <t>montáž reproduktoru</t>
  </si>
  <si>
    <t>-190664414</t>
  </si>
  <si>
    <t>468</t>
  </si>
  <si>
    <t>716211234</t>
  </si>
  <si>
    <t>Prostup kabelový, svazek &lt;10cm pro přepážku, měkkou PROMASTOP P, EI60 (E90), katal.list 601.55</t>
  </si>
  <si>
    <t>-1954421897</t>
  </si>
  <si>
    <t>469</t>
  </si>
  <si>
    <t>742251600</t>
  </si>
  <si>
    <t>Montáž rozváděč nebo krabice nevýbušná do 100 kg</t>
  </si>
  <si>
    <t>-1943445522</t>
  </si>
  <si>
    <t>Montáž rozváděčů nebo krabic nevýbušných bez zapojení vodičů hmotnosti do l00 kg</t>
  </si>
  <si>
    <t>470</t>
  </si>
  <si>
    <t>91941211/</t>
  </si>
  <si>
    <t>Zednické výpomoce, sekání a průrazy, všeobecně</t>
  </si>
  <si>
    <t>-1064563883</t>
  </si>
  <si>
    <t>471</t>
  </si>
  <si>
    <t>92100001</t>
  </si>
  <si>
    <t>CYKY 2Ax1,5</t>
  </si>
  <si>
    <t>-1034536866</t>
  </si>
  <si>
    <t>472</t>
  </si>
  <si>
    <t>92100002</t>
  </si>
  <si>
    <t>CYKY 3O1,5 (3Ax1,5)</t>
  </si>
  <si>
    <t>-490640080</t>
  </si>
  <si>
    <t>473</t>
  </si>
  <si>
    <t>92100003</t>
  </si>
  <si>
    <t>CYKY 3J1,5  (3Cx 1,5)</t>
  </si>
  <si>
    <t>733778644</t>
  </si>
  <si>
    <t>474</t>
  </si>
  <si>
    <t>92100004</t>
  </si>
  <si>
    <t>CYKY 4Cx1,5</t>
  </si>
  <si>
    <t>356504052</t>
  </si>
  <si>
    <t>475</t>
  </si>
  <si>
    <t>92100005</t>
  </si>
  <si>
    <t>CYKY 5J1,5 (5Cx1,5)</t>
  </si>
  <si>
    <t>-111746740</t>
  </si>
  <si>
    <t>476</t>
  </si>
  <si>
    <t>92100006</t>
  </si>
  <si>
    <t>CYKY 3J2,5  (3Cx 2,5)</t>
  </si>
  <si>
    <t>660255976</t>
  </si>
  <si>
    <t>477</t>
  </si>
  <si>
    <t>92100007</t>
  </si>
  <si>
    <t>CYKY 5J2,5 (5Cx2,5)</t>
  </si>
  <si>
    <t>-241734663</t>
  </si>
  <si>
    <t>478</t>
  </si>
  <si>
    <t>92100008</t>
  </si>
  <si>
    <t>CYKY 4J16 (4Bx16)</t>
  </si>
  <si>
    <t>1210787251</t>
  </si>
  <si>
    <t>479</t>
  </si>
  <si>
    <t>92100009</t>
  </si>
  <si>
    <t>CGSG 5J2,5 (5Cx2,5)</t>
  </si>
  <si>
    <t>-830597029</t>
  </si>
  <si>
    <t>480</t>
  </si>
  <si>
    <t>92100010</t>
  </si>
  <si>
    <t>CXKH-V 4J1,5 (4Cx1,5)</t>
  </si>
  <si>
    <t>1596934010</t>
  </si>
  <si>
    <t>481</t>
  </si>
  <si>
    <t>92100011</t>
  </si>
  <si>
    <t>CXKH-V 5J1,5 (5Cx1,5)</t>
  </si>
  <si>
    <t>1224590465</t>
  </si>
  <si>
    <t>482</t>
  </si>
  <si>
    <t>92100012</t>
  </si>
  <si>
    <t>CMFM 7J1,5 (7Cx1,5)</t>
  </si>
  <si>
    <t>1071283556</t>
  </si>
  <si>
    <t>483</t>
  </si>
  <si>
    <t>92100013</t>
  </si>
  <si>
    <t>TERMOKABEL 250W</t>
  </si>
  <si>
    <t>-263426196</t>
  </si>
  <si>
    <t>484</t>
  </si>
  <si>
    <t>92100014</t>
  </si>
  <si>
    <t>spínač kolébkový, řazení 1</t>
  </si>
  <si>
    <t>-760987540</t>
  </si>
  <si>
    <t>485</t>
  </si>
  <si>
    <t>92100015</t>
  </si>
  <si>
    <t>spínač automatický se snímačem pohybu</t>
  </si>
  <si>
    <t>-342399279</t>
  </si>
  <si>
    <t>486</t>
  </si>
  <si>
    <t>92100016</t>
  </si>
  <si>
    <t>přepínač kolébkový, řazení 5</t>
  </si>
  <si>
    <t>244398111</t>
  </si>
  <si>
    <t>487</t>
  </si>
  <si>
    <t>92100017</t>
  </si>
  <si>
    <t>přepínač kolébkový, řazení 6</t>
  </si>
  <si>
    <t>1494327245</t>
  </si>
  <si>
    <t>488</t>
  </si>
  <si>
    <t>92100018</t>
  </si>
  <si>
    <t>přepínač kolébkový, řazení 7</t>
  </si>
  <si>
    <t>1755527258</t>
  </si>
  <si>
    <t>489</t>
  </si>
  <si>
    <t>92100019</t>
  </si>
  <si>
    <t>Spínač 25A páčkový 39563-23c</t>
  </si>
  <si>
    <t>-2140252091</t>
  </si>
  <si>
    <t>490</t>
  </si>
  <si>
    <t>92100020</t>
  </si>
  <si>
    <t>zásuvka domovní 230V, 10/16A, zapuštěná</t>
  </si>
  <si>
    <t>-368099775</t>
  </si>
  <si>
    <t>491</t>
  </si>
  <si>
    <t>92100021</t>
  </si>
  <si>
    <t>zásuvka nástěnná 230V, 10/16A, nástěnná, do vlhka</t>
  </si>
  <si>
    <t>964327030</t>
  </si>
  <si>
    <t>492</t>
  </si>
  <si>
    <t>92100022</t>
  </si>
  <si>
    <t>Krabice přístroj.kruhová KP 68/2</t>
  </si>
  <si>
    <t>1223600865</t>
  </si>
  <si>
    <t>493</t>
  </si>
  <si>
    <t>92100023</t>
  </si>
  <si>
    <t>Krabice KU 1903</t>
  </si>
  <si>
    <t>-395209014</t>
  </si>
  <si>
    <t>494</t>
  </si>
  <si>
    <t>92100024</t>
  </si>
  <si>
    <t>1/svítidlo pro osvětlení kuchyňské linky 230V,, 60/100W</t>
  </si>
  <si>
    <t>-1085779241</t>
  </si>
  <si>
    <t>495</t>
  </si>
  <si>
    <t>92100025</t>
  </si>
  <si>
    <t>1/svítidlo venkovní žárovkové nástěnné IP43, 230V, 60/100W</t>
  </si>
  <si>
    <t>1372680100</t>
  </si>
  <si>
    <t>496</t>
  </si>
  <si>
    <t>92100026.1</t>
  </si>
  <si>
    <t>svítidlo trvalé nouzové osvětlení, 60 minut, 11W, piktogramy</t>
  </si>
  <si>
    <t>-1719167456</t>
  </si>
  <si>
    <t>497</t>
  </si>
  <si>
    <t>92100027.1</t>
  </si>
  <si>
    <t>svítidlo bytové zářivkové nástěnné, stropní, tř.II, 230V, 40W</t>
  </si>
  <si>
    <t>-1382587880</t>
  </si>
  <si>
    <t>498</t>
  </si>
  <si>
    <t>92100028.1</t>
  </si>
  <si>
    <t>svítidlo zářivkové stropní přisazené 1x36W, Al mřížka</t>
  </si>
  <si>
    <t>639650745</t>
  </si>
  <si>
    <t>499</t>
  </si>
  <si>
    <t>92100029</t>
  </si>
  <si>
    <t>svítidlo stropní zářivkové přisazené 2x36W, Al mřížka</t>
  </si>
  <si>
    <t>-1947060973</t>
  </si>
  <si>
    <t>500</t>
  </si>
  <si>
    <t>92100030</t>
  </si>
  <si>
    <t>svítidlo stropní zářivkové přisazené 2x58W, Al mřížka</t>
  </si>
  <si>
    <t>1766873236</t>
  </si>
  <si>
    <t>501</t>
  </si>
  <si>
    <t>92100031</t>
  </si>
  <si>
    <t>svorkovnice na vyrovnání potenciálů</t>
  </si>
  <si>
    <t>-864709444</t>
  </si>
  <si>
    <t>502</t>
  </si>
  <si>
    <t>92100032</t>
  </si>
  <si>
    <t>krabice pro osazení svorkovnice pro vyrovnání potenciálů</t>
  </si>
  <si>
    <t>1311093556</t>
  </si>
  <si>
    <t>503</t>
  </si>
  <si>
    <t>92100033</t>
  </si>
  <si>
    <t>vodič CY zel/žl 1,5,2,5,4,6,10,16,25 (včetně svorek pro pospoj.)</t>
  </si>
  <si>
    <t>848494673</t>
  </si>
  <si>
    <t>504</t>
  </si>
  <si>
    <t>92100033.1</t>
  </si>
  <si>
    <t>kabelový kanál 50x60mm s požární odolností 60 minut, včetně příchytek</t>
  </si>
  <si>
    <t>1109354674</t>
  </si>
  <si>
    <t>505</t>
  </si>
  <si>
    <t>92100034</t>
  </si>
  <si>
    <t>rozvaděč ozn. RP1.1, dozbrojení dle v.č.E2</t>
  </si>
  <si>
    <t>-2057216863</t>
  </si>
  <si>
    <t>506</t>
  </si>
  <si>
    <t>92100035</t>
  </si>
  <si>
    <t>rozvaděč ozn. R11, typ, výzbroj a zapojení dle v.č.E2</t>
  </si>
  <si>
    <t>-1869979301</t>
  </si>
  <si>
    <t>507</t>
  </si>
  <si>
    <t>92100036</t>
  </si>
  <si>
    <t>drát FeZn pr.8mm</t>
  </si>
  <si>
    <t>KG</t>
  </si>
  <si>
    <t>-1389406074</t>
  </si>
  <si>
    <t>508</t>
  </si>
  <si>
    <t>92100037</t>
  </si>
  <si>
    <t>podpěra PV18</t>
  </si>
  <si>
    <t>KS</t>
  </si>
  <si>
    <t>-1012543941</t>
  </si>
  <si>
    <t>509</t>
  </si>
  <si>
    <t>92100038</t>
  </si>
  <si>
    <t>podpěra PV21</t>
  </si>
  <si>
    <t>-824318347</t>
  </si>
  <si>
    <t>510</t>
  </si>
  <si>
    <t>92100039</t>
  </si>
  <si>
    <t>podpěra PV01</t>
  </si>
  <si>
    <t>-212983557</t>
  </si>
  <si>
    <t>511</t>
  </si>
  <si>
    <t>92100040</t>
  </si>
  <si>
    <t>-2030028532</t>
  </si>
  <si>
    <t>512</t>
  </si>
  <si>
    <t>92100041</t>
  </si>
  <si>
    <t>drát FeZn pr.10mm</t>
  </si>
  <si>
    <t>798874316</t>
  </si>
  <si>
    <t>513</t>
  </si>
  <si>
    <t>92100042</t>
  </si>
  <si>
    <t>pásek FeZn 30x4mm</t>
  </si>
  <si>
    <t>199995768</t>
  </si>
  <si>
    <t>514</t>
  </si>
  <si>
    <t>92100043</t>
  </si>
  <si>
    <t>svorka SK</t>
  </si>
  <si>
    <t>-968412740</t>
  </si>
  <si>
    <t>515</t>
  </si>
  <si>
    <t>92100044</t>
  </si>
  <si>
    <t>svorka SZ</t>
  </si>
  <si>
    <t>627584115</t>
  </si>
  <si>
    <t>516</t>
  </si>
  <si>
    <t>92100045</t>
  </si>
  <si>
    <t>svorka SS</t>
  </si>
  <si>
    <t>934613835</t>
  </si>
  <si>
    <t>517</t>
  </si>
  <si>
    <t>92100046</t>
  </si>
  <si>
    <t>svorka SO</t>
  </si>
  <si>
    <t>-1173052695</t>
  </si>
  <si>
    <t>518</t>
  </si>
  <si>
    <t>92100047</t>
  </si>
  <si>
    <t>ochranný úhelník OÚ</t>
  </si>
  <si>
    <t>1783709855</t>
  </si>
  <si>
    <t>519</t>
  </si>
  <si>
    <t>92100048</t>
  </si>
  <si>
    <t>držák OÚ do zdi</t>
  </si>
  <si>
    <t>995249995</t>
  </si>
  <si>
    <t>520</t>
  </si>
  <si>
    <t>92100049</t>
  </si>
  <si>
    <t>štítek označovací ŠO01</t>
  </si>
  <si>
    <t>-1789169942</t>
  </si>
  <si>
    <t>521</t>
  </si>
  <si>
    <t>92100050</t>
  </si>
  <si>
    <t>Trubka instalační ohebná PVC 2323 d23</t>
  </si>
  <si>
    <t>1784665452</t>
  </si>
  <si>
    <t>522</t>
  </si>
  <si>
    <t>92100051</t>
  </si>
  <si>
    <t>Krabice přístroj. odbočná KO97</t>
  </si>
  <si>
    <t>-398485192</t>
  </si>
  <si>
    <t>523</t>
  </si>
  <si>
    <t>92100052</t>
  </si>
  <si>
    <t>Kabel CB100F koaxiální</t>
  </si>
  <si>
    <t>-142938604</t>
  </si>
  <si>
    <t>524</t>
  </si>
  <si>
    <t>92100053</t>
  </si>
  <si>
    <t>Zásuvka TV/R/SAT koncová kompletní</t>
  </si>
  <si>
    <t>1395383363</t>
  </si>
  <si>
    <t>525</t>
  </si>
  <si>
    <t>92100054</t>
  </si>
  <si>
    <t>-634536808</t>
  </si>
  <si>
    <t>526</t>
  </si>
  <si>
    <t>92100055</t>
  </si>
  <si>
    <t>automatický hlásič požáru</t>
  </si>
  <si>
    <t>-1608114220</t>
  </si>
  <si>
    <t>527</t>
  </si>
  <si>
    <t>92100056</t>
  </si>
  <si>
    <t>tlačítkový hlásič požáru</t>
  </si>
  <si>
    <t>1638651847</t>
  </si>
  <si>
    <t>528</t>
  </si>
  <si>
    <t>92100057</t>
  </si>
  <si>
    <t>siréna</t>
  </si>
  <si>
    <t>-1246700682</t>
  </si>
  <si>
    <t>529</t>
  </si>
  <si>
    <t>92100058</t>
  </si>
  <si>
    <t>J-Y/St/Ylg 2x2x0,8</t>
  </si>
  <si>
    <t>1574174909</t>
  </si>
  <si>
    <t>530</t>
  </si>
  <si>
    <t>92100059</t>
  </si>
  <si>
    <t>reproduktor domácího rozhlasu</t>
  </si>
  <si>
    <t>-2003314253</t>
  </si>
  <si>
    <t>531</t>
  </si>
  <si>
    <t>92100060</t>
  </si>
  <si>
    <t>CXKH-V 3J1,5 (3Cx1,5)</t>
  </si>
  <si>
    <t>-1082381381</t>
  </si>
  <si>
    <t>532</t>
  </si>
  <si>
    <t>NUS.1</t>
  </si>
  <si>
    <t>Přesun hmot ze ZRN</t>
  </si>
  <si>
    <t>-1568480425</t>
  </si>
  <si>
    <t>533</t>
  </si>
  <si>
    <t>NUS.2</t>
  </si>
  <si>
    <t>Dopravné</t>
  </si>
  <si>
    <t>1960092707</t>
  </si>
  <si>
    <t>534</t>
  </si>
  <si>
    <t>NUS.3</t>
  </si>
  <si>
    <t>Podružný materiál</t>
  </si>
  <si>
    <t>889662481</t>
  </si>
  <si>
    <t>21-M1</t>
  </si>
  <si>
    <t>Elektroinstalace - oprava, údržba</t>
  </si>
  <si>
    <t>535</t>
  </si>
  <si>
    <t>91941211/.1</t>
  </si>
  <si>
    <t>569796208</t>
  </si>
  <si>
    <t>536</t>
  </si>
  <si>
    <t>09000001.1</t>
  </si>
  <si>
    <t>Demontáž stávajících rozvodů sudání svítidel</t>
  </si>
  <si>
    <t>1705351441</t>
  </si>
  <si>
    <t>537</t>
  </si>
  <si>
    <t>210339000.1</t>
  </si>
  <si>
    <t>-1496386912</t>
  </si>
  <si>
    <t>538</t>
  </si>
  <si>
    <t>210810045.1</t>
  </si>
  <si>
    <t>KABEL SIL CYKY-CYKYM 750V 3X1,5 PEV dopojení světel na stávající vývody</t>
  </si>
  <si>
    <t>235104933</t>
  </si>
  <si>
    <t>KABEL SIL CYKY-CYKYM 750V 3X1,5 PEV</t>
  </si>
  <si>
    <t>539</t>
  </si>
  <si>
    <t>92100003.1</t>
  </si>
  <si>
    <t>-265327623</t>
  </si>
  <si>
    <t>540</t>
  </si>
  <si>
    <t>210010321.1</t>
  </si>
  <si>
    <t>Krabice rozvodná vč.zapojení s víčkem, KR 68 - kruhová</t>
  </si>
  <si>
    <t>521516914</t>
  </si>
  <si>
    <t>541</t>
  </si>
  <si>
    <t>92100023.1</t>
  </si>
  <si>
    <t>379749772</t>
  </si>
  <si>
    <t>542</t>
  </si>
  <si>
    <t>742251600.1</t>
  </si>
  <si>
    <t>Dopojení stávacících obvodů</t>
  </si>
  <si>
    <t>1381064802</t>
  </si>
  <si>
    <t>543</t>
  </si>
  <si>
    <t>svítidlo LED vestavné 18 W 400 K</t>
  </si>
  <si>
    <t>-1092156957</t>
  </si>
  <si>
    <t>544</t>
  </si>
  <si>
    <t>PP1</t>
  </si>
  <si>
    <t>svítidlo LED vestavné 18 W s krytem montáž</t>
  </si>
  <si>
    <t>794209955</t>
  </si>
  <si>
    <t>545</t>
  </si>
  <si>
    <t>PP2</t>
  </si>
  <si>
    <t>svítidlo LED vestavné 45 W 400 K</t>
  </si>
  <si>
    <t>1237821766</t>
  </si>
  <si>
    <t>546</t>
  </si>
  <si>
    <t>PP3</t>
  </si>
  <si>
    <t>montáž dvítidel LED vestavné</t>
  </si>
  <si>
    <t>1219926589</t>
  </si>
  <si>
    <t>04-1 - 04-1 Vedlejší a ostatní náklady</t>
  </si>
  <si>
    <t>VRN - Vedlejší rozpočtové náklady</t>
  </si>
  <si>
    <t xml:space="preserve">    0 - Vedlejší rozpočtové náklady</t>
  </si>
  <si>
    <t>VRN</t>
  </si>
  <si>
    <t>Vedlejší rozpočtové náklady</t>
  </si>
  <si>
    <t>013254000</t>
  </si>
  <si>
    <t>Dokumentace skutečného provedení stavby</t>
  </si>
  <si>
    <t>8192</t>
  </si>
  <si>
    <t>285593745</t>
  </si>
  <si>
    <t>Průzkumné, geodetické a projektové práce projektové práce dokumentace stavby (výkresová a textová) skutečného provedení stavby</t>
  </si>
  <si>
    <t>030001000</t>
  </si>
  <si>
    <t>Zařízení staveniště</t>
  </si>
  <si>
    <t>131072</t>
  </si>
  <si>
    <t>-1999596149</t>
  </si>
  <si>
    <t>Základní rozdělení průvodních činností a nákladů zařízení staveniště</t>
  </si>
  <si>
    <t>070001000</t>
  </si>
  <si>
    <t>Provozní vlivy</t>
  </si>
  <si>
    <t>2048</t>
  </si>
  <si>
    <t>2092306202</t>
  </si>
  <si>
    <t>Základní rozdělení průvodních činností a nákladů provozní vlivy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</si>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</sst>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20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170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171" fontId="62" fillId="0" borderId="0" applyFont="0" applyFill="0" applyBorder="0" applyAlignment="0" applyProtection="0"/>
    <xf numFmtId="169" fontId="62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4" fillId="0" borderId="0" applyAlignment="0">
      <protection locked="0"/>
    </xf>
    <xf numFmtId="0" fontId="62" fillId="23" borderId="6" applyNumberFormat="0" applyFont="0" applyAlignment="0" applyProtection="0"/>
    <xf numFmtId="9" fontId="62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70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89" fillId="0" borderId="0" xfId="0" applyFont="1" applyAlignment="1">
      <alignment horizontal="left" vertical="center"/>
    </xf>
    <xf numFmtId="0" fontId="90" fillId="0" borderId="0" xfId="0" applyFont="1" applyAlignment="1">
      <alignment horizontal="left" vertical="center"/>
    </xf>
    <xf numFmtId="0" fontId="91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91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1" fillId="0" borderId="0" xfId="0" applyFont="1" applyBorder="1" applyAlignment="1">
      <alignment horizontal="right"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horizontal="left" vertical="center"/>
    </xf>
    <xf numFmtId="0" fontId="81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91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91" fillId="0" borderId="27" xfId="0" applyFont="1" applyBorder="1" applyAlignment="1">
      <alignment horizontal="center" vertical="center" wrapText="1"/>
    </xf>
    <xf numFmtId="0" fontId="91" fillId="0" borderId="28" xfId="0" applyFont="1" applyBorder="1" applyAlignment="1">
      <alignment horizontal="center" vertical="center" wrapText="1"/>
    </xf>
    <xf numFmtId="0" fontId="91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92" fillId="0" borderId="0" xfId="0" applyFont="1" applyAlignment="1">
      <alignment horizontal="left" vertical="center"/>
    </xf>
    <xf numFmtId="0" fontId="9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93" fillId="0" borderId="24" xfId="0" applyNumberFormat="1" applyFont="1" applyBorder="1" applyAlignment="1">
      <alignment vertical="center"/>
    </xf>
    <xf numFmtId="4" fontId="93" fillId="0" borderId="0" xfId="0" applyNumberFormat="1" applyFont="1" applyBorder="1" applyAlignment="1">
      <alignment vertical="center"/>
    </xf>
    <xf numFmtId="174" fontId="93" fillId="0" borderId="0" xfId="0" applyNumberFormat="1" applyFont="1" applyBorder="1" applyAlignment="1">
      <alignment vertical="center"/>
    </xf>
    <xf numFmtId="4" fontId="93" fillId="0" borderId="2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96" fillId="0" borderId="24" xfId="0" applyNumberFormat="1" applyFont="1" applyBorder="1" applyAlignment="1">
      <alignment vertical="center"/>
    </xf>
    <xf numFmtId="4" fontId="96" fillId="0" borderId="0" xfId="0" applyNumberFormat="1" applyFont="1" applyBorder="1" applyAlignment="1">
      <alignment vertical="center"/>
    </xf>
    <xf numFmtId="174" fontId="96" fillId="0" borderId="0" xfId="0" applyNumberFormat="1" applyFont="1" applyBorder="1" applyAlignment="1">
      <alignment vertical="center"/>
    </xf>
    <xf numFmtId="4" fontId="96" fillId="0" borderId="2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96" fillId="0" borderId="31" xfId="0" applyNumberFormat="1" applyFont="1" applyBorder="1" applyAlignment="1">
      <alignment vertical="center"/>
    </xf>
    <xf numFmtId="4" fontId="96" fillId="0" borderId="32" xfId="0" applyNumberFormat="1" applyFont="1" applyBorder="1" applyAlignment="1">
      <alignment vertical="center"/>
    </xf>
    <xf numFmtId="174" fontId="96" fillId="0" borderId="32" xfId="0" applyNumberFormat="1" applyFont="1" applyBorder="1" applyAlignment="1">
      <alignment vertical="center"/>
    </xf>
    <xf numFmtId="4" fontId="96" fillId="0" borderId="33" xfId="0" applyNumberFormat="1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91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92" fillId="0" borderId="0" xfId="0" applyNumberFormat="1" applyFont="1" applyBorder="1" applyAlignment="1">
      <alignment vertical="center"/>
    </xf>
    <xf numFmtId="0" fontId="81" fillId="0" borderId="0" xfId="0" applyFont="1" applyBorder="1" applyAlignment="1" applyProtection="1">
      <alignment horizontal="right" vertical="center"/>
      <protection locked="0"/>
    </xf>
    <xf numFmtId="4" fontId="81" fillId="0" borderId="0" xfId="0" applyNumberFormat="1" applyFont="1" applyBorder="1" applyAlignment="1">
      <alignment vertical="center"/>
    </xf>
    <xf numFmtId="172" fontId="81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7" fillId="0" borderId="0" xfId="0" applyFont="1" applyBorder="1" applyAlignment="1">
      <alignment horizontal="left"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32" xfId="0" applyFont="1" applyBorder="1" applyAlignment="1">
      <alignment horizontal="left" vertical="center"/>
    </xf>
    <xf numFmtId="0" fontId="82" fillId="0" borderId="32" xfId="0" applyFont="1" applyBorder="1" applyAlignment="1">
      <alignment vertical="center"/>
    </xf>
    <xf numFmtId="0" fontId="82" fillId="0" borderId="32" xfId="0" applyFont="1" applyBorder="1" applyAlignment="1" applyProtection="1">
      <alignment vertical="center"/>
      <protection locked="0"/>
    </xf>
    <xf numFmtId="4" fontId="82" fillId="0" borderId="32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32" xfId="0" applyFont="1" applyBorder="1" applyAlignment="1">
      <alignment horizontal="left" vertical="center"/>
    </xf>
    <xf numFmtId="0" fontId="83" fillId="0" borderId="32" xfId="0" applyFont="1" applyBorder="1" applyAlignment="1">
      <alignment vertical="center"/>
    </xf>
    <xf numFmtId="0" fontId="83" fillId="0" borderId="32" xfId="0" applyFont="1" applyBorder="1" applyAlignment="1" applyProtection="1">
      <alignment vertical="center"/>
      <protection locked="0"/>
    </xf>
    <xf numFmtId="4" fontId="83" fillId="0" borderId="32" xfId="0" applyNumberFormat="1" applyFont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91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98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92" fillId="0" borderId="0" xfId="0" applyNumberFormat="1" applyFont="1" applyAlignment="1">
      <alignment/>
    </xf>
    <xf numFmtId="174" fontId="99" fillId="0" borderId="22" xfId="0" applyNumberFormat="1" applyFont="1" applyBorder="1" applyAlignment="1">
      <alignment/>
    </xf>
    <xf numFmtId="174" fontId="99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4" fillId="0" borderId="13" xfId="0" applyFont="1" applyBorder="1" applyAlignment="1">
      <alignment/>
    </xf>
    <xf numFmtId="0" fontId="84" fillId="0" borderId="0" xfId="0" applyFont="1" applyAlignment="1">
      <alignment horizontal="left"/>
    </xf>
    <xf numFmtId="0" fontId="82" fillId="0" borderId="0" xfId="0" applyFont="1" applyAlignment="1">
      <alignment horizontal="left"/>
    </xf>
    <xf numFmtId="0" fontId="84" fillId="0" borderId="0" xfId="0" applyFont="1" applyAlignment="1" applyProtection="1">
      <alignment/>
      <protection locked="0"/>
    </xf>
    <xf numFmtId="4" fontId="82" fillId="0" borderId="0" xfId="0" applyNumberFormat="1" applyFont="1" applyAlignment="1">
      <alignment/>
    </xf>
    <xf numFmtId="0" fontId="84" fillId="0" borderId="24" xfId="0" applyFont="1" applyBorder="1" applyAlignment="1">
      <alignment/>
    </xf>
    <xf numFmtId="0" fontId="84" fillId="0" borderId="0" xfId="0" applyFont="1" applyBorder="1" applyAlignment="1">
      <alignment/>
    </xf>
    <xf numFmtId="174" fontId="84" fillId="0" borderId="0" xfId="0" applyNumberFormat="1" applyFont="1" applyBorder="1" applyAlignment="1">
      <alignment/>
    </xf>
    <xf numFmtId="174" fontId="84" fillId="0" borderId="25" xfId="0" applyNumberFormat="1" applyFont="1" applyBorder="1" applyAlignment="1">
      <alignment/>
    </xf>
    <xf numFmtId="0" fontId="84" fillId="0" borderId="0" xfId="0" applyFont="1" applyAlignment="1">
      <alignment horizontal="center"/>
    </xf>
    <xf numFmtId="4" fontId="84" fillId="0" borderId="0" xfId="0" applyNumberFormat="1" applyFont="1" applyAlignment="1">
      <alignment vertical="center"/>
    </xf>
    <xf numFmtId="0" fontId="84" fillId="0" borderId="0" xfId="0" applyFont="1" applyBorder="1" applyAlignment="1">
      <alignment horizontal="left"/>
    </xf>
    <xf numFmtId="0" fontId="83" fillId="0" borderId="0" xfId="0" applyFont="1" applyBorder="1" applyAlignment="1">
      <alignment horizontal="left"/>
    </xf>
    <xf numFmtId="4" fontId="83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75" fontId="4" fillId="0" borderId="36" xfId="0" applyNumberFormat="1" applyFont="1" applyBorder="1" applyAlignment="1" applyProtection="1">
      <alignment vertical="center"/>
      <protection/>
    </xf>
    <xf numFmtId="4" fontId="4" fillId="23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81" fillId="23" borderId="36" xfId="0" applyFont="1" applyFill="1" applyBorder="1" applyAlignment="1" applyProtection="1">
      <alignment horizontal="left" vertical="center"/>
      <protection locked="0"/>
    </xf>
    <xf numFmtId="0" fontId="81" fillId="0" borderId="0" xfId="0" applyFont="1" applyBorder="1" applyAlignment="1">
      <alignment horizontal="center" vertical="center"/>
    </xf>
    <xf numFmtId="174" fontId="81" fillId="0" borderId="0" xfId="0" applyNumberFormat="1" applyFont="1" applyBorder="1" applyAlignment="1">
      <alignment vertical="center"/>
    </xf>
    <xf numFmtId="174" fontId="81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10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85" fillId="0" borderId="13" xfId="0" applyFont="1" applyBorder="1" applyAlignment="1">
      <alignment vertical="center"/>
    </xf>
    <xf numFmtId="0" fontId="100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 wrapText="1"/>
    </xf>
    <xf numFmtId="175" fontId="85" fillId="0" borderId="0" xfId="0" applyNumberFormat="1" applyFont="1" applyBorder="1" applyAlignment="1">
      <alignment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24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5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86" fillId="0" borderId="13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0" fontId="86" fillId="0" borderId="0" xfId="0" applyFont="1" applyAlignment="1">
      <alignment horizontal="left" vertical="center"/>
    </xf>
    <xf numFmtId="0" fontId="86" fillId="0" borderId="0" xfId="0" applyFont="1" applyAlignment="1" applyProtection="1">
      <alignment vertical="center"/>
      <protection locked="0"/>
    </xf>
    <xf numFmtId="0" fontId="86" fillId="0" borderId="24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25" xfId="0" applyFont="1" applyBorder="1" applyAlignment="1">
      <alignment vertical="center"/>
    </xf>
    <xf numFmtId="0" fontId="101" fillId="0" borderId="36" xfId="0" applyFont="1" applyBorder="1" applyAlignment="1" applyProtection="1">
      <alignment horizontal="center" vertical="center"/>
      <protection/>
    </xf>
    <xf numFmtId="49" fontId="101" fillId="0" borderId="36" xfId="0" applyNumberFormat="1" applyFont="1" applyBorder="1" applyAlignment="1" applyProtection="1">
      <alignment horizontal="left" vertical="center" wrapText="1"/>
      <protection/>
    </xf>
    <xf numFmtId="0" fontId="101" fillId="0" borderId="36" xfId="0" applyFont="1" applyBorder="1" applyAlignment="1" applyProtection="1">
      <alignment horizontal="left" vertical="center" wrapText="1"/>
      <protection/>
    </xf>
    <xf numFmtId="0" fontId="101" fillId="0" borderId="36" xfId="0" applyFont="1" applyBorder="1" applyAlignment="1" applyProtection="1">
      <alignment horizontal="center" vertical="center" wrapText="1"/>
      <protection/>
    </xf>
    <xf numFmtId="175" fontId="101" fillId="0" borderId="36" xfId="0" applyNumberFormat="1" applyFont="1" applyBorder="1" applyAlignment="1" applyProtection="1">
      <alignment vertical="center"/>
      <protection/>
    </xf>
    <xf numFmtId="4" fontId="101" fillId="23" borderId="36" xfId="0" applyNumberFormat="1" applyFont="1" applyFill="1" applyBorder="1" applyAlignment="1" applyProtection="1">
      <alignment vertical="center"/>
      <protection locked="0"/>
    </xf>
    <xf numFmtId="4" fontId="101" fillId="0" borderId="36" xfId="0" applyNumberFormat="1" applyFont="1" applyBorder="1" applyAlignment="1" applyProtection="1">
      <alignment vertical="center"/>
      <protection/>
    </xf>
    <xf numFmtId="0" fontId="101" fillId="0" borderId="13" xfId="0" applyFont="1" applyBorder="1" applyAlignment="1">
      <alignment vertical="center"/>
    </xf>
    <xf numFmtId="0" fontId="101" fillId="23" borderId="36" xfId="0" applyFont="1" applyFill="1" applyBorder="1" applyAlignment="1" applyProtection="1">
      <alignment horizontal="left" vertical="center"/>
      <protection locked="0"/>
    </xf>
    <xf numFmtId="0" fontId="101" fillId="0" borderId="0" xfId="0" applyFont="1" applyBorder="1" applyAlignment="1">
      <alignment horizontal="center" vertical="center"/>
    </xf>
    <xf numFmtId="0" fontId="85" fillId="0" borderId="0" xfId="0" applyFont="1" applyAlignment="1">
      <alignment horizontal="left" vertical="center" wrapText="1"/>
    </xf>
    <xf numFmtId="175" fontId="85" fillId="0" borderId="0" xfId="0" applyNumberFormat="1" applyFont="1" applyAlignment="1">
      <alignment vertical="center"/>
    </xf>
    <xf numFmtId="0" fontId="102" fillId="0" borderId="0" xfId="0" applyFont="1" applyAlignment="1">
      <alignment vertical="center" wrapText="1"/>
    </xf>
    <xf numFmtId="0" fontId="102" fillId="0" borderId="0" xfId="0" applyFont="1" applyBorder="1" applyAlignment="1">
      <alignment vertical="center" wrapText="1"/>
    </xf>
    <xf numFmtId="0" fontId="87" fillId="0" borderId="13" xfId="0" applyFont="1" applyBorder="1" applyAlignment="1">
      <alignment vertical="center"/>
    </xf>
    <xf numFmtId="0" fontId="87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horizontal="left" vertical="center" wrapText="1"/>
    </xf>
    <xf numFmtId="175" fontId="87" fillId="0" borderId="0" xfId="0" applyNumberFormat="1" applyFont="1" applyBorder="1" applyAlignment="1">
      <alignment vertical="center"/>
    </xf>
    <xf numFmtId="0" fontId="87" fillId="0" borderId="0" xfId="0" applyFont="1" applyAlignment="1" applyProtection="1">
      <alignment vertical="center"/>
      <protection locked="0"/>
    </xf>
    <xf numFmtId="0" fontId="87" fillId="0" borderId="24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25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175" fontId="4" fillId="23" borderId="36" xfId="0" applyNumberFormat="1" applyFont="1" applyFill="1" applyBorder="1" applyAlignment="1" applyProtection="1">
      <alignment vertical="center"/>
      <protection locked="0"/>
    </xf>
    <xf numFmtId="0" fontId="81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74" fontId="81" fillId="0" borderId="32" xfId="0" applyNumberFormat="1" applyFont="1" applyBorder="1" applyAlignment="1">
      <alignment vertical="center"/>
    </xf>
    <xf numFmtId="174" fontId="81" fillId="0" borderId="33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31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10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81" fillId="0" borderId="0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vertical="center"/>
    </xf>
    <xf numFmtId="4" fontId="103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93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4" fontId="95" fillId="0" borderId="0" xfId="0" applyNumberFormat="1" applyFont="1" applyAlignment="1">
      <alignment vertical="center"/>
    </xf>
    <xf numFmtId="0" fontId="95" fillId="0" borderId="0" xfId="0" applyFont="1" applyAlignment="1">
      <alignment vertical="center"/>
    </xf>
    <xf numFmtId="0" fontId="94" fillId="0" borderId="0" xfId="0" applyFont="1" applyAlignment="1">
      <alignment horizontal="left" vertical="center" wrapText="1"/>
    </xf>
    <xf numFmtId="4" fontId="92" fillId="0" borderId="0" xfId="0" applyNumberFormat="1" applyFont="1" applyAlignment="1">
      <alignment horizontal="right" vertical="center"/>
    </xf>
    <xf numFmtId="4" fontId="92" fillId="0" borderId="0" xfId="0" applyNumberFormat="1" applyFont="1" applyAlignment="1">
      <alignment vertical="center"/>
    </xf>
    <xf numFmtId="0" fontId="9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1" fillId="0" borderId="0" xfId="0" applyFont="1" applyAlignment="1">
      <alignment horizontal="left" vertical="center" wrapText="1"/>
    </xf>
    <xf numFmtId="0" fontId="65" fillId="33" borderId="0" xfId="36" applyFill="1" applyAlignment="1">
      <alignment/>
    </xf>
    <xf numFmtId="0" fontId="104" fillId="0" borderId="0" xfId="36" applyFont="1" applyAlignment="1">
      <alignment horizontal="center" vertical="center"/>
    </xf>
    <xf numFmtId="0" fontId="105" fillId="33" borderId="0" xfId="0" applyFont="1" applyFill="1" applyAlignment="1">
      <alignment horizontal="left" vertical="center"/>
    </xf>
    <xf numFmtId="0" fontId="58" fillId="33" borderId="0" xfId="0" applyFont="1" applyFill="1" applyAlignment="1">
      <alignment vertical="center"/>
    </xf>
    <xf numFmtId="0" fontId="106" fillId="33" borderId="0" xfId="36" applyFont="1" applyFill="1" applyAlignment="1">
      <alignment vertical="center"/>
    </xf>
    <xf numFmtId="0" fontId="88" fillId="33" borderId="0" xfId="0" applyFont="1" applyFill="1" applyAlignment="1" applyProtection="1">
      <alignment horizontal="left" vertical="center"/>
      <protection/>
    </xf>
    <xf numFmtId="0" fontId="58" fillId="33" borderId="0" xfId="0" applyFont="1" applyFill="1" applyAlignment="1" applyProtection="1">
      <alignment vertical="center"/>
      <protection/>
    </xf>
    <xf numFmtId="0" fontId="105" fillId="33" borderId="0" xfId="0" applyFont="1" applyFill="1" applyAlignment="1" applyProtection="1">
      <alignment horizontal="left" vertical="center"/>
      <protection/>
    </xf>
    <xf numFmtId="0" fontId="106" fillId="33" borderId="0" xfId="36" applyFont="1" applyFill="1" applyAlignment="1" applyProtection="1">
      <alignment vertical="center"/>
      <protection/>
    </xf>
    <xf numFmtId="0" fontId="106" fillId="33" borderId="0" xfId="36" applyFont="1" applyFill="1" applyAlignment="1">
      <alignment vertical="center"/>
    </xf>
    <xf numFmtId="0" fontId="58" fillId="33" borderId="0" xfId="0" applyFont="1" applyFill="1" applyAlignment="1" applyProtection="1">
      <alignment vertical="center"/>
      <protection locked="0"/>
    </xf>
    <xf numFmtId="0" fontId="4" fillId="0" borderId="0" xfId="47" applyAlignment="1">
      <alignment vertical="top"/>
      <protection locked="0"/>
    </xf>
    <xf numFmtId="0" fontId="4" fillId="0" borderId="37" xfId="47" applyFont="1" applyBorder="1" applyAlignment="1">
      <alignment vertical="center" wrapText="1"/>
      <protection locked="0"/>
    </xf>
    <xf numFmtId="0" fontId="4" fillId="0" borderId="38" xfId="47" applyFont="1" applyBorder="1" applyAlignment="1">
      <alignment vertical="center" wrapText="1"/>
      <protection locked="0"/>
    </xf>
    <xf numFmtId="0" fontId="4" fillId="0" borderId="39" xfId="47" applyFont="1" applyBorder="1" applyAlignment="1">
      <alignment vertical="center" wrapText="1"/>
      <protection locked="0"/>
    </xf>
    <xf numFmtId="0" fontId="4" fillId="0" borderId="40" xfId="47" applyFont="1" applyBorder="1" applyAlignment="1">
      <alignment horizontal="center" vertical="center" wrapText="1"/>
      <protection locked="0"/>
    </xf>
    <xf numFmtId="0" fontId="8" fillId="0" borderId="0" xfId="47" applyFont="1" applyBorder="1" applyAlignment="1">
      <alignment horizontal="center" vertical="center" wrapText="1"/>
      <protection locked="0"/>
    </xf>
    <xf numFmtId="0" fontId="4" fillId="0" borderId="41" xfId="47" applyFont="1" applyBorder="1" applyAlignment="1">
      <alignment horizontal="center" vertical="center" wrapText="1"/>
      <protection locked="0"/>
    </xf>
    <xf numFmtId="0" fontId="4" fillId="0" borderId="0" xfId="47" applyAlignment="1">
      <alignment horizontal="center" vertical="center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12" fillId="0" borderId="42" xfId="47" applyFont="1" applyBorder="1" applyAlignment="1">
      <alignment horizontal="left" wrapText="1"/>
      <protection locked="0"/>
    </xf>
    <xf numFmtId="0" fontId="4" fillId="0" borderId="41" xfId="47" applyFont="1" applyBorder="1" applyAlignment="1">
      <alignment vertical="center" wrapText="1"/>
      <protection locked="0"/>
    </xf>
    <xf numFmtId="0" fontId="12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/>
      <protection locked="0"/>
    </xf>
    <xf numFmtId="0" fontId="5" fillId="0" borderId="0" xfId="47" applyFont="1" applyBorder="1" applyAlignment="1">
      <alignment horizontal="left" vertical="center"/>
      <protection locked="0"/>
    </xf>
    <xf numFmtId="49" fontId="5" fillId="0" borderId="0" xfId="47" applyNumberFormat="1" applyFont="1" applyBorder="1" applyAlignment="1">
      <alignment horizontal="left" vertical="center" wrapText="1"/>
      <protection locked="0"/>
    </xf>
    <xf numFmtId="49" fontId="5" fillId="0" borderId="0" xfId="47" applyNumberFormat="1" applyFont="1" applyBorder="1" applyAlignment="1">
      <alignment vertical="center" wrapText="1"/>
      <protection locked="0"/>
    </xf>
    <xf numFmtId="0" fontId="4" fillId="0" borderId="43" xfId="47" applyFont="1" applyBorder="1" applyAlignment="1">
      <alignment vertical="center" wrapText="1"/>
      <protection locked="0"/>
    </xf>
    <xf numFmtId="0" fontId="58" fillId="0" borderId="42" xfId="47" applyFont="1" applyBorder="1" applyAlignment="1">
      <alignment vertical="center" wrapText="1"/>
      <protection locked="0"/>
    </xf>
    <xf numFmtId="0" fontId="4" fillId="0" borderId="44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top"/>
      <protection locked="0"/>
    </xf>
    <xf numFmtId="0" fontId="4" fillId="0" borderId="0" xfId="47" applyFont="1" applyAlignment="1">
      <alignment vertical="top"/>
      <protection locked="0"/>
    </xf>
    <xf numFmtId="0" fontId="4" fillId="0" borderId="37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9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8" fillId="0" borderId="0" xfId="47" applyFont="1" applyBorder="1" applyAlignment="1">
      <alignment horizontal="center" vertical="center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12" fillId="0" borderId="0" xfId="47" applyFont="1" applyBorder="1" applyAlignment="1">
      <alignment horizontal="left" vertical="center"/>
      <protection locked="0"/>
    </xf>
    <xf numFmtId="0" fontId="7" fillId="0" borderId="0" xfId="47" applyFont="1" applyAlignment="1">
      <alignment horizontal="left" vertical="center"/>
      <protection locked="0"/>
    </xf>
    <xf numFmtId="0" fontId="12" fillId="0" borderId="42" xfId="47" applyFont="1" applyBorder="1" applyAlignment="1">
      <alignment horizontal="left" vertical="center"/>
      <protection locked="0"/>
    </xf>
    <xf numFmtId="0" fontId="12" fillId="0" borderId="42" xfId="47" applyFont="1" applyBorder="1" applyAlignment="1">
      <alignment horizontal="center" vertical="center"/>
      <protection locked="0"/>
    </xf>
    <xf numFmtId="0" fontId="7" fillId="0" borderId="42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5" fillId="0" borderId="0" xfId="47" applyFont="1" applyAlignment="1">
      <alignment horizontal="left" vertical="center"/>
      <protection locked="0"/>
    </xf>
    <xf numFmtId="0" fontId="5" fillId="0" borderId="0" xfId="47" applyFont="1" applyBorder="1" applyAlignment="1">
      <alignment horizontal="center" vertical="center"/>
      <protection locked="0"/>
    </xf>
    <xf numFmtId="0" fontId="5" fillId="0" borderId="40" xfId="47" applyFont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center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58" fillId="0" borderId="42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58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5" fillId="0" borderId="42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center" vertical="center" wrapText="1"/>
      <protection locked="0"/>
    </xf>
    <xf numFmtId="0" fontId="4" fillId="0" borderId="37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9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7" fillId="0" borderId="40" xfId="47" applyFont="1" applyBorder="1" applyAlignment="1">
      <alignment horizontal="left" vertical="center" wrapText="1"/>
      <protection locked="0"/>
    </xf>
    <xf numFmtId="0" fontId="7" fillId="0" borderId="41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/>
      <protection locked="0"/>
    </xf>
    <xf numFmtId="0" fontId="5" fillId="0" borderId="43" xfId="47" applyFont="1" applyBorder="1" applyAlignment="1">
      <alignment horizontal="left" vertical="center" wrapText="1"/>
      <protection locked="0"/>
    </xf>
    <xf numFmtId="0" fontId="5" fillId="0" borderId="42" xfId="47" applyFont="1" applyBorder="1" applyAlignment="1">
      <alignment horizontal="left" vertical="center" wrapText="1"/>
      <protection locked="0"/>
    </xf>
    <xf numFmtId="0" fontId="5" fillId="0" borderId="44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center" vertical="top"/>
      <protection locked="0"/>
    </xf>
    <xf numFmtId="0" fontId="5" fillId="0" borderId="43" xfId="47" applyFont="1" applyBorder="1" applyAlignment="1">
      <alignment horizontal="left" vertical="center"/>
      <protection locked="0"/>
    </xf>
    <xf numFmtId="0" fontId="5" fillId="0" borderId="44" xfId="47" applyFont="1" applyBorder="1" applyAlignment="1">
      <alignment horizontal="left" vertical="center"/>
      <protection locked="0"/>
    </xf>
    <xf numFmtId="0" fontId="7" fillId="0" borderId="0" xfId="47" applyFont="1" applyAlignment="1">
      <alignment vertical="center"/>
      <protection locked="0"/>
    </xf>
    <xf numFmtId="0" fontId="12" fillId="0" borderId="0" xfId="47" applyFont="1" applyBorder="1" applyAlignment="1">
      <alignment vertical="center"/>
      <protection locked="0"/>
    </xf>
    <xf numFmtId="0" fontId="7" fillId="0" borderId="42" xfId="47" applyFont="1" applyBorder="1" applyAlignment="1">
      <alignment vertical="center"/>
      <protection locked="0"/>
    </xf>
    <xf numFmtId="0" fontId="12" fillId="0" borderId="42" xfId="47" applyFont="1" applyBorder="1" applyAlignment="1">
      <alignment vertical="center"/>
      <protection locked="0"/>
    </xf>
    <xf numFmtId="0" fontId="4" fillId="0" borderId="0" xfId="47" applyBorder="1" applyAlignment="1">
      <alignment vertical="top"/>
      <protection locked="0"/>
    </xf>
    <xf numFmtId="49" fontId="5" fillId="0" borderId="0" xfId="47" applyNumberFormat="1" applyFont="1" applyBorder="1" applyAlignment="1">
      <alignment horizontal="left" vertical="center"/>
      <protection locked="0"/>
    </xf>
    <xf numFmtId="0" fontId="4" fillId="0" borderId="42" xfId="47" applyBorder="1" applyAlignment="1">
      <alignment vertical="top"/>
      <protection locked="0"/>
    </xf>
    <xf numFmtId="0" fontId="5" fillId="0" borderId="38" xfId="47" applyFont="1" applyBorder="1" applyAlignment="1">
      <alignment horizontal="left" vertical="center" wrapText="1"/>
      <protection locked="0"/>
    </xf>
    <xf numFmtId="0" fontId="5" fillId="0" borderId="38" xfId="47" applyFont="1" applyBorder="1" applyAlignment="1">
      <alignment horizontal="left" vertical="center"/>
      <protection locked="0"/>
    </xf>
    <xf numFmtId="0" fontId="5" fillId="0" borderId="38" xfId="47" applyFont="1" applyBorder="1" applyAlignment="1">
      <alignment horizontal="center" vertical="center"/>
      <protection locked="0"/>
    </xf>
    <xf numFmtId="0" fontId="12" fillId="0" borderId="42" xfId="47" applyFont="1" applyBorder="1" applyAlignment="1">
      <alignment horizontal="left"/>
      <protection locked="0"/>
    </xf>
    <xf numFmtId="0" fontId="7" fillId="0" borderId="42" xfId="47" applyFont="1" applyBorder="1" applyAlignment="1">
      <alignment/>
      <protection locked="0"/>
    </xf>
    <xf numFmtId="0" fontId="12" fillId="0" borderId="42" xfId="47" applyFont="1" applyBorder="1" applyAlignment="1">
      <alignment horizontal="left"/>
      <protection locked="0"/>
    </xf>
    <xf numFmtId="0" fontId="5" fillId="0" borderId="0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vertical="top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4" fillId="0" borderId="41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43" xfId="47" applyFont="1" applyBorder="1" applyAlignment="1">
      <alignment vertical="top"/>
      <protection locked="0"/>
    </xf>
    <xf numFmtId="0" fontId="4" fillId="0" borderId="42" xfId="47" applyFont="1" applyBorder="1" applyAlignment="1">
      <alignment vertical="top"/>
      <protection locked="0"/>
    </xf>
    <xf numFmtId="0" fontId="4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9FB7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83E8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16D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0</xdr:rowOff>
    </xdr:to>
    <xdr:pic>
      <xdr:nvPicPr>
        <xdr:cNvPr id="1" name="radA9FB7.tmp" descr="C:\KROSplusData\System\Temp\radA9FB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883E8.tmp" descr="C:\KROSplusData\System\Temp\rad883E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316DD.tmp" descr="C:\KROSplusData\System\Temp\rad316D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57421875" style="0" customWidth="1"/>
    <col min="43" max="43" width="13.421875" style="0" customWidth="1"/>
    <col min="44" max="44" width="11.7109375" style="0" customWidth="1"/>
    <col min="45" max="47" width="22.140625" style="0" hidden="1" customWidth="1"/>
    <col min="48" max="52" width="18.57421875" style="0" hidden="1" customWidth="1"/>
    <col min="53" max="53" width="16.421875" style="0" hidden="1" customWidth="1"/>
    <col min="54" max="54" width="21.421875" style="0" hidden="1" customWidth="1"/>
    <col min="55" max="56" width="16.421875" style="0" hidden="1" customWidth="1"/>
    <col min="57" max="57" width="57.00390625" style="0" customWidth="1"/>
    <col min="58" max="70" width="9.140625" style="0" customWidth="1"/>
    <col min="71" max="91" width="0" style="0" hidden="1" customWidth="1"/>
  </cols>
  <sheetData>
    <row r="1" spans="1:74" ht="21" customHeight="1">
      <c r="A1" s="274" t="s">
        <v>0</v>
      </c>
      <c r="B1" s="275"/>
      <c r="C1" s="275"/>
      <c r="D1" s="276" t="s">
        <v>1</v>
      </c>
      <c r="E1" s="275"/>
      <c r="F1" s="275"/>
      <c r="G1" s="275"/>
      <c r="H1" s="275"/>
      <c r="I1" s="275"/>
      <c r="J1" s="275"/>
      <c r="K1" s="277" t="s">
        <v>2967</v>
      </c>
      <c r="L1" s="277"/>
      <c r="M1" s="277"/>
      <c r="N1" s="277"/>
      <c r="O1" s="277"/>
      <c r="P1" s="277"/>
      <c r="Q1" s="277"/>
      <c r="R1" s="277"/>
      <c r="S1" s="277"/>
      <c r="T1" s="275"/>
      <c r="U1" s="275"/>
      <c r="V1" s="275"/>
      <c r="W1" s="277" t="s">
        <v>2968</v>
      </c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69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  <c r="BV1" s="16" t="s">
        <v>5</v>
      </c>
    </row>
    <row r="2" spans="3:72" ht="36.75" customHeight="1"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S2" s="17" t="s">
        <v>6</v>
      </c>
      <c r="BT2" s="17" t="s">
        <v>7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8</v>
      </c>
      <c r="BT3" s="17" t="s">
        <v>9</v>
      </c>
    </row>
    <row r="4" spans="2:71" ht="36.75" customHeight="1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11</v>
      </c>
      <c r="BE4" s="26" t="s">
        <v>12</v>
      </c>
      <c r="BS4" s="17" t="s">
        <v>13</v>
      </c>
    </row>
    <row r="5" spans="2:71" ht="14.25" customHeight="1">
      <c r="B5" s="21"/>
      <c r="C5" s="22"/>
      <c r="D5" s="27" t="s">
        <v>14</v>
      </c>
      <c r="E5" s="22"/>
      <c r="F5" s="22"/>
      <c r="G5" s="22"/>
      <c r="H5" s="22"/>
      <c r="I5" s="22"/>
      <c r="J5" s="22"/>
      <c r="K5" s="233" t="s">
        <v>15</v>
      </c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2"/>
      <c r="AQ5" s="24"/>
      <c r="BE5" s="229" t="s">
        <v>16</v>
      </c>
      <c r="BS5" s="17" t="s">
        <v>6</v>
      </c>
    </row>
    <row r="6" spans="2:71" ht="36.75" customHeight="1">
      <c r="B6" s="21"/>
      <c r="C6" s="22"/>
      <c r="D6" s="29" t="s">
        <v>17</v>
      </c>
      <c r="E6" s="22"/>
      <c r="F6" s="22"/>
      <c r="G6" s="22"/>
      <c r="H6" s="22"/>
      <c r="I6" s="22"/>
      <c r="J6" s="22"/>
      <c r="K6" s="235" t="s">
        <v>18</v>
      </c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2"/>
      <c r="AQ6" s="24"/>
      <c r="BE6" s="230"/>
      <c r="BS6" s="17" t="s">
        <v>19</v>
      </c>
    </row>
    <row r="7" spans="2:71" ht="14.25" customHeight="1">
      <c r="B7" s="21"/>
      <c r="C7" s="22"/>
      <c r="D7" s="30" t="s">
        <v>20</v>
      </c>
      <c r="E7" s="22"/>
      <c r="F7" s="22"/>
      <c r="G7" s="22"/>
      <c r="H7" s="22"/>
      <c r="I7" s="22"/>
      <c r="J7" s="22"/>
      <c r="K7" s="28" t="s">
        <v>21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22</v>
      </c>
      <c r="AL7" s="22"/>
      <c r="AM7" s="22"/>
      <c r="AN7" s="28" t="s">
        <v>21</v>
      </c>
      <c r="AO7" s="22"/>
      <c r="AP7" s="22"/>
      <c r="AQ7" s="24"/>
      <c r="BE7" s="230"/>
      <c r="BS7" s="17" t="s">
        <v>8</v>
      </c>
    </row>
    <row r="8" spans="2:71" ht="14.25" customHeight="1">
      <c r="B8" s="21"/>
      <c r="C8" s="22"/>
      <c r="D8" s="30" t="s">
        <v>23</v>
      </c>
      <c r="E8" s="22"/>
      <c r="F8" s="22"/>
      <c r="G8" s="22"/>
      <c r="H8" s="22"/>
      <c r="I8" s="22"/>
      <c r="J8" s="22"/>
      <c r="K8" s="28" t="s">
        <v>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25</v>
      </c>
      <c r="AL8" s="22"/>
      <c r="AM8" s="22"/>
      <c r="AN8" s="31" t="s">
        <v>26</v>
      </c>
      <c r="AO8" s="22"/>
      <c r="AP8" s="22"/>
      <c r="AQ8" s="24"/>
      <c r="BE8" s="230"/>
      <c r="BS8" s="17" t="s">
        <v>27</v>
      </c>
    </row>
    <row r="9" spans="2:71" ht="14.2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230"/>
      <c r="BS9" s="17" t="s">
        <v>28</v>
      </c>
    </row>
    <row r="10" spans="2:71" ht="14.25" customHeight="1">
      <c r="B10" s="21"/>
      <c r="C10" s="22"/>
      <c r="D10" s="30" t="s">
        <v>29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30</v>
      </c>
      <c r="AL10" s="22"/>
      <c r="AM10" s="22"/>
      <c r="AN10" s="28" t="s">
        <v>21</v>
      </c>
      <c r="AO10" s="22"/>
      <c r="AP10" s="22"/>
      <c r="AQ10" s="24"/>
      <c r="BE10" s="230"/>
      <c r="BS10" s="17" t="s">
        <v>19</v>
      </c>
    </row>
    <row r="11" spans="2:71" ht="18" customHeight="1">
      <c r="B11" s="21"/>
      <c r="C11" s="22"/>
      <c r="D11" s="22"/>
      <c r="E11" s="28" t="s">
        <v>24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31</v>
      </c>
      <c r="AL11" s="22"/>
      <c r="AM11" s="22"/>
      <c r="AN11" s="28" t="s">
        <v>21</v>
      </c>
      <c r="AO11" s="22"/>
      <c r="AP11" s="22"/>
      <c r="AQ11" s="24"/>
      <c r="BE11" s="230"/>
      <c r="BS11" s="17" t="s">
        <v>19</v>
      </c>
    </row>
    <row r="12" spans="2:71" ht="6.7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230"/>
      <c r="BS12" s="17" t="s">
        <v>19</v>
      </c>
    </row>
    <row r="13" spans="2:71" ht="14.25" customHeight="1">
      <c r="B13" s="21"/>
      <c r="C13" s="22"/>
      <c r="D13" s="30" t="s">
        <v>32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30</v>
      </c>
      <c r="AL13" s="22"/>
      <c r="AM13" s="22"/>
      <c r="AN13" s="32" t="s">
        <v>33</v>
      </c>
      <c r="AO13" s="22"/>
      <c r="AP13" s="22"/>
      <c r="AQ13" s="24"/>
      <c r="BE13" s="230"/>
      <c r="BS13" s="17" t="s">
        <v>19</v>
      </c>
    </row>
    <row r="14" spans="2:71" ht="12.75">
      <c r="B14" s="21"/>
      <c r="C14" s="22"/>
      <c r="D14" s="22"/>
      <c r="E14" s="236" t="s">
        <v>33</v>
      </c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30" t="s">
        <v>31</v>
      </c>
      <c r="AL14" s="22"/>
      <c r="AM14" s="22"/>
      <c r="AN14" s="32" t="s">
        <v>33</v>
      </c>
      <c r="AO14" s="22"/>
      <c r="AP14" s="22"/>
      <c r="AQ14" s="24"/>
      <c r="BE14" s="230"/>
      <c r="BS14" s="17" t="s">
        <v>19</v>
      </c>
    </row>
    <row r="15" spans="2:71" ht="6.7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230"/>
      <c r="BS15" s="17" t="s">
        <v>4</v>
      </c>
    </row>
    <row r="16" spans="2:71" ht="14.25" customHeight="1">
      <c r="B16" s="21"/>
      <c r="C16" s="22"/>
      <c r="D16" s="30" t="s">
        <v>34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30</v>
      </c>
      <c r="AL16" s="22"/>
      <c r="AM16" s="22"/>
      <c r="AN16" s="28" t="s">
        <v>21</v>
      </c>
      <c r="AO16" s="22"/>
      <c r="AP16" s="22"/>
      <c r="AQ16" s="24"/>
      <c r="BE16" s="230"/>
      <c r="BS16" s="17" t="s">
        <v>4</v>
      </c>
    </row>
    <row r="17" spans="2:71" ht="18" customHeight="1">
      <c r="B17" s="21"/>
      <c r="C17" s="22"/>
      <c r="D17" s="22"/>
      <c r="E17" s="28" t="s">
        <v>24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31</v>
      </c>
      <c r="AL17" s="22"/>
      <c r="AM17" s="22"/>
      <c r="AN17" s="28" t="s">
        <v>21</v>
      </c>
      <c r="AO17" s="22"/>
      <c r="AP17" s="22"/>
      <c r="AQ17" s="24"/>
      <c r="BE17" s="230"/>
      <c r="BS17" s="17" t="s">
        <v>35</v>
      </c>
    </row>
    <row r="18" spans="2:71" ht="6.7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230"/>
      <c r="BS18" s="17" t="s">
        <v>6</v>
      </c>
    </row>
    <row r="19" spans="2:71" ht="14.25" customHeight="1">
      <c r="B19" s="21"/>
      <c r="C19" s="22"/>
      <c r="D19" s="30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230"/>
      <c r="BS19" s="17" t="s">
        <v>6</v>
      </c>
    </row>
    <row r="20" spans="2:71" ht="20.25" customHeight="1">
      <c r="B20" s="21"/>
      <c r="C20" s="22"/>
      <c r="D20" s="22"/>
      <c r="E20" s="237" t="s">
        <v>21</v>
      </c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2"/>
      <c r="AP20" s="22"/>
      <c r="AQ20" s="24"/>
      <c r="BE20" s="230"/>
      <c r="BS20" s="17" t="s">
        <v>4</v>
      </c>
    </row>
    <row r="21" spans="2:57" ht="6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230"/>
    </row>
    <row r="22" spans="2:57" ht="6.75" customHeight="1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230"/>
    </row>
    <row r="23" spans="2:57" s="1" customFormat="1" ht="25.5" customHeight="1">
      <c r="B23" s="34"/>
      <c r="C23" s="35"/>
      <c r="D23" s="36" t="s">
        <v>37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238">
        <f>ROUND(AG51,2)</f>
        <v>0</v>
      </c>
      <c r="AL23" s="239"/>
      <c r="AM23" s="239"/>
      <c r="AN23" s="239"/>
      <c r="AO23" s="239"/>
      <c r="AP23" s="35"/>
      <c r="AQ23" s="38"/>
      <c r="BE23" s="231"/>
    </row>
    <row r="24" spans="2:57" s="1" customFormat="1" ht="6.7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231"/>
    </row>
    <row r="25" spans="2:57" s="1" customFormat="1" ht="12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240" t="s">
        <v>38</v>
      </c>
      <c r="M25" s="241"/>
      <c r="N25" s="241"/>
      <c r="O25" s="241"/>
      <c r="P25" s="35"/>
      <c r="Q25" s="35"/>
      <c r="R25" s="35"/>
      <c r="S25" s="35"/>
      <c r="T25" s="35"/>
      <c r="U25" s="35"/>
      <c r="V25" s="35"/>
      <c r="W25" s="240" t="s">
        <v>39</v>
      </c>
      <c r="X25" s="241"/>
      <c r="Y25" s="241"/>
      <c r="Z25" s="241"/>
      <c r="AA25" s="241"/>
      <c r="AB25" s="241"/>
      <c r="AC25" s="241"/>
      <c r="AD25" s="241"/>
      <c r="AE25" s="241"/>
      <c r="AF25" s="35"/>
      <c r="AG25" s="35"/>
      <c r="AH25" s="35"/>
      <c r="AI25" s="35"/>
      <c r="AJ25" s="35"/>
      <c r="AK25" s="240" t="s">
        <v>40</v>
      </c>
      <c r="AL25" s="241"/>
      <c r="AM25" s="241"/>
      <c r="AN25" s="241"/>
      <c r="AO25" s="241"/>
      <c r="AP25" s="35"/>
      <c r="AQ25" s="38"/>
      <c r="BE25" s="231"/>
    </row>
    <row r="26" spans="2:57" s="2" customFormat="1" ht="14.25" customHeight="1">
      <c r="B26" s="40"/>
      <c r="C26" s="41"/>
      <c r="D26" s="42" t="s">
        <v>41</v>
      </c>
      <c r="E26" s="41"/>
      <c r="F26" s="42" t="s">
        <v>42</v>
      </c>
      <c r="G26" s="41"/>
      <c r="H26" s="41"/>
      <c r="I26" s="41"/>
      <c r="J26" s="41"/>
      <c r="K26" s="41"/>
      <c r="L26" s="242">
        <v>0.21</v>
      </c>
      <c r="M26" s="243"/>
      <c r="N26" s="243"/>
      <c r="O26" s="243"/>
      <c r="P26" s="41"/>
      <c r="Q26" s="41"/>
      <c r="R26" s="41"/>
      <c r="S26" s="41"/>
      <c r="T26" s="41"/>
      <c r="U26" s="41"/>
      <c r="V26" s="41"/>
      <c r="W26" s="244">
        <f>ROUND(AZ51,2)</f>
        <v>0</v>
      </c>
      <c r="X26" s="243"/>
      <c r="Y26" s="243"/>
      <c r="Z26" s="243"/>
      <c r="AA26" s="243"/>
      <c r="AB26" s="243"/>
      <c r="AC26" s="243"/>
      <c r="AD26" s="243"/>
      <c r="AE26" s="243"/>
      <c r="AF26" s="41"/>
      <c r="AG26" s="41"/>
      <c r="AH26" s="41"/>
      <c r="AI26" s="41"/>
      <c r="AJ26" s="41"/>
      <c r="AK26" s="244">
        <f>ROUND(AV51,2)</f>
        <v>0</v>
      </c>
      <c r="AL26" s="243"/>
      <c r="AM26" s="243"/>
      <c r="AN26" s="243"/>
      <c r="AO26" s="243"/>
      <c r="AP26" s="41"/>
      <c r="AQ26" s="43"/>
      <c r="BE26" s="232"/>
    </row>
    <row r="27" spans="2:57" s="2" customFormat="1" ht="14.25" customHeight="1">
      <c r="B27" s="40"/>
      <c r="C27" s="41"/>
      <c r="D27" s="41"/>
      <c r="E27" s="41"/>
      <c r="F27" s="42" t="s">
        <v>43</v>
      </c>
      <c r="G27" s="41"/>
      <c r="H27" s="41"/>
      <c r="I27" s="41"/>
      <c r="J27" s="41"/>
      <c r="K27" s="41"/>
      <c r="L27" s="242">
        <v>0.15</v>
      </c>
      <c r="M27" s="243"/>
      <c r="N27" s="243"/>
      <c r="O27" s="243"/>
      <c r="P27" s="41"/>
      <c r="Q27" s="41"/>
      <c r="R27" s="41"/>
      <c r="S27" s="41"/>
      <c r="T27" s="41"/>
      <c r="U27" s="41"/>
      <c r="V27" s="41"/>
      <c r="W27" s="244">
        <f>ROUND(BA51,2)</f>
        <v>0</v>
      </c>
      <c r="X27" s="243"/>
      <c r="Y27" s="243"/>
      <c r="Z27" s="243"/>
      <c r="AA27" s="243"/>
      <c r="AB27" s="243"/>
      <c r="AC27" s="243"/>
      <c r="AD27" s="243"/>
      <c r="AE27" s="243"/>
      <c r="AF27" s="41"/>
      <c r="AG27" s="41"/>
      <c r="AH27" s="41"/>
      <c r="AI27" s="41"/>
      <c r="AJ27" s="41"/>
      <c r="AK27" s="244">
        <f>ROUND(AW51,2)</f>
        <v>0</v>
      </c>
      <c r="AL27" s="243"/>
      <c r="AM27" s="243"/>
      <c r="AN27" s="243"/>
      <c r="AO27" s="243"/>
      <c r="AP27" s="41"/>
      <c r="AQ27" s="43"/>
      <c r="BE27" s="232"/>
    </row>
    <row r="28" spans="2:57" s="2" customFormat="1" ht="14.25" customHeight="1" hidden="1">
      <c r="B28" s="40"/>
      <c r="C28" s="41"/>
      <c r="D28" s="41"/>
      <c r="E28" s="41"/>
      <c r="F28" s="42" t="s">
        <v>44</v>
      </c>
      <c r="G28" s="41"/>
      <c r="H28" s="41"/>
      <c r="I28" s="41"/>
      <c r="J28" s="41"/>
      <c r="K28" s="41"/>
      <c r="L28" s="242">
        <v>0.21</v>
      </c>
      <c r="M28" s="243"/>
      <c r="N28" s="243"/>
      <c r="O28" s="243"/>
      <c r="P28" s="41"/>
      <c r="Q28" s="41"/>
      <c r="R28" s="41"/>
      <c r="S28" s="41"/>
      <c r="T28" s="41"/>
      <c r="U28" s="41"/>
      <c r="V28" s="41"/>
      <c r="W28" s="244">
        <f>ROUND(BB51,2)</f>
        <v>0</v>
      </c>
      <c r="X28" s="243"/>
      <c r="Y28" s="243"/>
      <c r="Z28" s="243"/>
      <c r="AA28" s="243"/>
      <c r="AB28" s="243"/>
      <c r="AC28" s="243"/>
      <c r="AD28" s="243"/>
      <c r="AE28" s="243"/>
      <c r="AF28" s="41"/>
      <c r="AG28" s="41"/>
      <c r="AH28" s="41"/>
      <c r="AI28" s="41"/>
      <c r="AJ28" s="41"/>
      <c r="AK28" s="244">
        <v>0</v>
      </c>
      <c r="AL28" s="243"/>
      <c r="AM28" s="243"/>
      <c r="AN28" s="243"/>
      <c r="AO28" s="243"/>
      <c r="AP28" s="41"/>
      <c r="AQ28" s="43"/>
      <c r="BE28" s="232"/>
    </row>
    <row r="29" spans="2:57" s="2" customFormat="1" ht="14.25" customHeight="1" hidden="1">
      <c r="B29" s="40"/>
      <c r="C29" s="41"/>
      <c r="D29" s="41"/>
      <c r="E29" s="41"/>
      <c r="F29" s="42" t="s">
        <v>45</v>
      </c>
      <c r="G29" s="41"/>
      <c r="H29" s="41"/>
      <c r="I29" s="41"/>
      <c r="J29" s="41"/>
      <c r="K29" s="41"/>
      <c r="L29" s="242">
        <v>0.15</v>
      </c>
      <c r="M29" s="243"/>
      <c r="N29" s="243"/>
      <c r="O29" s="243"/>
      <c r="P29" s="41"/>
      <c r="Q29" s="41"/>
      <c r="R29" s="41"/>
      <c r="S29" s="41"/>
      <c r="T29" s="41"/>
      <c r="U29" s="41"/>
      <c r="V29" s="41"/>
      <c r="W29" s="244">
        <f>ROUND(BC51,2)</f>
        <v>0</v>
      </c>
      <c r="X29" s="243"/>
      <c r="Y29" s="243"/>
      <c r="Z29" s="243"/>
      <c r="AA29" s="243"/>
      <c r="AB29" s="243"/>
      <c r="AC29" s="243"/>
      <c r="AD29" s="243"/>
      <c r="AE29" s="243"/>
      <c r="AF29" s="41"/>
      <c r="AG29" s="41"/>
      <c r="AH29" s="41"/>
      <c r="AI29" s="41"/>
      <c r="AJ29" s="41"/>
      <c r="AK29" s="244">
        <v>0</v>
      </c>
      <c r="AL29" s="243"/>
      <c r="AM29" s="243"/>
      <c r="AN29" s="243"/>
      <c r="AO29" s="243"/>
      <c r="AP29" s="41"/>
      <c r="AQ29" s="43"/>
      <c r="BE29" s="232"/>
    </row>
    <row r="30" spans="2:57" s="2" customFormat="1" ht="14.25" customHeight="1" hidden="1">
      <c r="B30" s="40"/>
      <c r="C30" s="41"/>
      <c r="D30" s="41"/>
      <c r="E30" s="41"/>
      <c r="F30" s="42" t="s">
        <v>46</v>
      </c>
      <c r="G30" s="41"/>
      <c r="H30" s="41"/>
      <c r="I30" s="41"/>
      <c r="J30" s="41"/>
      <c r="K30" s="41"/>
      <c r="L30" s="242">
        <v>0</v>
      </c>
      <c r="M30" s="243"/>
      <c r="N30" s="243"/>
      <c r="O30" s="243"/>
      <c r="P30" s="41"/>
      <c r="Q30" s="41"/>
      <c r="R30" s="41"/>
      <c r="S30" s="41"/>
      <c r="T30" s="41"/>
      <c r="U30" s="41"/>
      <c r="V30" s="41"/>
      <c r="W30" s="244">
        <f>ROUND(BD51,2)</f>
        <v>0</v>
      </c>
      <c r="X30" s="243"/>
      <c r="Y30" s="243"/>
      <c r="Z30" s="243"/>
      <c r="AA30" s="243"/>
      <c r="AB30" s="243"/>
      <c r="AC30" s="243"/>
      <c r="AD30" s="243"/>
      <c r="AE30" s="243"/>
      <c r="AF30" s="41"/>
      <c r="AG30" s="41"/>
      <c r="AH30" s="41"/>
      <c r="AI30" s="41"/>
      <c r="AJ30" s="41"/>
      <c r="AK30" s="244">
        <v>0</v>
      </c>
      <c r="AL30" s="243"/>
      <c r="AM30" s="243"/>
      <c r="AN30" s="243"/>
      <c r="AO30" s="243"/>
      <c r="AP30" s="41"/>
      <c r="AQ30" s="43"/>
      <c r="BE30" s="232"/>
    </row>
    <row r="31" spans="2:57" s="1" customFormat="1" ht="6.7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231"/>
    </row>
    <row r="32" spans="2:57" s="1" customFormat="1" ht="25.5" customHeight="1">
      <c r="B32" s="34"/>
      <c r="C32" s="44"/>
      <c r="D32" s="45" t="s">
        <v>47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48</v>
      </c>
      <c r="U32" s="46"/>
      <c r="V32" s="46"/>
      <c r="W32" s="46"/>
      <c r="X32" s="245" t="s">
        <v>49</v>
      </c>
      <c r="Y32" s="246"/>
      <c r="Z32" s="246"/>
      <c r="AA32" s="246"/>
      <c r="AB32" s="246"/>
      <c r="AC32" s="46"/>
      <c r="AD32" s="46"/>
      <c r="AE32" s="46"/>
      <c r="AF32" s="46"/>
      <c r="AG32" s="46"/>
      <c r="AH32" s="46"/>
      <c r="AI32" s="46"/>
      <c r="AJ32" s="46"/>
      <c r="AK32" s="247">
        <f>SUM(AK23:AK30)</f>
        <v>0</v>
      </c>
      <c r="AL32" s="246"/>
      <c r="AM32" s="246"/>
      <c r="AN32" s="246"/>
      <c r="AO32" s="248"/>
      <c r="AP32" s="44"/>
      <c r="AQ32" s="48"/>
      <c r="BE32" s="231"/>
    </row>
    <row r="33" spans="2:43" s="1" customFormat="1" ht="6.7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7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7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34"/>
    </row>
    <row r="39" spans="2:44" s="1" customFormat="1" ht="36.75" customHeight="1">
      <c r="B39" s="34"/>
      <c r="C39" s="54" t="s">
        <v>50</v>
      </c>
      <c r="AR39" s="34"/>
    </row>
    <row r="40" spans="2:44" s="1" customFormat="1" ht="6.75" customHeight="1">
      <c r="B40" s="34"/>
      <c r="AR40" s="34"/>
    </row>
    <row r="41" spans="2:44" s="3" customFormat="1" ht="14.25" customHeight="1">
      <c r="B41" s="55"/>
      <c r="C41" s="56" t="s">
        <v>14</v>
      </c>
      <c r="L41" s="3" t="str">
        <f>K5</f>
        <v>21513</v>
      </c>
      <c r="AR41" s="55"/>
    </row>
    <row r="42" spans="2:44" s="4" customFormat="1" ht="36.75" customHeight="1">
      <c r="B42" s="57"/>
      <c r="C42" s="58" t="s">
        <v>17</v>
      </c>
      <c r="L42" s="249" t="str">
        <f>K6</f>
        <v>21513 Přístavba, stavební úpravy, DOZP bystřice nad Úhlavou č. p. 44, st. p. 91-1</v>
      </c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50"/>
      <c r="AK42" s="250"/>
      <c r="AL42" s="250"/>
      <c r="AM42" s="250"/>
      <c r="AN42" s="250"/>
      <c r="AO42" s="250"/>
      <c r="AR42" s="57"/>
    </row>
    <row r="43" spans="2:44" s="1" customFormat="1" ht="6.75" customHeight="1">
      <c r="B43" s="34"/>
      <c r="AR43" s="34"/>
    </row>
    <row r="44" spans="2:44" s="1" customFormat="1" ht="12.75">
      <c r="B44" s="34"/>
      <c r="C44" s="56" t="s">
        <v>23</v>
      </c>
      <c r="L44" s="59" t="str">
        <f>IF(K8="","",K8)</f>
        <v> </v>
      </c>
      <c r="AI44" s="56" t="s">
        <v>25</v>
      </c>
      <c r="AM44" s="251" t="str">
        <f>IF(AN8="","",AN8)</f>
        <v>6.9.2016</v>
      </c>
      <c r="AN44" s="231"/>
      <c r="AR44" s="34"/>
    </row>
    <row r="45" spans="2:44" s="1" customFormat="1" ht="6.75" customHeight="1">
      <c r="B45" s="34"/>
      <c r="AR45" s="34"/>
    </row>
    <row r="46" spans="2:56" s="1" customFormat="1" ht="12.75">
      <c r="B46" s="34"/>
      <c r="C46" s="56" t="s">
        <v>29</v>
      </c>
      <c r="L46" s="3" t="str">
        <f>IF(E11="","",E11)</f>
        <v> </v>
      </c>
      <c r="AI46" s="56" t="s">
        <v>34</v>
      </c>
      <c r="AM46" s="252" t="str">
        <f>IF(E17="","",E17)</f>
        <v> </v>
      </c>
      <c r="AN46" s="231"/>
      <c r="AO46" s="231"/>
      <c r="AP46" s="231"/>
      <c r="AR46" s="34"/>
      <c r="AS46" s="253" t="s">
        <v>51</v>
      </c>
      <c r="AT46" s="254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2.75">
      <c r="B47" s="34"/>
      <c r="C47" s="56" t="s">
        <v>32</v>
      </c>
      <c r="L47" s="3">
        <f>IF(E14="Vyplň údaj","",E14)</f>
      </c>
      <c r="AR47" s="34"/>
      <c r="AS47" s="255"/>
      <c r="AT47" s="241"/>
      <c r="AU47" s="35"/>
      <c r="AV47" s="35"/>
      <c r="AW47" s="35"/>
      <c r="AX47" s="35"/>
      <c r="AY47" s="35"/>
      <c r="AZ47" s="35"/>
      <c r="BA47" s="35"/>
      <c r="BB47" s="35"/>
      <c r="BC47" s="35"/>
      <c r="BD47" s="64"/>
    </row>
    <row r="48" spans="2:56" s="1" customFormat="1" ht="10.5" customHeight="1">
      <c r="B48" s="34"/>
      <c r="AR48" s="34"/>
      <c r="AS48" s="255"/>
      <c r="AT48" s="241"/>
      <c r="AU48" s="35"/>
      <c r="AV48" s="35"/>
      <c r="AW48" s="35"/>
      <c r="AX48" s="35"/>
      <c r="AY48" s="35"/>
      <c r="AZ48" s="35"/>
      <c r="BA48" s="35"/>
      <c r="BB48" s="35"/>
      <c r="BC48" s="35"/>
      <c r="BD48" s="64"/>
    </row>
    <row r="49" spans="2:56" s="1" customFormat="1" ht="29.25" customHeight="1">
      <c r="B49" s="34"/>
      <c r="C49" s="256" t="s">
        <v>52</v>
      </c>
      <c r="D49" s="257"/>
      <c r="E49" s="257"/>
      <c r="F49" s="257"/>
      <c r="G49" s="257"/>
      <c r="H49" s="65"/>
      <c r="I49" s="258" t="s">
        <v>53</v>
      </c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9" t="s">
        <v>54</v>
      </c>
      <c r="AH49" s="257"/>
      <c r="AI49" s="257"/>
      <c r="AJ49" s="257"/>
      <c r="AK49" s="257"/>
      <c r="AL49" s="257"/>
      <c r="AM49" s="257"/>
      <c r="AN49" s="258" t="s">
        <v>55</v>
      </c>
      <c r="AO49" s="257"/>
      <c r="AP49" s="257"/>
      <c r="AQ49" s="66" t="s">
        <v>56</v>
      </c>
      <c r="AR49" s="34"/>
      <c r="AS49" s="67" t="s">
        <v>57</v>
      </c>
      <c r="AT49" s="68" t="s">
        <v>58</v>
      </c>
      <c r="AU49" s="68" t="s">
        <v>59</v>
      </c>
      <c r="AV49" s="68" t="s">
        <v>60</v>
      </c>
      <c r="AW49" s="68" t="s">
        <v>61</v>
      </c>
      <c r="AX49" s="68" t="s">
        <v>62</v>
      </c>
      <c r="AY49" s="68" t="s">
        <v>63</v>
      </c>
      <c r="AZ49" s="68" t="s">
        <v>64</v>
      </c>
      <c r="BA49" s="68" t="s">
        <v>65</v>
      </c>
      <c r="BB49" s="68" t="s">
        <v>66</v>
      </c>
      <c r="BC49" s="68" t="s">
        <v>67</v>
      </c>
      <c r="BD49" s="69" t="s">
        <v>68</v>
      </c>
    </row>
    <row r="50" spans="2:56" s="1" customFormat="1" ht="10.5" customHeight="1">
      <c r="B50" s="34"/>
      <c r="AR50" s="34"/>
      <c r="AS50" s="70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90" s="4" customFormat="1" ht="32.25" customHeight="1">
      <c r="B51" s="57"/>
      <c r="C51" s="71" t="s">
        <v>69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263">
        <f>ROUND(SUM(AG52:AG53),2)</f>
        <v>0</v>
      </c>
      <c r="AH51" s="263"/>
      <c r="AI51" s="263"/>
      <c r="AJ51" s="263"/>
      <c r="AK51" s="263"/>
      <c r="AL51" s="263"/>
      <c r="AM51" s="263"/>
      <c r="AN51" s="264">
        <f>SUM(AG51,AT51)</f>
        <v>0</v>
      </c>
      <c r="AO51" s="264"/>
      <c r="AP51" s="264"/>
      <c r="AQ51" s="73" t="s">
        <v>21</v>
      </c>
      <c r="AR51" s="57"/>
      <c r="AS51" s="74">
        <f>ROUND(SUM(AS52:AS53),2)</f>
        <v>0</v>
      </c>
      <c r="AT51" s="75">
        <f>ROUND(SUM(AV51:AW51),2)</f>
        <v>0</v>
      </c>
      <c r="AU51" s="76">
        <f>ROUND(SUM(AU52:AU53),5)</f>
        <v>0</v>
      </c>
      <c r="AV51" s="75">
        <f>ROUND(AZ51*L26,2)</f>
        <v>0</v>
      </c>
      <c r="AW51" s="75">
        <f>ROUND(BA51*L27,2)</f>
        <v>0</v>
      </c>
      <c r="AX51" s="75">
        <f>ROUND(BB51*L26,2)</f>
        <v>0</v>
      </c>
      <c r="AY51" s="75">
        <f>ROUND(BC51*L27,2)</f>
        <v>0</v>
      </c>
      <c r="AZ51" s="75">
        <f>ROUND(SUM(AZ52:AZ53),2)</f>
        <v>0</v>
      </c>
      <c r="BA51" s="75">
        <f>ROUND(SUM(BA52:BA53),2)</f>
        <v>0</v>
      </c>
      <c r="BB51" s="75">
        <f>ROUND(SUM(BB52:BB53),2)</f>
        <v>0</v>
      </c>
      <c r="BC51" s="75">
        <f>ROUND(SUM(BC52:BC53),2)</f>
        <v>0</v>
      </c>
      <c r="BD51" s="77">
        <f>ROUND(SUM(BD52:BD53),2)</f>
        <v>0</v>
      </c>
      <c r="BS51" s="58" t="s">
        <v>70</v>
      </c>
      <c r="BT51" s="58" t="s">
        <v>71</v>
      </c>
      <c r="BU51" s="78" t="s">
        <v>72</v>
      </c>
      <c r="BV51" s="58" t="s">
        <v>73</v>
      </c>
      <c r="BW51" s="58" t="s">
        <v>5</v>
      </c>
      <c r="BX51" s="58" t="s">
        <v>74</v>
      </c>
      <c r="CL51" s="58" t="s">
        <v>21</v>
      </c>
    </row>
    <row r="52" spans="1:91" s="5" customFormat="1" ht="27" customHeight="1">
      <c r="A52" s="270" t="s">
        <v>2969</v>
      </c>
      <c r="B52" s="79"/>
      <c r="C52" s="80"/>
      <c r="D52" s="262" t="s">
        <v>75</v>
      </c>
      <c r="E52" s="261"/>
      <c r="F52" s="261"/>
      <c r="G52" s="261"/>
      <c r="H52" s="261"/>
      <c r="I52" s="81"/>
      <c r="J52" s="262" t="s">
        <v>76</v>
      </c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0">
        <f>'04 - SO 04 Přístavba, sta...'!J27</f>
        <v>0</v>
      </c>
      <c r="AH52" s="261"/>
      <c r="AI52" s="261"/>
      <c r="AJ52" s="261"/>
      <c r="AK52" s="261"/>
      <c r="AL52" s="261"/>
      <c r="AM52" s="261"/>
      <c r="AN52" s="260">
        <f>SUM(AG52,AT52)</f>
        <v>0</v>
      </c>
      <c r="AO52" s="261"/>
      <c r="AP52" s="261"/>
      <c r="AQ52" s="82" t="s">
        <v>77</v>
      </c>
      <c r="AR52" s="79"/>
      <c r="AS52" s="83">
        <v>0</v>
      </c>
      <c r="AT52" s="84">
        <f>ROUND(SUM(AV52:AW52),2)</f>
        <v>0</v>
      </c>
      <c r="AU52" s="85">
        <f>'04 - SO 04 Přístavba, sta...'!P111</f>
        <v>0</v>
      </c>
      <c r="AV52" s="84">
        <f>'04 - SO 04 Přístavba, sta...'!J30</f>
        <v>0</v>
      </c>
      <c r="AW52" s="84">
        <f>'04 - SO 04 Přístavba, sta...'!J31</f>
        <v>0</v>
      </c>
      <c r="AX52" s="84">
        <f>'04 - SO 04 Přístavba, sta...'!J32</f>
        <v>0</v>
      </c>
      <c r="AY52" s="84">
        <f>'04 - SO 04 Přístavba, sta...'!J33</f>
        <v>0</v>
      </c>
      <c r="AZ52" s="84">
        <f>'04 - SO 04 Přístavba, sta...'!F30</f>
        <v>0</v>
      </c>
      <c r="BA52" s="84">
        <f>'04 - SO 04 Přístavba, sta...'!F31</f>
        <v>0</v>
      </c>
      <c r="BB52" s="84">
        <f>'04 - SO 04 Přístavba, sta...'!F32</f>
        <v>0</v>
      </c>
      <c r="BC52" s="84">
        <f>'04 - SO 04 Přístavba, sta...'!F33</f>
        <v>0</v>
      </c>
      <c r="BD52" s="86">
        <f>'04 - SO 04 Přístavba, sta...'!F34</f>
        <v>0</v>
      </c>
      <c r="BT52" s="87" t="s">
        <v>8</v>
      </c>
      <c r="BV52" s="87" t="s">
        <v>73</v>
      </c>
      <c r="BW52" s="87" t="s">
        <v>78</v>
      </c>
      <c r="BX52" s="87" t="s">
        <v>5</v>
      </c>
      <c r="CL52" s="87" t="s">
        <v>21</v>
      </c>
      <c r="CM52" s="87" t="s">
        <v>8</v>
      </c>
    </row>
    <row r="53" spans="1:91" s="5" customFormat="1" ht="27" customHeight="1">
      <c r="A53" s="270" t="s">
        <v>2969</v>
      </c>
      <c r="B53" s="79"/>
      <c r="C53" s="80"/>
      <c r="D53" s="262" t="s">
        <v>79</v>
      </c>
      <c r="E53" s="261"/>
      <c r="F53" s="261"/>
      <c r="G53" s="261"/>
      <c r="H53" s="261"/>
      <c r="I53" s="81"/>
      <c r="J53" s="262" t="s">
        <v>80</v>
      </c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0">
        <f>'04-1 - 04-1 Vedlejší a os...'!J27</f>
        <v>0</v>
      </c>
      <c r="AH53" s="261"/>
      <c r="AI53" s="261"/>
      <c r="AJ53" s="261"/>
      <c r="AK53" s="261"/>
      <c r="AL53" s="261"/>
      <c r="AM53" s="261"/>
      <c r="AN53" s="260">
        <f>SUM(AG53,AT53)</f>
        <v>0</v>
      </c>
      <c r="AO53" s="261"/>
      <c r="AP53" s="261"/>
      <c r="AQ53" s="82" t="s">
        <v>77</v>
      </c>
      <c r="AR53" s="79"/>
      <c r="AS53" s="88">
        <v>0</v>
      </c>
      <c r="AT53" s="89">
        <f>ROUND(SUM(AV53:AW53),2)</f>
        <v>0</v>
      </c>
      <c r="AU53" s="90">
        <f>'04-1 - 04-1 Vedlejší a os...'!P78</f>
        <v>0</v>
      </c>
      <c r="AV53" s="89">
        <f>'04-1 - 04-1 Vedlejší a os...'!J30</f>
        <v>0</v>
      </c>
      <c r="AW53" s="89">
        <f>'04-1 - 04-1 Vedlejší a os...'!J31</f>
        <v>0</v>
      </c>
      <c r="AX53" s="89">
        <f>'04-1 - 04-1 Vedlejší a os...'!J32</f>
        <v>0</v>
      </c>
      <c r="AY53" s="89">
        <f>'04-1 - 04-1 Vedlejší a os...'!J33</f>
        <v>0</v>
      </c>
      <c r="AZ53" s="89">
        <f>'04-1 - 04-1 Vedlejší a os...'!F30</f>
        <v>0</v>
      </c>
      <c r="BA53" s="89">
        <f>'04-1 - 04-1 Vedlejší a os...'!F31</f>
        <v>0</v>
      </c>
      <c r="BB53" s="89">
        <f>'04-1 - 04-1 Vedlejší a os...'!F32</f>
        <v>0</v>
      </c>
      <c r="BC53" s="89">
        <f>'04-1 - 04-1 Vedlejší a os...'!F33</f>
        <v>0</v>
      </c>
      <c r="BD53" s="91">
        <f>'04-1 - 04-1 Vedlejší a os...'!F34</f>
        <v>0</v>
      </c>
      <c r="BT53" s="87" t="s">
        <v>8</v>
      </c>
      <c r="BV53" s="87" t="s">
        <v>73</v>
      </c>
      <c r="BW53" s="87" t="s">
        <v>81</v>
      </c>
      <c r="BX53" s="87" t="s">
        <v>5</v>
      </c>
      <c r="CL53" s="87" t="s">
        <v>21</v>
      </c>
      <c r="CM53" s="87" t="s">
        <v>8</v>
      </c>
    </row>
    <row r="54" spans="2:44" s="1" customFormat="1" ht="30" customHeight="1">
      <c r="B54" s="34"/>
      <c r="AR54" s="34"/>
    </row>
    <row r="55" spans="2:44" s="1" customFormat="1" ht="6.75" customHeight="1"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34"/>
    </row>
  </sheetData>
  <sheetProtection password="CC35" sheet="1" objects="1" scenarios="1" formatColumns="0" formatRows="0" sort="0" autoFilter="0"/>
  <mergeCells count="45"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4 - SO 04 Přístavba, sta...'!C2" tooltip="04 - SO 04 Přístavba, sta..." display="/"/>
    <hyperlink ref="A53" location="'04-1 - 04-1 Vedlejší a os...'!C2" tooltip="04-1 - 04-1 Vedlejší a os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9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64.28125" style="0" customWidth="1"/>
    <col min="7" max="7" width="7.421875" style="0" customWidth="1"/>
    <col min="8" max="8" width="9.57421875" style="0" customWidth="1"/>
    <col min="9" max="9" width="10.8515625" style="92" customWidth="1"/>
    <col min="10" max="10" width="20.140625" style="0" customWidth="1"/>
    <col min="11" max="11" width="13.28125" style="0" customWidth="1"/>
    <col min="12" max="12" width="9.140625" style="0" customWidth="1"/>
    <col min="13" max="18" width="0" style="0" hidden="1" customWidth="1"/>
    <col min="19" max="19" width="7.00390625" style="0" hidden="1" customWidth="1"/>
    <col min="20" max="20" width="25.42187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32" max="43" width="9.140625" style="0" customWidth="1"/>
    <col min="44" max="65" width="0" style="0" hidden="1" customWidth="1"/>
  </cols>
  <sheetData>
    <row r="1" spans="1:70" ht="21.75" customHeight="1">
      <c r="A1" s="15"/>
      <c r="B1" s="272"/>
      <c r="C1" s="272"/>
      <c r="D1" s="271" t="s">
        <v>1</v>
      </c>
      <c r="E1" s="272"/>
      <c r="F1" s="273" t="s">
        <v>2970</v>
      </c>
      <c r="G1" s="278" t="s">
        <v>2971</v>
      </c>
      <c r="H1" s="278"/>
      <c r="I1" s="279"/>
      <c r="J1" s="273" t="s">
        <v>2972</v>
      </c>
      <c r="K1" s="271" t="s">
        <v>82</v>
      </c>
      <c r="L1" s="273" t="s">
        <v>2973</v>
      </c>
      <c r="M1" s="273"/>
      <c r="N1" s="273"/>
      <c r="O1" s="273"/>
      <c r="P1" s="273"/>
      <c r="Q1" s="273"/>
      <c r="R1" s="273"/>
      <c r="S1" s="273"/>
      <c r="T1" s="273"/>
      <c r="U1" s="269"/>
      <c r="V1" s="269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7" t="s">
        <v>78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</v>
      </c>
    </row>
    <row r="4" spans="2:46" ht="36.75" customHeight="1">
      <c r="B4" s="21"/>
      <c r="C4" s="22"/>
      <c r="D4" s="23" t="s">
        <v>83</v>
      </c>
      <c r="E4" s="22"/>
      <c r="F4" s="22"/>
      <c r="G4" s="22"/>
      <c r="H4" s="22"/>
      <c r="I4" s="94"/>
      <c r="J4" s="22"/>
      <c r="K4" s="24"/>
      <c r="M4" s="25" t="s">
        <v>11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2.75">
      <c r="B6" s="21"/>
      <c r="C6" s="22"/>
      <c r="D6" s="30" t="s">
        <v>17</v>
      </c>
      <c r="E6" s="22"/>
      <c r="F6" s="22"/>
      <c r="G6" s="22"/>
      <c r="H6" s="22"/>
      <c r="I6" s="94"/>
      <c r="J6" s="22"/>
      <c r="K6" s="24"/>
    </row>
    <row r="7" spans="2:11" ht="20.25" customHeight="1">
      <c r="B7" s="21"/>
      <c r="C7" s="22"/>
      <c r="D7" s="22"/>
      <c r="E7" s="265" t="str">
        <f>'Rekapitulace stavby'!K6</f>
        <v>21513 Přístavba, stavební úpravy, DOZP bystřice nad Úhlavou č. p. 44, st. p. 91-1</v>
      </c>
      <c r="F7" s="234"/>
      <c r="G7" s="234"/>
      <c r="H7" s="234"/>
      <c r="I7" s="94"/>
      <c r="J7" s="22"/>
      <c r="K7" s="24"/>
    </row>
    <row r="8" spans="2:11" s="1" customFormat="1" ht="12.75">
      <c r="B8" s="34"/>
      <c r="C8" s="35"/>
      <c r="D8" s="30" t="s">
        <v>84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266" t="s">
        <v>85</v>
      </c>
      <c r="F9" s="241"/>
      <c r="G9" s="241"/>
      <c r="H9" s="241"/>
      <c r="I9" s="95"/>
      <c r="J9" s="35"/>
      <c r="K9" s="38"/>
    </row>
    <row r="10" spans="2:11" s="1" customFormat="1" ht="12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20</v>
      </c>
      <c r="E11" s="35"/>
      <c r="F11" s="28" t="s">
        <v>21</v>
      </c>
      <c r="G11" s="35"/>
      <c r="H11" s="35"/>
      <c r="I11" s="96" t="s">
        <v>22</v>
      </c>
      <c r="J11" s="28" t="s">
        <v>21</v>
      </c>
      <c r="K11" s="38"/>
    </row>
    <row r="12" spans="2:11" s="1" customFormat="1" ht="14.2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96" t="s">
        <v>25</v>
      </c>
      <c r="J12" s="97" t="str">
        <f>'Rekapitulace stavby'!AN8</f>
        <v>6.9.2016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29</v>
      </c>
      <c r="E14" s="35"/>
      <c r="F14" s="35"/>
      <c r="G14" s="35"/>
      <c r="H14" s="35"/>
      <c r="I14" s="96" t="s">
        <v>30</v>
      </c>
      <c r="J14" s="28">
        <f>IF('Rekapitulace stavby'!AN10="","",'Rekapitulace stavby'!AN10)</f>
      </c>
      <c r="K14" s="38"/>
    </row>
    <row r="15" spans="2:11" s="1" customFormat="1" ht="18" customHeight="1">
      <c r="B15" s="34"/>
      <c r="C15" s="35"/>
      <c r="D15" s="35"/>
      <c r="E15" s="28" t="str">
        <f>IF('Rekapitulace stavby'!E11="","",'Rekapitulace stavby'!E11)</f>
        <v> </v>
      </c>
      <c r="F15" s="35"/>
      <c r="G15" s="35"/>
      <c r="H15" s="35"/>
      <c r="I15" s="96" t="s">
        <v>31</v>
      </c>
      <c r="J15" s="28">
        <f>IF('Rekapitulace stavby'!AN11="","",'Rekapitulace stavby'!AN11)</f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32</v>
      </c>
      <c r="E17" s="35"/>
      <c r="F17" s="35"/>
      <c r="G17" s="35"/>
      <c r="H17" s="35"/>
      <c r="I17" s="96" t="s">
        <v>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31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34</v>
      </c>
      <c r="E20" s="35"/>
      <c r="F20" s="35"/>
      <c r="G20" s="35"/>
      <c r="H20" s="35"/>
      <c r="I20" s="96" t="s">
        <v>30</v>
      </c>
      <c r="J20" s="28">
        <f>IF('Rekapitulace stavby'!AN16="","",'Rekapitulace stavby'!AN16)</f>
      </c>
      <c r="K20" s="38"/>
    </row>
    <row r="21" spans="2:11" s="1" customFormat="1" ht="18" customHeight="1">
      <c r="B21" s="34"/>
      <c r="C21" s="35"/>
      <c r="D21" s="35"/>
      <c r="E21" s="28" t="str">
        <f>IF('Rekapitulace stavby'!E17="","",'Rekapitulace stavby'!E17)</f>
        <v> </v>
      </c>
      <c r="F21" s="35"/>
      <c r="G21" s="35"/>
      <c r="H21" s="35"/>
      <c r="I21" s="96" t="s">
        <v>31</v>
      </c>
      <c r="J21" s="28">
        <f>IF('Rekapitulace stavby'!AN17="","",'Rekapitulace stavby'!AN17)</f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36</v>
      </c>
      <c r="E23" s="35"/>
      <c r="F23" s="35"/>
      <c r="G23" s="35"/>
      <c r="H23" s="35"/>
      <c r="I23" s="95"/>
      <c r="J23" s="35"/>
      <c r="K23" s="38"/>
    </row>
    <row r="24" spans="2:11" s="6" customFormat="1" ht="20.25" customHeight="1">
      <c r="B24" s="98"/>
      <c r="C24" s="99"/>
      <c r="D24" s="99"/>
      <c r="E24" s="237" t="s">
        <v>21</v>
      </c>
      <c r="F24" s="267"/>
      <c r="G24" s="267"/>
      <c r="H24" s="267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4.75" customHeight="1">
      <c r="B27" s="34"/>
      <c r="C27" s="35"/>
      <c r="D27" s="104" t="s">
        <v>37</v>
      </c>
      <c r="E27" s="35"/>
      <c r="F27" s="35"/>
      <c r="G27" s="35"/>
      <c r="H27" s="35"/>
      <c r="I27" s="95"/>
      <c r="J27" s="105">
        <f>ROUND(J111,2)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25" customHeight="1">
      <c r="B29" s="34"/>
      <c r="C29" s="35"/>
      <c r="D29" s="35"/>
      <c r="E29" s="35"/>
      <c r="F29" s="39" t="s">
        <v>39</v>
      </c>
      <c r="G29" s="35"/>
      <c r="H29" s="35"/>
      <c r="I29" s="106" t="s">
        <v>38</v>
      </c>
      <c r="J29" s="39" t="s">
        <v>40</v>
      </c>
      <c r="K29" s="38"/>
    </row>
    <row r="30" spans="2:11" s="1" customFormat="1" ht="14.25" customHeight="1">
      <c r="B30" s="34"/>
      <c r="C30" s="35"/>
      <c r="D30" s="42" t="s">
        <v>41</v>
      </c>
      <c r="E30" s="42" t="s">
        <v>42</v>
      </c>
      <c r="F30" s="107">
        <f>ROUND(SUM(BE111:BE1496),2)</f>
        <v>0</v>
      </c>
      <c r="G30" s="35"/>
      <c r="H30" s="35"/>
      <c r="I30" s="108">
        <v>0.21</v>
      </c>
      <c r="J30" s="107">
        <f>ROUND(ROUND((SUM(BE111:BE1496)),2)*I30,2)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43</v>
      </c>
      <c r="F31" s="107">
        <f>ROUND(SUM(BF111:BF1496),2)</f>
        <v>0</v>
      </c>
      <c r="G31" s="35"/>
      <c r="H31" s="35"/>
      <c r="I31" s="108">
        <v>0.15</v>
      </c>
      <c r="J31" s="107">
        <f>ROUND(ROUND((SUM(BF111:BF1496)),2)*I31,2)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44</v>
      </c>
      <c r="F32" s="107">
        <f>ROUND(SUM(BG111:BG1496),2)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45</v>
      </c>
      <c r="F33" s="107">
        <f>ROUND(SUM(BH111:BH1496),2)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46</v>
      </c>
      <c r="F34" s="107">
        <f>ROUND(SUM(BI111:BI1496),2)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09"/>
      <c r="D36" s="110" t="s">
        <v>47</v>
      </c>
      <c r="E36" s="65"/>
      <c r="F36" s="65"/>
      <c r="G36" s="111" t="s">
        <v>48</v>
      </c>
      <c r="H36" s="112" t="s">
        <v>49</v>
      </c>
      <c r="I36" s="113"/>
      <c r="J36" s="114">
        <f>SUM(J27:J34)</f>
        <v>0</v>
      </c>
      <c r="K36" s="115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75" customHeight="1">
      <c r="B42" s="34"/>
      <c r="C42" s="23" t="s">
        <v>86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17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0.25" customHeight="1">
      <c r="B45" s="34"/>
      <c r="C45" s="35"/>
      <c r="D45" s="35"/>
      <c r="E45" s="265" t="str">
        <f>E7</f>
        <v>21513 Přístavba, stavební úpravy, DOZP bystřice nad Úhlavou č. p. 44, st. p. 91-1</v>
      </c>
      <c r="F45" s="241"/>
      <c r="G45" s="241"/>
      <c r="H45" s="241"/>
      <c r="I45" s="95"/>
      <c r="J45" s="35"/>
      <c r="K45" s="38"/>
    </row>
    <row r="46" spans="2:11" s="1" customFormat="1" ht="14.25" customHeight="1">
      <c r="B46" s="34"/>
      <c r="C46" s="30" t="s">
        <v>84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1.75" customHeight="1">
      <c r="B47" s="34"/>
      <c r="C47" s="35"/>
      <c r="D47" s="35"/>
      <c r="E47" s="266" t="str">
        <f>E9</f>
        <v>04 - SO 04 Přístavba, stavební úpravy</v>
      </c>
      <c r="F47" s="241"/>
      <c r="G47" s="241"/>
      <c r="H47" s="241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 </v>
      </c>
      <c r="G49" s="35"/>
      <c r="H49" s="35"/>
      <c r="I49" s="96" t="s">
        <v>25</v>
      </c>
      <c r="J49" s="97" t="str">
        <f>IF(J12="","",J12)</f>
        <v>6.9.2016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2.75">
      <c r="B51" s="34"/>
      <c r="C51" s="30" t="s">
        <v>29</v>
      </c>
      <c r="D51" s="35"/>
      <c r="E51" s="35"/>
      <c r="F51" s="28" t="str">
        <f>E15</f>
        <v> </v>
      </c>
      <c r="G51" s="35"/>
      <c r="H51" s="35"/>
      <c r="I51" s="96" t="s">
        <v>34</v>
      </c>
      <c r="J51" s="28" t="str">
        <f>E21</f>
        <v> </v>
      </c>
      <c r="K51" s="38"/>
    </row>
    <row r="52" spans="2:11" s="1" customFormat="1" ht="14.25" customHeight="1">
      <c r="B52" s="34"/>
      <c r="C52" s="30" t="s">
        <v>32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87</v>
      </c>
      <c r="D54" s="109"/>
      <c r="E54" s="109"/>
      <c r="F54" s="109"/>
      <c r="G54" s="109"/>
      <c r="H54" s="109"/>
      <c r="I54" s="120"/>
      <c r="J54" s="121" t="s">
        <v>88</v>
      </c>
      <c r="K54" s="122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89</v>
      </c>
      <c r="D56" s="35"/>
      <c r="E56" s="35"/>
      <c r="F56" s="35"/>
      <c r="G56" s="35"/>
      <c r="H56" s="35"/>
      <c r="I56" s="95"/>
      <c r="J56" s="105">
        <f>J111</f>
        <v>0</v>
      </c>
      <c r="K56" s="38"/>
      <c r="AU56" s="17" t="s">
        <v>90</v>
      </c>
    </row>
    <row r="57" spans="2:11" s="7" customFormat="1" ht="24.75" customHeight="1">
      <c r="B57" s="124"/>
      <c r="C57" s="125"/>
      <c r="D57" s="126" t="s">
        <v>91</v>
      </c>
      <c r="E57" s="127"/>
      <c r="F57" s="127"/>
      <c r="G57" s="127"/>
      <c r="H57" s="127"/>
      <c r="I57" s="128"/>
      <c r="J57" s="129">
        <f>J112</f>
        <v>0</v>
      </c>
      <c r="K57" s="130"/>
    </row>
    <row r="58" spans="2:11" s="8" customFormat="1" ht="19.5" customHeight="1">
      <c r="B58" s="131"/>
      <c r="C58" s="132"/>
      <c r="D58" s="133" t="s">
        <v>92</v>
      </c>
      <c r="E58" s="134"/>
      <c r="F58" s="134"/>
      <c r="G58" s="134"/>
      <c r="H58" s="134"/>
      <c r="I58" s="135"/>
      <c r="J58" s="136">
        <f>J113</f>
        <v>0</v>
      </c>
      <c r="K58" s="137"/>
    </row>
    <row r="59" spans="2:11" s="8" customFormat="1" ht="19.5" customHeight="1">
      <c r="B59" s="131"/>
      <c r="C59" s="132"/>
      <c r="D59" s="133" t="s">
        <v>93</v>
      </c>
      <c r="E59" s="134"/>
      <c r="F59" s="134"/>
      <c r="G59" s="134"/>
      <c r="H59" s="134"/>
      <c r="I59" s="135"/>
      <c r="J59" s="136">
        <f>J180</f>
        <v>0</v>
      </c>
      <c r="K59" s="137"/>
    </row>
    <row r="60" spans="2:11" s="8" customFormat="1" ht="19.5" customHeight="1">
      <c r="B60" s="131"/>
      <c r="C60" s="132"/>
      <c r="D60" s="133" t="s">
        <v>94</v>
      </c>
      <c r="E60" s="134"/>
      <c r="F60" s="134"/>
      <c r="G60" s="134"/>
      <c r="H60" s="134"/>
      <c r="I60" s="135"/>
      <c r="J60" s="136">
        <f>J208</f>
        <v>0</v>
      </c>
      <c r="K60" s="137"/>
    </row>
    <row r="61" spans="2:11" s="8" customFormat="1" ht="19.5" customHeight="1">
      <c r="B61" s="131"/>
      <c r="C61" s="132"/>
      <c r="D61" s="133" t="s">
        <v>95</v>
      </c>
      <c r="E61" s="134"/>
      <c r="F61" s="134"/>
      <c r="G61" s="134"/>
      <c r="H61" s="134"/>
      <c r="I61" s="135"/>
      <c r="J61" s="136">
        <f>J276</f>
        <v>0</v>
      </c>
      <c r="K61" s="137"/>
    </row>
    <row r="62" spans="2:11" s="8" customFormat="1" ht="19.5" customHeight="1">
      <c r="B62" s="131"/>
      <c r="C62" s="132"/>
      <c r="D62" s="133" t="s">
        <v>96</v>
      </c>
      <c r="E62" s="134"/>
      <c r="F62" s="134"/>
      <c r="G62" s="134"/>
      <c r="H62" s="134"/>
      <c r="I62" s="135"/>
      <c r="J62" s="136">
        <f>J322</f>
        <v>0</v>
      </c>
      <c r="K62" s="137"/>
    </row>
    <row r="63" spans="2:11" s="8" customFormat="1" ht="19.5" customHeight="1">
      <c r="B63" s="131"/>
      <c r="C63" s="132"/>
      <c r="D63" s="133" t="s">
        <v>97</v>
      </c>
      <c r="E63" s="134"/>
      <c r="F63" s="134"/>
      <c r="G63" s="134"/>
      <c r="H63" s="134"/>
      <c r="I63" s="135"/>
      <c r="J63" s="136">
        <f>J330</f>
        <v>0</v>
      </c>
      <c r="K63" s="137"/>
    </row>
    <row r="64" spans="2:11" s="8" customFormat="1" ht="19.5" customHeight="1">
      <c r="B64" s="131"/>
      <c r="C64" s="132"/>
      <c r="D64" s="133" t="s">
        <v>98</v>
      </c>
      <c r="E64" s="134"/>
      <c r="F64" s="134"/>
      <c r="G64" s="134"/>
      <c r="H64" s="134"/>
      <c r="I64" s="135"/>
      <c r="J64" s="136">
        <f>J462</f>
        <v>0</v>
      </c>
      <c r="K64" s="137"/>
    </row>
    <row r="65" spans="2:11" s="8" customFormat="1" ht="19.5" customHeight="1">
      <c r="B65" s="131"/>
      <c r="C65" s="132"/>
      <c r="D65" s="133" t="s">
        <v>99</v>
      </c>
      <c r="E65" s="134"/>
      <c r="F65" s="134"/>
      <c r="G65" s="134"/>
      <c r="H65" s="134"/>
      <c r="I65" s="135"/>
      <c r="J65" s="136">
        <f>J477</f>
        <v>0</v>
      </c>
      <c r="K65" s="137"/>
    </row>
    <row r="66" spans="2:11" s="8" customFormat="1" ht="14.25" customHeight="1">
      <c r="B66" s="131"/>
      <c r="C66" s="132"/>
      <c r="D66" s="133" t="s">
        <v>100</v>
      </c>
      <c r="E66" s="134"/>
      <c r="F66" s="134"/>
      <c r="G66" s="134"/>
      <c r="H66" s="134"/>
      <c r="I66" s="135"/>
      <c r="J66" s="136">
        <f>J565</f>
        <v>0</v>
      </c>
      <c r="K66" s="137"/>
    </row>
    <row r="67" spans="2:11" s="7" customFormat="1" ht="24.75" customHeight="1">
      <c r="B67" s="124"/>
      <c r="C67" s="125"/>
      <c r="D67" s="126" t="s">
        <v>101</v>
      </c>
      <c r="E67" s="127"/>
      <c r="F67" s="127"/>
      <c r="G67" s="127"/>
      <c r="H67" s="127"/>
      <c r="I67" s="128"/>
      <c r="J67" s="129">
        <f>J598</f>
        <v>0</v>
      </c>
      <c r="K67" s="130"/>
    </row>
    <row r="68" spans="2:11" s="8" customFormat="1" ht="19.5" customHeight="1">
      <c r="B68" s="131"/>
      <c r="C68" s="132"/>
      <c r="D68" s="133" t="s">
        <v>102</v>
      </c>
      <c r="E68" s="134"/>
      <c r="F68" s="134"/>
      <c r="G68" s="134"/>
      <c r="H68" s="134"/>
      <c r="I68" s="135"/>
      <c r="J68" s="136">
        <f>J599</f>
        <v>0</v>
      </c>
      <c r="K68" s="137"/>
    </row>
    <row r="69" spans="2:11" s="8" customFormat="1" ht="19.5" customHeight="1">
      <c r="B69" s="131"/>
      <c r="C69" s="132"/>
      <c r="D69" s="133" t="s">
        <v>103</v>
      </c>
      <c r="E69" s="134"/>
      <c r="F69" s="134"/>
      <c r="G69" s="134"/>
      <c r="H69" s="134"/>
      <c r="I69" s="135"/>
      <c r="J69" s="136">
        <f>J627</f>
        <v>0</v>
      </c>
      <c r="K69" s="137"/>
    </row>
    <row r="70" spans="2:11" s="8" customFormat="1" ht="19.5" customHeight="1">
      <c r="B70" s="131"/>
      <c r="C70" s="132"/>
      <c r="D70" s="133" t="s">
        <v>104</v>
      </c>
      <c r="E70" s="134"/>
      <c r="F70" s="134"/>
      <c r="G70" s="134"/>
      <c r="H70" s="134"/>
      <c r="I70" s="135"/>
      <c r="J70" s="136">
        <f>J655</f>
        <v>0</v>
      </c>
      <c r="K70" s="137"/>
    </row>
    <row r="71" spans="2:11" s="8" customFormat="1" ht="19.5" customHeight="1">
      <c r="B71" s="131"/>
      <c r="C71" s="132"/>
      <c r="D71" s="133" t="s">
        <v>105</v>
      </c>
      <c r="E71" s="134"/>
      <c r="F71" s="134"/>
      <c r="G71" s="134"/>
      <c r="H71" s="134"/>
      <c r="I71" s="135"/>
      <c r="J71" s="136">
        <f>J694</f>
        <v>0</v>
      </c>
      <c r="K71" s="137"/>
    </row>
    <row r="72" spans="2:11" s="8" customFormat="1" ht="19.5" customHeight="1">
      <c r="B72" s="131"/>
      <c r="C72" s="132"/>
      <c r="D72" s="133" t="s">
        <v>106</v>
      </c>
      <c r="E72" s="134"/>
      <c r="F72" s="134"/>
      <c r="G72" s="134"/>
      <c r="H72" s="134"/>
      <c r="I72" s="135"/>
      <c r="J72" s="136">
        <f>J746</f>
        <v>0</v>
      </c>
      <c r="K72" s="137"/>
    </row>
    <row r="73" spans="2:11" s="8" customFormat="1" ht="19.5" customHeight="1">
      <c r="B73" s="131"/>
      <c r="C73" s="132"/>
      <c r="D73" s="133" t="s">
        <v>107</v>
      </c>
      <c r="E73" s="134"/>
      <c r="F73" s="134"/>
      <c r="G73" s="134"/>
      <c r="H73" s="134"/>
      <c r="I73" s="135"/>
      <c r="J73" s="136">
        <f>J786</f>
        <v>0</v>
      </c>
      <c r="K73" s="137"/>
    </row>
    <row r="74" spans="2:11" s="8" customFormat="1" ht="19.5" customHeight="1">
      <c r="B74" s="131"/>
      <c r="C74" s="132"/>
      <c r="D74" s="133" t="s">
        <v>108</v>
      </c>
      <c r="E74" s="134"/>
      <c r="F74" s="134"/>
      <c r="G74" s="134"/>
      <c r="H74" s="134"/>
      <c r="I74" s="135"/>
      <c r="J74" s="136">
        <f>J830</f>
        <v>0</v>
      </c>
      <c r="K74" s="137"/>
    </row>
    <row r="75" spans="2:11" s="8" customFormat="1" ht="19.5" customHeight="1">
      <c r="B75" s="131"/>
      <c r="C75" s="132"/>
      <c r="D75" s="133" t="s">
        <v>109</v>
      </c>
      <c r="E75" s="134"/>
      <c r="F75" s="134"/>
      <c r="G75" s="134"/>
      <c r="H75" s="134"/>
      <c r="I75" s="135"/>
      <c r="J75" s="136">
        <f>J845</f>
        <v>0</v>
      </c>
      <c r="K75" s="137"/>
    </row>
    <row r="76" spans="2:11" s="8" customFormat="1" ht="19.5" customHeight="1">
      <c r="B76" s="131"/>
      <c r="C76" s="132"/>
      <c r="D76" s="133" t="s">
        <v>110</v>
      </c>
      <c r="E76" s="134"/>
      <c r="F76" s="134"/>
      <c r="G76" s="134"/>
      <c r="H76" s="134"/>
      <c r="I76" s="135"/>
      <c r="J76" s="136">
        <f>J872</f>
        <v>0</v>
      </c>
      <c r="K76" s="137"/>
    </row>
    <row r="77" spans="2:11" s="8" customFormat="1" ht="19.5" customHeight="1">
      <c r="B77" s="131"/>
      <c r="C77" s="132"/>
      <c r="D77" s="133" t="s">
        <v>111</v>
      </c>
      <c r="E77" s="134"/>
      <c r="F77" s="134"/>
      <c r="G77" s="134"/>
      <c r="H77" s="134"/>
      <c r="I77" s="135"/>
      <c r="J77" s="136">
        <f>J889</f>
        <v>0</v>
      </c>
      <c r="K77" s="137"/>
    </row>
    <row r="78" spans="2:11" s="8" customFormat="1" ht="19.5" customHeight="1">
      <c r="B78" s="131"/>
      <c r="C78" s="132"/>
      <c r="D78" s="133" t="s">
        <v>112</v>
      </c>
      <c r="E78" s="134"/>
      <c r="F78" s="134"/>
      <c r="G78" s="134"/>
      <c r="H78" s="134"/>
      <c r="I78" s="135"/>
      <c r="J78" s="136">
        <f>J906</f>
        <v>0</v>
      </c>
      <c r="K78" s="137"/>
    </row>
    <row r="79" spans="2:11" s="8" customFormat="1" ht="19.5" customHeight="1">
      <c r="B79" s="131"/>
      <c r="C79" s="132"/>
      <c r="D79" s="133" t="s">
        <v>113</v>
      </c>
      <c r="E79" s="134"/>
      <c r="F79" s="134"/>
      <c r="G79" s="134"/>
      <c r="H79" s="134"/>
      <c r="I79" s="135"/>
      <c r="J79" s="136">
        <f>J1005</f>
        <v>0</v>
      </c>
      <c r="K79" s="137"/>
    </row>
    <row r="80" spans="2:11" s="8" customFormat="1" ht="19.5" customHeight="1">
      <c r="B80" s="131"/>
      <c r="C80" s="132"/>
      <c r="D80" s="133" t="s">
        <v>114</v>
      </c>
      <c r="E80" s="134"/>
      <c r="F80" s="134"/>
      <c r="G80" s="134"/>
      <c r="H80" s="134"/>
      <c r="I80" s="135"/>
      <c r="J80" s="136">
        <f>J1037</f>
        <v>0</v>
      </c>
      <c r="K80" s="137"/>
    </row>
    <row r="81" spans="2:11" s="8" customFormat="1" ht="19.5" customHeight="1">
      <c r="B81" s="131"/>
      <c r="C81" s="132"/>
      <c r="D81" s="133" t="s">
        <v>115</v>
      </c>
      <c r="E81" s="134"/>
      <c r="F81" s="134"/>
      <c r="G81" s="134"/>
      <c r="H81" s="134"/>
      <c r="I81" s="135"/>
      <c r="J81" s="136">
        <f>J1053</f>
        <v>0</v>
      </c>
      <c r="K81" s="137"/>
    </row>
    <row r="82" spans="2:11" s="8" customFormat="1" ht="19.5" customHeight="1">
      <c r="B82" s="131"/>
      <c r="C82" s="132"/>
      <c r="D82" s="133" t="s">
        <v>116</v>
      </c>
      <c r="E82" s="134"/>
      <c r="F82" s="134"/>
      <c r="G82" s="134"/>
      <c r="H82" s="134"/>
      <c r="I82" s="135"/>
      <c r="J82" s="136">
        <f>J1085</f>
        <v>0</v>
      </c>
      <c r="K82" s="137"/>
    </row>
    <row r="83" spans="2:11" s="8" customFormat="1" ht="19.5" customHeight="1">
      <c r="B83" s="131"/>
      <c r="C83" s="132"/>
      <c r="D83" s="133" t="s">
        <v>117</v>
      </c>
      <c r="E83" s="134"/>
      <c r="F83" s="134"/>
      <c r="G83" s="134"/>
      <c r="H83" s="134"/>
      <c r="I83" s="135"/>
      <c r="J83" s="136">
        <f>J1130</f>
        <v>0</v>
      </c>
      <c r="K83" s="137"/>
    </row>
    <row r="84" spans="2:11" s="8" customFormat="1" ht="19.5" customHeight="1">
      <c r="B84" s="131"/>
      <c r="C84" s="132"/>
      <c r="D84" s="133" t="s">
        <v>118</v>
      </c>
      <c r="E84" s="134"/>
      <c r="F84" s="134"/>
      <c r="G84" s="134"/>
      <c r="H84" s="134"/>
      <c r="I84" s="135"/>
      <c r="J84" s="136">
        <f>J1138</f>
        <v>0</v>
      </c>
      <c r="K84" s="137"/>
    </row>
    <row r="85" spans="2:11" s="8" customFormat="1" ht="19.5" customHeight="1">
      <c r="B85" s="131"/>
      <c r="C85" s="132"/>
      <c r="D85" s="133" t="s">
        <v>119</v>
      </c>
      <c r="E85" s="134"/>
      <c r="F85" s="134"/>
      <c r="G85" s="134"/>
      <c r="H85" s="134"/>
      <c r="I85" s="135"/>
      <c r="J85" s="136">
        <f>J1161</f>
        <v>0</v>
      </c>
      <c r="K85" s="137"/>
    </row>
    <row r="86" spans="2:11" s="8" customFormat="1" ht="19.5" customHeight="1">
      <c r="B86" s="131"/>
      <c r="C86" s="132"/>
      <c r="D86" s="133" t="s">
        <v>120</v>
      </c>
      <c r="E86" s="134"/>
      <c r="F86" s="134"/>
      <c r="G86" s="134"/>
      <c r="H86" s="134"/>
      <c r="I86" s="135"/>
      <c r="J86" s="136">
        <f>J1192</f>
        <v>0</v>
      </c>
      <c r="K86" s="137"/>
    </row>
    <row r="87" spans="2:11" s="8" customFormat="1" ht="19.5" customHeight="1">
      <c r="B87" s="131"/>
      <c r="C87" s="132"/>
      <c r="D87" s="133" t="s">
        <v>121</v>
      </c>
      <c r="E87" s="134"/>
      <c r="F87" s="134"/>
      <c r="G87" s="134"/>
      <c r="H87" s="134"/>
      <c r="I87" s="135"/>
      <c r="J87" s="136">
        <f>J1212</f>
        <v>0</v>
      </c>
      <c r="K87" s="137"/>
    </row>
    <row r="88" spans="2:11" s="8" customFormat="1" ht="19.5" customHeight="1">
      <c r="B88" s="131"/>
      <c r="C88" s="132"/>
      <c r="D88" s="133" t="s">
        <v>122</v>
      </c>
      <c r="E88" s="134"/>
      <c r="F88" s="134"/>
      <c r="G88" s="134"/>
      <c r="H88" s="134"/>
      <c r="I88" s="135"/>
      <c r="J88" s="136">
        <f>J1230</f>
        <v>0</v>
      </c>
      <c r="K88" s="137"/>
    </row>
    <row r="89" spans="2:11" s="7" customFormat="1" ht="24.75" customHeight="1">
      <c r="B89" s="124"/>
      <c r="C89" s="125"/>
      <c r="D89" s="126" t="s">
        <v>123</v>
      </c>
      <c r="E89" s="127"/>
      <c r="F89" s="127"/>
      <c r="G89" s="127"/>
      <c r="H89" s="127"/>
      <c r="I89" s="128"/>
      <c r="J89" s="129">
        <f>J1241</f>
        <v>0</v>
      </c>
      <c r="K89" s="130"/>
    </row>
    <row r="90" spans="2:11" s="8" customFormat="1" ht="19.5" customHeight="1">
      <c r="B90" s="131"/>
      <c r="C90" s="132"/>
      <c r="D90" s="133" t="s">
        <v>124</v>
      </c>
      <c r="E90" s="134"/>
      <c r="F90" s="134"/>
      <c r="G90" s="134"/>
      <c r="H90" s="134"/>
      <c r="I90" s="135"/>
      <c r="J90" s="136">
        <f>J1242</f>
        <v>0</v>
      </c>
      <c r="K90" s="137"/>
    </row>
    <row r="91" spans="2:11" s="8" customFormat="1" ht="19.5" customHeight="1">
      <c r="B91" s="131"/>
      <c r="C91" s="132"/>
      <c r="D91" s="133" t="s">
        <v>125</v>
      </c>
      <c r="E91" s="134"/>
      <c r="F91" s="134"/>
      <c r="G91" s="134"/>
      <c r="H91" s="134"/>
      <c r="I91" s="135"/>
      <c r="J91" s="136">
        <f>J1475</f>
        <v>0</v>
      </c>
      <c r="K91" s="137"/>
    </row>
    <row r="92" spans="2:11" s="1" customFormat="1" ht="21.75" customHeight="1">
      <c r="B92" s="34"/>
      <c r="C92" s="35"/>
      <c r="D92" s="35"/>
      <c r="E92" s="35"/>
      <c r="F92" s="35"/>
      <c r="G92" s="35"/>
      <c r="H92" s="35"/>
      <c r="I92" s="95"/>
      <c r="J92" s="35"/>
      <c r="K92" s="38"/>
    </row>
    <row r="93" spans="2:11" s="1" customFormat="1" ht="6.75" customHeight="1">
      <c r="B93" s="49"/>
      <c r="C93" s="50"/>
      <c r="D93" s="50"/>
      <c r="E93" s="50"/>
      <c r="F93" s="50"/>
      <c r="G93" s="50"/>
      <c r="H93" s="50"/>
      <c r="I93" s="116"/>
      <c r="J93" s="50"/>
      <c r="K93" s="51"/>
    </row>
    <row r="97" spans="2:12" s="1" customFormat="1" ht="6.75" customHeight="1">
      <c r="B97" s="52"/>
      <c r="C97" s="53"/>
      <c r="D97" s="53"/>
      <c r="E97" s="53"/>
      <c r="F97" s="53"/>
      <c r="G97" s="53"/>
      <c r="H97" s="53"/>
      <c r="I97" s="117"/>
      <c r="J97" s="53"/>
      <c r="K97" s="53"/>
      <c r="L97" s="34"/>
    </row>
    <row r="98" spans="2:12" s="1" customFormat="1" ht="36.75" customHeight="1">
      <c r="B98" s="34"/>
      <c r="C98" s="54" t="s">
        <v>126</v>
      </c>
      <c r="I98" s="138"/>
      <c r="L98" s="34"/>
    </row>
    <row r="99" spans="2:12" s="1" customFormat="1" ht="6.75" customHeight="1">
      <c r="B99" s="34"/>
      <c r="I99" s="138"/>
      <c r="L99" s="34"/>
    </row>
    <row r="100" spans="2:12" s="1" customFormat="1" ht="14.25" customHeight="1">
      <c r="B100" s="34"/>
      <c r="C100" s="56" t="s">
        <v>17</v>
      </c>
      <c r="I100" s="138"/>
      <c r="L100" s="34"/>
    </row>
    <row r="101" spans="2:12" s="1" customFormat="1" ht="20.25" customHeight="1">
      <c r="B101" s="34"/>
      <c r="E101" s="268" t="str">
        <f>E7</f>
        <v>21513 Přístavba, stavební úpravy, DOZP bystřice nad Úhlavou č. p. 44, st. p. 91-1</v>
      </c>
      <c r="F101" s="231"/>
      <c r="G101" s="231"/>
      <c r="H101" s="231"/>
      <c r="I101" s="138"/>
      <c r="L101" s="34"/>
    </row>
    <row r="102" spans="2:12" s="1" customFormat="1" ht="14.25" customHeight="1">
      <c r="B102" s="34"/>
      <c r="C102" s="56" t="s">
        <v>84</v>
      </c>
      <c r="I102" s="138"/>
      <c r="L102" s="34"/>
    </row>
    <row r="103" spans="2:12" s="1" customFormat="1" ht="21.75" customHeight="1">
      <c r="B103" s="34"/>
      <c r="E103" s="249" t="str">
        <f>E9</f>
        <v>04 - SO 04 Přístavba, stavební úpravy</v>
      </c>
      <c r="F103" s="231"/>
      <c r="G103" s="231"/>
      <c r="H103" s="231"/>
      <c r="I103" s="138"/>
      <c r="L103" s="34"/>
    </row>
    <row r="104" spans="2:12" s="1" customFormat="1" ht="6.75" customHeight="1">
      <c r="B104" s="34"/>
      <c r="I104" s="138"/>
      <c r="L104" s="34"/>
    </row>
    <row r="105" spans="2:12" s="1" customFormat="1" ht="18" customHeight="1">
      <c r="B105" s="34"/>
      <c r="C105" s="56" t="s">
        <v>23</v>
      </c>
      <c r="F105" s="139" t="str">
        <f>F12</f>
        <v> </v>
      </c>
      <c r="I105" s="140" t="s">
        <v>25</v>
      </c>
      <c r="J105" s="60" t="str">
        <f>IF(J12="","",J12)</f>
        <v>6.9.2016</v>
      </c>
      <c r="L105" s="34"/>
    </row>
    <row r="106" spans="2:12" s="1" customFormat="1" ht="6.75" customHeight="1">
      <c r="B106" s="34"/>
      <c r="I106" s="138"/>
      <c r="L106" s="34"/>
    </row>
    <row r="107" spans="2:12" s="1" customFormat="1" ht="12.75">
      <c r="B107" s="34"/>
      <c r="C107" s="56" t="s">
        <v>29</v>
      </c>
      <c r="F107" s="139" t="str">
        <f>E15</f>
        <v> </v>
      </c>
      <c r="I107" s="140" t="s">
        <v>34</v>
      </c>
      <c r="J107" s="139" t="str">
        <f>E21</f>
        <v> </v>
      </c>
      <c r="L107" s="34"/>
    </row>
    <row r="108" spans="2:12" s="1" customFormat="1" ht="14.25" customHeight="1">
      <c r="B108" s="34"/>
      <c r="C108" s="56" t="s">
        <v>32</v>
      </c>
      <c r="F108" s="139">
        <f>IF(E18="","",E18)</f>
      </c>
      <c r="I108" s="138"/>
      <c r="L108" s="34"/>
    </row>
    <row r="109" spans="2:12" s="1" customFormat="1" ht="9.75" customHeight="1">
      <c r="B109" s="34"/>
      <c r="I109" s="138"/>
      <c r="L109" s="34"/>
    </row>
    <row r="110" spans="2:20" s="9" customFormat="1" ht="29.25" customHeight="1">
      <c r="B110" s="141"/>
      <c r="C110" s="142" t="s">
        <v>127</v>
      </c>
      <c r="D110" s="143" t="s">
        <v>56</v>
      </c>
      <c r="E110" s="143" t="s">
        <v>52</v>
      </c>
      <c r="F110" s="143" t="s">
        <v>128</v>
      </c>
      <c r="G110" s="143" t="s">
        <v>129</v>
      </c>
      <c r="H110" s="143" t="s">
        <v>130</v>
      </c>
      <c r="I110" s="144" t="s">
        <v>131</v>
      </c>
      <c r="J110" s="143" t="s">
        <v>88</v>
      </c>
      <c r="K110" s="145" t="s">
        <v>132</v>
      </c>
      <c r="L110" s="141"/>
      <c r="M110" s="67" t="s">
        <v>133</v>
      </c>
      <c r="N110" s="68" t="s">
        <v>41</v>
      </c>
      <c r="O110" s="68" t="s">
        <v>134</v>
      </c>
      <c r="P110" s="68" t="s">
        <v>135</v>
      </c>
      <c r="Q110" s="68" t="s">
        <v>136</v>
      </c>
      <c r="R110" s="68" t="s">
        <v>137</v>
      </c>
      <c r="S110" s="68" t="s">
        <v>138</v>
      </c>
      <c r="T110" s="69" t="s">
        <v>139</v>
      </c>
    </row>
    <row r="111" spans="2:63" s="1" customFormat="1" ht="29.25" customHeight="1">
      <c r="B111" s="34"/>
      <c r="C111" s="71" t="s">
        <v>89</v>
      </c>
      <c r="I111" s="138"/>
      <c r="J111" s="146">
        <f>BK111</f>
        <v>0</v>
      </c>
      <c r="L111" s="34"/>
      <c r="M111" s="70"/>
      <c r="N111" s="61"/>
      <c r="O111" s="61"/>
      <c r="P111" s="147">
        <f>P112+P598+P1241</f>
        <v>0</v>
      </c>
      <c r="Q111" s="61"/>
      <c r="R111" s="147">
        <f>R112+R598+R1241</f>
        <v>982.16654361</v>
      </c>
      <c r="S111" s="61"/>
      <c r="T111" s="148">
        <f>T112+T598+T1241</f>
        <v>15.760026499999999</v>
      </c>
      <c r="AT111" s="17" t="s">
        <v>70</v>
      </c>
      <c r="AU111" s="17" t="s">
        <v>90</v>
      </c>
      <c r="BK111" s="149">
        <f>BK112+BK598+BK1241</f>
        <v>0</v>
      </c>
    </row>
    <row r="112" spans="2:63" s="10" customFormat="1" ht="36.75" customHeight="1">
      <c r="B112" s="150"/>
      <c r="D112" s="151" t="s">
        <v>70</v>
      </c>
      <c r="E112" s="152" t="s">
        <v>140</v>
      </c>
      <c r="F112" s="152" t="s">
        <v>141</v>
      </c>
      <c r="I112" s="153"/>
      <c r="J112" s="154">
        <f>BK112</f>
        <v>0</v>
      </c>
      <c r="L112" s="150"/>
      <c r="M112" s="155"/>
      <c r="N112" s="156"/>
      <c r="O112" s="156"/>
      <c r="P112" s="157">
        <f>P113+P180+P208+P276+P322+P330+P462+P477</f>
        <v>0</v>
      </c>
      <c r="Q112" s="156"/>
      <c r="R112" s="157">
        <f>R113+R180+R208+R276+R322+R330+R462+R477</f>
        <v>950.45768255</v>
      </c>
      <c r="S112" s="156"/>
      <c r="T112" s="158">
        <f>T113+T180+T208+T276+T322+T330+T462+T477</f>
        <v>15.041155999999999</v>
      </c>
      <c r="AR112" s="151" t="s">
        <v>8</v>
      </c>
      <c r="AT112" s="159" t="s">
        <v>70</v>
      </c>
      <c r="AU112" s="159" t="s">
        <v>71</v>
      </c>
      <c r="AY112" s="151" t="s">
        <v>142</v>
      </c>
      <c r="BK112" s="160">
        <f>BK113+BK180+BK208+BK276+BK322+BK330+BK462+BK477</f>
        <v>0</v>
      </c>
    </row>
    <row r="113" spans="2:63" s="10" customFormat="1" ht="19.5" customHeight="1">
      <c r="B113" s="150"/>
      <c r="D113" s="161" t="s">
        <v>70</v>
      </c>
      <c r="E113" s="162" t="s">
        <v>8</v>
      </c>
      <c r="F113" s="162" t="s">
        <v>143</v>
      </c>
      <c r="I113" s="153"/>
      <c r="J113" s="163">
        <f>BK113</f>
        <v>0</v>
      </c>
      <c r="L113" s="150"/>
      <c r="M113" s="155"/>
      <c r="N113" s="156"/>
      <c r="O113" s="156"/>
      <c r="P113" s="157">
        <f>SUM(P114:P179)</f>
        <v>0</v>
      </c>
      <c r="Q113" s="156"/>
      <c r="R113" s="157">
        <f>SUM(R114:R179)</f>
        <v>441.33023999999995</v>
      </c>
      <c r="S113" s="156"/>
      <c r="T113" s="158">
        <f>SUM(T114:T179)</f>
        <v>0</v>
      </c>
      <c r="AR113" s="151" t="s">
        <v>8</v>
      </c>
      <c r="AT113" s="159" t="s">
        <v>70</v>
      </c>
      <c r="AU113" s="159" t="s">
        <v>8</v>
      </c>
      <c r="AY113" s="151" t="s">
        <v>142</v>
      </c>
      <c r="BK113" s="160">
        <f>SUM(BK114:BK179)</f>
        <v>0</v>
      </c>
    </row>
    <row r="114" spans="2:65" s="1" customFormat="1" ht="20.25" customHeight="1">
      <c r="B114" s="164"/>
      <c r="C114" s="165" t="s">
        <v>8</v>
      </c>
      <c r="D114" s="165" t="s">
        <v>144</v>
      </c>
      <c r="E114" s="166" t="s">
        <v>145</v>
      </c>
      <c r="F114" s="167" t="s">
        <v>146</v>
      </c>
      <c r="G114" s="168" t="s">
        <v>147</v>
      </c>
      <c r="H114" s="169">
        <v>18.02</v>
      </c>
      <c r="I114" s="170"/>
      <c r="J114" s="171">
        <f>ROUND(I114*H114,0)</f>
        <v>0</v>
      </c>
      <c r="K114" s="167" t="s">
        <v>148</v>
      </c>
      <c r="L114" s="34"/>
      <c r="M114" s="172" t="s">
        <v>21</v>
      </c>
      <c r="N114" s="173" t="s">
        <v>43</v>
      </c>
      <c r="O114" s="35"/>
      <c r="P114" s="174">
        <f>O114*H114</f>
        <v>0</v>
      </c>
      <c r="Q114" s="174">
        <v>0</v>
      </c>
      <c r="R114" s="174">
        <f>Q114*H114</f>
        <v>0</v>
      </c>
      <c r="S114" s="174">
        <v>0</v>
      </c>
      <c r="T114" s="175">
        <f>S114*H114</f>
        <v>0</v>
      </c>
      <c r="AR114" s="17" t="s">
        <v>149</v>
      </c>
      <c r="AT114" s="17" t="s">
        <v>144</v>
      </c>
      <c r="AU114" s="17" t="s">
        <v>150</v>
      </c>
      <c r="AY114" s="17" t="s">
        <v>142</v>
      </c>
      <c r="BE114" s="176">
        <f>IF(N114="základní",J114,0)</f>
        <v>0</v>
      </c>
      <c r="BF114" s="176">
        <f>IF(N114="snížená",J114,0)</f>
        <v>0</v>
      </c>
      <c r="BG114" s="176">
        <f>IF(N114="zákl. přenesená",J114,0)</f>
        <v>0</v>
      </c>
      <c r="BH114" s="176">
        <f>IF(N114="sníž. přenesená",J114,0)</f>
        <v>0</v>
      </c>
      <c r="BI114" s="176">
        <f>IF(N114="nulová",J114,0)</f>
        <v>0</v>
      </c>
      <c r="BJ114" s="17" t="s">
        <v>150</v>
      </c>
      <c r="BK114" s="176">
        <f>ROUND(I114*H114,0)</f>
        <v>0</v>
      </c>
      <c r="BL114" s="17" t="s">
        <v>149</v>
      </c>
      <c r="BM114" s="17" t="s">
        <v>151</v>
      </c>
    </row>
    <row r="115" spans="2:47" s="1" customFormat="1" ht="28.5" customHeight="1">
      <c r="B115" s="34"/>
      <c r="D115" s="177" t="s">
        <v>152</v>
      </c>
      <c r="F115" s="178" t="s">
        <v>153</v>
      </c>
      <c r="I115" s="138"/>
      <c r="L115" s="34"/>
      <c r="M115" s="63"/>
      <c r="N115" s="35"/>
      <c r="O115" s="35"/>
      <c r="P115" s="35"/>
      <c r="Q115" s="35"/>
      <c r="R115" s="35"/>
      <c r="S115" s="35"/>
      <c r="T115" s="64"/>
      <c r="AT115" s="17" t="s">
        <v>152</v>
      </c>
      <c r="AU115" s="17" t="s">
        <v>150</v>
      </c>
    </row>
    <row r="116" spans="2:51" s="11" customFormat="1" ht="20.25" customHeight="1">
      <c r="B116" s="179"/>
      <c r="D116" s="180" t="s">
        <v>154</v>
      </c>
      <c r="E116" s="181" t="s">
        <v>21</v>
      </c>
      <c r="F116" s="182" t="s">
        <v>155</v>
      </c>
      <c r="H116" s="183">
        <v>18.02</v>
      </c>
      <c r="I116" s="184"/>
      <c r="L116" s="179"/>
      <c r="M116" s="185"/>
      <c r="N116" s="186"/>
      <c r="O116" s="186"/>
      <c r="P116" s="186"/>
      <c r="Q116" s="186"/>
      <c r="R116" s="186"/>
      <c r="S116" s="186"/>
      <c r="T116" s="187"/>
      <c r="AT116" s="188" t="s">
        <v>154</v>
      </c>
      <c r="AU116" s="188" t="s">
        <v>150</v>
      </c>
      <c r="AV116" s="11" t="s">
        <v>150</v>
      </c>
      <c r="AW116" s="11" t="s">
        <v>35</v>
      </c>
      <c r="AX116" s="11" t="s">
        <v>71</v>
      </c>
      <c r="AY116" s="188" t="s">
        <v>142</v>
      </c>
    </row>
    <row r="117" spans="2:65" s="1" customFormat="1" ht="20.25" customHeight="1">
      <c r="B117" s="164"/>
      <c r="C117" s="165" t="s">
        <v>150</v>
      </c>
      <c r="D117" s="165" t="s">
        <v>144</v>
      </c>
      <c r="E117" s="166" t="s">
        <v>156</v>
      </c>
      <c r="F117" s="167" t="s">
        <v>157</v>
      </c>
      <c r="G117" s="168" t="s">
        <v>147</v>
      </c>
      <c r="H117" s="169">
        <v>18.02</v>
      </c>
      <c r="I117" s="170"/>
      <c r="J117" s="171">
        <f>ROUND(I117*H117,0)</f>
        <v>0</v>
      </c>
      <c r="K117" s="167" t="s">
        <v>148</v>
      </c>
      <c r="L117" s="34"/>
      <c r="M117" s="172" t="s">
        <v>21</v>
      </c>
      <c r="N117" s="173" t="s">
        <v>43</v>
      </c>
      <c r="O117" s="35"/>
      <c r="P117" s="174">
        <f>O117*H117</f>
        <v>0</v>
      </c>
      <c r="Q117" s="174">
        <v>0</v>
      </c>
      <c r="R117" s="174">
        <f>Q117*H117</f>
        <v>0</v>
      </c>
      <c r="S117" s="174">
        <v>0</v>
      </c>
      <c r="T117" s="175">
        <f>S117*H117</f>
        <v>0</v>
      </c>
      <c r="AR117" s="17" t="s">
        <v>149</v>
      </c>
      <c r="AT117" s="17" t="s">
        <v>144</v>
      </c>
      <c r="AU117" s="17" t="s">
        <v>150</v>
      </c>
      <c r="AY117" s="17" t="s">
        <v>142</v>
      </c>
      <c r="BE117" s="176">
        <f>IF(N117="základní",J117,0)</f>
        <v>0</v>
      </c>
      <c r="BF117" s="176">
        <f>IF(N117="snížená",J117,0)</f>
        <v>0</v>
      </c>
      <c r="BG117" s="176">
        <f>IF(N117="zákl. přenesená",J117,0)</f>
        <v>0</v>
      </c>
      <c r="BH117" s="176">
        <f>IF(N117="sníž. přenesená",J117,0)</f>
        <v>0</v>
      </c>
      <c r="BI117" s="176">
        <f>IF(N117="nulová",J117,0)</f>
        <v>0</v>
      </c>
      <c r="BJ117" s="17" t="s">
        <v>150</v>
      </c>
      <c r="BK117" s="176">
        <f>ROUND(I117*H117,0)</f>
        <v>0</v>
      </c>
      <c r="BL117" s="17" t="s">
        <v>149</v>
      </c>
      <c r="BM117" s="17" t="s">
        <v>158</v>
      </c>
    </row>
    <row r="118" spans="2:47" s="1" customFormat="1" ht="39.75" customHeight="1">
      <c r="B118" s="34"/>
      <c r="D118" s="180" t="s">
        <v>152</v>
      </c>
      <c r="F118" s="189" t="s">
        <v>159</v>
      </c>
      <c r="I118" s="138"/>
      <c r="L118" s="34"/>
      <c r="M118" s="63"/>
      <c r="N118" s="35"/>
      <c r="O118" s="35"/>
      <c r="P118" s="35"/>
      <c r="Q118" s="35"/>
      <c r="R118" s="35"/>
      <c r="S118" s="35"/>
      <c r="T118" s="64"/>
      <c r="AT118" s="17" t="s">
        <v>152</v>
      </c>
      <c r="AU118" s="17" t="s">
        <v>150</v>
      </c>
    </row>
    <row r="119" spans="2:65" s="1" customFormat="1" ht="20.25" customHeight="1">
      <c r="B119" s="164"/>
      <c r="C119" s="165" t="s">
        <v>160</v>
      </c>
      <c r="D119" s="165" t="s">
        <v>144</v>
      </c>
      <c r="E119" s="166" t="s">
        <v>161</v>
      </c>
      <c r="F119" s="167" t="s">
        <v>162</v>
      </c>
      <c r="G119" s="168" t="s">
        <v>147</v>
      </c>
      <c r="H119" s="169">
        <v>144.788</v>
      </c>
      <c r="I119" s="170"/>
      <c r="J119" s="171">
        <f>ROUND(I119*H119,0)</f>
        <v>0</v>
      </c>
      <c r="K119" s="167" t="s">
        <v>148</v>
      </c>
      <c r="L119" s="34"/>
      <c r="M119" s="172" t="s">
        <v>21</v>
      </c>
      <c r="N119" s="173" t="s">
        <v>43</v>
      </c>
      <c r="O119" s="35"/>
      <c r="P119" s="174">
        <f>O119*H119</f>
        <v>0</v>
      </c>
      <c r="Q119" s="174">
        <v>0</v>
      </c>
      <c r="R119" s="174">
        <f>Q119*H119</f>
        <v>0</v>
      </c>
      <c r="S119" s="174">
        <v>0</v>
      </c>
      <c r="T119" s="175">
        <f>S119*H119</f>
        <v>0</v>
      </c>
      <c r="AR119" s="17" t="s">
        <v>149</v>
      </c>
      <c r="AT119" s="17" t="s">
        <v>144</v>
      </c>
      <c r="AU119" s="17" t="s">
        <v>150</v>
      </c>
      <c r="AY119" s="17" t="s">
        <v>142</v>
      </c>
      <c r="BE119" s="176">
        <f>IF(N119="základní",J119,0)</f>
        <v>0</v>
      </c>
      <c r="BF119" s="176">
        <f>IF(N119="snížená",J119,0)</f>
        <v>0</v>
      </c>
      <c r="BG119" s="176">
        <f>IF(N119="zákl. přenesená",J119,0)</f>
        <v>0</v>
      </c>
      <c r="BH119" s="176">
        <f>IF(N119="sníž. přenesená",J119,0)</f>
        <v>0</v>
      </c>
      <c r="BI119" s="176">
        <f>IF(N119="nulová",J119,0)</f>
        <v>0</v>
      </c>
      <c r="BJ119" s="17" t="s">
        <v>150</v>
      </c>
      <c r="BK119" s="176">
        <f>ROUND(I119*H119,0)</f>
        <v>0</v>
      </c>
      <c r="BL119" s="17" t="s">
        <v>149</v>
      </c>
      <c r="BM119" s="17" t="s">
        <v>163</v>
      </c>
    </row>
    <row r="120" spans="2:47" s="1" customFormat="1" ht="28.5" customHeight="1">
      <c r="B120" s="34"/>
      <c r="D120" s="177" t="s">
        <v>152</v>
      </c>
      <c r="F120" s="178" t="s">
        <v>164</v>
      </c>
      <c r="I120" s="138"/>
      <c r="L120" s="34"/>
      <c r="M120" s="63"/>
      <c r="N120" s="35"/>
      <c r="O120" s="35"/>
      <c r="P120" s="35"/>
      <c r="Q120" s="35"/>
      <c r="R120" s="35"/>
      <c r="S120" s="35"/>
      <c r="T120" s="64"/>
      <c r="AT120" s="17" t="s">
        <v>152</v>
      </c>
      <c r="AU120" s="17" t="s">
        <v>150</v>
      </c>
    </row>
    <row r="121" spans="2:51" s="11" customFormat="1" ht="20.25" customHeight="1">
      <c r="B121" s="179"/>
      <c r="D121" s="180" t="s">
        <v>154</v>
      </c>
      <c r="E121" s="181" t="s">
        <v>21</v>
      </c>
      <c r="F121" s="182" t="s">
        <v>165</v>
      </c>
      <c r="H121" s="183">
        <v>144.788</v>
      </c>
      <c r="I121" s="184"/>
      <c r="L121" s="179"/>
      <c r="M121" s="185"/>
      <c r="N121" s="186"/>
      <c r="O121" s="186"/>
      <c r="P121" s="186"/>
      <c r="Q121" s="186"/>
      <c r="R121" s="186"/>
      <c r="S121" s="186"/>
      <c r="T121" s="187"/>
      <c r="AT121" s="188" t="s">
        <v>154</v>
      </c>
      <c r="AU121" s="188" t="s">
        <v>150</v>
      </c>
      <c r="AV121" s="11" t="s">
        <v>150</v>
      </c>
      <c r="AW121" s="11" t="s">
        <v>35</v>
      </c>
      <c r="AX121" s="11" t="s">
        <v>71</v>
      </c>
      <c r="AY121" s="188" t="s">
        <v>142</v>
      </c>
    </row>
    <row r="122" spans="2:65" s="1" customFormat="1" ht="20.25" customHeight="1">
      <c r="B122" s="164"/>
      <c r="C122" s="165" t="s">
        <v>149</v>
      </c>
      <c r="D122" s="165" t="s">
        <v>144</v>
      </c>
      <c r="E122" s="166" t="s">
        <v>166</v>
      </c>
      <c r="F122" s="167" t="s">
        <v>167</v>
      </c>
      <c r="G122" s="168" t="s">
        <v>147</v>
      </c>
      <c r="H122" s="169">
        <v>144.788</v>
      </c>
      <c r="I122" s="170"/>
      <c r="J122" s="171">
        <f>ROUND(I122*H122,0)</f>
        <v>0</v>
      </c>
      <c r="K122" s="167" t="s">
        <v>148</v>
      </c>
      <c r="L122" s="34"/>
      <c r="M122" s="172" t="s">
        <v>21</v>
      </c>
      <c r="N122" s="173" t="s">
        <v>43</v>
      </c>
      <c r="O122" s="35"/>
      <c r="P122" s="174">
        <f>O122*H122</f>
        <v>0</v>
      </c>
      <c r="Q122" s="174">
        <v>0</v>
      </c>
      <c r="R122" s="174">
        <f>Q122*H122</f>
        <v>0</v>
      </c>
      <c r="S122" s="174">
        <v>0</v>
      </c>
      <c r="T122" s="175">
        <f>S122*H122</f>
        <v>0</v>
      </c>
      <c r="AR122" s="17" t="s">
        <v>149</v>
      </c>
      <c r="AT122" s="17" t="s">
        <v>144</v>
      </c>
      <c r="AU122" s="17" t="s">
        <v>150</v>
      </c>
      <c r="AY122" s="17" t="s">
        <v>142</v>
      </c>
      <c r="BE122" s="176">
        <f>IF(N122="základní",J122,0)</f>
        <v>0</v>
      </c>
      <c r="BF122" s="176">
        <f>IF(N122="snížená",J122,0)</f>
        <v>0</v>
      </c>
      <c r="BG122" s="176">
        <f>IF(N122="zákl. přenesená",J122,0)</f>
        <v>0</v>
      </c>
      <c r="BH122" s="176">
        <f>IF(N122="sníž. přenesená",J122,0)</f>
        <v>0</v>
      </c>
      <c r="BI122" s="176">
        <f>IF(N122="nulová",J122,0)</f>
        <v>0</v>
      </c>
      <c r="BJ122" s="17" t="s">
        <v>150</v>
      </c>
      <c r="BK122" s="176">
        <f>ROUND(I122*H122,0)</f>
        <v>0</v>
      </c>
      <c r="BL122" s="17" t="s">
        <v>149</v>
      </c>
      <c r="BM122" s="17" t="s">
        <v>168</v>
      </c>
    </row>
    <row r="123" spans="2:47" s="1" customFormat="1" ht="28.5" customHeight="1">
      <c r="B123" s="34"/>
      <c r="D123" s="180" t="s">
        <v>152</v>
      </c>
      <c r="F123" s="189" t="s">
        <v>169</v>
      </c>
      <c r="I123" s="138"/>
      <c r="L123" s="34"/>
      <c r="M123" s="63"/>
      <c r="N123" s="35"/>
      <c r="O123" s="35"/>
      <c r="P123" s="35"/>
      <c r="Q123" s="35"/>
      <c r="R123" s="35"/>
      <c r="S123" s="35"/>
      <c r="T123" s="64"/>
      <c r="AT123" s="17" t="s">
        <v>152</v>
      </c>
      <c r="AU123" s="17" t="s">
        <v>150</v>
      </c>
    </row>
    <row r="124" spans="2:65" s="1" customFormat="1" ht="20.25" customHeight="1">
      <c r="B124" s="164"/>
      <c r="C124" s="165" t="s">
        <v>170</v>
      </c>
      <c r="D124" s="165" t="s">
        <v>144</v>
      </c>
      <c r="E124" s="166" t="s">
        <v>171</v>
      </c>
      <c r="F124" s="167" t="s">
        <v>172</v>
      </c>
      <c r="G124" s="168" t="s">
        <v>147</v>
      </c>
      <c r="H124" s="169">
        <v>14.784</v>
      </c>
      <c r="I124" s="170"/>
      <c r="J124" s="171">
        <f>ROUND(I124*H124,0)</f>
        <v>0</v>
      </c>
      <c r="K124" s="167" t="s">
        <v>148</v>
      </c>
      <c r="L124" s="34"/>
      <c r="M124" s="172" t="s">
        <v>21</v>
      </c>
      <c r="N124" s="173" t="s">
        <v>43</v>
      </c>
      <c r="O124" s="35"/>
      <c r="P124" s="174">
        <f>O124*H124</f>
        <v>0</v>
      </c>
      <c r="Q124" s="174">
        <v>0</v>
      </c>
      <c r="R124" s="174">
        <f>Q124*H124</f>
        <v>0</v>
      </c>
      <c r="S124" s="174">
        <v>0</v>
      </c>
      <c r="T124" s="175">
        <f>S124*H124</f>
        <v>0</v>
      </c>
      <c r="AR124" s="17" t="s">
        <v>149</v>
      </c>
      <c r="AT124" s="17" t="s">
        <v>144</v>
      </c>
      <c r="AU124" s="17" t="s">
        <v>150</v>
      </c>
      <c r="AY124" s="17" t="s">
        <v>142</v>
      </c>
      <c r="BE124" s="176">
        <f>IF(N124="základní",J124,0)</f>
        <v>0</v>
      </c>
      <c r="BF124" s="176">
        <f>IF(N124="snížená",J124,0)</f>
        <v>0</v>
      </c>
      <c r="BG124" s="176">
        <f>IF(N124="zákl. přenesená",J124,0)</f>
        <v>0</v>
      </c>
      <c r="BH124" s="176">
        <f>IF(N124="sníž. přenesená",J124,0)</f>
        <v>0</v>
      </c>
      <c r="BI124" s="176">
        <f>IF(N124="nulová",J124,0)</f>
        <v>0</v>
      </c>
      <c r="BJ124" s="17" t="s">
        <v>150</v>
      </c>
      <c r="BK124" s="176">
        <f>ROUND(I124*H124,0)</f>
        <v>0</v>
      </c>
      <c r="BL124" s="17" t="s">
        <v>149</v>
      </c>
      <c r="BM124" s="17" t="s">
        <v>173</v>
      </c>
    </row>
    <row r="125" spans="2:47" s="1" customFormat="1" ht="28.5" customHeight="1">
      <c r="B125" s="34"/>
      <c r="D125" s="177" t="s">
        <v>152</v>
      </c>
      <c r="F125" s="178" t="s">
        <v>174</v>
      </c>
      <c r="I125" s="138"/>
      <c r="L125" s="34"/>
      <c r="M125" s="63"/>
      <c r="N125" s="35"/>
      <c r="O125" s="35"/>
      <c r="P125" s="35"/>
      <c r="Q125" s="35"/>
      <c r="R125" s="35"/>
      <c r="S125" s="35"/>
      <c r="T125" s="64"/>
      <c r="AT125" s="17" t="s">
        <v>152</v>
      </c>
      <c r="AU125" s="17" t="s">
        <v>150</v>
      </c>
    </row>
    <row r="126" spans="2:51" s="11" customFormat="1" ht="20.25" customHeight="1">
      <c r="B126" s="179"/>
      <c r="D126" s="180" t="s">
        <v>154</v>
      </c>
      <c r="E126" s="181" t="s">
        <v>21</v>
      </c>
      <c r="F126" s="182" t="s">
        <v>175</v>
      </c>
      <c r="H126" s="183">
        <v>14.784</v>
      </c>
      <c r="I126" s="184"/>
      <c r="L126" s="179"/>
      <c r="M126" s="185"/>
      <c r="N126" s="186"/>
      <c r="O126" s="186"/>
      <c r="P126" s="186"/>
      <c r="Q126" s="186"/>
      <c r="R126" s="186"/>
      <c r="S126" s="186"/>
      <c r="T126" s="187"/>
      <c r="AT126" s="188" t="s">
        <v>154</v>
      </c>
      <c r="AU126" s="188" t="s">
        <v>150</v>
      </c>
      <c r="AV126" s="11" t="s">
        <v>150</v>
      </c>
      <c r="AW126" s="11" t="s">
        <v>35</v>
      </c>
      <c r="AX126" s="11" t="s">
        <v>71</v>
      </c>
      <c r="AY126" s="188" t="s">
        <v>142</v>
      </c>
    </row>
    <row r="127" spans="2:65" s="1" customFormat="1" ht="20.25" customHeight="1">
      <c r="B127" s="164"/>
      <c r="C127" s="165" t="s">
        <v>176</v>
      </c>
      <c r="D127" s="165" t="s">
        <v>144</v>
      </c>
      <c r="E127" s="166" t="s">
        <v>177</v>
      </c>
      <c r="F127" s="167" t="s">
        <v>178</v>
      </c>
      <c r="G127" s="168" t="s">
        <v>147</v>
      </c>
      <c r="H127" s="169">
        <v>14.784</v>
      </c>
      <c r="I127" s="170"/>
      <c r="J127" s="171">
        <f>ROUND(I127*H127,0)</f>
        <v>0</v>
      </c>
      <c r="K127" s="167" t="s">
        <v>148</v>
      </c>
      <c r="L127" s="34"/>
      <c r="M127" s="172" t="s">
        <v>21</v>
      </c>
      <c r="N127" s="173" t="s">
        <v>43</v>
      </c>
      <c r="O127" s="35"/>
      <c r="P127" s="174">
        <f>O127*H127</f>
        <v>0</v>
      </c>
      <c r="Q127" s="174">
        <v>0</v>
      </c>
      <c r="R127" s="174">
        <f>Q127*H127</f>
        <v>0</v>
      </c>
      <c r="S127" s="174">
        <v>0</v>
      </c>
      <c r="T127" s="175">
        <f>S127*H127</f>
        <v>0</v>
      </c>
      <c r="AR127" s="17" t="s">
        <v>149</v>
      </c>
      <c r="AT127" s="17" t="s">
        <v>144</v>
      </c>
      <c r="AU127" s="17" t="s">
        <v>150</v>
      </c>
      <c r="AY127" s="17" t="s">
        <v>142</v>
      </c>
      <c r="BE127" s="176">
        <f>IF(N127="základní",J127,0)</f>
        <v>0</v>
      </c>
      <c r="BF127" s="176">
        <f>IF(N127="snížená",J127,0)</f>
        <v>0</v>
      </c>
      <c r="BG127" s="176">
        <f>IF(N127="zákl. přenesená",J127,0)</f>
        <v>0</v>
      </c>
      <c r="BH127" s="176">
        <f>IF(N127="sníž. přenesená",J127,0)</f>
        <v>0</v>
      </c>
      <c r="BI127" s="176">
        <f>IF(N127="nulová",J127,0)</f>
        <v>0</v>
      </c>
      <c r="BJ127" s="17" t="s">
        <v>150</v>
      </c>
      <c r="BK127" s="176">
        <f>ROUND(I127*H127,0)</f>
        <v>0</v>
      </c>
      <c r="BL127" s="17" t="s">
        <v>149</v>
      </c>
      <c r="BM127" s="17" t="s">
        <v>179</v>
      </c>
    </row>
    <row r="128" spans="2:47" s="1" customFormat="1" ht="39.75" customHeight="1">
      <c r="B128" s="34"/>
      <c r="D128" s="180" t="s">
        <v>152</v>
      </c>
      <c r="F128" s="189" t="s">
        <v>180</v>
      </c>
      <c r="I128" s="138"/>
      <c r="L128" s="34"/>
      <c r="M128" s="63"/>
      <c r="N128" s="35"/>
      <c r="O128" s="35"/>
      <c r="P128" s="35"/>
      <c r="Q128" s="35"/>
      <c r="R128" s="35"/>
      <c r="S128" s="35"/>
      <c r="T128" s="64"/>
      <c r="AT128" s="17" t="s">
        <v>152</v>
      </c>
      <c r="AU128" s="17" t="s">
        <v>150</v>
      </c>
    </row>
    <row r="129" spans="2:65" s="1" customFormat="1" ht="28.5" customHeight="1">
      <c r="B129" s="164"/>
      <c r="C129" s="165" t="s">
        <v>181</v>
      </c>
      <c r="D129" s="165" t="s">
        <v>144</v>
      </c>
      <c r="E129" s="166" t="s">
        <v>182</v>
      </c>
      <c r="F129" s="167" t="s">
        <v>183</v>
      </c>
      <c r="G129" s="168" t="s">
        <v>147</v>
      </c>
      <c r="H129" s="169">
        <v>14.4</v>
      </c>
      <c r="I129" s="170"/>
      <c r="J129" s="171">
        <f>ROUND(I129*H129,0)</f>
        <v>0</v>
      </c>
      <c r="K129" s="167" t="s">
        <v>21</v>
      </c>
      <c r="L129" s="34"/>
      <c r="M129" s="172" t="s">
        <v>21</v>
      </c>
      <c r="N129" s="173" t="s">
        <v>43</v>
      </c>
      <c r="O129" s="35"/>
      <c r="P129" s="174">
        <f>O129*H129</f>
        <v>0</v>
      </c>
      <c r="Q129" s="174">
        <v>0</v>
      </c>
      <c r="R129" s="174">
        <f>Q129*H129</f>
        <v>0</v>
      </c>
      <c r="S129" s="174">
        <v>0</v>
      </c>
      <c r="T129" s="175">
        <f>S129*H129</f>
        <v>0</v>
      </c>
      <c r="AR129" s="17" t="s">
        <v>149</v>
      </c>
      <c r="AT129" s="17" t="s">
        <v>144</v>
      </c>
      <c r="AU129" s="17" t="s">
        <v>150</v>
      </c>
      <c r="AY129" s="17" t="s">
        <v>142</v>
      </c>
      <c r="BE129" s="176">
        <f>IF(N129="základní",J129,0)</f>
        <v>0</v>
      </c>
      <c r="BF129" s="176">
        <f>IF(N129="snížená",J129,0)</f>
        <v>0</v>
      </c>
      <c r="BG129" s="176">
        <f>IF(N129="zákl. přenesená",J129,0)</f>
        <v>0</v>
      </c>
      <c r="BH129" s="176">
        <f>IF(N129="sníž. přenesená",J129,0)</f>
        <v>0</v>
      </c>
      <c r="BI129" s="176">
        <f>IF(N129="nulová",J129,0)</f>
        <v>0</v>
      </c>
      <c r="BJ129" s="17" t="s">
        <v>150</v>
      </c>
      <c r="BK129" s="176">
        <f>ROUND(I129*H129,0)</f>
        <v>0</v>
      </c>
      <c r="BL129" s="17" t="s">
        <v>149</v>
      </c>
      <c r="BM129" s="17" t="s">
        <v>184</v>
      </c>
    </row>
    <row r="130" spans="2:47" s="1" customFormat="1" ht="28.5" customHeight="1">
      <c r="B130" s="34"/>
      <c r="D130" s="177" t="s">
        <v>152</v>
      </c>
      <c r="F130" s="178" t="s">
        <v>183</v>
      </c>
      <c r="I130" s="138"/>
      <c r="L130" s="34"/>
      <c r="M130" s="63"/>
      <c r="N130" s="35"/>
      <c r="O130" s="35"/>
      <c r="P130" s="35"/>
      <c r="Q130" s="35"/>
      <c r="R130" s="35"/>
      <c r="S130" s="35"/>
      <c r="T130" s="64"/>
      <c r="AT130" s="17" t="s">
        <v>152</v>
      </c>
      <c r="AU130" s="17" t="s">
        <v>150</v>
      </c>
    </row>
    <row r="131" spans="2:51" s="11" customFormat="1" ht="20.25" customHeight="1">
      <c r="B131" s="179"/>
      <c r="D131" s="180" t="s">
        <v>154</v>
      </c>
      <c r="E131" s="181" t="s">
        <v>21</v>
      </c>
      <c r="F131" s="182" t="s">
        <v>185</v>
      </c>
      <c r="H131" s="183">
        <v>14.4</v>
      </c>
      <c r="I131" s="184"/>
      <c r="L131" s="179"/>
      <c r="M131" s="185"/>
      <c r="N131" s="186"/>
      <c r="O131" s="186"/>
      <c r="P131" s="186"/>
      <c r="Q131" s="186"/>
      <c r="R131" s="186"/>
      <c r="S131" s="186"/>
      <c r="T131" s="187"/>
      <c r="AT131" s="188" t="s">
        <v>154</v>
      </c>
      <c r="AU131" s="188" t="s">
        <v>150</v>
      </c>
      <c r="AV131" s="11" t="s">
        <v>150</v>
      </c>
      <c r="AW131" s="11" t="s">
        <v>35</v>
      </c>
      <c r="AX131" s="11" t="s">
        <v>71</v>
      </c>
      <c r="AY131" s="188" t="s">
        <v>142</v>
      </c>
    </row>
    <row r="132" spans="2:65" s="1" customFormat="1" ht="20.25" customHeight="1">
      <c r="B132" s="164"/>
      <c r="C132" s="165" t="s">
        <v>186</v>
      </c>
      <c r="D132" s="165" t="s">
        <v>144</v>
      </c>
      <c r="E132" s="166" t="s">
        <v>187</v>
      </c>
      <c r="F132" s="167" t="s">
        <v>188</v>
      </c>
      <c r="G132" s="168" t="s">
        <v>189</v>
      </c>
      <c r="H132" s="169">
        <v>36</v>
      </c>
      <c r="I132" s="170"/>
      <c r="J132" s="171">
        <f>ROUND(I132*H132,0)</f>
        <v>0</v>
      </c>
      <c r="K132" s="167" t="s">
        <v>148</v>
      </c>
      <c r="L132" s="34"/>
      <c r="M132" s="172" t="s">
        <v>21</v>
      </c>
      <c r="N132" s="173" t="s">
        <v>43</v>
      </c>
      <c r="O132" s="35"/>
      <c r="P132" s="174">
        <f>O132*H132</f>
        <v>0</v>
      </c>
      <c r="Q132" s="174">
        <v>0.00084</v>
      </c>
      <c r="R132" s="174">
        <f>Q132*H132</f>
        <v>0.030240000000000003</v>
      </c>
      <c r="S132" s="174">
        <v>0</v>
      </c>
      <c r="T132" s="175">
        <f>S132*H132</f>
        <v>0</v>
      </c>
      <c r="AR132" s="17" t="s">
        <v>149</v>
      </c>
      <c r="AT132" s="17" t="s">
        <v>144</v>
      </c>
      <c r="AU132" s="17" t="s">
        <v>150</v>
      </c>
      <c r="AY132" s="17" t="s">
        <v>142</v>
      </c>
      <c r="BE132" s="176">
        <f>IF(N132="základní",J132,0)</f>
        <v>0</v>
      </c>
      <c r="BF132" s="176">
        <f>IF(N132="snížená",J132,0)</f>
        <v>0</v>
      </c>
      <c r="BG132" s="176">
        <f>IF(N132="zákl. přenesená",J132,0)</f>
        <v>0</v>
      </c>
      <c r="BH132" s="176">
        <f>IF(N132="sníž. přenesená",J132,0)</f>
        <v>0</v>
      </c>
      <c r="BI132" s="176">
        <f>IF(N132="nulová",J132,0)</f>
        <v>0</v>
      </c>
      <c r="BJ132" s="17" t="s">
        <v>150</v>
      </c>
      <c r="BK132" s="176">
        <f>ROUND(I132*H132,0)</f>
        <v>0</v>
      </c>
      <c r="BL132" s="17" t="s">
        <v>149</v>
      </c>
      <c r="BM132" s="17" t="s">
        <v>190</v>
      </c>
    </row>
    <row r="133" spans="2:47" s="1" customFormat="1" ht="28.5" customHeight="1">
      <c r="B133" s="34"/>
      <c r="D133" s="177" t="s">
        <v>152</v>
      </c>
      <c r="F133" s="178" t="s">
        <v>191</v>
      </c>
      <c r="I133" s="138"/>
      <c r="L133" s="34"/>
      <c r="M133" s="63"/>
      <c r="N133" s="35"/>
      <c r="O133" s="35"/>
      <c r="P133" s="35"/>
      <c r="Q133" s="35"/>
      <c r="R133" s="35"/>
      <c r="S133" s="35"/>
      <c r="T133" s="64"/>
      <c r="AT133" s="17" t="s">
        <v>152</v>
      </c>
      <c r="AU133" s="17" t="s">
        <v>150</v>
      </c>
    </row>
    <row r="134" spans="2:51" s="11" customFormat="1" ht="20.25" customHeight="1">
      <c r="B134" s="179"/>
      <c r="D134" s="180" t="s">
        <v>154</v>
      </c>
      <c r="E134" s="181" t="s">
        <v>21</v>
      </c>
      <c r="F134" s="182" t="s">
        <v>192</v>
      </c>
      <c r="H134" s="183">
        <v>36</v>
      </c>
      <c r="I134" s="184"/>
      <c r="L134" s="179"/>
      <c r="M134" s="185"/>
      <c r="N134" s="186"/>
      <c r="O134" s="186"/>
      <c r="P134" s="186"/>
      <c r="Q134" s="186"/>
      <c r="R134" s="186"/>
      <c r="S134" s="186"/>
      <c r="T134" s="187"/>
      <c r="AT134" s="188" t="s">
        <v>154</v>
      </c>
      <c r="AU134" s="188" t="s">
        <v>150</v>
      </c>
      <c r="AV134" s="11" t="s">
        <v>150</v>
      </c>
      <c r="AW134" s="11" t="s">
        <v>35</v>
      </c>
      <c r="AX134" s="11" t="s">
        <v>71</v>
      </c>
      <c r="AY134" s="188" t="s">
        <v>142</v>
      </c>
    </row>
    <row r="135" spans="2:65" s="1" customFormat="1" ht="20.25" customHeight="1">
      <c r="B135" s="164"/>
      <c r="C135" s="165" t="s">
        <v>193</v>
      </c>
      <c r="D135" s="165" t="s">
        <v>144</v>
      </c>
      <c r="E135" s="166" t="s">
        <v>194</v>
      </c>
      <c r="F135" s="167" t="s">
        <v>195</v>
      </c>
      <c r="G135" s="168" t="s">
        <v>189</v>
      </c>
      <c r="H135" s="169">
        <v>36</v>
      </c>
      <c r="I135" s="170"/>
      <c r="J135" s="171">
        <f>ROUND(I135*H135,0)</f>
        <v>0</v>
      </c>
      <c r="K135" s="167" t="s">
        <v>148</v>
      </c>
      <c r="L135" s="34"/>
      <c r="M135" s="172" t="s">
        <v>21</v>
      </c>
      <c r="N135" s="173" t="s">
        <v>43</v>
      </c>
      <c r="O135" s="35"/>
      <c r="P135" s="174">
        <f>O135*H135</f>
        <v>0</v>
      </c>
      <c r="Q135" s="174">
        <v>0</v>
      </c>
      <c r="R135" s="174">
        <f>Q135*H135</f>
        <v>0</v>
      </c>
      <c r="S135" s="174">
        <v>0</v>
      </c>
      <c r="T135" s="175">
        <f>S135*H135</f>
        <v>0</v>
      </c>
      <c r="AR135" s="17" t="s">
        <v>149</v>
      </c>
      <c r="AT135" s="17" t="s">
        <v>144</v>
      </c>
      <c r="AU135" s="17" t="s">
        <v>150</v>
      </c>
      <c r="AY135" s="17" t="s">
        <v>142</v>
      </c>
      <c r="BE135" s="176">
        <f>IF(N135="základní",J135,0)</f>
        <v>0</v>
      </c>
      <c r="BF135" s="176">
        <f>IF(N135="snížená",J135,0)</f>
        <v>0</v>
      </c>
      <c r="BG135" s="176">
        <f>IF(N135="zákl. přenesená",J135,0)</f>
        <v>0</v>
      </c>
      <c r="BH135" s="176">
        <f>IF(N135="sníž. přenesená",J135,0)</f>
        <v>0</v>
      </c>
      <c r="BI135" s="176">
        <f>IF(N135="nulová",J135,0)</f>
        <v>0</v>
      </c>
      <c r="BJ135" s="17" t="s">
        <v>150</v>
      </c>
      <c r="BK135" s="176">
        <f>ROUND(I135*H135,0)</f>
        <v>0</v>
      </c>
      <c r="BL135" s="17" t="s">
        <v>149</v>
      </c>
      <c r="BM135" s="17" t="s">
        <v>196</v>
      </c>
    </row>
    <row r="136" spans="2:47" s="1" customFormat="1" ht="28.5" customHeight="1">
      <c r="B136" s="34"/>
      <c r="D136" s="177" t="s">
        <v>152</v>
      </c>
      <c r="F136" s="178" t="s">
        <v>197</v>
      </c>
      <c r="I136" s="138"/>
      <c r="L136" s="34"/>
      <c r="M136" s="63"/>
      <c r="N136" s="35"/>
      <c r="O136" s="35"/>
      <c r="P136" s="35"/>
      <c r="Q136" s="35"/>
      <c r="R136" s="35"/>
      <c r="S136" s="35"/>
      <c r="T136" s="64"/>
      <c r="AT136" s="17" t="s">
        <v>152</v>
      </c>
      <c r="AU136" s="17" t="s">
        <v>150</v>
      </c>
    </row>
    <row r="137" spans="2:51" s="11" customFormat="1" ht="20.25" customHeight="1">
      <c r="B137" s="179"/>
      <c r="D137" s="180" t="s">
        <v>154</v>
      </c>
      <c r="E137" s="181" t="s">
        <v>21</v>
      </c>
      <c r="F137" s="182" t="s">
        <v>198</v>
      </c>
      <c r="H137" s="183">
        <v>36</v>
      </c>
      <c r="I137" s="184"/>
      <c r="L137" s="179"/>
      <c r="M137" s="185"/>
      <c r="N137" s="186"/>
      <c r="O137" s="186"/>
      <c r="P137" s="186"/>
      <c r="Q137" s="186"/>
      <c r="R137" s="186"/>
      <c r="S137" s="186"/>
      <c r="T137" s="187"/>
      <c r="AT137" s="188" t="s">
        <v>154</v>
      </c>
      <c r="AU137" s="188" t="s">
        <v>150</v>
      </c>
      <c r="AV137" s="11" t="s">
        <v>150</v>
      </c>
      <c r="AW137" s="11" t="s">
        <v>35</v>
      </c>
      <c r="AX137" s="11" t="s">
        <v>71</v>
      </c>
      <c r="AY137" s="188" t="s">
        <v>142</v>
      </c>
    </row>
    <row r="138" spans="2:65" s="1" customFormat="1" ht="20.25" customHeight="1">
      <c r="B138" s="164"/>
      <c r="C138" s="165" t="s">
        <v>27</v>
      </c>
      <c r="D138" s="165" t="s">
        <v>144</v>
      </c>
      <c r="E138" s="166" t="s">
        <v>199</v>
      </c>
      <c r="F138" s="167" t="s">
        <v>200</v>
      </c>
      <c r="G138" s="168" t="s">
        <v>147</v>
      </c>
      <c r="H138" s="169">
        <v>144.798</v>
      </c>
      <c r="I138" s="170"/>
      <c r="J138" s="171">
        <f>ROUND(I138*H138,0)</f>
        <v>0</v>
      </c>
      <c r="K138" s="167" t="s">
        <v>148</v>
      </c>
      <c r="L138" s="34"/>
      <c r="M138" s="172" t="s">
        <v>21</v>
      </c>
      <c r="N138" s="173" t="s">
        <v>43</v>
      </c>
      <c r="O138" s="35"/>
      <c r="P138" s="174">
        <f>O138*H138</f>
        <v>0</v>
      </c>
      <c r="Q138" s="174">
        <v>0</v>
      </c>
      <c r="R138" s="174">
        <f>Q138*H138</f>
        <v>0</v>
      </c>
      <c r="S138" s="174">
        <v>0</v>
      </c>
      <c r="T138" s="175">
        <f>S138*H138</f>
        <v>0</v>
      </c>
      <c r="AR138" s="17" t="s">
        <v>149</v>
      </c>
      <c r="AT138" s="17" t="s">
        <v>144</v>
      </c>
      <c r="AU138" s="17" t="s">
        <v>150</v>
      </c>
      <c r="AY138" s="17" t="s">
        <v>142</v>
      </c>
      <c r="BE138" s="176">
        <f>IF(N138="základní",J138,0)</f>
        <v>0</v>
      </c>
      <c r="BF138" s="176">
        <f>IF(N138="snížená",J138,0)</f>
        <v>0</v>
      </c>
      <c r="BG138" s="176">
        <f>IF(N138="zákl. přenesená",J138,0)</f>
        <v>0</v>
      </c>
      <c r="BH138" s="176">
        <f>IF(N138="sníž. přenesená",J138,0)</f>
        <v>0</v>
      </c>
      <c r="BI138" s="176">
        <f>IF(N138="nulová",J138,0)</f>
        <v>0</v>
      </c>
      <c r="BJ138" s="17" t="s">
        <v>150</v>
      </c>
      <c r="BK138" s="176">
        <f>ROUND(I138*H138,0)</f>
        <v>0</v>
      </c>
      <c r="BL138" s="17" t="s">
        <v>149</v>
      </c>
      <c r="BM138" s="17" t="s">
        <v>201</v>
      </c>
    </row>
    <row r="139" spans="2:47" s="1" customFormat="1" ht="39.75" customHeight="1">
      <c r="B139" s="34"/>
      <c r="D139" s="180" t="s">
        <v>152</v>
      </c>
      <c r="F139" s="189" t="s">
        <v>202</v>
      </c>
      <c r="I139" s="138"/>
      <c r="L139" s="34"/>
      <c r="M139" s="63"/>
      <c r="N139" s="35"/>
      <c r="O139" s="35"/>
      <c r="P139" s="35"/>
      <c r="Q139" s="35"/>
      <c r="R139" s="35"/>
      <c r="S139" s="35"/>
      <c r="T139" s="64"/>
      <c r="AT139" s="17" t="s">
        <v>152</v>
      </c>
      <c r="AU139" s="17" t="s">
        <v>150</v>
      </c>
    </row>
    <row r="140" spans="2:65" s="1" customFormat="1" ht="20.25" customHeight="1">
      <c r="B140" s="164"/>
      <c r="C140" s="165" t="s">
        <v>203</v>
      </c>
      <c r="D140" s="165" t="s">
        <v>144</v>
      </c>
      <c r="E140" s="166" t="s">
        <v>199</v>
      </c>
      <c r="F140" s="167" t="s">
        <v>200</v>
      </c>
      <c r="G140" s="168" t="s">
        <v>147</v>
      </c>
      <c r="H140" s="169">
        <v>110.4</v>
      </c>
      <c r="I140" s="170"/>
      <c r="J140" s="171">
        <f>ROUND(I140*H140,0)</f>
        <v>0</v>
      </c>
      <c r="K140" s="167" t="s">
        <v>148</v>
      </c>
      <c r="L140" s="34"/>
      <c r="M140" s="172" t="s">
        <v>21</v>
      </c>
      <c r="N140" s="173" t="s">
        <v>43</v>
      </c>
      <c r="O140" s="35"/>
      <c r="P140" s="174">
        <f>O140*H140</f>
        <v>0</v>
      </c>
      <c r="Q140" s="174">
        <v>0</v>
      </c>
      <c r="R140" s="174">
        <f>Q140*H140</f>
        <v>0</v>
      </c>
      <c r="S140" s="174">
        <v>0</v>
      </c>
      <c r="T140" s="175">
        <f>S140*H140</f>
        <v>0</v>
      </c>
      <c r="AR140" s="17" t="s">
        <v>149</v>
      </c>
      <c r="AT140" s="17" t="s">
        <v>144</v>
      </c>
      <c r="AU140" s="17" t="s">
        <v>150</v>
      </c>
      <c r="AY140" s="17" t="s">
        <v>142</v>
      </c>
      <c r="BE140" s="176">
        <f>IF(N140="základní",J140,0)</f>
        <v>0</v>
      </c>
      <c r="BF140" s="176">
        <f>IF(N140="snížená",J140,0)</f>
        <v>0</v>
      </c>
      <c r="BG140" s="176">
        <f>IF(N140="zákl. přenesená",J140,0)</f>
        <v>0</v>
      </c>
      <c r="BH140" s="176">
        <f>IF(N140="sníž. přenesená",J140,0)</f>
        <v>0</v>
      </c>
      <c r="BI140" s="176">
        <f>IF(N140="nulová",J140,0)</f>
        <v>0</v>
      </c>
      <c r="BJ140" s="17" t="s">
        <v>150</v>
      </c>
      <c r="BK140" s="176">
        <f>ROUND(I140*H140,0)</f>
        <v>0</v>
      </c>
      <c r="BL140" s="17" t="s">
        <v>149</v>
      </c>
      <c r="BM140" s="17" t="s">
        <v>204</v>
      </c>
    </row>
    <row r="141" spans="2:47" s="1" customFormat="1" ht="39.75" customHeight="1">
      <c r="B141" s="34"/>
      <c r="D141" s="177" t="s">
        <v>152</v>
      </c>
      <c r="F141" s="178" t="s">
        <v>202</v>
      </c>
      <c r="I141" s="138"/>
      <c r="L141" s="34"/>
      <c r="M141" s="63"/>
      <c r="N141" s="35"/>
      <c r="O141" s="35"/>
      <c r="P141" s="35"/>
      <c r="Q141" s="35"/>
      <c r="R141" s="35"/>
      <c r="S141" s="35"/>
      <c r="T141" s="64"/>
      <c r="AT141" s="17" t="s">
        <v>152</v>
      </c>
      <c r="AU141" s="17" t="s">
        <v>150</v>
      </c>
    </row>
    <row r="142" spans="2:51" s="11" customFormat="1" ht="20.25" customHeight="1">
      <c r="B142" s="179"/>
      <c r="D142" s="180" t="s">
        <v>154</v>
      </c>
      <c r="E142" s="181" t="s">
        <v>21</v>
      </c>
      <c r="F142" s="182" t="s">
        <v>205</v>
      </c>
      <c r="H142" s="183">
        <v>110.4</v>
      </c>
      <c r="I142" s="184"/>
      <c r="L142" s="179"/>
      <c r="M142" s="185"/>
      <c r="N142" s="186"/>
      <c r="O142" s="186"/>
      <c r="P142" s="186"/>
      <c r="Q142" s="186"/>
      <c r="R142" s="186"/>
      <c r="S142" s="186"/>
      <c r="T142" s="187"/>
      <c r="AT142" s="188" t="s">
        <v>154</v>
      </c>
      <c r="AU142" s="188" t="s">
        <v>150</v>
      </c>
      <c r="AV142" s="11" t="s">
        <v>150</v>
      </c>
      <c r="AW142" s="11" t="s">
        <v>35</v>
      </c>
      <c r="AX142" s="11" t="s">
        <v>71</v>
      </c>
      <c r="AY142" s="188" t="s">
        <v>142</v>
      </c>
    </row>
    <row r="143" spans="2:65" s="1" customFormat="1" ht="20.25" customHeight="1">
      <c r="B143" s="164"/>
      <c r="C143" s="165" t="s">
        <v>206</v>
      </c>
      <c r="D143" s="165" t="s">
        <v>144</v>
      </c>
      <c r="E143" s="166" t="s">
        <v>207</v>
      </c>
      <c r="F143" s="167" t="s">
        <v>208</v>
      </c>
      <c r="G143" s="168" t="s">
        <v>147</v>
      </c>
      <c r="H143" s="169">
        <v>4.2</v>
      </c>
      <c r="I143" s="170"/>
      <c r="J143" s="171">
        <f>ROUND(I143*H143,0)</f>
        <v>0</v>
      </c>
      <c r="K143" s="167" t="s">
        <v>148</v>
      </c>
      <c r="L143" s="34"/>
      <c r="M143" s="172" t="s">
        <v>21</v>
      </c>
      <c r="N143" s="173" t="s">
        <v>43</v>
      </c>
      <c r="O143" s="35"/>
      <c r="P143" s="174">
        <f>O143*H143</f>
        <v>0</v>
      </c>
      <c r="Q143" s="174">
        <v>0</v>
      </c>
      <c r="R143" s="174">
        <f>Q143*H143</f>
        <v>0</v>
      </c>
      <c r="S143" s="174">
        <v>0</v>
      </c>
      <c r="T143" s="175">
        <f>S143*H143</f>
        <v>0</v>
      </c>
      <c r="AR143" s="17" t="s">
        <v>149</v>
      </c>
      <c r="AT143" s="17" t="s">
        <v>144</v>
      </c>
      <c r="AU143" s="17" t="s">
        <v>150</v>
      </c>
      <c r="AY143" s="17" t="s">
        <v>142</v>
      </c>
      <c r="BE143" s="176">
        <f>IF(N143="základní",J143,0)</f>
        <v>0</v>
      </c>
      <c r="BF143" s="176">
        <f>IF(N143="snížená",J143,0)</f>
        <v>0</v>
      </c>
      <c r="BG143" s="176">
        <f>IF(N143="zákl. přenesená",J143,0)</f>
        <v>0</v>
      </c>
      <c r="BH143" s="176">
        <f>IF(N143="sníž. přenesená",J143,0)</f>
        <v>0</v>
      </c>
      <c r="BI143" s="176">
        <f>IF(N143="nulová",J143,0)</f>
        <v>0</v>
      </c>
      <c r="BJ143" s="17" t="s">
        <v>150</v>
      </c>
      <c r="BK143" s="176">
        <f>ROUND(I143*H143,0)</f>
        <v>0</v>
      </c>
      <c r="BL143" s="17" t="s">
        <v>149</v>
      </c>
      <c r="BM143" s="17" t="s">
        <v>209</v>
      </c>
    </row>
    <row r="144" spans="2:47" s="1" customFormat="1" ht="39.75" customHeight="1">
      <c r="B144" s="34"/>
      <c r="D144" s="180" t="s">
        <v>152</v>
      </c>
      <c r="F144" s="189" t="s">
        <v>210</v>
      </c>
      <c r="I144" s="138"/>
      <c r="L144" s="34"/>
      <c r="M144" s="63"/>
      <c r="N144" s="35"/>
      <c r="O144" s="35"/>
      <c r="P144" s="35"/>
      <c r="Q144" s="35"/>
      <c r="R144" s="35"/>
      <c r="S144" s="35"/>
      <c r="T144" s="64"/>
      <c r="AT144" s="17" t="s">
        <v>152</v>
      </c>
      <c r="AU144" s="17" t="s">
        <v>150</v>
      </c>
    </row>
    <row r="145" spans="2:65" s="1" customFormat="1" ht="20.25" customHeight="1">
      <c r="B145" s="164"/>
      <c r="C145" s="165" t="s">
        <v>211</v>
      </c>
      <c r="D145" s="165" t="s">
        <v>144</v>
      </c>
      <c r="E145" s="166" t="s">
        <v>212</v>
      </c>
      <c r="F145" s="167" t="s">
        <v>213</v>
      </c>
      <c r="G145" s="168" t="s">
        <v>147</v>
      </c>
      <c r="H145" s="169">
        <v>162.638</v>
      </c>
      <c r="I145" s="170"/>
      <c r="J145" s="171">
        <f>ROUND(I145*H145,0)</f>
        <v>0</v>
      </c>
      <c r="K145" s="167" t="s">
        <v>148</v>
      </c>
      <c r="L145" s="34"/>
      <c r="M145" s="172" t="s">
        <v>21</v>
      </c>
      <c r="N145" s="173" t="s">
        <v>43</v>
      </c>
      <c r="O145" s="35"/>
      <c r="P145" s="174">
        <f>O145*H145</f>
        <v>0</v>
      </c>
      <c r="Q145" s="174">
        <v>0</v>
      </c>
      <c r="R145" s="174">
        <f>Q145*H145</f>
        <v>0</v>
      </c>
      <c r="S145" s="174">
        <v>0</v>
      </c>
      <c r="T145" s="175">
        <f>S145*H145</f>
        <v>0</v>
      </c>
      <c r="AR145" s="17" t="s">
        <v>149</v>
      </c>
      <c r="AT145" s="17" t="s">
        <v>144</v>
      </c>
      <c r="AU145" s="17" t="s">
        <v>150</v>
      </c>
      <c r="AY145" s="17" t="s">
        <v>142</v>
      </c>
      <c r="BE145" s="176">
        <f>IF(N145="základní",J145,0)</f>
        <v>0</v>
      </c>
      <c r="BF145" s="176">
        <f>IF(N145="snížená",J145,0)</f>
        <v>0</v>
      </c>
      <c r="BG145" s="176">
        <f>IF(N145="zákl. přenesená",J145,0)</f>
        <v>0</v>
      </c>
      <c r="BH145" s="176">
        <f>IF(N145="sníž. přenesená",J145,0)</f>
        <v>0</v>
      </c>
      <c r="BI145" s="176">
        <f>IF(N145="nulová",J145,0)</f>
        <v>0</v>
      </c>
      <c r="BJ145" s="17" t="s">
        <v>150</v>
      </c>
      <c r="BK145" s="176">
        <f>ROUND(I145*H145,0)</f>
        <v>0</v>
      </c>
      <c r="BL145" s="17" t="s">
        <v>149</v>
      </c>
      <c r="BM145" s="17" t="s">
        <v>214</v>
      </c>
    </row>
    <row r="146" spans="2:47" s="1" customFormat="1" ht="39.75" customHeight="1">
      <c r="B146" s="34"/>
      <c r="D146" s="177" t="s">
        <v>152</v>
      </c>
      <c r="F146" s="178" t="s">
        <v>215</v>
      </c>
      <c r="I146" s="138"/>
      <c r="L146" s="34"/>
      <c r="M146" s="63"/>
      <c r="N146" s="35"/>
      <c r="O146" s="35"/>
      <c r="P146" s="35"/>
      <c r="Q146" s="35"/>
      <c r="R146" s="35"/>
      <c r="S146" s="35"/>
      <c r="T146" s="64"/>
      <c r="AT146" s="17" t="s">
        <v>152</v>
      </c>
      <c r="AU146" s="17" t="s">
        <v>150</v>
      </c>
    </row>
    <row r="147" spans="2:51" s="11" customFormat="1" ht="20.25" customHeight="1">
      <c r="B147" s="179"/>
      <c r="D147" s="180" t="s">
        <v>154</v>
      </c>
      <c r="E147" s="181" t="s">
        <v>21</v>
      </c>
      <c r="F147" s="182" t="s">
        <v>216</v>
      </c>
      <c r="H147" s="183">
        <v>162.638</v>
      </c>
      <c r="I147" s="184"/>
      <c r="L147" s="179"/>
      <c r="M147" s="185"/>
      <c r="N147" s="186"/>
      <c r="O147" s="186"/>
      <c r="P147" s="186"/>
      <c r="Q147" s="186"/>
      <c r="R147" s="186"/>
      <c r="S147" s="186"/>
      <c r="T147" s="187"/>
      <c r="AT147" s="188" t="s">
        <v>154</v>
      </c>
      <c r="AU147" s="188" t="s">
        <v>150</v>
      </c>
      <c r="AV147" s="11" t="s">
        <v>150</v>
      </c>
      <c r="AW147" s="11" t="s">
        <v>35</v>
      </c>
      <c r="AX147" s="11" t="s">
        <v>71</v>
      </c>
      <c r="AY147" s="188" t="s">
        <v>142</v>
      </c>
    </row>
    <row r="148" spans="2:65" s="1" customFormat="1" ht="20.25" customHeight="1">
      <c r="B148" s="164"/>
      <c r="C148" s="165" t="s">
        <v>217</v>
      </c>
      <c r="D148" s="165" t="s">
        <v>144</v>
      </c>
      <c r="E148" s="166" t="s">
        <v>218</v>
      </c>
      <c r="F148" s="167" t="s">
        <v>219</v>
      </c>
      <c r="G148" s="168" t="s">
        <v>147</v>
      </c>
      <c r="H148" s="169">
        <v>162.582</v>
      </c>
      <c r="I148" s="170"/>
      <c r="J148" s="171">
        <f>ROUND(I148*H148,0)</f>
        <v>0</v>
      </c>
      <c r="K148" s="167" t="s">
        <v>148</v>
      </c>
      <c r="L148" s="34"/>
      <c r="M148" s="172" t="s">
        <v>21</v>
      </c>
      <c r="N148" s="173" t="s">
        <v>43</v>
      </c>
      <c r="O148" s="35"/>
      <c r="P148" s="174">
        <f>O148*H148</f>
        <v>0</v>
      </c>
      <c r="Q148" s="174">
        <v>0</v>
      </c>
      <c r="R148" s="174">
        <f>Q148*H148</f>
        <v>0</v>
      </c>
      <c r="S148" s="174">
        <v>0</v>
      </c>
      <c r="T148" s="175">
        <f>S148*H148</f>
        <v>0</v>
      </c>
      <c r="AR148" s="17" t="s">
        <v>149</v>
      </c>
      <c r="AT148" s="17" t="s">
        <v>144</v>
      </c>
      <c r="AU148" s="17" t="s">
        <v>150</v>
      </c>
      <c r="AY148" s="17" t="s">
        <v>142</v>
      </c>
      <c r="BE148" s="176">
        <f>IF(N148="základní",J148,0)</f>
        <v>0</v>
      </c>
      <c r="BF148" s="176">
        <f>IF(N148="snížená",J148,0)</f>
        <v>0</v>
      </c>
      <c r="BG148" s="176">
        <f>IF(N148="zákl. přenesená",J148,0)</f>
        <v>0</v>
      </c>
      <c r="BH148" s="176">
        <f>IF(N148="sníž. přenesená",J148,0)</f>
        <v>0</v>
      </c>
      <c r="BI148" s="176">
        <f>IF(N148="nulová",J148,0)</f>
        <v>0</v>
      </c>
      <c r="BJ148" s="17" t="s">
        <v>150</v>
      </c>
      <c r="BK148" s="176">
        <f>ROUND(I148*H148,0)</f>
        <v>0</v>
      </c>
      <c r="BL148" s="17" t="s">
        <v>149</v>
      </c>
      <c r="BM148" s="17" t="s">
        <v>220</v>
      </c>
    </row>
    <row r="149" spans="2:47" s="1" customFormat="1" ht="20.25" customHeight="1">
      <c r="B149" s="34"/>
      <c r="D149" s="180" t="s">
        <v>152</v>
      </c>
      <c r="F149" s="189" t="s">
        <v>219</v>
      </c>
      <c r="I149" s="138"/>
      <c r="L149" s="34"/>
      <c r="M149" s="63"/>
      <c r="N149" s="35"/>
      <c r="O149" s="35"/>
      <c r="P149" s="35"/>
      <c r="Q149" s="35"/>
      <c r="R149" s="35"/>
      <c r="S149" s="35"/>
      <c r="T149" s="64"/>
      <c r="AT149" s="17" t="s">
        <v>152</v>
      </c>
      <c r="AU149" s="17" t="s">
        <v>150</v>
      </c>
    </row>
    <row r="150" spans="2:65" s="1" customFormat="1" ht="20.25" customHeight="1">
      <c r="B150" s="164"/>
      <c r="C150" s="165" t="s">
        <v>9</v>
      </c>
      <c r="D150" s="165" t="s">
        <v>144</v>
      </c>
      <c r="E150" s="166" t="s">
        <v>218</v>
      </c>
      <c r="F150" s="167" t="s">
        <v>219</v>
      </c>
      <c r="G150" s="168" t="s">
        <v>147</v>
      </c>
      <c r="H150" s="169">
        <v>4.2</v>
      </c>
      <c r="I150" s="170"/>
      <c r="J150" s="171">
        <f>ROUND(I150*H150,0)</f>
        <v>0</v>
      </c>
      <c r="K150" s="167" t="s">
        <v>148</v>
      </c>
      <c r="L150" s="34"/>
      <c r="M150" s="172" t="s">
        <v>21</v>
      </c>
      <c r="N150" s="173" t="s">
        <v>43</v>
      </c>
      <c r="O150" s="35"/>
      <c r="P150" s="174">
        <f>O150*H150</f>
        <v>0</v>
      </c>
      <c r="Q150" s="174">
        <v>0</v>
      </c>
      <c r="R150" s="174">
        <f>Q150*H150</f>
        <v>0</v>
      </c>
      <c r="S150" s="174">
        <v>0</v>
      </c>
      <c r="T150" s="175">
        <f>S150*H150</f>
        <v>0</v>
      </c>
      <c r="AR150" s="17" t="s">
        <v>149</v>
      </c>
      <c r="AT150" s="17" t="s">
        <v>144</v>
      </c>
      <c r="AU150" s="17" t="s">
        <v>150</v>
      </c>
      <c r="AY150" s="17" t="s">
        <v>142</v>
      </c>
      <c r="BE150" s="176">
        <f>IF(N150="základní",J150,0)</f>
        <v>0</v>
      </c>
      <c r="BF150" s="176">
        <f>IF(N150="snížená",J150,0)</f>
        <v>0</v>
      </c>
      <c r="BG150" s="176">
        <f>IF(N150="zákl. přenesená",J150,0)</f>
        <v>0</v>
      </c>
      <c r="BH150" s="176">
        <f>IF(N150="sníž. přenesená",J150,0)</f>
        <v>0</v>
      </c>
      <c r="BI150" s="176">
        <f>IF(N150="nulová",J150,0)</f>
        <v>0</v>
      </c>
      <c r="BJ150" s="17" t="s">
        <v>150</v>
      </c>
      <c r="BK150" s="176">
        <f>ROUND(I150*H150,0)</f>
        <v>0</v>
      </c>
      <c r="BL150" s="17" t="s">
        <v>149</v>
      </c>
      <c r="BM150" s="17" t="s">
        <v>221</v>
      </c>
    </row>
    <row r="151" spans="2:47" s="1" customFormat="1" ht="20.25" customHeight="1">
      <c r="B151" s="34"/>
      <c r="D151" s="177" t="s">
        <v>152</v>
      </c>
      <c r="F151" s="178" t="s">
        <v>219</v>
      </c>
      <c r="I151" s="138"/>
      <c r="L151" s="34"/>
      <c r="M151" s="63"/>
      <c r="N151" s="35"/>
      <c r="O151" s="35"/>
      <c r="P151" s="35"/>
      <c r="Q151" s="35"/>
      <c r="R151" s="35"/>
      <c r="S151" s="35"/>
      <c r="T151" s="64"/>
      <c r="AT151" s="17" t="s">
        <v>152</v>
      </c>
      <c r="AU151" s="17" t="s">
        <v>150</v>
      </c>
    </row>
    <row r="152" spans="2:51" s="11" customFormat="1" ht="20.25" customHeight="1">
      <c r="B152" s="179"/>
      <c r="D152" s="180" t="s">
        <v>154</v>
      </c>
      <c r="E152" s="181" t="s">
        <v>21</v>
      </c>
      <c r="F152" s="182" t="s">
        <v>222</v>
      </c>
      <c r="H152" s="183">
        <v>4.2</v>
      </c>
      <c r="I152" s="184"/>
      <c r="L152" s="179"/>
      <c r="M152" s="185"/>
      <c r="N152" s="186"/>
      <c r="O152" s="186"/>
      <c r="P152" s="186"/>
      <c r="Q152" s="186"/>
      <c r="R152" s="186"/>
      <c r="S152" s="186"/>
      <c r="T152" s="187"/>
      <c r="AT152" s="188" t="s">
        <v>154</v>
      </c>
      <c r="AU152" s="188" t="s">
        <v>150</v>
      </c>
      <c r="AV152" s="11" t="s">
        <v>150</v>
      </c>
      <c r="AW152" s="11" t="s">
        <v>35</v>
      </c>
      <c r="AX152" s="11" t="s">
        <v>71</v>
      </c>
      <c r="AY152" s="188" t="s">
        <v>142</v>
      </c>
    </row>
    <row r="153" spans="2:65" s="1" customFormat="1" ht="20.25" customHeight="1">
      <c r="B153" s="164"/>
      <c r="C153" s="165" t="s">
        <v>223</v>
      </c>
      <c r="D153" s="165" t="s">
        <v>144</v>
      </c>
      <c r="E153" s="166" t="s">
        <v>224</v>
      </c>
      <c r="F153" s="167" t="s">
        <v>225</v>
      </c>
      <c r="G153" s="168" t="s">
        <v>226</v>
      </c>
      <c r="H153" s="169">
        <v>325.164</v>
      </c>
      <c r="I153" s="170"/>
      <c r="J153" s="171">
        <f>ROUND(I153*H153,0)</f>
        <v>0</v>
      </c>
      <c r="K153" s="167" t="s">
        <v>148</v>
      </c>
      <c r="L153" s="34"/>
      <c r="M153" s="172" t="s">
        <v>21</v>
      </c>
      <c r="N153" s="173" t="s">
        <v>43</v>
      </c>
      <c r="O153" s="35"/>
      <c r="P153" s="174">
        <f>O153*H153</f>
        <v>0</v>
      </c>
      <c r="Q153" s="174">
        <v>0</v>
      </c>
      <c r="R153" s="174">
        <f>Q153*H153</f>
        <v>0</v>
      </c>
      <c r="S153" s="174">
        <v>0</v>
      </c>
      <c r="T153" s="175">
        <f>S153*H153</f>
        <v>0</v>
      </c>
      <c r="AR153" s="17" t="s">
        <v>149</v>
      </c>
      <c r="AT153" s="17" t="s">
        <v>144</v>
      </c>
      <c r="AU153" s="17" t="s">
        <v>150</v>
      </c>
      <c r="AY153" s="17" t="s">
        <v>142</v>
      </c>
      <c r="BE153" s="176">
        <f>IF(N153="základní",J153,0)</f>
        <v>0</v>
      </c>
      <c r="BF153" s="176">
        <f>IF(N153="snížená",J153,0)</f>
        <v>0</v>
      </c>
      <c r="BG153" s="176">
        <f>IF(N153="zákl. přenesená",J153,0)</f>
        <v>0</v>
      </c>
      <c r="BH153" s="176">
        <f>IF(N153="sníž. přenesená",J153,0)</f>
        <v>0</v>
      </c>
      <c r="BI153" s="176">
        <f>IF(N153="nulová",J153,0)</f>
        <v>0</v>
      </c>
      <c r="BJ153" s="17" t="s">
        <v>150</v>
      </c>
      <c r="BK153" s="176">
        <f>ROUND(I153*H153,0)</f>
        <v>0</v>
      </c>
      <c r="BL153" s="17" t="s">
        <v>149</v>
      </c>
      <c r="BM153" s="17" t="s">
        <v>227</v>
      </c>
    </row>
    <row r="154" spans="2:47" s="1" customFormat="1" ht="20.25" customHeight="1">
      <c r="B154" s="34"/>
      <c r="D154" s="177" t="s">
        <v>152</v>
      </c>
      <c r="F154" s="178" t="s">
        <v>228</v>
      </c>
      <c r="I154" s="138"/>
      <c r="L154" s="34"/>
      <c r="M154" s="63"/>
      <c r="N154" s="35"/>
      <c r="O154" s="35"/>
      <c r="P154" s="35"/>
      <c r="Q154" s="35"/>
      <c r="R154" s="35"/>
      <c r="S154" s="35"/>
      <c r="T154" s="64"/>
      <c r="AT154" s="17" t="s">
        <v>152</v>
      </c>
      <c r="AU154" s="17" t="s">
        <v>150</v>
      </c>
    </row>
    <row r="155" spans="2:51" s="11" customFormat="1" ht="20.25" customHeight="1">
      <c r="B155" s="179"/>
      <c r="D155" s="180" t="s">
        <v>154</v>
      </c>
      <c r="E155" s="181" t="s">
        <v>21</v>
      </c>
      <c r="F155" s="182" t="s">
        <v>229</v>
      </c>
      <c r="H155" s="183">
        <v>325.164</v>
      </c>
      <c r="I155" s="184"/>
      <c r="L155" s="179"/>
      <c r="M155" s="185"/>
      <c r="N155" s="186"/>
      <c r="O155" s="186"/>
      <c r="P155" s="186"/>
      <c r="Q155" s="186"/>
      <c r="R155" s="186"/>
      <c r="S155" s="186"/>
      <c r="T155" s="187"/>
      <c r="AT155" s="188" t="s">
        <v>154</v>
      </c>
      <c r="AU155" s="188" t="s">
        <v>150</v>
      </c>
      <c r="AV155" s="11" t="s">
        <v>150</v>
      </c>
      <c r="AW155" s="11" t="s">
        <v>35</v>
      </c>
      <c r="AX155" s="11" t="s">
        <v>71</v>
      </c>
      <c r="AY155" s="188" t="s">
        <v>142</v>
      </c>
    </row>
    <row r="156" spans="2:65" s="1" customFormat="1" ht="20.25" customHeight="1">
      <c r="B156" s="164"/>
      <c r="C156" s="165" t="s">
        <v>230</v>
      </c>
      <c r="D156" s="165" t="s">
        <v>144</v>
      </c>
      <c r="E156" s="166" t="s">
        <v>224</v>
      </c>
      <c r="F156" s="167" t="s">
        <v>225</v>
      </c>
      <c r="G156" s="168" t="s">
        <v>226</v>
      </c>
      <c r="H156" s="169">
        <v>7.308</v>
      </c>
      <c r="I156" s="170"/>
      <c r="J156" s="171">
        <f>ROUND(I156*H156,0)</f>
        <v>0</v>
      </c>
      <c r="K156" s="167" t="s">
        <v>148</v>
      </c>
      <c r="L156" s="34"/>
      <c r="M156" s="172" t="s">
        <v>21</v>
      </c>
      <c r="N156" s="173" t="s">
        <v>43</v>
      </c>
      <c r="O156" s="35"/>
      <c r="P156" s="174">
        <f>O156*H156</f>
        <v>0</v>
      </c>
      <c r="Q156" s="174">
        <v>0</v>
      </c>
      <c r="R156" s="174">
        <f>Q156*H156</f>
        <v>0</v>
      </c>
      <c r="S156" s="174">
        <v>0</v>
      </c>
      <c r="T156" s="175">
        <f>S156*H156</f>
        <v>0</v>
      </c>
      <c r="AR156" s="17" t="s">
        <v>149</v>
      </c>
      <c r="AT156" s="17" t="s">
        <v>144</v>
      </c>
      <c r="AU156" s="17" t="s">
        <v>150</v>
      </c>
      <c r="AY156" s="17" t="s">
        <v>142</v>
      </c>
      <c r="BE156" s="176">
        <f>IF(N156="základní",J156,0)</f>
        <v>0</v>
      </c>
      <c r="BF156" s="176">
        <f>IF(N156="snížená",J156,0)</f>
        <v>0</v>
      </c>
      <c r="BG156" s="176">
        <f>IF(N156="zákl. přenesená",J156,0)</f>
        <v>0</v>
      </c>
      <c r="BH156" s="176">
        <f>IF(N156="sníž. přenesená",J156,0)</f>
        <v>0</v>
      </c>
      <c r="BI156" s="176">
        <f>IF(N156="nulová",J156,0)</f>
        <v>0</v>
      </c>
      <c r="BJ156" s="17" t="s">
        <v>150</v>
      </c>
      <c r="BK156" s="176">
        <f>ROUND(I156*H156,0)</f>
        <v>0</v>
      </c>
      <c r="BL156" s="17" t="s">
        <v>149</v>
      </c>
      <c r="BM156" s="17" t="s">
        <v>231</v>
      </c>
    </row>
    <row r="157" spans="2:47" s="1" customFormat="1" ht="20.25" customHeight="1">
      <c r="B157" s="34"/>
      <c r="D157" s="177" t="s">
        <v>152</v>
      </c>
      <c r="F157" s="178" t="s">
        <v>228</v>
      </c>
      <c r="I157" s="138"/>
      <c r="L157" s="34"/>
      <c r="M157" s="63"/>
      <c r="N157" s="35"/>
      <c r="O157" s="35"/>
      <c r="P157" s="35"/>
      <c r="Q157" s="35"/>
      <c r="R157" s="35"/>
      <c r="S157" s="35"/>
      <c r="T157" s="64"/>
      <c r="AT157" s="17" t="s">
        <v>152</v>
      </c>
      <c r="AU157" s="17" t="s">
        <v>150</v>
      </c>
    </row>
    <row r="158" spans="2:51" s="12" customFormat="1" ht="20.25" customHeight="1">
      <c r="B158" s="190"/>
      <c r="D158" s="177" t="s">
        <v>154</v>
      </c>
      <c r="E158" s="191" t="s">
        <v>21</v>
      </c>
      <c r="F158" s="192" t="s">
        <v>232</v>
      </c>
      <c r="H158" s="193" t="s">
        <v>21</v>
      </c>
      <c r="I158" s="194"/>
      <c r="L158" s="190"/>
      <c r="M158" s="195"/>
      <c r="N158" s="196"/>
      <c r="O158" s="196"/>
      <c r="P158" s="196"/>
      <c r="Q158" s="196"/>
      <c r="R158" s="196"/>
      <c r="S158" s="196"/>
      <c r="T158" s="197"/>
      <c r="AT158" s="193" t="s">
        <v>154</v>
      </c>
      <c r="AU158" s="193" t="s">
        <v>150</v>
      </c>
      <c r="AV158" s="12" t="s">
        <v>8</v>
      </c>
      <c r="AW158" s="12" t="s">
        <v>35</v>
      </c>
      <c r="AX158" s="12" t="s">
        <v>71</v>
      </c>
      <c r="AY158" s="193" t="s">
        <v>142</v>
      </c>
    </row>
    <row r="159" spans="2:51" s="11" customFormat="1" ht="20.25" customHeight="1">
      <c r="B159" s="179"/>
      <c r="D159" s="180" t="s">
        <v>154</v>
      </c>
      <c r="E159" s="181" t="s">
        <v>21</v>
      </c>
      <c r="F159" s="182" t="s">
        <v>233</v>
      </c>
      <c r="H159" s="183">
        <v>7.308</v>
      </c>
      <c r="I159" s="184"/>
      <c r="L159" s="179"/>
      <c r="M159" s="185"/>
      <c r="N159" s="186"/>
      <c r="O159" s="186"/>
      <c r="P159" s="186"/>
      <c r="Q159" s="186"/>
      <c r="R159" s="186"/>
      <c r="S159" s="186"/>
      <c r="T159" s="187"/>
      <c r="AT159" s="188" t="s">
        <v>154</v>
      </c>
      <c r="AU159" s="188" t="s">
        <v>150</v>
      </c>
      <c r="AV159" s="11" t="s">
        <v>150</v>
      </c>
      <c r="AW159" s="11" t="s">
        <v>35</v>
      </c>
      <c r="AX159" s="11" t="s">
        <v>71</v>
      </c>
      <c r="AY159" s="188" t="s">
        <v>142</v>
      </c>
    </row>
    <row r="160" spans="2:65" s="1" customFormat="1" ht="20.25" customHeight="1">
      <c r="B160" s="164"/>
      <c r="C160" s="165" t="s">
        <v>234</v>
      </c>
      <c r="D160" s="165" t="s">
        <v>144</v>
      </c>
      <c r="E160" s="166" t="s">
        <v>235</v>
      </c>
      <c r="F160" s="167" t="s">
        <v>236</v>
      </c>
      <c r="G160" s="168" t="s">
        <v>147</v>
      </c>
      <c r="H160" s="169">
        <v>10.2</v>
      </c>
      <c r="I160" s="170"/>
      <c r="J160" s="171">
        <f>ROUND(I160*H160,0)</f>
        <v>0</v>
      </c>
      <c r="K160" s="167" t="s">
        <v>148</v>
      </c>
      <c r="L160" s="34"/>
      <c r="M160" s="172" t="s">
        <v>21</v>
      </c>
      <c r="N160" s="173" t="s">
        <v>43</v>
      </c>
      <c r="O160" s="35"/>
      <c r="P160" s="174">
        <f>O160*H160</f>
        <v>0</v>
      </c>
      <c r="Q160" s="174">
        <v>0</v>
      </c>
      <c r="R160" s="174">
        <f>Q160*H160</f>
        <v>0</v>
      </c>
      <c r="S160" s="174">
        <v>0</v>
      </c>
      <c r="T160" s="175">
        <f>S160*H160</f>
        <v>0</v>
      </c>
      <c r="AR160" s="17" t="s">
        <v>149</v>
      </c>
      <c r="AT160" s="17" t="s">
        <v>144</v>
      </c>
      <c r="AU160" s="17" t="s">
        <v>150</v>
      </c>
      <c r="AY160" s="17" t="s">
        <v>142</v>
      </c>
      <c r="BE160" s="176">
        <f>IF(N160="základní",J160,0)</f>
        <v>0</v>
      </c>
      <c r="BF160" s="176">
        <f>IF(N160="snížená",J160,0)</f>
        <v>0</v>
      </c>
      <c r="BG160" s="176">
        <f>IF(N160="zákl. přenesená",J160,0)</f>
        <v>0</v>
      </c>
      <c r="BH160" s="176">
        <f>IF(N160="sníž. přenesená",J160,0)</f>
        <v>0</v>
      </c>
      <c r="BI160" s="176">
        <f>IF(N160="nulová",J160,0)</f>
        <v>0</v>
      </c>
      <c r="BJ160" s="17" t="s">
        <v>150</v>
      </c>
      <c r="BK160" s="176">
        <f>ROUND(I160*H160,0)</f>
        <v>0</v>
      </c>
      <c r="BL160" s="17" t="s">
        <v>149</v>
      </c>
      <c r="BM160" s="17" t="s">
        <v>237</v>
      </c>
    </row>
    <row r="161" spans="2:47" s="1" customFormat="1" ht="28.5" customHeight="1">
      <c r="B161" s="34"/>
      <c r="D161" s="177" t="s">
        <v>152</v>
      </c>
      <c r="F161" s="178" t="s">
        <v>238</v>
      </c>
      <c r="I161" s="138"/>
      <c r="L161" s="34"/>
      <c r="M161" s="63"/>
      <c r="N161" s="35"/>
      <c r="O161" s="35"/>
      <c r="P161" s="35"/>
      <c r="Q161" s="35"/>
      <c r="R161" s="35"/>
      <c r="S161" s="35"/>
      <c r="T161" s="64"/>
      <c r="AT161" s="17" t="s">
        <v>152</v>
      </c>
      <c r="AU161" s="17" t="s">
        <v>150</v>
      </c>
    </row>
    <row r="162" spans="2:51" s="11" customFormat="1" ht="20.25" customHeight="1">
      <c r="B162" s="179"/>
      <c r="D162" s="180" t="s">
        <v>154</v>
      </c>
      <c r="E162" s="181" t="s">
        <v>21</v>
      </c>
      <c r="F162" s="182" t="s">
        <v>239</v>
      </c>
      <c r="H162" s="183">
        <v>10.2</v>
      </c>
      <c r="I162" s="184"/>
      <c r="L162" s="179"/>
      <c r="M162" s="185"/>
      <c r="N162" s="186"/>
      <c r="O162" s="186"/>
      <c r="P162" s="186"/>
      <c r="Q162" s="186"/>
      <c r="R162" s="186"/>
      <c r="S162" s="186"/>
      <c r="T162" s="187"/>
      <c r="AT162" s="188" t="s">
        <v>154</v>
      </c>
      <c r="AU162" s="188" t="s">
        <v>150</v>
      </c>
      <c r="AV162" s="11" t="s">
        <v>150</v>
      </c>
      <c r="AW162" s="11" t="s">
        <v>35</v>
      </c>
      <c r="AX162" s="11" t="s">
        <v>71</v>
      </c>
      <c r="AY162" s="188" t="s">
        <v>142</v>
      </c>
    </row>
    <row r="163" spans="2:65" s="1" customFormat="1" ht="28.5" customHeight="1">
      <c r="B163" s="164"/>
      <c r="C163" s="165" t="s">
        <v>240</v>
      </c>
      <c r="D163" s="165" t="s">
        <v>144</v>
      </c>
      <c r="E163" s="166" t="s">
        <v>241</v>
      </c>
      <c r="F163" s="167" t="s">
        <v>242</v>
      </c>
      <c r="G163" s="168" t="s">
        <v>147</v>
      </c>
      <c r="H163" s="169">
        <v>108.225</v>
      </c>
      <c r="I163" s="170"/>
      <c r="J163" s="171">
        <f>ROUND(I163*H163,0)</f>
        <v>0</v>
      </c>
      <c r="K163" s="167" t="s">
        <v>148</v>
      </c>
      <c r="L163" s="34"/>
      <c r="M163" s="172" t="s">
        <v>21</v>
      </c>
      <c r="N163" s="173" t="s">
        <v>43</v>
      </c>
      <c r="O163" s="35"/>
      <c r="P163" s="174">
        <f>O163*H163</f>
        <v>0</v>
      </c>
      <c r="Q163" s="174">
        <v>0</v>
      </c>
      <c r="R163" s="174">
        <f>Q163*H163</f>
        <v>0</v>
      </c>
      <c r="S163" s="174">
        <v>0</v>
      </c>
      <c r="T163" s="175">
        <f>S163*H163</f>
        <v>0</v>
      </c>
      <c r="AR163" s="17" t="s">
        <v>149</v>
      </c>
      <c r="AT163" s="17" t="s">
        <v>144</v>
      </c>
      <c r="AU163" s="17" t="s">
        <v>150</v>
      </c>
      <c r="AY163" s="17" t="s">
        <v>142</v>
      </c>
      <c r="BE163" s="176">
        <f>IF(N163="základní",J163,0)</f>
        <v>0</v>
      </c>
      <c r="BF163" s="176">
        <f>IF(N163="snížená",J163,0)</f>
        <v>0</v>
      </c>
      <c r="BG163" s="176">
        <f>IF(N163="zákl. přenesená",J163,0)</f>
        <v>0</v>
      </c>
      <c r="BH163" s="176">
        <f>IF(N163="sníž. přenesená",J163,0)</f>
        <v>0</v>
      </c>
      <c r="BI163" s="176">
        <f>IF(N163="nulová",J163,0)</f>
        <v>0</v>
      </c>
      <c r="BJ163" s="17" t="s">
        <v>150</v>
      </c>
      <c r="BK163" s="176">
        <f>ROUND(I163*H163,0)</f>
        <v>0</v>
      </c>
      <c r="BL163" s="17" t="s">
        <v>149</v>
      </c>
      <c r="BM163" s="17" t="s">
        <v>243</v>
      </c>
    </row>
    <row r="164" spans="2:47" s="1" customFormat="1" ht="39.75" customHeight="1">
      <c r="B164" s="34"/>
      <c r="D164" s="177" t="s">
        <v>152</v>
      </c>
      <c r="F164" s="178" t="s">
        <v>244</v>
      </c>
      <c r="I164" s="138"/>
      <c r="L164" s="34"/>
      <c r="M164" s="63"/>
      <c r="N164" s="35"/>
      <c r="O164" s="35"/>
      <c r="P164" s="35"/>
      <c r="Q164" s="35"/>
      <c r="R164" s="35"/>
      <c r="S164" s="35"/>
      <c r="T164" s="64"/>
      <c r="AT164" s="17" t="s">
        <v>152</v>
      </c>
      <c r="AU164" s="17" t="s">
        <v>150</v>
      </c>
    </row>
    <row r="165" spans="2:51" s="11" customFormat="1" ht="20.25" customHeight="1">
      <c r="B165" s="179"/>
      <c r="D165" s="180" t="s">
        <v>154</v>
      </c>
      <c r="E165" s="181" t="s">
        <v>21</v>
      </c>
      <c r="F165" s="182" t="s">
        <v>245</v>
      </c>
      <c r="H165" s="183">
        <v>108.225</v>
      </c>
      <c r="I165" s="184"/>
      <c r="L165" s="179"/>
      <c r="M165" s="185"/>
      <c r="N165" s="186"/>
      <c r="O165" s="186"/>
      <c r="P165" s="186"/>
      <c r="Q165" s="186"/>
      <c r="R165" s="186"/>
      <c r="S165" s="186"/>
      <c r="T165" s="187"/>
      <c r="AT165" s="188" t="s">
        <v>154</v>
      </c>
      <c r="AU165" s="188" t="s">
        <v>150</v>
      </c>
      <c r="AV165" s="11" t="s">
        <v>150</v>
      </c>
      <c r="AW165" s="11" t="s">
        <v>35</v>
      </c>
      <c r="AX165" s="11" t="s">
        <v>71</v>
      </c>
      <c r="AY165" s="188" t="s">
        <v>142</v>
      </c>
    </row>
    <row r="166" spans="2:65" s="1" customFormat="1" ht="20.25" customHeight="1">
      <c r="B166" s="164"/>
      <c r="C166" s="198" t="s">
        <v>246</v>
      </c>
      <c r="D166" s="198" t="s">
        <v>247</v>
      </c>
      <c r="E166" s="199" t="s">
        <v>248</v>
      </c>
      <c r="F166" s="200" t="s">
        <v>249</v>
      </c>
      <c r="G166" s="201" t="s">
        <v>226</v>
      </c>
      <c r="H166" s="202">
        <v>432.9</v>
      </c>
      <c r="I166" s="203"/>
      <c r="J166" s="204">
        <f>ROUND(I166*H166,0)</f>
        <v>0</v>
      </c>
      <c r="K166" s="200" t="s">
        <v>148</v>
      </c>
      <c r="L166" s="205"/>
      <c r="M166" s="206" t="s">
        <v>21</v>
      </c>
      <c r="N166" s="207" t="s">
        <v>43</v>
      </c>
      <c r="O166" s="35"/>
      <c r="P166" s="174">
        <f>O166*H166</f>
        <v>0</v>
      </c>
      <c r="Q166" s="174">
        <v>1</v>
      </c>
      <c r="R166" s="174">
        <f>Q166*H166</f>
        <v>432.9</v>
      </c>
      <c r="S166" s="174">
        <v>0</v>
      </c>
      <c r="T166" s="175">
        <f>S166*H166</f>
        <v>0</v>
      </c>
      <c r="AR166" s="17" t="s">
        <v>186</v>
      </c>
      <c r="AT166" s="17" t="s">
        <v>247</v>
      </c>
      <c r="AU166" s="17" t="s">
        <v>150</v>
      </c>
      <c r="AY166" s="17" t="s">
        <v>142</v>
      </c>
      <c r="BE166" s="176">
        <f>IF(N166="základní",J166,0)</f>
        <v>0</v>
      </c>
      <c r="BF166" s="176">
        <f>IF(N166="snížená",J166,0)</f>
        <v>0</v>
      </c>
      <c r="BG166" s="176">
        <f>IF(N166="zákl. přenesená",J166,0)</f>
        <v>0</v>
      </c>
      <c r="BH166" s="176">
        <f>IF(N166="sníž. přenesená",J166,0)</f>
        <v>0</v>
      </c>
      <c r="BI166" s="176">
        <f>IF(N166="nulová",J166,0)</f>
        <v>0</v>
      </c>
      <c r="BJ166" s="17" t="s">
        <v>150</v>
      </c>
      <c r="BK166" s="176">
        <f>ROUND(I166*H166,0)</f>
        <v>0</v>
      </c>
      <c r="BL166" s="17" t="s">
        <v>149</v>
      </c>
      <c r="BM166" s="17" t="s">
        <v>250</v>
      </c>
    </row>
    <row r="167" spans="2:47" s="1" customFormat="1" ht="28.5" customHeight="1">
      <c r="B167" s="34"/>
      <c r="D167" s="177" t="s">
        <v>152</v>
      </c>
      <c r="F167" s="178" t="s">
        <v>251</v>
      </c>
      <c r="I167" s="138"/>
      <c r="L167" s="34"/>
      <c r="M167" s="63"/>
      <c r="N167" s="35"/>
      <c r="O167" s="35"/>
      <c r="P167" s="35"/>
      <c r="Q167" s="35"/>
      <c r="R167" s="35"/>
      <c r="S167" s="35"/>
      <c r="T167" s="64"/>
      <c r="AT167" s="17" t="s">
        <v>152</v>
      </c>
      <c r="AU167" s="17" t="s">
        <v>150</v>
      </c>
    </row>
    <row r="168" spans="2:51" s="11" customFormat="1" ht="20.25" customHeight="1">
      <c r="B168" s="179"/>
      <c r="D168" s="177" t="s">
        <v>154</v>
      </c>
      <c r="E168" s="188" t="s">
        <v>21</v>
      </c>
      <c r="F168" s="208" t="s">
        <v>252</v>
      </c>
      <c r="H168" s="209">
        <v>216.45</v>
      </c>
      <c r="I168" s="184"/>
      <c r="L168" s="179"/>
      <c r="M168" s="185"/>
      <c r="N168" s="186"/>
      <c r="O168" s="186"/>
      <c r="P168" s="186"/>
      <c r="Q168" s="186"/>
      <c r="R168" s="186"/>
      <c r="S168" s="186"/>
      <c r="T168" s="187"/>
      <c r="AT168" s="188" t="s">
        <v>154</v>
      </c>
      <c r="AU168" s="188" t="s">
        <v>150</v>
      </c>
      <c r="AV168" s="11" t="s">
        <v>150</v>
      </c>
      <c r="AW168" s="11" t="s">
        <v>35</v>
      </c>
      <c r="AX168" s="11" t="s">
        <v>8</v>
      </c>
      <c r="AY168" s="188" t="s">
        <v>142</v>
      </c>
    </row>
    <row r="169" spans="2:51" s="11" customFormat="1" ht="20.25" customHeight="1">
      <c r="B169" s="179"/>
      <c r="D169" s="180" t="s">
        <v>154</v>
      </c>
      <c r="F169" s="182" t="s">
        <v>253</v>
      </c>
      <c r="H169" s="183">
        <v>432.9</v>
      </c>
      <c r="I169" s="184"/>
      <c r="L169" s="179"/>
      <c r="M169" s="185"/>
      <c r="N169" s="186"/>
      <c r="O169" s="186"/>
      <c r="P169" s="186"/>
      <c r="Q169" s="186"/>
      <c r="R169" s="186"/>
      <c r="S169" s="186"/>
      <c r="T169" s="187"/>
      <c r="AT169" s="188" t="s">
        <v>154</v>
      </c>
      <c r="AU169" s="188" t="s">
        <v>150</v>
      </c>
      <c r="AV169" s="11" t="s">
        <v>150</v>
      </c>
      <c r="AW169" s="11" t="s">
        <v>4</v>
      </c>
      <c r="AX169" s="11" t="s">
        <v>8</v>
      </c>
      <c r="AY169" s="188" t="s">
        <v>142</v>
      </c>
    </row>
    <row r="170" spans="2:65" s="1" customFormat="1" ht="28.5" customHeight="1">
      <c r="B170" s="164"/>
      <c r="C170" s="165" t="s">
        <v>7</v>
      </c>
      <c r="D170" s="165" t="s">
        <v>144</v>
      </c>
      <c r="E170" s="166" t="s">
        <v>254</v>
      </c>
      <c r="F170" s="167" t="s">
        <v>255</v>
      </c>
      <c r="G170" s="168" t="s">
        <v>147</v>
      </c>
      <c r="H170" s="169">
        <v>4.2</v>
      </c>
      <c r="I170" s="170"/>
      <c r="J170" s="171">
        <f>ROUND(I170*H170,0)</f>
        <v>0</v>
      </c>
      <c r="K170" s="167" t="s">
        <v>148</v>
      </c>
      <c r="L170" s="34"/>
      <c r="M170" s="172" t="s">
        <v>21</v>
      </c>
      <c r="N170" s="173" t="s">
        <v>43</v>
      </c>
      <c r="O170" s="35"/>
      <c r="P170" s="174">
        <f>O170*H170</f>
        <v>0</v>
      </c>
      <c r="Q170" s="174">
        <v>0</v>
      </c>
      <c r="R170" s="174">
        <f>Q170*H170</f>
        <v>0</v>
      </c>
      <c r="S170" s="174">
        <v>0</v>
      </c>
      <c r="T170" s="175">
        <f>S170*H170</f>
        <v>0</v>
      </c>
      <c r="AR170" s="17" t="s">
        <v>149</v>
      </c>
      <c r="AT170" s="17" t="s">
        <v>144</v>
      </c>
      <c r="AU170" s="17" t="s">
        <v>150</v>
      </c>
      <c r="AY170" s="17" t="s">
        <v>142</v>
      </c>
      <c r="BE170" s="176">
        <f>IF(N170="základní",J170,0)</f>
        <v>0</v>
      </c>
      <c r="BF170" s="176">
        <f>IF(N170="snížená",J170,0)</f>
        <v>0</v>
      </c>
      <c r="BG170" s="176">
        <f>IF(N170="zákl. přenesená",J170,0)</f>
        <v>0</v>
      </c>
      <c r="BH170" s="176">
        <f>IF(N170="sníž. přenesená",J170,0)</f>
        <v>0</v>
      </c>
      <c r="BI170" s="176">
        <f>IF(N170="nulová",J170,0)</f>
        <v>0</v>
      </c>
      <c r="BJ170" s="17" t="s">
        <v>150</v>
      </c>
      <c r="BK170" s="176">
        <f>ROUND(I170*H170,0)</f>
        <v>0</v>
      </c>
      <c r="BL170" s="17" t="s">
        <v>149</v>
      </c>
      <c r="BM170" s="17" t="s">
        <v>256</v>
      </c>
    </row>
    <row r="171" spans="2:47" s="1" customFormat="1" ht="51" customHeight="1">
      <c r="B171" s="34"/>
      <c r="D171" s="177" t="s">
        <v>152</v>
      </c>
      <c r="F171" s="178" t="s">
        <v>257</v>
      </c>
      <c r="I171" s="138"/>
      <c r="L171" s="34"/>
      <c r="M171" s="63"/>
      <c r="N171" s="35"/>
      <c r="O171" s="35"/>
      <c r="P171" s="35"/>
      <c r="Q171" s="35"/>
      <c r="R171" s="35"/>
      <c r="S171" s="35"/>
      <c r="T171" s="64"/>
      <c r="AT171" s="17" t="s">
        <v>152</v>
      </c>
      <c r="AU171" s="17" t="s">
        <v>150</v>
      </c>
    </row>
    <row r="172" spans="2:51" s="11" customFormat="1" ht="20.25" customHeight="1">
      <c r="B172" s="179"/>
      <c r="D172" s="180" t="s">
        <v>154</v>
      </c>
      <c r="E172" s="181" t="s">
        <v>21</v>
      </c>
      <c r="F172" s="182" t="s">
        <v>222</v>
      </c>
      <c r="H172" s="183">
        <v>4.2</v>
      </c>
      <c r="I172" s="184"/>
      <c r="L172" s="179"/>
      <c r="M172" s="185"/>
      <c r="N172" s="186"/>
      <c r="O172" s="186"/>
      <c r="P172" s="186"/>
      <c r="Q172" s="186"/>
      <c r="R172" s="186"/>
      <c r="S172" s="186"/>
      <c r="T172" s="187"/>
      <c r="AT172" s="188" t="s">
        <v>154</v>
      </c>
      <c r="AU172" s="188" t="s">
        <v>150</v>
      </c>
      <c r="AV172" s="11" t="s">
        <v>150</v>
      </c>
      <c r="AW172" s="11" t="s">
        <v>35</v>
      </c>
      <c r="AX172" s="11" t="s">
        <v>71</v>
      </c>
      <c r="AY172" s="188" t="s">
        <v>142</v>
      </c>
    </row>
    <row r="173" spans="2:65" s="1" customFormat="1" ht="20.25" customHeight="1">
      <c r="B173" s="164"/>
      <c r="C173" s="198" t="s">
        <v>258</v>
      </c>
      <c r="D173" s="198" t="s">
        <v>247</v>
      </c>
      <c r="E173" s="199" t="s">
        <v>259</v>
      </c>
      <c r="F173" s="200" t="s">
        <v>260</v>
      </c>
      <c r="G173" s="201" t="s">
        <v>226</v>
      </c>
      <c r="H173" s="202">
        <v>8.4</v>
      </c>
      <c r="I173" s="203"/>
      <c r="J173" s="204">
        <f>ROUND(I173*H173,0)</f>
        <v>0</v>
      </c>
      <c r="K173" s="200" t="s">
        <v>148</v>
      </c>
      <c r="L173" s="205"/>
      <c r="M173" s="206" t="s">
        <v>21</v>
      </c>
      <c r="N173" s="207" t="s">
        <v>43</v>
      </c>
      <c r="O173" s="35"/>
      <c r="P173" s="174">
        <f>O173*H173</f>
        <v>0</v>
      </c>
      <c r="Q173" s="174">
        <v>1</v>
      </c>
      <c r="R173" s="174">
        <f>Q173*H173</f>
        <v>8.4</v>
      </c>
      <c r="S173" s="174">
        <v>0</v>
      </c>
      <c r="T173" s="175">
        <f>S173*H173</f>
        <v>0</v>
      </c>
      <c r="AR173" s="17" t="s">
        <v>186</v>
      </c>
      <c r="AT173" s="17" t="s">
        <v>247</v>
      </c>
      <c r="AU173" s="17" t="s">
        <v>150</v>
      </c>
      <c r="AY173" s="17" t="s">
        <v>142</v>
      </c>
      <c r="BE173" s="176">
        <f>IF(N173="základní",J173,0)</f>
        <v>0</v>
      </c>
      <c r="BF173" s="176">
        <f>IF(N173="snížená",J173,0)</f>
        <v>0</v>
      </c>
      <c r="BG173" s="176">
        <f>IF(N173="zákl. přenesená",J173,0)</f>
        <v>0</v>
      </c>
      <c r="BH173" s="176">
        <f>IF(N173="sníž. přenesená",J173,0)</f>
        <v>0</v>
      </c>
      <c r="BI173" s="176">
        <f>IF(N173="nulová",J173,0)</f>
        <v>0</v>
      </c>
      <c r="BJ173" s="17" t="s">
        <v>150</v>
      </c>
      <c r="BK173" s="176">
        <f>ROUND(I173*H173,0)</f>
        <v>0</v>
      </c>
      <c r="BL173" s="17" t="s">
        <v>149</v>
      </c>
      <c r="BM173" s="17" t="s">
        <v>261</v>
      </c>
    </row>
    <row r="174" spans="2:47" s="1" customFormat="1" ht="28.5" customHeight="1">
      <c r="B174" s="34"/>
      <c r="D174" s="177" t="s">
        <v>152</v>
      </c>
      <c r="F174" s="178" t="s">
        <v>262</v>
      </c>
      <c r="I174" s="138"/>
      <c r="L174" s="34"/>
      <c r="M174" s="63"/>
      <c r="N174" s="35"/>
      <c r="O174" s="35"/>
      <c r="P174" s="35"/>
      <c r="Q174" s="35"/>
      <c r="R174" s="35"/>
      <c r="S174" s="35"/>
      <c r="T174" s="64"/>
      <c r="AT174" s="17" t="s">
        <v>152</v>
      </c>
      <c r="AU174" s="17" t="s">
        <v>150</v>
      </c>
    </row>
    <row r="175" spans="2:51" s="11" customFormat="1" ht="20.25" customHeight="1">
      <c r="B175" s="179"/>
      <c r="D175" s="180" t="s">
        <v>154</v>
      </c>
      <c r="E175" s="181" t="s">
        <v>21</v>
      </c>
      <c r="F175" s="182" t="s">
        <v>263</v>
      </c>
      <c r="H175" s="183">
        <v>8.4</v>
      </c>
      <c r="I175" s="184"/>
      <c r="L175" s="179"/>
      <c r="M175" s="185"/>
      <c r="N175" s="186"/>
      <c r="O175" s="186"/>
      <c r="P175" s="186"/>
      <c r="Q175" s="186"/>
      <c r="R175" s="186"/>
      <c r="S175" s="186"/>
      <c r="T175" s="187"/>
      <c r="AT175" s="188" t="s">
        <v>154</v>
      </c>
      <c r="AU175" s="188" t="s">
        <v>150</v>
      </c>
      <c r="AV175" s="11" t="s">
        <v>150</v>
      </c>
      <c r="AW175" s="11" t="s">
        <v>35</v>
      </c>
      <c r="AX175" s="11" t="s">
        <v>8</v>
      </c>
      <c r="AY175" s="188" t="s">
        <v>142</v>
      </c>
    </row>
    <row r="176" spans="2:65" s="1" customFormat="1" ht="20.25" customHeight="1">
      <c r="B176" s="164"/>
      <c r="C176" s="165" t="s">
        <v>264</v>
      </c>
      <c r="D176" s="165" t="s">
        <v>144</v>
      </c>
      <c r="E176" s="166" t="s">
        <v>265</v>
      </c>
      <c r="F176" s="167" t="s">
        <v>266</v>
      </c>
      <c r="G176" s="168" t="s">
        <v>189</v>
      </c>
      <c r="H176" s="169">
        <v>178.25</v>
      </c>
      <c r="I176" s="170"/>
      <c r="J176" s="171">
        <f>ROUND(I176*H176,0)</f>
        <v>0</v>
      </c>
      <c r="K176" s="167" t="s">
        <v>148</v>
      </c>
      <c r="L176" s="34"/>
      <c r="M176" s="172" t="s">
        <v>21</v>
      </c>
      <c r="N176" s="173" t="s">
        <v>43</v>
      </c>
      <c r="O176" s="35"/>
      <c r="P176" s="174">
        <f>O176*H176</f>
        <v>0</v>
      </c>
      <c r="Q176" s="174">
        <v>0</v>
      </c>
      <c r="R176" s="174">
        <f>Q176*H176</f>
        <v>0</v>
      </c>
      <c r="S176" s="174">
        <v>0</v>
      </c>
      <c r="T176" s="175">
        <f>S176*H176</f>
        <v>0</v>
      </c>
      <c r="AR176" s="17" t="s">
        <v>149</v>
      </c>
      <c r="AT176" s="17" t="s">
        <v>144</v>
      </c>
      <c r="AU176" s="17" t="s">
        <v>150</v>
      </c>
      <c r="AY176" s="17" t="s">
        <v>142</v>
      </c>
      <c r="BE176" s="176">
        <f>IF(N176="základní",J176,0)</f>
        <v>0</v>
      </c>
      <c r="BF176" s="176">
        <f>IF(N176="snížená",J176,0)</f>
        <v>0</v>
      </c>
      <c r="BG176" s="176">
        <f>IF(N176="zákl. přenesená",J176,0)</f>
        <v>0</v>
      </c>
      <c r="BH176" s="176">
        <f>IF(N176="sníž. přenesená",J176,0)</f>
        <v>0</v>
      </c>
      <c r="BI176" s="176">
        <f>IF(N176="nulová",J176,0)</f>
        <v>0</v>
      </c>
      <c r="BJ176" s="17" t="s">
        <v>150</v>
      </c>
      <c r="BK176" s="176">
        <f>ROUND(I176*H176,0)</f>
        <v>0</v>
      </c>
      <c r="BL176" s="17" t="s">
        <v>149</v>
      </c>
      <c r="BM176" s="17" t="s">
        <v>267</v>
      </c>
    </row>
    <row r="177" spans="2:47" s="1" customFormat="1" ht="20.25" customHeight="1">
      <c r="B177" s="34"/>
      <c r="D177" s="177" t="s">
        <v>152</v>
      </c>
      <c r="F177" s="178" t="s">
        <v>268</v>
      </c>
      <c r="I177" s="138"/>
      <c r="L177" s="34"/>
      <c r="M177" s="63"/>
      <c r="N177" s="35"/>
      <c r="O177" s="35"/>
      <c r="P177" s="35"/>
      <c r="Q177" s="35"/>
      <c r="R177" s="35"/>
      <c r="S177" s="35"/>
      <c r="T177" s="64"/>
      <c r="AT177" s="17" t="s">
        <v>152</v>
      </c>
      <c r="AU177" s="17" t="s">
        <v>150</v>
      </c>
    </row>
    <row r="178" spans="2:51" s="11" customFormat="1" ht="20.25" customHeight="1">
      <c r="B178" s="179"/>
      <c r="D178" s="177" t="s">
        <v>154</v>
      </c>
      <c r="E178" s="188" t="s">
        <v>21</v>
      </c>
      <c r="F178" s="208" t="s">
        <v>269</v>
      </c>
      <c r="H178" s="209">
        <v>53</v>
      </c>
      <c r="I178" s="184"/>
      <c r="L178" s="179"/>
      <c r="M178" s="185"/>
      <c r="N178" s="186"/>
      <c r="O178" s="186"/>
      <c r="P178" s="186"/>
      <c r="Q178" s="186"/>
      <c r="R178" s="186"/>
      <c r="S178" s="186"/>
      <c r="T178" s="187"/>
      <c r="AT178" s="188" t="s">
        <v>154</v>
      </c>
      <c r="AU178" s="188" t="s">
        <v>150</v>
      </c>
      <c r="AV178" s="11" t="s">
        <v>150</v>
      </c>
      <c r="AW178" s="11" t="s">
        <v>35</v>
      </c>
      <c r="AX178" s="11" t="s">
        <v>71</v>
      </c>
      <c r="AY178" s="188" t="s">
        <v>142</v>
      </c>
    </row>
    <row r="179" spans="2:51" s="11" customFormat="1" ht="20.25" customHeight="1">
      <c r="B179" s="179"/>
      <c r="D179" s="177" t="s">
        <v>154</v>
      </c>
      <c r="E179" s="188" t="s">
        <v>21</v>
      </c>
      <c r="F179" s="208" t="s">
        <v>270</v>
      </c>
      <c r="H179" s="209">
        <v>125.25</v>
      </c>
      <c r="I179" s="184"/>
      <c r="L179" s="179"/>
      <c r="M179" s="185"/>
      <c r="N179" s="186"/>
      <c r="O179" s="186"/>
      <c r="P179" s="186"/>
      <c r="Q179" s="186"/>
      <c r="R179" s="186"/>
      <c r="S179" s="186"/>
      <c r="T179" s="187"/>
      <c r="AT179" s="188" t="s">
        <v>154</v>
      </c>
      <c r="AU179" s="188" t="s">
        <v>150</v>
      </c>
      <c r="AV179" s="11" t="s">
        <v>150</v>
      </c>
      <c r="AW179" s="11" t="s">
        <v>35</v>
      </c>
      <c r="AX179" s="11" t="s">
        <v>71</v>
      </c>
      <c r="AY179" s="188" t="s">
        <v>142</v>
      </c>
    </row>
    <row r="180" spans="2:63" s="10" customFormat="1" ht="29.25" customHeight="1">
      <c r="B180" s="150"/>
      <c r="D180" s="161" t="s">
        <v>70</v>
      </c>
      <c r="E180" s="162" t="s">
        <v>150</v>
      </c>
      <c r="F180" s="162" t="s">
        <v>271</v>
      </c>
      <c r="I180" s="153"/>
      <c r="J180" s="163">
        <f>BK180</f>
        <v>0</v>
      </c>
      <c r="L180" s="150"/>
      <c r="M180" s="155"/>
      <c r="N180" s="156"/>
      <c r="O180" s="156"/>
      <c r="P180" s="157">
        <f>SUM(P181:P207)</f>
        <v>0</v>
      </c>
      <c r="Q180" s="156"/>
      <c r="R180" s="157">
        <f>SUM(R181:R207)</f>
        <v>116.40113533</v>
      </c>
      <c r="S180" s="156"/>
      <c r="T180" s="158">
        <f>SUM(T181:T207)</f>
        <v>0</v>
      </c>
      <c r="AR180" s="151" t="s">
        <v>8</v>
      </c>
      <c r="AT180" s="159" t="s">
        <v>70</v>
      </c>
      <c r="AU180" s="159" t="s">
        <v>8</v>
      </c>
      <c r="AY180" s="151" t="s">
        <v>142</v>
      </c>
      <c r="BK180" s="160">
        <f>SUM(BK181:BK207)</f>
        <v>0</v>
      </c>
    </row>
    <row r="181" spans="2:65" s="1" customFormat="1" ht="20.25" customHeight="1">
      <c r="B181" s="164"/>
      <c r="C181" s="165" t="s">
        <v>272</v>
      </c>
      <c r="D181" s="165" t="s">
        <v>144</v>
      </c>
      <c r="E181" s="166" t="s">
        <v>273</v>
      </c>
      <c r="F181" s="167" t="s">
        <v>274</v>
      </c>
      <c r="G181" s="168" t="s">
        <v>147</v>
      </c>
      <c r="H181" s="169">
        <v>8.774</v>
      </c>
      <c r="I181" s="170"/>
      <c r="J181" s="171">
        <f>ROUND(I181*H181,0)</f>
        <v>0</v>
      </c>
      <c r="K181" s="167" t="s">
        <v>148</v>
      </c>
      <c r="L181" s="34"/>
      <c r="M181" s="172" t="s">
        <v>21</v>
      </c>
      <c r="N181" s="173" t="s">
        <v>43</v>
      </c>
      <c r="O181" s="35"/>
      <c r="P181" s="174">
        <f>O181*H181</f>
        <v>0</v>
      </c>
      <c r="Q181" s="174">
        <v>1.9205</v>
      </c>
      <c r="R181" s="174">
        <f>Q181*H181</f>
        <v>16.850467</v>
      </c>
      <c r="S181" s="174">
        <v>0</v>
      </c>
      <c r="T181" s="175">
        <f>S181*H181</f>
        <v>0</v>
      </c>
      <c r="AR181" s="17" t="s">
        <v>149</v>
      </c>
      <c r="AT181" s="17" t="s">
        <v>144</v>
      </c>
      <c r="AU181" s="17" t="s">
        <v>150</v>
      </c>
      <c r="AY181" s="17" t="s">
        <v>142</v>
      </c>
      <c r="BE181" s="176">
        <f>IF(N181="základní",J181,0)</f>
        <v>0</v>
      </c>
      <c r="BF181" s="176">
        <f>IF(N181="snížená",J181,0)</f>
        <v>0</v>
      </c>
      <c r="BG181" s="176">
        <f>IF(N181="zákl. přenesená",J181,0)</f>
        <v>0</v>
      </c>
      <c r="BH181" s="176">
        <f>IF(N181="sníž. přenesená",J181,0)</f>
        <v>0</v>
      </c>
      <c r="BI181" s="176">
        <f>IF(N181="nulová",J181,0)</f>
        <v>0</v>
      </c>
      <c r="BJ181" s="17" t="s">
        <v>150</v>
      </c>
      <c r="BK181" s="176">
        <f>ROUND(I181*H181,0)</f>
        <v>0</v>
      </c>
      <c r="BL181" s="17" t="s">
        <v>149</v>
      </c>
      <c r="BM181" s="17" t="s">
        <v>275</v>
      </c>
    </row>
    <row r="182" spans="2:47" s="1" customFormat="1" ht="28.5" customHeight="1">
      <c r="B182" s="34"/>
      <c r="D182" s="177" t="s">
        <v>152</v>
      </c>
      <c r="F182" s="178" t="s">
        <v>276</v>
      </c>
      <c r="I182" s="138"/>
      <c r="L182" s="34"/>
      <c r="M182" s="63"/>
      <c r="N182" s="35"/>
      <c r="O182" s="35"/>
      <c r="P182" s="35"/>
      <c r="Q182" s="35"/>
      <c r="R182" s="35"/>
      <c r="S182" s="35"/>
      <c r="T182" s="64"/>
      <c r="AT182" s="17" t="s">
        <v>152</v>
      </c>
      <c r="AU182" s="17" t="s">
        <v>150</v>
      </c>
    </row>
    <row r="183" spans="2:51" s="11" customFormat="1" ht="20.25" customHeight="1">
      <c r="B183" s="179"/>
      <c r="D183" s="180" t="s">
        <v>154</v>
      </c>
      <c r="E183" s="181" t="s">
        <v>21</v>
      </c>
      <c r="F183" s="182" t="s">
        <v>277</v>
      </c>
      <c r="H183" s="183">
        <v>8.774</v>
      </c>
      <c r="I183" s="184"/>
      <c r="L183" s="179"/>
      <c r="M183" s="185"/>
      <c r="N183" s="186"/>
      <c r="O183" s="186"/>
      <c r="P183" s="186"/>
      <c r="Q183" s="186"/>
      <c r="R183" s="186"/>
      <c r="S183" s="186"/>
      <c r="T183" s="187"/>
      <c r="AT183" s="188" t="s">
        <v>154</v>
      </c>
      <c r="AU183" s="188" t="s">
        <v>150</v>
      </c>
      <c r="AV183" s="11" t="s">
        <v>150</v>
      </c>
      <c r="AW183" s="11" t="s">
        <v>35</v>
      </c>
      <c r="AX183" s="11" t="s">
        <v>71</v>
      </c>
      <c r="AY183" s="188" t="s">
        <v>142</v>
      </c>
    </row>
    <row r="184" spans="2:65" s="1" customFormat="1" ht="20.25" customHeight="1">
      <c r="B184" s="164"/>
      <c r="C184" s="165" t="s">
        <v>278</v>
      </c>
      <c r="D184" s="165" t="s">
        <v>144</v>
      </c>
      <c r="E184" s="166" t="s">
        <v>279</v>
      </c>
      <c r="F184" s="167" t="s">
        <v>280</v>
      </c>
      <c r="G184" s="168" t="s">
        <v>147</v>
      </c>
      <c r="H184" s="169">
        <v>16.289</v>
      </c>
      <c r="I184" s="170"/>
      <c r="J184" s="171">
        <f>ROUND(I184*H184,0)</f>
        <v>0</v>
      </c>
      <c r="K184" s="167" t="s">
        <v>148</v>
      </c>
      <c r="L184" s="34"/>
      <c r="M184" s="172" t="s">
        <v>21</v>
      </c>
      <c r="N184" s="173" t="s">
        <v>43</v>
      </c>
      <c r="O184" s="35"/>
      <c r="P184" s="174">
        <f>O184*H184</f>
        <v>0</v>
      </c>
      <c r="Q184" s="174">
        <v>2.45329</v>
      </c>
      <c r="R184" s="174">
        <f>Q184*H184</f>
        <v>39.961640810000006</v>
      </c>
      <c r="S184" s="174">
        <v>0</v>
      </c>
      <c r="T184" s="175">
        <f>S184*H184</f>
        <v>0</v>
      </c>
      <c r="AR184" s="17" t="s">
        <v>149</v>
      </c>
      <c r="AT184" s="17" t="s">
        <v>144</v>
      </c>
      <c r="AU184" s="17" t="s">
        <v>150</v>
      </c>
      <c r="AY184" s="17" t="s">
        <v>142</v>
      </c>
      <c r="BE184" s="176">
        <f>IF(N184="základní",J184,0)</f>
        <v>0</v>
      </c>
      <c r="BF184" s="176">
        <f>IF(N184="snížená",J184,0)</f>
        <v>0</v>
      </c>
      <c r="BG184" s="176">
        <f>IF(N184="zákl. přenesená",J184,0)</f>
        <v>0</v>
      </c>
      <c r="BH184" s="176">
        <f>IF(N184="sníž. přenesená",J184,0)</f>
        <v>0</v>
      </c>
      <c r="BI184" s="176">
        <f>IF(N184="nulová",J184,0)</f>
        <v>0</v>
      </c>
      <c r="BJ184" s="17" t="s">
        <v>150</v>
      </c>
      <c r="BK184" s="176">
        <f>ROUND(I184*H184,0)</f>
        <v>0</v>
      </c>
      <c r="BL184" s="17" t="s">
        <v>149</v>
      </c>
      <c r="BM184" s="17" t="s">
        <v>281</v>
      </c>
    </row>
    <row r="185" spans="2:47" s="1" customFormat="1" ht="28.5" customHeight="1">
      <c r="B185" s="34"/>
      <c r="D185" s="177" t="s">
        <v>152</v>
      </c>
      <c r="F185" s="178" t="s">
        <v>282</v>
      </c>
      <c r="I185" s="138"/>
      <c r="L185" s="34"/>
      <c r="M185" s="63"/>
      <c r="N185" s="35"/>
      <c r="O185" s="35"/>
      <c r="P185" s="35"/>
      <c r="Q185" s="35"/>
      <c r="R185" s="35"/>
      <c r="S185" s="35"/>
      <c r="T185" s="64"/>
      <c r="AT185" s="17" t="s">
        <v>152</v>
      </c>
      <c r="AU185" s="17" t="s">
        <v>150</v>
      </c>
    </row>
    <row r="186" spans="2:51" s="11" customFormat="1" ht="20.25" customHeight="1">
      <c r="B186" s="179"/>
      <c r="D186" s="177" t="s">
        <v>154</v>
      </c>
      <c r="E186" s="188" t="s">
        <v>21</v>
      </c>
      <c r="F186" s="208" t="s">
        <v>283</v>
      </c>
      <c r="H186" s="209">
        <v>5.895</v>
      </c>
      <c r="I186" s="184"/>
      <c r="L186" s="179"/>
      <c r="M186" s="185"/>
      <c r="N186" s="186"/>
      <c r="O186" s="186"/>
      <c r="P186" s="186"/>
      <c r="Q186" s="186"/>
      <c r="R186" s="186"/>
      <c r="S186" s="186"/>
      <c r="T186" s="187"/>
      <c r="AT186" s="188" t="s">
        <v>154</v>
      </c>
      <c r="AU186" s="188" t="s">
        <v>150</v>
      </c>
      <c r="AV186" s="11" t="s">
        <v>150</v>
      </c>
      <c r="AW186" s="11" t="s">
        <v>35</v>
      </c>
      <c r="AX186" s="11" t="s">
        <v>71</v>
      </c>
      <c r="AY186" s="188" t="s">
        <v>142</v>
      </c>
    </row>
    <row r="187" spans="2:51" s="11" customFormat="1" ht="20.25" customHeight="1">
      <c r="B187" s="179"/>
      <c r="D187" s="180" t="s">
        <v>154</v>
      </c>
      <c r="E187" s="181" t="s">
        <v>21</v>
      </c>
      <c r="F187" s="182" t="s">
        <v>284</v>
      </c>
      <c r="H187" s="183">
        <v>10.394</v>
      </c>
      <c r="I187" s="184"/>
      <c r="L187" s="179"/>
      <c r="M187" s="185"/>
      <c r="N187" s="186"/>
      <c r="O187" s="186"/>
      <c r="P187" s="186"/>
      <c r="Q187" s="186"/>
      <c r="R187" s="186"/>
      <c r="S187" s="186"/>
      <c r="T187" s="187"/>
      <c r="AT187" s="188" t="s">
        <v>154</v>
      </c>
      <c r="AU187" s="188" t="s">
        <v>150</v>
      </c>
      <c r="AV187" s="11" t="s">
        <v>150</v>
      </c>
      <c r="AW187" s="11" t="s">
        <v>35</v>
      </c>
      <c r="AX187" s="11" t="s">
        <v>71</v>
      </c>
      <c r="AY187" s="188" t="s">
        <v>142</v>
      </c>
    </row>
    <row r="188" spans="2:65" s="1" customFormat="1" ht="28.5" customHeight="1">
      <c r="B188" s="164"/>
      <c r="C188" s="165" t="s">
        <v>285</v>
      </c>
      <c r="D188" s="165" t="s">
        <v>144</v>
      </c>
      <c r="E188" s="166" t="s">
        <v>286</v>
      </c>
      <c r="F188" s="167" t="s">
        <v>287</v>
      </c>
      <c r="G188" s="168" t="s">
        <v>189</v>
      </c>
      <c r="H188" s="169">
        <v>9.525</v>
      </c>
      <c r="I188" s="170"/>
      <c r="J188" s="171">
        <f>ROUND(I188*H188,0)</f>
        <v>0</v>
      </c>
      <c r="K188" s="167" t="s">
        <v>148</v>
      </c>
      <c r="L188" s="34"/>
      <c r="M188" s="172" t="s">
        <v>21</v>
      </c>
      <c r="N188" s="173" t="s">
        <v>43</v>
      </c>
      <c r="O188" s="35"/>
      <c r="P188" s="174">
        <f>O188*H188</f>
        <v>0</v>
      </c>
      <c r="Q188" s="174">
        <v>0.67489</v>
      </c>
      <c r="R188" s="174">
        <f>Q188*H188</f>
        <v>6.42832725</v>
      </c>
      <c r="S188" s="174">
        <v>0</v>
      </c>
      <c r="T188" s="175">
        <f>S188*H188</f>
        <v>0</v>
      </c>
      <c r="AR188" s="17" t="s">
        <v>149</v>
      </c>
      <c r="AT188" s="17" t="s">
        <v>144</v>
      </c>
      <c r="AU188" s="17" t="s">
        <v>150</v>
      </c>
      <c r="AY188" s="17" t="s">
        <v>142</v>
      </c>
      <c r="BE188" s="176">
        <f>IF(N188="základní",J188,0)</f>
        <v>0</v>
      </c>
      <c r="BF188" s="176">
        <f>IF(N188="snížená",J188,0)</f>
        <v>0</v>
      </c>
      <c r="BG188" s="176">
        <f>IF(N188="zákl. přenesená",J188,0)</f>
        <v>0</v>
      </c>
      <c r="BH188" s="176">
        <f>IF(N188="sníž. přenesená",J188,0)</f>
        <v>0</v>
      </c>
      <c r="BI188" s="176">
        <f>IF(N188="nulová",J188,0)</f>
        <v>0</v>
      </c>
      <c r="BJ188" s="17" t="s">
        <v>150</v>
      </c>
      <c r="BK188" s="176">
        <f>ROUND(I188*H188,0)</f>
        <v>0</v>
      </c>
      <c r="BL188" s="17" t="s">
        <v>149</v>
      </c>
      <c r="BM188" s="17" t="s">
        <v>288</v>
      </c>
    </row>
    <row r="189" spans="2:47" s="1" customFormat="1" ht="39.75" customHeight="1">
      <c r="B189" s="34"/>
      <c r="D189" s="177" t="s">
        <v>152</v>
      </c>
      <c r="F189" s="178" t="s">
        <v>289</v>
      </c>
      <c r="I189" s="138"/>
      <c r="L189" s="34"/>
      <c r="M189" s="63"/>
      <c r="N189" s="35"/>
      <c r="O189" s="35"/>
      <c r="P189" s="35"/>
      <c r="Q189" s="35"/>
      <c r="R189" s="35"/>
      <c r="S189" s="35"/>
      <c r="T189" s="64"/>
      <c r="AT189" s="17" t="s">
        <v>152</v>
      </c>
      <c r="AU189" s="17" t="s">
        <v>150</v>
      </c>
    </row>
    <row r="190" spans="2:51" s="11" customFormat="1" ht="20.25" customHeight="1">
      <c r="B190" s="179"/>
      <c r="D190" s="180" t="s">
        <v>154</v>
      </c>
      <c r="E190" s="181" t="s">
        <v>21</v>
      </c>
      <c r="F190" s="182" t="s">
        <v>290</v>
      </c>
      <c r="H190" s="183">
        <v>9.525</v>
      </c>
      <c r="I190" s="184"/>
      <c r="L190" s="179"/>
      <c r="M190" s="185"/>
      <c r="N190" s="186"/>
      <c r="O190" s="186"/>
      <c r="P190" s="186"/>
      <c r="Q190" s="186"/>
      <c r="R190" s="186"/>
      <c r="S190" s="186"/>
      <c r="T190" s="187"/>
      <c r="AT190" s="188" t="s">
        <v>154</v>
      </c>
      <c r="AU190" s="188" t="s">
        <v>150</v>
      </c>
      <c r="AV190" s="11" t="s">
        <v>150</v>
      </c>
      <c r="AW190" s="11" t="s">
        <v>35</v>
      </c>
      <c r="AX190" s="11" t="s">
        <v>71</v>
      </c>
      <c r="AY190" s="188" t="s">
        <v>142</v>
      </c>
    </row>
    <row r="191" spans="2:65" s="1" customFormat="1" ht="28.5" customHeight="1">
      <c r="B191" s="164"/>
      <c r="C191" s="165" t="s">
        <v>291</v>
      </c>
      <c r="D191" s="165" t="s">
        <v>144</v>
      </c>
      <c r="E191" s="166" t="s">
        <v>292</v>
      </c>
      <c r="F191" s="167" t="s">
        <v>293</v>
      </c>
      <c r="G191" s="168" t="s">
        <v>189</v>
      </c>
      <c r="H191" s="169">
        <v>55.73</v>
      </c>
      <c r="I191" s="170"/>
      <c r="J191" s="171">
        <f>ROUND(I191*H191,0)</f>
        <v>0</v>
      </c>
      <c r="K191" s="167" t="s">
        <v>148</v>
      </c>
      <c r="L191" s="34"/>
      <c r="M191" s="172" t="s">
        <v>21</v>
      </c>
      <c r="N191" s="173" t="s">
        <v>43</v>
      </c>
      <c r="O191" s="35"/>
      <c r="P191" s="174">
        <f>O191*H191</f>
        <v>0</v>
      </c>
      <c r="Q191" s="174">
        <v>0.90802</v>
      </c>
      <c r="R191" s="174">
        <f>Q191*H191</f>
        <v>50.6039546</v>
      </c>
      <c r="S191" s="174">
        <v>0</v>
      </c>
      <c r="T191" s="175">
        <f>S191*H191</f>
        <v>0</v>
      </c>
      <c r="AR191" s="17" t="s">
        <v>149</v>
      </c>
      <c r="AT191" s="17" t="s">
        <v>144</v>
      </c>
      <c r="AU191" s="17" t="s">
        <v>150</v>
      </c>
      <c r="AY191" s="17" t="s">
        <v>142</v>
      </c>
      <c r="BE191" s="176">
        <f>IF(N191="základní",J191,0)</f>
        <v>0</v>
      </c>
      <c r="BF191" s="176">
        <f>IF(N191="snížená",J191,0)</f>
        <v>0</v>
      </c>
      <c r="BG191" s="176">
        <f>IF(N191="zákl. přenesená",J191,0)</f>
        <v>0</v>
      </c>
      <c r="BH191" s="176">
        <f>IF(N191="sníž. přenesená",J191,0)</f>
        <v>0</v>
      </c>
      <c r="BI191" s="176">
        <f>IF(N191="nulová",J191,0)</f>
        <v>0</v>
      </c>
      <c r="BJ191" s="17" t="s">
        <v>150</v>
      </c>
      <c r="BK191" s="176">
        <f>ROUND(I191*H191,0)</f>
        <v>0</v>
      </c>
      <c r="BL191" s="17" t="s">
        <v>149</v>
      </c>
      <c r="BM191" s="17" t="s">
        <v>294</v>
      </c>
    </row>
    <row r="192" spans="2:47" s="1" customFormat="1" ht="39.75" customHeight="1">
      <c r="B192" s="34"/>
      <c r="D192" s="177" t="s">
        <v>152</v>
      </c>
      <c r="F192" s="178" t="s">
        <v>295</v>
      </c>
      <c r="I192" s="138"/>
      <c r="L192" s="34"/>
      <c r="M192" s="63"/>
      <c r="N192" s="35"/>
      <c r="O192" s="35"/>
      <c r="P192" s="35"/>
      <c r="Q192" s="35"/>
      <c r="R192" s="35"/>
      <c r="S192" s="35"/>
      <c r="T192" s="64"/>
      <c r="AT192" s="17" t="s">
        <v>152</v>
      </c>
      <c r="AU192" s="17" t="s">
        <v>150</v>
      </c>
    </row>
    <row r="193" spans="2:51" s="11" customFormat="1" ht="20.25" customHeight="1">
      <c r="B193" s="179"/>
      <c r="D193" s="177" t="s">
        <v>154</v>
      </c>
      <c r="E193" s="188" t="s">
        <v>21</v>
      </c>
      <c r="F193" s="208" t="s">
        <v>296</v>
      </c>
      <c r="H193" s="209">
        <v>11.862</v>
      </c>
      <c r="I193" s="184"/>
      <c r="L193" s="179"/>
      <c r="M193" s="185"/>
      <c r="N193" s="186"/>
      <c r="O193" s="186"/>
      <c r="P193" s="186"/>
      <c r="Q193" s="186"/>
      <c r="R193" s="186"/>
      <c r="S193" s="186"/>
      <c r="T193" s="187"/>
      <c r="AT193" s="188" t="s">
        <v>154</v>
      </c>
      <c r="AU193" s="188" t="s">
        <v>150</v>
      </c>
      <c r="AV193" s="11" t="s">
        <v>150</v>
      </c>
      <c r="AW193" s="11" t="s">
        <v>35</v>
      </c>
      <c r="AX193" s="11" t="s">
        <v>71</v>
      </c>
      <c r="AY193" s="188" t="s">
        <v>142</v>
      </c>
    </row>
    <row r="194" spans="2:51" s="11" customFormat="1" ht="20.25" customHeight="1">
      <c r="B194" s="179"/>
      <c r="D194" s="180" t="s">
        <v>154</v>
      </c>
      <c r="E194" s="181" t="s">
        <v>21</v>
      </c>
      <c r="F194" s="182" t="s">
        <v>297</v>
      </c>
      <c r="H194" s="183">
        <v>43.868</v>
      </c>
      <c r="I194" s="184"/>
      <c r="L194" s="179"/>
      <c r="M194" s="185"/>
      <c r="N194" s="186"/>
      <c r="O194" s="186"/>
      <c r="P194" s="186"/>
      <c r="Q194" s="186"/>
      <c r="R194" s="186"/>
      <c r="S194" s="186"/>
      <c r="T194" s="187"/>
      <c r="AT194" s="188" t="s">
        <v>154</v>
      </c>
      <c r="AU194" s="188" t="s">
        <v>150</v>
      </c>
      <c r="AV194" s="11" t="s">
        <v>150</v>
      </c>
      <c r="AW194" s="11" t="s">
        <v>35</v>
      </c>
      <c r="AX194" s="11" t="s">
        <v>71</v>
      </c>
      <c r="AY194" s="188" t="s">
        <v>142</v>
      </c>
    </row>
    <row r="195" spans="2:65" s="1" customFormat="1" ht="20.25" customHeight="1">
      <c r="B195" s="164"/>
      <c r="C195" s="165" t="s">
        <v>298</v>
      </c>
      <c r="D195" s="165" t="s">
        <v>144</v>
      </c>
      <c r="E195" s="166" t="s">
        <v>299</v>
      </c>
      <c r="F195" s="167" t="s">
        <v>300</v>
      </c>
      <c r="G195" s="168" t="s">
        <v>147</v>
      </c>
      <c r="H195" s="169">
        <v>0.704</v>
      </c>
      <c r="I195" s="170"/>
      <c r="J195" s="171">
        <f>ROUND(I195*H195,0)</f>
        <v>0</v>
      </c>
      <c r="K195" s="167" t="s">
        <v>148</v>
      </c>
      <c r="L195" s="34"/>
      <c r="M195" s="172" t="s">
        <v>21</v>
      </c>
      <c r="N195" s="173" t="s">
        <v>43</v>
      </c>
      <c r="O195" s="35"/>
      <c r="P195" s="174">
        <f>O195*H195</f>
        <v>0</v>
      </c>
      <c r="Q195" s="174">
        <v>2.45329</v>
      </c>
      <c r="R195" s="174">
        <f>Q195*H195</f>
        <v>1.7271161599999998</v>
      </c>
      <c r="S195" s="174">
        <v>0</v>
      </c>
      <c r="T195" s="175">
        <f>S195*H195</f>
        <v>0</v>
      </c>
      <c r="AR195" s="17" t="s">
        <v>149</v>
      </c>
      <c r="AT195" s="17" t="s">
        <v>144</v>
      </c>
      <c r="AU195" s="17" t="s">
        <v>150</v>
      </c>
      <c r="AY195" s="17" t="s">
        <v>142</v>
      </c>
      <c r="BE195" s="176">
        <f>IF(N195="základní",J195,0)</f>
        <v>0</v>
      </c>
      <c r="BF195" s="176">
        <f>IF(N195="snížená",J195,0)</f>
        <v>0</v>
      </c>
      <c r="BG195" s="176">
        <f>IF(N195="zákl. přenesená",J195,0)</f>
        <v>0</v>
      </c>
      <c r="BH195" s="176">
        <f>IF(N195="sníž. přenesená",J195,0)</f>
        <v>0</v>
      </c>
      <c r="BI195" s="176">
        <f>IF(N195="nulová",J195,0)</f>
        <v>0</v>
      </c>
      <c r="BJ195" s="17" t="s">
        <v>150</v>
      </c>
      <c r="BK195" s="176">
        <f>ROUND(I195*H195,0)</f>
        <v>0</v>
      </c>
      <c r="BL195" s="17" t="s">
        <v>149</v>
      </c>
      <c r="BM195" s="17" t="s">
        <v>301</v>
      </c>
    </row>
    <row r="196" spans="2:47" s="1" customFormat="1" ht="28.5" customHeight="1">
      <c r="B196" s="34"/>
      <c r="D196" s="177" t="s">
        <v>152</v>
      </c>
      <c r="F196" s="178" t="s">
        <v>302</v>
      </c>
      <c r="I196" s="138"/>
      <c r="L196" s="34"/>
      <c r="M196" s="63"/>
      <c r="N196" s="35"/>
      <c r="O196" s="35"/>
      <c r="P196" s="35"/>
      <c r="Q196" s="35"/>
      <c r="R196" s="35"/>
      <c r="S196" s="35"/>
      <c r="T196" s="64"/>
      <c r="AT196" s="17" t="s">
        <v>152</v>
      </c>
      <c r="AU196" s="17" t="s">
        <v>150</v>
      </c>
    </row>
    <row r="197" spans="2:51" s="11" customFormat="1" ht="20.25" customHeight="1">
      <c r="B197" s="179"/>
      <c r="D197" s="180" t="s">
        <v>154</v>
      </c>
      <c r="E197" s="181" t="s">
        <v>21</v>
      </c>
      <c r="F197" s="182" t="s">
        <v>303</v>
      </c>
      <c r="H197" s="183">
        <v>0.704</v>
      </c>
      <c r="I197" s="184"/>
      <c r="L197" s="179"/>
      <c r="M197" s="185"/>
      <c r="N197" s="186"/>
      <c r="O197" s="186"/>
      <c r="P197" s="186"/>
      <c r="Q197" s="186"/>
      <c r="R197" s="186"/>
      <c r="S197" s="186"/>
      <c r="T197" s="187"/>
      <c r="AT197" s="188" t="s">
        <v>154</v>
      </c>
      <c r="AU197" s="188" t="s">
        <v>150</v>
      </c>
      <c r="AV197" s="11" t="s">
        <v>150</v>
      </c>
      <c r="AW197" s="11" t="s">
        <v>35</v>
      </c>
      <c r="AX197" s="11" t="s">
        <v>71</v>
      </c>
      <c r="AY197" s="188" t="s">
        <v>142</v>
      </c>
    </row>
    <row r="198" spans="2:65" s="1" customFormat="1" ht="20.25" customHeight="1">
      <c r="B198" s="164"/>
      <c r="C198" s="165" t="s">
        <v>304</v>
      </c>
      <c r="D198" s="165" t="s">
        <v>144</v>
      </c>
      <c r="E198" s="166" t="s">
        <v>305</v>
      </c>
      <c r="F198" s="167" t="s">
        <v>306</v>
      </c>
      <c r="G198" s="168" t="s">
        <v>189</v>
      </c>
      <c r="H198" s="169">
        <v>3.519</v>
      </c>
      <c r="I198" s="170"/>
      <c r="J198" s="171">
        <f>ROUND(I198*H198,0)</f>
        <v>0</v>
      </c>
      <c r="K198" s="167" t="s">
        <v>148</v>
      </c>
      <c r="L198" s="34"/>
      <c r="M198" s="172" t="s">
        <v>21</v>
      </c>
      <c r="N198" s="173" t="s">
        <v>43</v>
      </c>
      <c r="O198" s="35"/>
      <c r="P198" s="174">
        <f>O198*H198</f>
        <v>0</v>
      </c>
      <c r="Q198" s="174">
        <v>0.00109</v>
      </c>
      <c r="R198" s="174">
        <f>Q198*H198</f>
        <v>0.0038357100000000004</v>
      </c>
      <c r="S198" s="174">
        <v>0</v>
      </c>
      <c r="T198" s="175">
        <f>S198*H198</f>
        <v>0</v>
      </c>
      <c r="AR198" s="17" t="s">
        <v>149</v>
      </c>
      <c r="AT198" s="17" t="s">
        <v>144</v>
      </c>
      <c r="AU198" s="17" t="s">
        <v>150</v>
      </c>
      <c r="AY198" s="17" t="s">
        <v>142</v>
      </c>
      <c r="BE198" s="176">
        <f>IF(N198="základní",J198,0)</f>
        <v>0</v>
      </c>
      <c r="BF198" s="176">
        <f>IF(N198="snížená",J198,0)</f>
        <v>0</v>
      </c>
      <c r="BG198" s="176">
        <f>IF(N198="zákl. přenesená",J198,0)</f>
        <v>0</v>
      </c>
      <c r="BH198" s="176">
        <f>IF(N198="sníž. přenesená",J198,0)</f>
        <v>0</v>
      </c>
      <c r="BI198" s="176">
        <f>IF(N198="nulová",J198,0)</f>
        <v>0</v>
      </c>
      <c r="BJ198" s="17" t="s">
        <v>150</v>
      </c>
      <c r="BK198" s="176">
        <f>ROUND(I198*H198,0)</f>
        <v>0</v>
      </c>
      <c r="BL198" s="17" t="s">
        <v>149</v>
      </c>
      <c r="BM198" s="17" t="s">
        <v>307</v>
      </c>
    </row>
    <row r="199" spans="2:47" s="1" customFormat="1" ht="39.75" customHeight="1">
      <c r="B199" s="34"/>
      <c r="D199" s="177" t="s">
        <v>152</v>
      </c>
      <c r="F199" s="178" t="s">
        <v>308</v>
      </c>
      <c r="I199" s="138"/>
      <c r="L199" s="34"/>
      <c r="M199" s="63"/>
      <c r="N199" s="35"/>
      <c r="O199" s="35"/>
      <c r="P199" s="35"/>
      <c r="Q199" s="35"/>
      <c r="R199" s="35"/>
      <c r="S199" s="35"/>
      <c r="T199" s="64"/>
      <c r="AT199" s="17" t="s">
        <v>152</v>
      </c>
      <c r="AU199" s="17" t="s">
        <v>150</v>
      </c>
    </row>
    <row r="200" spans="2:51" s="11" customFormat="1" ht="20.25" customHeight="1">
      <c r="B200" s="179"/>
      <c r="D200" s="180" t="s">
        <v>154</v>
      </c>
      <c r="E200" s="181" t="s">
        <v>21</v>
      </c>
      <c r="F200" s="182" t="s">
        <v>309</v>
      </c>
      <c r="H200" s="183">
        <v>3.519</v>
      </c>
      <c r="I200" s="184"/>
      <c r="L200" s="179"/>
      <c r="M200" s="185"/>
      <c r="N200" s="186"/>
      <c r="O200" s="186"/>
      <c r="P200" s="186"/>
      <c r="Q200" s="186"/>
      <c r="R200" s="186"/>
      <c r="S200" s="186"/>
      <c r="T200" s="187"/>
      <c r="AT200" s="188" t="s">
        <v>154</v>
      </c>
      <c r="AU200" s="188" t="s">
        <v>150</v>
      </c>
      <c r="AV200" s="11" t="s">
        <v>150</v>
      </c>
      <c r="AW200" s="11" t="s">
        <v>35</v>
      </c>
      <c r="AX200" s="11" t="s">
        <v>71</v>
      </c>
      <c r="AY200" s="188" t="s">
        <v>142</v>
      </c>
    </row>
    <row r="201" spans="2:65" s="1" customFormat="1" ht="20.25" customHeight="1">
      <c r="B201" s="164"/>
      <c r="C201" s="198" t="s">
        <v>310</v>
      </c>
      <c r="D201" s="198" t="s">
        <v>247</v>
      </c>
      <c r="E201" s="199" t="s">
        <v>311</v>
      </c>
      <c r="F201" s="200" t="s">
        <v>312</v>
      </c>
      <c r="G201" s="201" t="s">
        <v>313</v>
      </c>
      <c r="H201" s="202">
        <v>25</v>
      </c>
      <c r="I201" s="203"/>
      <c r="J201" s="204">
        <f>ROUND(I201*H201,0)</f>
        <v>0</v>
      </c>
      <c r="K201" s="200" t="s">
        <v>21</v>
      </c>
      <c r="L201" s="205"/>
      <c r="M201" s="206" t="s">
        <v>21</v>
      </c>
      <c r="N201" s="207" t="s">
        <v>43</v>
      </c>
      <c r="O201" s="35"/>
      <c r="P201" s="174">
        <f>O201*H201</f>
        <v>0</v>
      </c>
      <c r="Q201" s="174">
        <v>0</v>
      </c>
      <c r="R201" s="174">
        <f>Q201*H201</f>
        <v>0</v>
      </c>
      <c r="S201" s="174">
        <v>0</v>
      </c>
      <c r="T201" s="175">
        <f>S201*H201</f>
        <v>0</v>
      </c>
      <c r="AR201" s="17" t="s">
        <v>186</v>
      </c>
      <c r="AT201" s="17" t="s">
        <v>247</v>
      </c>
      <c r="AU201" s="17" t="s">
        <v>150</v>
      </c>
      <c r="AY201" s="17" t="s">
        <v>142</v>
      </c>
      <c r="BE201" s="176">
        <f>IF(N201="základní",J201,0)</f>
        <v>0</v>
      </c>
      <c r="BF201" s="176">
        <f>IF(N201="snížená",J201,0)</f>
        <v>0</v>
      </c>
      <c r="BG201" s="176">
        <f>IF(N201="zákl. přenesená",J201,0)</f>
        <v>0</v>
      </c>
      <c r="BH201" s="176">
        <f>IF(N201="sníž. přenesená",J201,0)</f>
        <v>0</v>
      </c>
      <c r="BI201" s="176">
        <f>IF(N201="nulová",J201,0)</f>
        <v>0</v>
      </c>
      <c r="BJ201" s="17" t="s">
        <v>150</v>
      </c>
      <c r="BK201" s="176">
        <f>ROUND(I201*H201,0)</f>
        <v>0</v>
      </c>
      <c r="BL201" s="17" t="s">
        <v>149</v>
      </c>
      <c r="BM201" s="17" t="s">
        <v>314</v>
      </c>
    </row>
    <row r="202" spans="2:47" s="1" customFormat="1" ht="20.25" customHeight="1">
      <c r="B202" s="34"/>
      <c r="D202" s="180" t="s">
        <v>152</v>
      </c>
      <c r="F202" s="189" t="s">
        <v>312</v>
      </c>
      <c r="I202" s="138"/>
      <c r="L202" s="34"/>
      <c r="M202" s="63"/>
      <c r="N202" s="35"/>
      <c r="O202" s="35"/>
      <c r="P202" s="35"/>
      <c r="Q202" s="35"/>
      <c r="R202" s="35"/>
      <c r="S202" s="35"/>
      <c r="T202" s="64"/>
      <c r="AT202" s="17" t="s">
        <v>152</v>
      </c>
      <c r="AU202" s="17" t="s">
        <v>150</v>
      </c>
    </row>
    <row r="203" spans="2:65" s="1" customFormat="1" ht="20.25" customHeight="1">
      <c r="B203" s="164"/>
      <c r="C203" s="165" t="s">
        <v>315</v>
      </c>
      <c r="D203" s="165" t="s">
        <v>144</v>
      </c>
      <c r="E203" s="166" t="s">
        <v>316</v>
      </c>
      <c r="F203" s="167" t="s">
        <v>317</v>
      </c>
      <c r="G203" s="168" t="s">
        <v>189</v>
      </c>
      <c r="H203" s="169">
        <v>3.519</v>
      </c>
      <c r="I203" s="170"/>
      <c r="J203" s="171">
        <f>ROUND(I203*H203,0)</f>
        <v>0</v>
      </c>
      <c r="K203" s="167" t="s">
        <v>148</v>
      </c>
      <c r="L203" s="34"/>
      <c r="M203" s="172" t="s">
        <v>21</v>
      </c>
      <c r="N203" s="173" t="s">
        <v>43</v>
      </c>
      <c r="O203" s="35"/>
      <c r="P203" s="174">
        <f>O203*H203</f>
        <v>0</v>
      </c>
      <c r="Q203" s="174">
        <v>0</v>
      </c>
      <c r="R203" s="174">
        <f>Q203*H203</f>
        <v>0</v>
      </c>
      <c r="S203" s="174">
        <v>0</v>
      </c>
      <c r="T203" s="175">
        <f>S203*H203</f>
        <v>0</v>
      </c>
      <c r="AR203" s="17" t="s">
        <v>149</v>
      </c>
      <c r="AT203" s="17" t="s">
        <v>144</v>
      </c>
      <c r="AU203" s="17" t="s">
        <v>150</v>
      </c>
      <c r="AY203" s="17" t="s">
        <v>142</v>
      </c>
      <c r="BE203" s="176">
        <f>IF(N203="základní",J203,0)</f>
        <v>0</v>
      </c>
      <c r="BF203" s="176">
        <f>IF(N203="snížená",J203,0)</f>
        <v>0</v>
      </c>
      <c r="BG203" s="176">
        <f>IF(N203="zákl. přenesená",J203,0)</f>
        <v>0</v>
      </c>
      <c r="BH203" s="176">
        <f>IF(N203="sníž. přenesená",J203,0)</f>
        <v>0</v>
      </c>
      <c r="BI203" s="176">
        <f>IF(N203="nulová",J203,0)</f>
        <v>0</v>
      </c>
      <c r="BJ203" s="17" t="s">
        <v>150</v>
      </c>
      <c r="BK203" s="176">
        <f>ROUND(I203*H203,0)</f>
        <v>0</v>
      </c>
      <c r="BL203" s="17" t="s">
        <v>149</v>
      </c>
      <c r="BM203" s="17" t="s">
        <v>318</v>
      </c>
    </row>
    <row r="204" spans="2:47" s="1" customFormat="1" ht="39.75" customHeight="1">
      <c r="B204" s="34"/>
      <c r="D204" s="180" t="s">
        <v>152</v>
      </c>
      <c r="F204" s="189" t="s">
        <v>319</v>
      </c>
      <c r="I204" s="138"/>
      <c r="L204" s="34"/>
      <c r="M204" s="63"/>
      <c r="N204" s="35"/>
      <c r="O204" s="35"/>
      <c r="P204" s="35"/>
      <c r="Q204" s="35"/>
      <c r="R204" s="35"/>
      <c r="S204" s="35"/>
      <c r="T204" s="64"/>
      <c r="AT204" s="17" t="s">
        <v>152</v>
      </c>
      <c r="AU204" s="17" t="s">
        <v>150</v>
      </c>
    </row>
    <row r="205" spans="2:65" s="1" customFormat="1" ht="20.25" customHeight="1">
      <c r="B205" s="164"/>
      <c r="C205" s="165" t="s">
        <v>320</v>
      </c>
      <c r="D205" s="165" t="s">
        <v>144</v>
      </c>
      <c r="E205" s="166" t="s">
        <v>321</v>
      </c>
      <c r="F205" s="167" t="s">
        <v>322</v>
      </c>
      <c r="G205" s="168" t="s">
        <v>226</v>
      </c>
      <c r="H205" s="169">
        <v>0.78</v>
      </c>
      <c r="I205" s="170"/>
      <c r="J205" s="171">
        <f>ROUND(I205*H205,0)</f>
        <v>0</v>
      </c>
      <c r="K205" s="167" t="s">
        <v>148</v>
      </c>
      <c r="L205" s="34"/>
      <c r="M205" s="172" t="s">
        <v>21</v>
      </c>
      <c r="N205" s="173" t="s">
        <v>43</v>
      </c>
      <c r="O205" s="35"/>
      <c r="P205" s="174">
        <f>O205*H205</f>
        <v>0</v>
      </c>
      <c r="Q205" s="174">
        <v>1.05871</v>
      </c>
      <c r="R205" s="174">
        <f>Q205*H205</f>
        <v>0.8257938</v>
      </c>
      <c r="S205" s="174">
        <v>0</v>
      </c>
      <c r="T205" s="175">
        <f>S205*H205</f>
        <v>0</v>
      </c>
      <c r="AR205" s="17" t="s">
        <v>149</v>
      </c>
      <c r="AT205" s="17" t="s">
        <v>144</v>
      </c>
      <c r="AU205" s="17" t="s">
        <v>150</v>
      </c>
      <c r="AY205" s="17" t="s">
        <v>142</v>
      </c>
      <c r="BE205" s="176">
        <f>IF(N205="základní",J205,0)</f>
        <v>0</v>
      </c>
      <c r="BF205" s="176">
        <f>IF(N205="snížená",J205,0)</f>
        <v>0</v>
      </c>
      <c r="BG205" s="176">
        <f>IF(N205="zákl. přenesená",J205,0)</f>
        <v>0</v>
      </c>
      <c r="BH205" s="176">
        <f>IF(N205="sníž. přenesená",J205,0)</f>
        <v>0</v>
      </c>
      <c r="BI205" s="176">
        <f>IF(N205="nulová",J205,0)</f>
        <v>0</v>
      </c>
      <c r="BJ205" s="17" t="s">
        <v>150</v>
      </c>
      <c r="BK205" s="176">
        <f>ROUND(I205*H205,0)</f>
        <v>0</v>
      </c>
      <c r="BL205" s="17" t="s">
        <v>149</v>
      </c>
      <c r="BM205" s="17" t="s">
        <v>323</v>
      </c>
    </row>
    <row r="206" spans="2:47" s="1" customFormat="1" ht="39.75" customHeight="1">
      <c r="B206" s="34"/>
      <c r="D206" s="177" t="s">
        <v>152</v>
      </c>
      <c r="F206" s="178" t="s">
        <v>324</v>
      </c>
      <c r="I206" s="138"/>
      <c r="L206" s="34"/>
      <c r="M206" s="63"/>
      <c r="N206" s="35"/>
      <c r="O206" s="35"/>
      <c r="P206" s="35"/>
      <c r="Q206" s="35"/>
      <c r="R206" s="35"/>
      <c r="S206" s="35"/>
      <c r="T206" s="64"/>
      <c r="AT206" s="17" t="s">
        <v>152</v>
      </c>
      <c r="AU206" s="17" t="s">
        <v>150</v>
      </c>
    </row>
    <row r="207" spans="2:51" s="11" customFormat="1" ht="20.25" customHeight="1">
      <c r="B207" s="179"/>
      <c r="D207" s="177" t="s">
        <v>154</v>
      </c>
      <c r="E207" s="188" t="s">
        <v>21</v>
      </c>
      <c r="F207" s="208" t="s">
        <v>325</v>
      </c>
      <c r="H207" s="209">
        <v>0.78</v>
      </c>
      <c r="I207" s="184"/>
      <c r="L207" s="179"/>
      <c r="M207" s="185"/>
      <c r="N207" s="186"/>
      <c r="O207" s="186"/>
      <c r="P207" s="186"/>
      <c r="Q207" s="186"/>
      <c r="R207" s="186"/>
      <c r="S207" s="186"/>
      <c r="T207" s="187"/>
      <c r="AT207" s="188" t="s">
        <v>154</v>
      </c>
      <c r="AU207" s="188" t="s">
        <v>150</v>
      </c>
      <c r="AV207" s="11" t="s">
        <v>150</v>
      </c>
      <c r="AW207" s="11" t="s">
        <v>35</v>
      </c>
      <c r="AX207" s="11" t="s">
        <v>71</v>
      </c>
      <c r="AY207" s="188" t="s">
        <v>142</v>
      </c>
    </row>
    <row r="208" spans="2:63" s="10" customFormat="1" ht="29.25" customHeight="1">
      <c r="B208" s="150"/>
      <c r="D208" s="161" t="s">
        <v>70</v>
      </c>
      <c r="E208" s="162" t="s">
        <v>160</v>
      </c>
      <c r="F208" s="162" t="s">
        <v>326</v>
      </c>
      <c r="I208" s="153"/>
      <c r="J208" s="163">
        <f>BK208</f>
        <v>0</v>
      </c>
      <c r="L208" s="150"/>
      <c r="M208" s="155"/>
      <c r="N208" s="156"/>
      <c r="O208" s="156"/>
      <c r="P208" s="157">
        <f>SUM(P209:P275)</f>
        <v>0</v>
      </c>
      <c r="Q208" s="156"/>
      <c r="R208" s="157">
        <f>SUM(R209:R275)</f>
        <v>39.16501783</v>
      </c>
      <c r="S208" s="156"/>
      <c r="T208" s="158">
        <f>SUM(T209:T275)</f>
        <v>0</v>
      </c>
      <c r="AR208" s="151" t="s">
        <v>8</v>
      </c>
      <c r="AT208" s="159" t="s">
        <v>70</v>
      </c>
      <c r="AU208" s="159" t="s">
        <v>8</v>
      </c>
      <c r="AY208" s="151" t="s">
        <v>142</v>
      </c>
      <c r="BK208" s="160">
        <f>SUM(BK209:BK275)</f>
        <v>0</v>
      </c>
    </row>
    <row r="209" spans="2:65" s="1" customFormat="1" ht="20.25" customHeight="1">
      <c r="B209" s="164"/>
      <c r="C209" s="165" t="s">
        <v>327</v>
      </c>
      <c r="D209" s="165" t="s">
        <v>144</v>
      </c>
      <c r="E209" s="166" t="s">
        <v>328</v>
      </c>
      <c r="F209" s="167" t="s">
        <v>329</v>
      </c>
      <c r="G209" s="168" t="s">
        <v>189</v>
      </c>
      <c r="H209" s="169">
        <v>14.805</v>
      </c>
      <c r="I209" s="170"/>
      <c r="J209" s="171">
        <f>ROUND(I209*H209,0)</f>
        <v>0</v>
      </c>
      <c r="K209" s="167" t="s">
        <v>148</v>
      </c>
      <c r="L209" s="34"/>
      <c r="M209" s="172" t="s">
        <v>21</v>
      </c>
      <c r="N209" s="173" t="s">
        <v>43</v>
      </c>
      <c r="O209" s="35"/>
      <c r="P209" s="174">
        <f>O209*H209</f>
        <v>0</v>
      </c>
      <c r="Q209" s="174">
        <v>0.27173</v>
      </c>
      <c r="R209" s="174">
        <f>Q209*H209</f>
        <v>4.02296265</v>
      </c>
      <c r="S209" s="174">
        <v>0</v>
      </c>
      <c r="T209" s="175">
        <f>S209*H209</f>
        <v>0</v>
      </c>
      <c r="AR209" s="17" t="s">
        <v>149</v>
      </c>
      <c r="AT209" s="17" t="s">
        <v>144</v>
      </c>
      <c r="AU209" s="17" t="s">
        <v>150</v>
      </c>
      <c r="AY209" s="17" t="s">
        <v>142</v>
      </c>
      <c r="BE209" s="176">
        <f>IF(N209="základní",J209,0)</f>
        <v>0</v>
      </c>
      <c r="BF209" s="176">
        <f>IF(N209="snížená",J209,0)</f>
        <v>0</v>
      </c>
      <c r="BG209" s="176">
        <f>IF(N209="zákl. přenesená",J209,0)</f>
        <v>0</v>
      </c>
      <c r="BH209" s="176">
        <f>IF(N209="sníž. přenesená",J209,0)</f>
        <v>0</v>
      </c>
      <c r="BI209" s="176">
        <f>IF(N209="nulová",J209,0)</f>
        <v>0</v>
      </c>
      <c r="BJ209" s="17" t="s">
        <v>150</v>
      </c>
      <c r="BK209" s="176">
        <f>ROUND(I209*H209,0)</f>
        <v>0</v>
      </c>
      <c r="BL209" s="17" t="s">
        <v>149</v>
      </c>
      <c r="BM209" s="17" t="s">
        <v>330</v>
      </c>
    </row>
    <row r="210" spans="2:47" s="1" customFormat="1" ht="28.5" customHeight="1">
      <c r="B210" s="34"/>
      <c r="D210" s="177" t="s">
        <v>152</v>
      </c>
      <c r="F210" s="178" t="s">
        <v>331</v>
      </c>
      <c r="I210" s="138"/>
      <c r="L210" s="34"/>
      <c r="M210" s="63"/>
      <c r="N210" s="35"/>
      <c r="O210" s="35"/>
      <c r="P210" s="35"/>
      <c r="Q210" s="35"/>
      <c r="R210" s="35"/>
      <c r="S210" s="35"/>
      <c r="T210" s="64"/>
      <c r="AT210" s="17" t="s">
        <v>152</v>
      </c>
      <c r="AU210" s="17" t="s">
        <v>150</v>
      </c>
    </row>
    <row r="211" spans="2:51" s="11" customFormat="1" ht="20.25" customHeight="1">
      <c r="B211" s="179"/>
      <c r="D211" s="180" t="s">
        <v>154</v>
      </c>
      <c r="E211" s="181" t="s">
        <v>21</v>
      </c>
      <c r="F211" s="182" t="s">
        <v>332</v>
      </c>
      <c r="H211" s="183">
        <v>14.805</v>
      </c>
      <c r="I211" s="184"/>
      <c r="L211" s="179"/>
      <c r="M211" s="185"/>
      <c r="N211" s="186"/>
      <c r="O211" s="186"/>
      <c r="P211" s="186"/>
      <c r="Q211" s="186"/>
      <c r="R211" s="186"/>
      <c r="S211" s="186"/>
      <c r="T211" s="187"/>
      <c r="AT211" s="188" t="s">
        <v>154</v>
      </c>
      <c r="AU211" s="188" t="s">
        <v>150</v>
      </c>
      <c r="AV211" s="11" t="s">
        <v>150</v>
      </c>
      <c r="AW211" s="11" t="s">
        <v>35</v>
      </c>
      <c r="AX211" s="11" t="s">
        <v>71</v>
      </c>
      <c r="AY211" s="188" t="s">
        <v>142</v>
      </c>
    </row>
    <row r="212" spans="2:65" s="1" customFormat="1" ht="28.5" customHeight="1">
      <c r="B212" s="164"/>
      <c r="C212" s="165" t="s">
        <v>333</v>
      </c>
      <c r="D212" s="165" t="s">
        <v>144</v>
      </c>
      <c r="E212" s="166" t="s">
        <v>334</v>
      </c>
      <c r="F212" s="167" t="s">
        <v>335</v>
      </c>
      <c r="G212" s="168" t="s">
        <v>189</v>
      </c>
      <c r="H212" s="169">
        <v>57.998</v>
      </c>
      <c r="I212" s="170"/>
      <c r="J212" s="171">
        <f>ROUND(I212*H212,0)</f>
        <v>0</v>
      </c>
      <c r="K212" s="167" t="s">
        <v>148</v>
      </c>
      <c r="L212" s="34"/>
      <c r="M212" s="172" t="s">
        <v>21</v>
      </c>
      <c r="N212" s="173" t="s">
        <v>43</v>
      </c>
      <c r="O212" s="35"/>
      <c r="P212" s="174">
        <f>O212*H212</f>
        <v>0</v>
      </c>
      <c r="Q212" s="174">
        <v>0.34075</v>
      </c>
      <c r="R212" s="174">
        <f>Q212*H212</f>
        <v>19.762818499999998</v>
      </c>
      <c r="S212" s="174">
        <v>0</v>
      </c>
      <c r="T212" s="175">
        <f>S212*H212</f>
        <v>0</v>
      </c>
      <c r="AR212" s="17" t="s">
        <v>149</v>
      </c>
      <c r="AT212" s="17" t="s">
        <v>144</v>
      </c>
      <c r="AU212" s="17" t="s">
        <v>150</v>
      </c>
      <c r="AY212" s="17" t="s">
        <v>142</v>
      </c>
      <c r="BE212" s="176">
        <f>IF(N212="základní",J212,0)</f>
        <v>0</v>
      </c>
      <c r="BF212" s="176">
        <f>IF(N212="snížená",J212,0)</f>
        <v>0</v>
      </c>
      <c r="BG212" s="176">
        <f>IF(N212="zákl. přenesená",J212,0)</f>
        <v>0</v>
      </c>
      <c r="BH212" s="176">
        <f>IF(N212="sníž. přenesená",J212,0)</f>
        <v>0</v>
      </c>
      <c r="BI212" s="176">
        <f>IF(N212="nulová",J212,0)</f>
        <v>0</v>
      </c>
      <c r="BJ212" s="17" t="s">
        <v>150</v>
      </c>
      <c r="BK212" s="176">
        <f>ROUND(I212*H212,0)</f>
        <v>0</v>
      </c>
      <c r="BL212" s="17" t="s">
        <v>149</v>
      </c>
      <c r="BM212" s="17" t="s">
        <v>336</v>
      </c>
    </row>
    <row r="213" spans="2:47" s="1" customFormat="1" ht="28.5" customHeight="1">
      <c r="B213" s="34"/>
      <c r="D213" s="177" t="s">
        <v>152</v>
      </c>
      <c r="F213" s="178" t="s">
        <v>337</v>
      </c>
      <c r="I213" s="138"/>
      <c r="L213" s="34"/>
      <c r="M213" s="63"/>
      <c r="N213" s="35"/>
      <c r="O213" s="35"/>
      <c r="P213" s="35"/>
      <c r="Q213" s="35"/>
      <c r="R213" s="35"/>
      <c r="S213" s="35"/>
      <c r="T213" s="64"/>
      <c r="AT213" s="17" t="s">
        <v>152</v>
      </c>
      <c r="AU213" s="17" t="s">
        <v>150</v>
      </c>
    </row>
    <row r="214" spans="2:51" s="11" customFormat="1" ht="20.25" customHeight="1">
      <c r="B214" s="179"/>
      <c r="D214" s="177" t="s">
        <v>154</v>
      </c>
      <c r="E214" s="188" t="s">
        <v>21</v>
      </c>
      <c r="F214" s="208" t="s">
        <v>338</v>
      </c>
      <c r="H214" s="209">
        <v>75.818</v>
      </c>
      <c r="I214" s="184"/>
      <c r="L214" s="179"/>
      <c r="M214" s="185"/>
      <c r="N214" s="186"/>
      <c r="O214" s="186"/>
      <c r="P214" s="186"/>
      <c r="Q214" s="186"/>
      <c r="R214" s="186"/>
      <c r="S214" s="186"/>
      <c r="T214" s="187"/>
      <c r="AT214" s="188" t="s">
        <v>154</v>
      </c>
      <c r="AU214" s="188" t="s">
        <v>150</v>
      </c>
      <c r="AV214" s="11" t="s">
        <v>150</v>
      </c>
      <c r="AW214" s="11" t="s">
        <v>35</v>
      </c>
      <c r="AX214" s="11" t="s">
        <v>71</v>
      </c>
      <c r="AY214" s="188" t="s">
        <v>142</v>
      </c>
    </row>
    <row r="215" spans="2:51" s="11" customFormat="1" ht="20.25" customHeight="1">
      <c r="B215" s="179"/>
      <c r="D215" s="180" t="s">
        <v>154</v>
      </c>
      <c r="E215" s="181" t="s">
        <v>21</v>
      </c>
      <c r="F215" s="182" t="s">
        <v>339</v>
      </c>
      <c r="H215" s="183">
        <v>-17.82</v>
      </c>
      <c r="I215" s="184"/>
      <c r="L215" s="179"/>
      <c r="M215" s="185"/>
      <c r="N215" s="186"/>
      <c r="O215" s="186"/>
      <c r="P215" s="186"/>
      <c r="Q215" s="186"/>
      <c r="R215" s="186"/>
      <c r="S215" s="186"/>
      <c r="T215" s="187"/>
      <c r="AT215" s="188" t="s">
        <v>154</v>
      </c>
      <c r="AU215" s="188" t="s">
        <v>150</v>
      </c>
      <c r="AV215" s="11" t="s">
        <v>150</v>
      </c>
      <c r="AW215" s="11" t="s">
        <v>35</v>
      </c>
      <c r="AX215" s="11" t="s">
        <v>71</v>
      </c>
      <c r="AY215" s="188" t="s">
        <v>142</v>
      </c>
    </row>
    <row r="216" spans="2:65" s="1" customFormat="1" ht="20.25" customHeight="1">
      <c r="B216" s="164"/>
      <c r="C216" s="165" t="s">
        <v>340</v>
      </c>
      <c r="D216" s="165" t="s">
        <v>144</v>
      </c>
      <c r="E216" s="166" t="s">
        <v>341</v>
      </c>
      <c r="F216" s="167" t="s">
        <v>342</v>
      </c>
      <c r="G216" s="168" t="s">
        <v>147</v>
      </c>
      <c r="H216" s="169">
        <v>0.992</v>
      </c>
      <c r="I216" s="170"/>
      <c r="J216" s="171">
        <f>ROUND(I216*H216,0)</f>
        <v>0</v>
      </c>
      <c r="K216" s="167" t="s">
        <v>148</v>
      </c>
      <c r="L216" s="34"/>
      <c r="M216" s="172" t="s">
        <v>21</v>
      </c>
      <c r="N216" s="173" t="s">
        <v>43</v>
      </c>
      <c r="O216" s="35"/>
      <c r="P216" s="174">
        <f>O216*H216</f>
        <v>0</v>
      </c>
      <c r="Q216" s="174">
        <v>2.45329</v>
      </c>
      <c r="R216" s="174">
        <f>Q216*H216</f>
        <v>2.43366368</v>
      </c>
      <c r="S216" s="174">
        <v>0</v>
      </c>
      <c r="T216" s="175">
        <f>S216*H216</f>
        <v>0</v>
      </c>
      <c r="AR216" s="17" t="s">
        <v>149</v>
      </c>
      <c r="AT216" s="17" t="s">
        <v>144</v>
      </c>
      <c r="AU216" s="17" t="s">
        <v>150</v>
      </c>
      <c r="AY216" s="17" t="s">
        <v>142</v>
      </c>
      <c r="BE216" s="176">
        <f>IF(N216="základní",J216,0)</f>
        <v>0</v>
      </c>
      <c r="BF216" s="176">
        <f>IF(N216="snížená",J216,0)</f>
        <v>0</v>
      </c>
      <c r="BG216" s="176">
        <f>IF(N216="zákl. přenesená",J216,0)</f>
        <v>0</v>
      </c>
      <c r="BH216" s="176">
        <f>IF(N216="sníž. přenesená",J216,0)</f>
        <v>0</v>
      </c>
      <c r="BI216" s="176">
        <f>IF(N216="nulová",J216,0)</f>
        <v>0</v>
      </c>
      <c r="BJ216" s="17" t="s">
        <v>150</v>
      </c>
      <c r="BK216" s="176">
        <f>ROUND(I216*H216,0)</f>
        <v>0</v>
      </c>
      <c r="BL216" s="17" t="s">
        <v>149</v>
      </c>
      <c r="BM216" s="17" t="s">
        <v>343</v>
      </c>
    </row>
    <row r="217" spans="2:47" s="1" customFormat="1" ht="28.5" customHeight="1">
      <c r="B217" s="34"/>
      <c r="D217" s="177" t="s">
        <v>152</v>
      </c>
      <c r="F217" s="178" t="s">
        <v>344</v>
      </c>
      <c r="I217" s="138"/>
      <c r="L217" s="34"/>
      <c r="M217" s="63"/>
      <c r="N217" s="35"/>
      <c r="O217" s="35"/>
      <c r="P217" s="35"/>
      <c r="Q217" s="35"/>
      <c r="R217" s="35"/>
      <c r="S217" s="35"/>
      <c r="T217" s="64"/>
      <c r="AT217" s="17" t="s">
        <v>152</v>
      </c>
      <c r="AU217" s="17" t="s">
        <v>150</v>
      </c>
    </row>
    <row r="218" spans="2:51" s="11" customFormat="1" ht="20.25" customHeight="1">
      <c r="B218" s="179"/>
      <c r="D218" s="180" t="s">
        <v>154</v>
      </c>
      <c r="E218" s="181" t="s">
        <v>21</v>
      </c>
      <c r="F218" s="182" t="s">
        <v>345</v>
      </c>
      <c r="H218" s="183">
        <v>0.992</v>
      </c>
      <c r="I218" s="184"/>
      <c r="L218" s="179"/>
      <c r="M218" s="185"/>
      <c r="N218" s="186"/>
      <c r="O218" s="186"/>
      <c r="P218" s="186"/>
      <c r="Q218" s="186"/>
      <c r="R218" s="186"/>
      <c r="S218" s="186"/>
      <c r="T218" s="187"/>
      <c r="AT218" s="188" t="s">
        <v>154</v>
      </c>
      <c r="AU218" s="188" t="s">
        <v>150</v>
      </c>
      <c r="AV218" s="11" t="s">
        <v>150</v>
      </c>
      <c r="AW218" s="11" t="s">
        <v>35</v>
      </c>
      <c r="AX218" s="11" t="s">
        <v>71</v>
      </c>
      <c r="AY218" s="188" t="s">
        <v>142</v>
      </c>
    </row>
    <row r="219" spans="2:65" s="1" customFormat="1" ht="20.25" customHeight="1">
      <c r="B219" s="164"/>
      <c r="C219" s="165" t="s">
        <v>346</v>
      </c>
      <c r="D219" s="165" t="s">
        <v>144</v>
      </c>
      <c r="E219" s="166" t="s">
        <v>347</v>
      </c>
      <c r="F219" s="167" t="s">
        <v>348</v>
      </c>
      <c r="G219" s="168" t="s">
        <v>189</v>
      </c>
      <c r="H219" s="169">
        <v>19.839</v>
      </c>
      <c r="I219" s="170"/>
      <c r="J219" s="171">
        <f>ROUND(I219*H219,0)</f>
        <v>0</v>
      </c>
      <c r="K219" s="167" t="s">
        <v>148</v>
      </c>
      <c r="L219" s="34"/>
      <c r="M219" s="172" t="s">
        <v>21</v>
      </c>
      <c r="N219" s="173" t="s">
        <v>43</v>
      </c>
      <c r="O219" s="35"/>
      <c r="P219" s="174">
        <f>O219*H219</f>
        <v>0</v>
      </c>
      <c r="Q219" s="174">
        <v>0.00109</v>
      </c>
      <c r="R219" s="174">
        <f>Q219*H219</f>
        <v>0.02162451</v>
      </c>
      <c r="S219" s="174">
        <v>0</v>
      </c>
      <c r="T219" s="175">
        <f>S219*H219</f>
        <v>0</v>
      </c>
      <c r="AR219" s="17" t="s">
        <v>149</v>
      </c>
      <c r="AT219" s="17" t="s">
        <v>144</v>
      </c>
      <c r="AU219" s="17" t="s">
        <v>150</v>
      </c>
      <c r="AY219" s="17" t="s">
        <v>142</v>
      </c>
      <c r="BE219" s="176">
        <f>IF(N219="základní",J219,0)</f>
        <v>0</v>
      </c>
      <c r="BF219" s="176">
        <f>IF(N219="snížená",J219,0)</f>
        <v>0</v>
      </c>
      <c r="BG219" s="176">
        <f>IF(N219="zákl. přenesená",J219,0)</f>
        <v>0</v>
      </c>
      <c r="BH219" s="176">
        <f>IF(N219="sníž. přenesená",J219,0)</f>
        <v>0</v>
      </c>
      <c r="BI219" s="176">
        <f>IF(N219="nulová",J219,0)</f>
        <v>0</v>
      </c>
      <c r="BJ219" s="17" t="s">
        <v>150</v>
      </c>
      <c r="BK219" s="176">
        <f>ROUND(I219*H219,0)</f>
        <v>0</v>
      </c>
      <c r="BL219" s="17" t="s">
        <v>149</v>
      </c>
      <c r="BM219" s="17" t="s">
        <v>349</v>
      </c>
    </row>
    <row r="220" spans="2:47" s="1" customFormat="1" ht="51" customHeight="1">
      <c r="B220" s="34"/>
      <c r="D220" s="177" t="s">
        <v>152</v>
      </c>
      <c r="F220" s="178" t="s">
        <v>350</v>
      </c>
      <c r="I220" s="138"/>
      <c r="L220" s="34"/>
      <c r="M220" s="63"/>
      <c r="N220" s="35"/>
      <c r="O220" s="35"/>
      <c r="P220" s="35"/>
      <c r="Q220" s="35"/>
      <c r="R220" s="35"/>
      <c r="S220" s="35"/>
      <c r="T220" s="64"/>
      <c r="AT220" s="17" t="s">
        <v>152</v>
      </c>
      <c r="AU220" s="17" t="s">
        <v>150</v>
      </c>
    </row>
    <row r="221" spans="2:51" s="11" customFormat="1" ht="20.25" customHeight="1">
      <c r="B221" s="179"/>
      <c r="D221" s="180" t="s">
        <v>154</v>
      </c>
      <c r="E221" s="181" t="s">
        <v>21</v>
      </c>
      <c r="F221" s="182" t="s">
        <v>351</v>
      </c>
      <c r="H221" s="183">
        <v>19.839</v>
      </c>
      <c r="I221" s="184"/>
      <c r="L221" s="179"/>
      <c r="M221" s="185"/>
      <c r="N221" s="186"/>
      <c r="O221" s="186"/>
      <c r="P221" s="186"/>
      <c r="Q221" s="186"/>
      <c r="R221" s="186"/>
      <c r="S221" s="186"/>
      <c r="T221" s="187"/>
      <c r="AT221" s="188" t="s">
        <v>154</v>
      </c>
      <c r="AU221" s="188" t="s">
        <v>150</v>
      </c>
      <c r="AV221" s="11" t="s">
        <v>150</v>
      </c>
      <c r="AW221" s="11" t="s">
        <v>35</v>
      </c>
      <c r="AX221" s="11" t="s">
        <v>71</v>
      </c>
      <c r="AY221" s="188" t="s">
        <v>142</v>
      </c>
    </row>
    <row r="222" spans="2:65" s="1" customFormat="1" ht="20.25" customHeight="1">
      <c r="B222" s="164"/>
      <c r="C222" s="165" t="s">
        <v>352</v>
      </c>
      <c r="D222" s="165" t="s">
        <v>144</v>
      </c>
      <c r="E222" s="166" t="s">
        <v>353</v>
      </c>
      <c r="F222" s="167" t="s">
        <v>354</v>
      </c>
      <c r="G222" s="168" t="s">
        <v>189</v>
      </c>
      <c r="H222" s="169">
        <v>19.839</v>
      </c>
      <c r="I222" s="170"/>
      <c r="J222" s="171">
        <f>ROUND(I222*H222,0)</f>
        <v>0</v>
      </c>
      <c r="K222" s="167" t="s">
        <v>148</v>
      </c>
      <c r="L222" s="34"/>
      <c r="M222" s="172" t="s">
        <v>21</v>
      </c>
      <c r="N222" s="173" t="s">
        <v>43</v>
      </c>
      <c r="O222" s="35"/>
      <c r="P222" s="174">
        <f>O222*H222</f>
        <v>0</v>
      </c>
      <c r="Q222" s="174">
        <v>0</v>
      </c>
      <c r="R222" s="174">
        <f>Q222*H222</f>
        <v>0</v>
      </c>
      <c r="S222" s="174">
        <v>0</v>
      </c>
      <c r="T222" s="175">
        <f>S222*H222</f>
        <v>0</v>
      </c>
      <c r="AR222" s="17" t="s">
        <v>149</v>
      </c>
      <c r="AT222" s="17" t="s">
        <v>144</v>
      </c>
      <c r="AU222" s="17" t="s">
        <v>150</v>
      </c>
      <c r="AY222" s="17" t="s">
        <v>142</v>
      </c>
      <c r="BE222" s="176">
        <f>IF(N222="základní",J222,0)</f>
        <v>0</v>
      </c>
      <c r="BF222" s="176">
        <f>IF(N222="snížená",J222,0)</f>
        <v>0</v>
      </c>
      <c r="BG222" s="176">
        <f>IF(N222="zákl. přenesená",J222,0)</f>
        <v>0</v>
      </c>
      <c r="BH222" s="176">
        <f>IF(N222="sníž. přenesená",J222,0)</f>
        <v>0</v>
      </c>
      <c r="BI222" s="176">
        <f>IF(N222="nulová",J222,0)</f>
        <v>0</v>
      </c>
      <c r="BJ222" s="17" t="s">
        <v>150</v>
      </c>
      <c r="BK222" s="176">
        <f>ROUND(I222*H222,0)</f>
        <v>0</v>
      </c>
      <c r="BL222" s="17" t="s">
        <v>149</v>
      </c>
      <c r="BM222" s="17" t="s">
        <v>355</v>
      </c>
    </row>
    <row r="223" spans="2:47" s="1" customFormat="1" ht="51" customHeight="1">
      <c r="B223" s="34"/>
      <c r="D223" s="180" t="s">
        <v>152</v>
      </c>
      <c r="F223" s="189" t="s">
        <v>356</v>
      </c>
      <c r="I223" s="138"/>
      <c r="L223" s="34"/>
      <c r="M223" s="63"/>
      <c r="N223" s="35"/>
      <c r="O223" s="35"/>
      <c r="P223" s="35"/>
      <c r="Q223" s="35"/>
      <c r="R223" s="35"/>
      <c r="S223" s="35"/>
      <c r="T223" s="64"/>
      <c r="AT223" s="17" t="s">
        <v>152</v>
      </c>
      <c r="AU223" s="17" t="s">
        <v>150</v>
      </c>
    </row>
    <row r="224" spans="2:65" s="1" customFormat="1" ht="20.25" customHeight="1">
      <c r="B224" s="164"/>
      <c r="C224" s="165" t="s">
        <v>357</v>
      </c>
      <c r="D224" s="165" t="s">
        <v>144</v>
      </c>
      <c r="E224" s="166" t="s">
        <v>358</v>
      </c>
      <c r="F224" s="167" t="s">
        <v>359</v>
      </c>
      <c r="G224" s="168" t="s">
        <v>360</v>
      </c>
      <c r="H224" s="169">
        <v>23</v>
      </c>
      <c r="I224" s="170"/>
      <c r="J224" s="171">
        <f>ROUND(I224*H224,0)</f>
        <v>0</v>
      </c>
      <c r="K224" s="167" t="s">
        <v>148</v>
      </c>
      <c r="L224" s="34"/>
      <c r="M224" s="172" t="s">
        <v>21</v>
      </c>
      <c r="N224" s="173" t="s">
        <v>43</v>
      </c>
      <c r="O224" s="35"/>
      <c r="P224" s="174">
        <f>O224*H224</f>
        <v>0</v>
      </c>
      <c r="Q224" s="174">
        <v>0.06481</v>
      </c>
      <c r="R224" s="174">
        <f>Q224*H224</f>
        <v>1.4906300000000001</v>
      </c>
      <c r="S224" s="174">
        <v>0</v>
      </c>
      <c r="T224" s="175">
        <f>S224*H224</f>
        <v>0</v>
      </c>
      <c r="AR224" s="17" t="s">
        <v>149</v>
      </c>
      <c r="AT224" s="17" t="s">
        <v>144</v>
      </c>
      <c r="AU224" s="17" t="s">
        <v>150</v>
      </c>
      <c r="AY224" s="17" t="s">
        <v>142</v>
      </c>
      <c r="BE224" s="176">
        <f>IF(N224="základní",J224,0)</f>
        <v>0</v>
      </c>
      <c r="BF224" s="176">
        <f>IF(N224="snížená",J224,0)</f>
        <v>0</v>
      </c>
      <c r="BG224" s="176">
        <f>IF(N224="zákl. přenesená",J224,0)</f>
        <v>0</v>
      </c>
      <c r="BH224" s="176">
        <f>IF(N224="sníž. přenesená",J224,0)</f>
        <v>0</v>
      </c>
      <c r="BI224" s="176">
        <f>IF(N224="nulová",J224,0)</f>
        <v>0</v>
      </c>
      <c r="BJ224" s="17" t="s">
        <v>150</v>
      </c>
      <c r="BK224" s="176">
        <f>ROUND(I224*H224,0)</f>
        <v>0</v>
      </c>
      <c r="BL224" s="17" t="s">
        <v>149</v>
      </c>
      <c r="BM224" s="17" t="s">
        <v>361</v>
      </c>
    </row>
    <row r="225" spans="2:47" s="1" customFormat="1" ht="28.5" customHeight="1">
      <c r="B225" s="34"/>
      <c r="D225" s="177" t="s">
        <v>152</v>
      </c>
      <c r="F225" s="178" t="s">
        <v>362</v>
      </c>
      <c r="I225" s="138"/>
      <c r="L225" s="34"/>
      <c r="M225" s="63"/>
      <c r="N225" s="35"/>
      <c r="O225" s="35"/>
      <c r="P225" s="35"/>
      <c r="Q225" s="35"/>
      <c r="R225" s="35"/>
      <c r="S225" s="35"/>
      <c r="T225" s="64"/>
      <c r="AT225" s="17" t="s">
        <v>152</v>
      </c>
      <c r="AU225" s="17" t="s">
        <v>150</v>
      </c>
    </row>
    <row r="226" spans="2:51" s="11" customFormat="1" ht="20.25" customHeight="1">
      <c r="B226" s="179"/>
      <c r="D226" s="180" t="s">
        <v>154</v>
      </c>
      <c r="E226" s="181" t="s">
        <v>21</v>
      </c>
      <c r="F226" s="182" t="s">
        <v>363</v>
      </c>
      <c r="H226" s="183">
        <v>23</v>
      </c>
      <c r="I226" s="184"/>
      <c r="L226" s="179"/>
      <c r="M226" s="185"/>
      <c r="N226" s="186"/>
      <c r="O226" s="186"/>
      <c r="P226" s="186"/>
      <c r="Q226" s="186"/>
      <c r="R226" s="186"/>
      <c r="S226" s="186"/>
      <c r="T226" s="187"/>
      <c r="AT226" s="188" t="s">
        <v>154</v>
      </c>
      <c r="AU226" s="188" t="s">
        <v>150</v>
      </c>
      <c r="AV226" s="11" t="s">
        <v>150</v>
      </c>
      <c r="AW226" s="11" t="s">
        <v>35</v>
      </c>
      <c r="AX226" s="11" t="s">
        <v>71</v>
      </c>
      <c r="AY226" s="188" t="s">
        <v>142</v>
      </c>
    </row>
    <row r="227" spans="2:65" s="1" customFormat="1" ht="20.25" customHeight="1">
      <c r="B227" s="164"/>
      <c r="C227" s="165" t="s">
        <v>364</v>
      </c>
      <c r="D227" s="165" t="s">
        <v>144</v>
      </c>
      <c r="E227" s="166" t="s">
        <v>365</v>
      </c>
      <c r="F227" s="167" t="s">
        <v>366</v>
      </c>
      <c r="G227" s="168" t="s">
        <v>360</v>
      </c>
      <c r="H227" s="169">
        <v>10</v>
      </c>
      <c r="I227" s="170"/>
      <c r="J227" s="171">
        <f>ROUND(I227*H227,0)</f>
        <v>0</v>
      </c>
      <c r="K227" s="167" t="s">
        <v>148</v>
      </c>
      <c r="L227" s="34"/>
      <c r="M227" s="172" t="s">
        <v>21</v>
      </c>
      <c r="N227" s="173" t="s">
        <v>43</v>
      </c>
      <c r="O227" s="35"/>
      <c r="P227" s="174">
        <f>O227*H227</f>
        <v>0</v>
      </c>
      <c r="Q227" s="174">
        <v>0.10203</v>
      </c>
      <c r="R227" s="174">
        <f>Q227*H227</f>
        <v>1.0203</v>
      </c>
      <c r="S227" s="174">
        <v>0</v>
      </c>
      <c r="T227" s="175">
        <f>S227*H227</f>
        <v>0</v>
      </c>
      <c r="AR227" s="17" t="s">
        <v>149</v>
      </c>
      <c r="AT227" s="17" t="s">
        <v>144</v>
      </c>
      <c r="AU227" s="17" t="s">
        <v>150</v>
      </c>
      <c r="AY227" s="17" t="s">
        <v>142</v>
      </c>
      <c r="BE227" s="176">
        <f>IF(N227="základní",J227,0)</f>
        <v>0</v>
      </c>
      <c r="BF227" s="176">
        <f>IF(N227="snížená",J227,0)</f>
        <v>0</v>
      </c>
      <c r="BG227" s="176">
        <f>IF(N227="zákl. přenesená",J227,0)</f>
        <v>0</v>
      </c>
      <c r="BH227" s="176">
        <f>IF(N227="sníž. přenesená",J227,0)</f>
        <v>0</v>
      </c>
      <c r="BI227" s="176">
        <f>IF(N227="nulová",J227,0)</f>
        <v>0</v>
      </c>
      <c r="BJ227" s="17" t="s">
        <v>150</v>
      </c>
      <c r="BK227" s="176">
        <f>ROUND(I227*H227,0)</f>
        <v>0</v>
      </c>
      <c r="BL227" s="17" t="s">
        <v>149</v>
      </c>
      <c r="BM227" s="17" t="s">
        <v>367</v>
      </c>
    </row>
    <row r="228" spans="2:47" s="1" customFormat="1" ht="28.5" customHeight="1">
      <c r="B228" s="34"/>
      <c r="D228" s="177" t="s">
        <v>152</v>
      </c>
      <c r="F228" s="178" t="s">
        <v>368</v>
      </c>
      <c r="I228" s="138"/>
      <c r="L228" s="34"/>
      <c r="M228" s="63"/>
      <c r="N228" s="35"/>
      <c r="O228" s="35"/>
      <c r="P228" s="35"/>
      <c r="Q228" s="35"/>
      <c r="R228" s="35"/>
      <c r="S228" s="35"/>
      <c r="T228" s="64"/>
      <c r="AT228" s="17" t="s">
        <v>152</v>
      </c>
      <c r="AU228" s="17" t="s">
        <v>150</v>
      </c>
    </row>
    <row r="229" spans="2:51" s="11" customFormat="1" ht="20.25" customHeight="1">
      <c r="B229" s="179"/>
      <c r="D229" s="180" t="s">
        <v>154</v>
      </c>
      <c r="E229" s="181" t="s">
        <v>21</v>
      </c>
      <c r="F229" s="182" t="s">
        <v>369</v>
      </c>
      <c r="H229" s="183">
        <v>10</v>
      </c>
      <c r="I229" s="184"/>
      <c r="L229" s="179"/>
      <c r="M229" s="185"/>
      <c r="N229" s="186"/>
      <c r="O229" s="186"/>
      <c r="P229" s="186"/>
      <c r="Q229" s="186"/>
      <c r="R229" s="186"/>
      <c r="S229" s="186"/>
      <c r="T229" s="187"/>
      <c r="AT229" s="188" t="s">
        <v>154</v>
      </c>
      <c r="AU229" s="188" t="s">
        <v>150</v>
      </c>
      <c r="AV229" s="11" t="s">
        <v>150</v>
      </c>
      <c r="AW229" s="11" t="s">
        <v>35</v>
      </c>
      <c r="AX229" s="11" t="s">
        <v>71</v>
      </c>
      <c r="AY229" s="188" t="s">
        <v>142</v>
      </c>
    </row>
    <row r="230" spans="2:65" s="1" customFormat="1" ht="20.25" customHeight="1">
      <c r="B230" s="164"/>
      <c r="C230" s="165" t="s">
        <v>370</v>
      </c>
      <c r="D230" s="165" t="s">
        <v>144</v>
      </c>
      <c r="E230" s="166" t="s">
        <v>371</v>
      </c>
      <c r="F230" s="167" t="s">
        <v>372</v>
      </c>
      <c r="G230" s="168" t="s">
        <v>147</v>
      </c>
      <c r="H230" s="169">
        <v>0.102</v>
      </c>
      <c r="I230" s="170"/>
      <c r="J230" s="171">
        <f>ROUND(I230*H230,0)</f>
        <v>0</v>
      </c>
      <c r="K230" s="167" t="s">
        <v>148</v>
      </c>
      <c r="L230" s="34"/>
      <c r="M230" s="172" t="s">
        <v>21</v>
      </c>
      <c r="N230" s="173" t="s">
        <v>43</v>
      </c>
      <c r="O230" s="35"/>
      <c r="P230" s="174">
        <f>O230*H230</f>
        <v>0</v>
      </c>
      <c r="Q230" s="174">
        <v>1.94302</v>
      </c>
      <c r="R230" s="174">
        <f>Q230*H230</f>
        <v>0.19818803999999998</v>
      </c>
      <c r="S230" s="174">
        <v>0</v>
      </c>
      <c r="T230" s="175">
        <f>S230*H230</f>
        <v>0</v>
      </c>
      <c r="AR230" s="17" t="s">
        <v>149</v>
      </c>
      <c r="AT230" s="17" t="s">
        <v>144</v>
      </c>
      <c r="AU230" s="17" t="s">
        <v>150</v>
      </c>
      <c r="AY230" s="17" t="s">
        <v>142</v>
      </c>
      <c r="BE230" s="176">
        <f>IF(N230="základní",J230,0)</f>
        <v>0</v>
      </c>
      <c r="BF230" s="176">
        <f>IF(N230="snížená",J230,0)</f>
        <v>0</v>
      </c>
      <c r="BG230" s="176">
        <f>IF(N230="zákl. přenesená",J230,0)</f>
        <v>0</v>
      </c>
      <c r="BH230" s="176">
        <f>IF(N230="sníž. přenesená",J230,0)</f>
        <v>0</v>
      </c>
      <c r="BI230" s="176">
        <f>IF(N230="nulová",J230,0)</f>
        <v>0</v>
      </c>
      <c r="BJ230" s="17" t="s">
        <v>150</v>
      </c>
      <c r="BK230" s="176">
        <f>ROUND(I230*H230,0)</f>
        <v>0</v>
      </c>
      <c r="BL230" s="17" t="s">
        <v>149</v>
      </c>
      <c r="BM230" s="17" t="s">
        <v>373</v>
      </c>
    </row>
    <row r="231" spans="2:47" s="1" customFormat="1" ht="20.25" customHeight="1">
      <c r="B231" s="34"/>
      <c r="D231" s="177" t="s">
        <v>152</v>
      </c>
      <c r="F231" s="178" t="s">
        <v>374</v>
      </c>
      <c r="I231" s="138"/>
      <c r="L231" s="34"/>
      <c r="M231" s="63"/>
      <c r="N231" s="35"/>
      <c r="O231" s="35"/>
      <c r="P231" s="35"/>
      <c r="Q231" s="35"/>
      <c r="R231" s="35"/>
      <c r="S231" s="35"/>
      <c r="T231" s="64"/>
      <c r="AT231" s="17" t="s">
        <v>152</v>
      </c>
      <c r="AU231" s="17" t="s">
        <v>150</v>
      </c>
    </row>
    <row r="232" spans="2:51" s="11" customFormat="1" ht="20.25" customHeight="1">
      <c r="B232" s="179"/>
      <c r="D232" s="180" t="s">
        <v>154</v>
      </c>
      <c r="E232" s="181" t="s">
        <v>21</v>
      </c>
      <c r="F232" s="182" t="s">
        <v>375</v>
      </c>
      <c r="H232" s="183">
        <v>0.102</v>
      </c>
      <c r="I232" s="184"/>
      <c r="L232" s="179"/>
      <c r="M232" s="185"/>
      <c r="N232" s="186"/>
      <c r="O232" s="186"/>
      <c r="P232" s="186"/>
      <c r="Q232" s="186"/>
      <c r="R232" s="186"/>
      <c r="S232" s="186"/>
      <c r="T232" s="187"/>
      <c r="AT232" s="188" t="s">
        <v>154</v>
      </c>
      <c r="AU232" s="188" t="s">
        <v>150</v>
      </c>
      <c r="AV232" s="11" t="s">
        <v>150</v>
      </c>
      <c r="AW232" s="11" t="s">
        <v>35</v>
      </c>
      <c r="AX232" s="11" t="s">
        <v>71</v>
      </c>
      <c r="AY232" s="188" t="s">
        <v>142</v>
      </c>
    </row>
    <row r="233" spans="2:65" s="1" customFormat="1" ht="20.25" customHeight="1">
      <c r="B233" s="164"/>
      <c r="C233" s="165" t="s">
        <v>376</v>
      </c>
      <c r="D233" s="165" t="s">
        <v>144</v>
      </c>
      <c r="E233" s="166" t="s">
        <v>377</v>
      </c>
      <c r="F233" s="167" t="s">
        <v>378</v>
      </c>
      <c r="G233" s="168" t="s">
        <v>147</v>
      </c>
      <c r="H233" s="169">
        <v>1.368</v>
      </c>
      <c r="I233" s="170"/>
      <c r="J233" s="171">
        <f>ROUND(I233*H233,0)</f>
        <v>0</v>
      </c>
      <c r="K233" s="167" t="s">
        <v>148</v>
      </c>
      <c r="L233" s="34"/>
      <c r="M233" s="172" t="s">
        <v>21</v>
      </c>
      <c r="N233" s="173" t="s">
        <v>43</v>
      </c>
      <c r="O233" s="35"/>
      <c r="P233" s="174">
        <f>O233*H233</f>
        <v>0</v>
      </c>
      <c r="Q233" s="174">
        <v>2.47057</v>
      </c>
      <c r="R233" s="174">
        <f>Q233*H233</f>
        <v>3.37973976</v>
      </c>
      <c r="S233" s="174">
        <v>0</v>
      </c>
      <c r="T233" s="175">
        <f>S233*H233</f>
        <v>0</v>
      </c>
      <c r="AR233" s="17" t="s">
        <v>149</v>
      </c>
      <c r="AT233" s="17" t="s">
        <v>144</v>
      </c>
      <c r="AU233" s="17" t="s">
        <v>150</v>
      </c>
      <c r="AY233" s="17" t="s">
        <v>142</v>
      </c>
      <c r="BE233" s="176">
        <f>IF(N233="základní",J233,0)</f>
        <v>0</v>
      </c>
      <c r="BF233" s="176">
        <f>IF(N233="snížená",J233,0)</f>
        <v>0</v>
      </c>
      <c r="BG233" s="176">
        <f>IF(N233="zákl. přenesená",J233,0)</f>
        <v>0</v>
      </c>
      <c r="BH233" s="176">
        <f>IF(N233="sníž. přenesená",J233,0)</f>
        <v>0</v>
      </c>
      <c r="BI233" s="176">
        <f>IF(N233="nulová",J233,0)</f>
        <v>0</v>
      </c>
      <c r="BJ233" s="17" t="s">
        <v>150</v>
      </c>
      <c r="BK233" s="176">
        <f>ROUND(I233*H233,0)</f>
        <v>0</v>
      </c>
      <c r="BL233" s="17" t="s">
        <v>149</v>
      </c>
      <c r="BM233" s="17" t="s">
        <v>379</v>
      </c>
    </row>
    <row r="234" spans="2:47" s="1" customFormat="1" ht="20.25" customHeight="1">
      <c r="B234" s="34"/>
      <c r="D234" s="177" t="s">
        <v>152</v>
      </c>
      <c r="F234" s="178" t="s">
        <v>380</v>
      </c>
      <c r="I234" s="138"/>
      <c r="L234" s="34"/>
      <c r="M234" s="63"/>
      <c r="N234" s="35"/>
      <c r="O234" s="35"/>
      <c r="P234" s="35"/>
      <c r="Q234" s="35"/>
      <c r="R234" s="35"/>
      <c r="S234" s="35"/>
      <c r="T234" s="64"/>
      <c r="AT234" s="17" t="s">
        <v>152</v>
      </c>
      <c r="AU234" s="17" t="s">
        <v>150</v>
      </c>
    </row>
    <row r="235" spans="2:51" s="11" customFormat="1" ht="20.25" customHeight="1">
      <c r="B235" s="179"/>
      <c r="D235" s="180" t="s">
        <v>154</v>
      </c>
      <c r="E235" s="181" t="s">
        <v>21</v>
      </c>
      <c r="F235" s="182" t="s">
        <v>381</v>
      </c>
      <c r="H235" s="183">
        <v>1.368</v>
      </c>
      <c r="I235" s="184"/>
      <c r="L235" s="179"/>
      <c r="M235" s="185"/>
      <c r="N235" s="186"/>
      <c r="O235" s="186"/>
      <c r="P235" s="186"/>
      <c r="Q235" s="186"/>
      <c r="R235" s="186"/>
      <c r="S235" s="186"/>
      <c r="T235" s="187"/>
      <c r="AT235" s="188" t="s">
        <v>154</v>
      </c>
      <c r="AU235" s="188" t="s">
        <v>150</v>
      </c>
      <c r="AV235" s="11" t="s">
        <v>150</v>
      </c>
      <c r="AW235" s="11" t="s">
        <v>35</v>
      </c>
      <c r="AX235" s="11" t="s">
        <v>71</v>
      </c>
      <c r="AY235" s="188" t="s">
        <v>142</v>
      </c>
    </row>
    <row r="236" spans="2:65" s="1" customFormat="1" ht="28.5" customHeight="1">
      <c r="B236" s="164"/>
      <c r="C236" s="165" t="s">
        <v>382</v>
      </c>
      <c r="D236" s="165" t="s">
        <v>144</v>
      </c>
      <c r="E236" s="166" t="s">
        <v>383</v>
      </c>
      <c r="F236" s="167" t="s">
        <v>384</v>
      </c>
      <c r="G236" s="168" t="s">
        <v>189</v>
      </c>
      <c r="H236" s="169">
        <v>5.017</v>
      </c>
      <c r="I236" s="170"/>
      <c r="J236" s="171">
        <f>ROUND(I236*H236,0)</f>
        <v>0</v>
      </c>
      <c r="K236" s="167" t="s">
        <v>148</v>
      </c>
      <c r="L236" s="34"/>
      <c r="M236" s="172" t="s">
        <v>21</v>
      </c>
      <c r="N236" s="173" t="s">
        <v>43</v>
      </c>
      <c r="O236" s="35"/>
      <c r="P236" s="174">
        <f>O236*H236</f>
        <v>0</v>
      </c>
      <c r="Q236" s="174">
        <v>0.02519</v>
      </c>
      <c r="R236" s="174">
        <f>Q236*H236</f>
        <v>0.12637823</v>
      </c>
      <c r="S236" s="174">
        <v>0</v>
      </c>
      <c r="T236" s="175">
        <f>S236*H236</f>
        <v>0</v>
      </c>
      <c r="AR236" s="17" t="s">
        <v>149</v>
      </c>
      <c r="AT236" s="17" t="s">
        <v>144</v>
      </c>
      <c r="AU236" s="17" t="s">
        <v>150</v>
      </c>
      <c r="AY236" s="17" t="s">
        <v>142</v>
      </c>
      <c r="BE236" s="176">
        <f>IF(N236="základní",J236,0)</f>
        <v>0</v>
      </c>
      <c r="BF236" s="176">
        <f>IF(N236="snížená",J236,0)</f>
        <v>0</v>
      </c>
      <c r="BG236" s="176">
        <f>IF(N236="zákl. přenesená",J236,0)</f>
        <v>0</v>
      </c>
      <c r="BH236" s="176">
        <f>IF(N236="sníž. přenesená",J236,0)</f>
        <v>0</v>
      </c>
      <c r="BI236" s="176">
        <f>IF(N236="nulová",J236,0)</f>
        <v>0</v>
      </c>
      <c r="BJ236" s="17" t="s">
        <v>150</v>
      </c>
      <c r="BK236" s="176">
        <f>ROUND(I236*H236,0)</f>
        <v>0</v>
      </c>
      <c r="BL236" s="17" t="s">
        <v>149</v>
      </c>
      <c r="BM236" s="17" t="s">
        <v>385</v>
      </c>
    </row>
    <row r="237" spans="2:47" s="1" customFormat="1" ht="28.5" customHeight="1">
      <c r="B237" s="34"/>
      <c r="D237" s="177" t="s">
        <v>152</v>
      </c>
      <c r="F237" s="178" t="s">
        <v>386</v>
      </c>
      <c r="I237" s="138"/>
      <c r="L237" s="34"/>
      <c r="M237" s="63"/>
      <c r="N237" s="35"/>
      <c r="O237" s="35"/>
      <c r="P237" s="35"/>
      <c r="Q237" s="35"/>
      <c r="R237" s="35"/>
      <c r="S237" s="35"/>
      <c r="T237" s="64"/>
      <c r="AT237" s="17" t="s">
        <v>152</v>
      </c>
      <c r="AU237" s="17" t="s">
        <v>150</v>
      </c>
    </row>
    <row r="238" spans="2:51" s="11" customFormat="1" ht="20.25" customHeight="1">
      <c r="B238" s="179"/>
      <c r="D238" s="180" t="s">
        <v>154</v>
      </c>
      <c r="E238" s="181" t="s">
        <v>21</v>
      </c>
      <c r="F238" s="182" t="s">
        <v>387</v>
      </c>
      <c r="H238" s="183">
        <v>5.017</v>
      </c>
      <c r="I238" s="184"/>
      <c r="L238" s="179"/>
      <c r="M238" s="185"/>
      <c r="N238" s="186"/>
      <c r="O238" s="186"/>
      <c r="P238" s="186"/>
      <c r="Q238" s="186"/>
      <c r="R238" s="186"/>
      <c r="S238" s="186"/>
      <c r="T238" s="187"/>
      <c r="AT238" s="188" t="s">
        <v>154</v>
      </c>
      <c r="AU238" s="188" t="s">
        <v>150</v>
      </c>
      <c r="AV238" s="11" t="s">
        <v>150</v>
      </c>
      <c r="AW238" s="11" t="s">
        <v>35</v>
      </c>
      <c r="AX238" s="11" t="s">
        <v>71</v>
      </c>
      <c r="AY238" s="188" t="s">
        <v>142</v>
      </c>
    </row>
    <row r="239" spans="2:65" s="1" customFormat="1" ht="28.5" customHeight="1">
      <c r="B239" s="164"/>
      <c r="C239" s="165" t="s">
        <v>388</v>
      </c>
      <c r="D239" s="165" t="s">
        <v>144</v>
      </c>
      <c r="E239" s="166" t="s">
        <v>389</v>
      </c>
      <c r="F239" s="167" t="s">
        <v>390</v>
      </c>
      <c r="G239" s="168" t="s">
        <v>189</v>
      </c>
      <c r="H239" s="169">
        <v>5.017</v>
      </c>
      <c r="I239" s="170"/>
      <c r="J239" s="171">
        <f>ROUND(I239*H239,0)</f>
        <v>0</v>
      </c>
      <c r="K239" s="167" t="s">
        <v>148</v>
      </c>
      <c r="L239" s="34"/>
      <c r="M239" s="172" t="s">
        <v>21</v>
      </c>
      <c r="N239" s="173" t="s">
        <v>43</v>
      </c>
      <c r="O239" s="35"/>
      <c r="P239" s="174">
        <f>O239*H239</f>
        <v>0</v>
      </c>
      <c r="Q239" s="174">
        <v>0</v>
      </c>
      <c r="R239" s="174">
        <f>Q239*H239</f>
        <v>0</v>
      </c>
      <c r="S239" s="174">
        <v>0</v>
      </c>
      <c r="T239" s="175">
        <f>S239*H239</f>
        <v>0</v>
      </c>
      <c r="AR239" s="17" t="s">
        <v>149</v>
      </c>
      <c r="AT239" s="17" t="s">
        <v>144</v>
      </c>
      <c r="AU239" s="17" t="s">
        <v>150</v>
      </c>
      <c r="AY239" s="17" t="s">
        <v>142</v>
      </c>
      <c r="BE239" s="176">
        <f>IF(N239="základní",J239,0)</f>
        <v>0</v>
      </c>
      <c r="BF239" s="176">
        <f>IF(N239="snížená",J239,0)</f>
        <v>0</v>
      </c>
      <c r="BG239" s="176">
        <f>IF(N239="zákl. přenesená",J239,0)</f>
        <v>0</v>
      </c>
      <c r="BH239" s="176">
        <f>IF(N239="sníž. přenesená",J239,0)</f>
        <v>0</v>
      </c>
      <c r="BI239" s="176">
        <f>IF(N239="nulová",J239,0)</f>
        <v>0</v>
      </c>
      <c r="BJ239" s="17" t="s">
        <v>150</v>
      </c>
      <c r="BK239" s="176">
        <f>ROUND(I239*H239,0)</f>
        <v>0</v>
      </c>
      <c r="BL239" s="17" t="s">
        <v>149</v>
      </c>
      <c r="BM239" s="17" t="s">
        <v>391</v>
      </c>
    </row>
    <row r="240" spans="2:47" s="1" customFormat="1" ht="28.5" customHeight="1">
      <c r="B240" s="34"/>
      <c r="D240" s="180" t="s">
        <v>152</v>
      </c>
      <c r="F240" s="189" t="s">
        <v>392</v>
      </c>
      <c r="I240" s="138"/>
      <c r="L240" s="34"/>
      <c r="M240" s="63"/>
      <c r="N240" s="35"/>
      <c r="O240" s="35"/>
      <c r="P240" s="35"/>
      <c r="Q240" s="35"/>
      <c r="R240" s="35"/>
      <c r="S240" s="35"/>
      <c r="T240" s="64"/>
      <c r="AT240" s="17" t="s">
        <v>152</v>
      </c>
      <c r="AU240" s="17" t="s">
        <v>150</v>
      </c>
    </row>
    <row r="241" spans="2:65" s="1" customFormat="1" ht="28.5" customHeight="1">
      <c r="B241" s="164"/>
      <c r="C241" s="165" t="s">
        <v>393</v>
      </c>
      <c r="D241" s="165" t="s">
        <v>144</v>
      </c>
      <c r="E241" s="166" t="s">
        <v>394</v>
      </c>
      <c r="F241" s="167" t="s">
        <v>395</v>
      </c>
      <c r="G241" s="168" t="s">
        <v>226</v>
      </c>
      <c r="H241" s="169">
        <v>0.185</v>
      </c>
      <c r="I241" s="170"/>
      <c r="J241" s="171">
        <f>ROUND(I241*H241,0)</f>
        <v>0</v>
      </c>
      <c r="K241" s="167" t="s">
        <v>148</v>
      </c>
      <c r="L241" s="34"/>
      <c r="M241" s="172" t="s">
        <v>21</v>
      </c>
      <c r="N241" s="173" t="s">
        <v>43</v>
      </c>
      <c r="O241" s="35"/>
      <c r="P241" s="174">
        <f>O241*H241</f>
        <v>0</v>
      </c>
      <c r="Q241" s="174">
        <v>0.01954</v>
      </c>
      <c r="R241" s="174">
        <f>Q241*H241</f>
        <v>0.0036148999999999995</v>
      </c>
      <c r="S241" s="174">
        <v>0</v>
      </c>
      <c r="T241" s="175">
        <f>S241*H241</f>
        <v>0</v>
      </c>
      <c r="AR241" s="17" t="s">
        <v>149</v>
      </c>
      <c r="AT241" s="17" t="s">
        <v>144</v>
      </c>
      <c r="AU241" s="17" t="s">
        <v>150</v>
      </c>
      <c r="AY241" s="17" t="s">
        <v>142</v>
      </c>
      <c r="BE241" s="176">
        <f>IF(N241="základní",J241,0)</f>
        <v>0</v>
      </c>
      <c r="BF241" s="176">
        <f>IF(N241="snížená",J241,0)</f>
        <v>0</v>
      </c>
      <c r="BG241" s="176">
        <f>IF(N241="zákl. přenesená",J241,0)</f>
        <v>0</v>
      </c>
      <c r="BH241" s="176">
        <f>IF(N241="sníž. přenesená",J241,0)</f>
        <v>0</v>
      </c>
      <c r="BI241" s="176">
        <f>IF(N241="nulová",J241,0)</f>
        <v>0</v>
      </c>
      <c r="BJ241" s="17" t="s">
        <v>150</v>
      </c>
      <c r="BK241" s="176">
        <f>ROUND(I241*H241,0)</f>
        <v>0</v>
      </c>
      <c r="BL241" s="17" t="s">
        <v>149</v>
      </c>
      <c r="BM241" s="17" t="s">
        <v>396</v>
      </c>
    </row>
    <row r="242" spans="2:47" s="1" customFormat="1" ht="28.5" customHeight="1">
      <c r="B242" s="34"/>
      <c r="D242" s="180" t="s">
        <v>152</v>
      </c>
      <c r="F242" s="189" t="s">
        <v>397</v>
      </c>
      <c r="I242" s="138"/>
      <c r="L242" s="34"/>
      <c r="M242" s="63"/>
      <c r="N242" s="35"/>
      <c r="O242" s="35"/>
      <c r="P242" s="35"/>
      <c r="Q242" s="35"/>
      <c r="R242" s="35"/>
      <c r="S242" s="35"/>
      <c r="T242" s="64"/>
      <c r="AT242" s="17" t="s">
        <v>152</v>
      </c>
      <c r="AU242" s="17" t="s">
        <v>150</v>
      </c>
    </row>
    <row r="243" spans="2:65" s="1" customFormat="1" ht="20.25" customHeight="1">
      <c r="B243" s="164"/>
      <c r="C243" s="198" t="s">
        <v>398</v>
      </c>
      <c r="D243" s="198" t="s">
        <v>247</v>
      </c>
      <c r="E243" s="199" t="s">
        <v>399</v>
      </c>
      <c r="F243" s="200" t="s">
        <v>400</v>
      </c>
      <c r="G243" s="201" t="s">
        <v>226</v>
      </c>
      <c r="H243" s="202">
        <v>0.059</v>
      </c>
      <c r="I243" s="203"/>
      <c r="J243" s="204">
        <f>ROUND(I243*H243,0)</f>
        <v>0</v>
      </c>
      <c r="K243" s="200" t="s">
        <v>401</v>
      </c>
      <c r="L243" s="205"/>
      <c r="M243" s="206" t="s">
        <v>21</v>
      </c>
      <c r="N243" s="207" t="s">
        <v>43</v>
      </c>
      <c r="O243" s="35"/>
      <c r="P243" s="174">
        <f>O243*H243</f>
        <v>0</v>
      </c>
      <c r="Q243" s="174">
        <v>1</v>
      </c>
      <c r="R243" s="174">
        <f>Q243*H243</f>
        <v>0.059</v>
      </c>
      <c r="S243" s="174">
        <v>0</v>
      </c>
      <c r="T243" s="175">
        <f>S243*H243</f>
        <v>0</v>
      </c>
      <c r="AR243" s="17" t="s">
        <v>186</v>
      </c>
      <c r="AT243" s="17" t="s">
        <v>247</v>
      </c>
      <c r="AU243" s="17" t="s">
        <v>150</v>
      </c>
      <c r="AY243" s="17" t="s">
        <v>142</v>
      </c>
      <c r="BE243" s="176">
        <f>IF(N243="základní",J243,0)</f>
        <v>0</v>
      </c>
      <c r="BF243" s="176">
        <f>IF(N243="snížená",J243,0)</f>
        <v>0</v>
      </c>
      <c r="BG243" s="176">
        <f>IF(N243="zákl. přenesená",J243,0)</f>
        <v>0</v>
      </c>
      <c r="BH243" s="176">
        <f>IF(N243="sníž. přenesená",J243,0)</f>
        <v>0</v>
      </c>
      <c r="BI243" s="176">
        <f>IF(N243="nulová",J243,0)</f>
        <v>0</v>
      </c>
      <c r="BJ243" s="17" t="s">
        <v>150</v>
      </c>
      <c r="BK243" s="176">
        <f>ROUND(I243*H243,0)</f>
        <v>0</v>
      </c>
      <c r="BL243" s="17" t="s">
        <v>149</v>
      </c>
      <c r="BM243" s="17" t="s">
        <v>402</v>
      </c>
    </row>
    <row r="244" spans="2:47" s="1" customFormat="1" ht="28.5" customHeight="1">
      <c r="B244" s="34"/>
      <c r="D244" s="177" t="s">
        <v>152</v>
      </c>
      <c r="F244" s="178" t="s">
        <v>403</v>
      </c>
      <c r="I244" s="138"/>
      <c r="L244" s="34"/>
      <c r="M244" s="63"/>
      <c r="N244" s="35"/>
      <c r="O244" s="35"/>
      <c r="P244" s="35"/>
      <c r="Q244" s="35"/>
      <c r="R244" s="35"/>
      <c r="S244" s="35"/>
      <c r="T244" s="64"/>
      <c r="AT244" s="17" t="s">
        <v>152</v>
      </c>
      <c r="AU244" s="17" t="s">
        <v>150</v>
      </c>
    </row>
    <row r="245" spans="2:47" s="1" customFormat="1" ht="28.5" customHeight="1">
      <c r="B245" s="34"/>
      <c r="D245" s="177" t="s">
        <v>404</v>
      </c>
      <c r="F245" s="210" t="s">
        <v>405</v>
      </c>
      <c r="I245" s="138"/>
      <c r="L245" s="34"/>
      <c r="M245" s="63"/>
      <c r="N245" s="35"/>
      <c r="O245" s="35"/>
      <c r="P245" s="35"/>
      <c r="Q245" s="35"/>
      <c r="R245" s="35"/>
      <c r="S245" s="35"/>
      <c r="T245" s="64"/>
      <c r="AT245" s="17" t="s">
        <v>404</v>
      </c>
      <c r="AU245" s="17" t="s">
        <v>150</v>
      </c>
    </row>
    <row r="246" spans="2:51" s="11" customFormat="1" ht="20.25" customHeight="1">
      <c r="B246" s="179"/>
      <c r="D246" s="180" t="s">
        <v>154</v>
      </c>
      <c r="E246" s="181" t="s">
        <v>21</v>
      </c>
      <c r="F246" s="182" t="s">
        <v>406</v>
      </c>
      <c r="H246" s="183">
        <v>0.059</v>
      </c>
      <c r="I246" s="184"/>
      <c r="L246" s="179"/>
      <c r="M246" s="185"/>
      <c r="N246" s="186"/>
      <c r="O246" s="186"/>
      <c r="P246" s="186"/>
      <c r="Q246" s="186"/>
      <c r="R246" s="186"/>
      <c r="S246" s="186"/>
      <c r="T246" s="187"/>
      <c r="AT246" s="188" t="s">
        <v>154</v>
      </c>
      <c r="AU246" s="188" t="s">
        <v>150</v>
      </c>
      <c r="AV246" s="11" t="s">
        <v>150</v>
      </c>
      <c r="AW246" s="11" t="s">
        <v>35</v>
      </c>
      <c r="AX246" s="11" t="s">
        <v>71</v>
      </c>
      <c r="AY246" s="188" t="s">
        <v>142</v>
      </c>
    </row>
    <row r="247" spans="2:65" s="1" customFormat="1" ht="20.25" customHeight="1">
      <c r="B247" s="164"/>
      <c r="C247" s="198" t="s">
        <v>407</v>
      </c>
      <c r="D247" s="198" t="s">
        <v>247</v>
      </c>
      <c r="E247" s="199" t="s">
        <v>408</v>
      </c>
      <c r="F247" s="200" t="s">
        <v>409</v>
      </c>
      <c r="G247" s="201" t="s">
        <v>226</v>
      </c>
      <c r="H247" s="202">
        <v>0.14</v>
      </c>
      <c r="I247" s="203"/>
      <c r="J247" s="204">
        <f>ROUND(I247*H247,0)</f>
        <v>0</v>
      </c>
      <c r="K247" s="200" t="s">
        <v>401</v>
      </c>
      <c r="L247" s="205"/>
      <c r="M247" s="206" t="s">
        <v>21</v>
      </c>
      <c r="N247" s="207" t="s">
        <v>43</v>
      </c>
      <c r="O247" s="35"/>
      <c r="P247" s="174">
        <f>O247*H247</f>
        <v>0</v>
      </c>
      <c r="Q247" s="174">
        <v>1</v>
      </c>
      <c r="R247" s="174">
        <f>Q247*H247</f>
        <v>0.14</v>
      </c>
      <c r="S247" s="174">
        <v>0</v>
      </c>
      <c r="T247" s="175">
        <f>S247*H247</f>
        <v>0</v>
      </c>
      <c r="AR247" s="17" t="s">
        <v>186</v>
      </c>
      <c r="AT247" s="17" t="s">
        <v>247</v>
      </c>
      <c r="AU247" s="17" t="s">
        <v>150</v>
      </c>
      <c r="AY247" s="17" t="s">
        <v>142</v>
      </c>
      <c r="BE247" s="176">
        <f>IF(N247="základní",J247,0)</f>
        <v>0</v>
      </c>
      <c r="BF247" s="176">
        <f>IF(N247="snížená",J247,0)</f>
        <v>0</v>
      </c>
      <c r="BG247" s="176">
        <f>IF(N247="zákl. přenesená",J247,0)</f>
        <v>0</v>
      </c>
      <c r="BH247" s="176">
        <f>IF(N247="sníž. přenesená",J247,0)</f>
        <v>0</v>
      </c>
      <c r="BI247" s="176">
        <f>IF(N247="nulová",J247,0)</f>
        <v>0</v>
      </c>
      <c r="BJ247" s="17" t="s">
        <v>150</v>
      </c>
      <c r="BK247" s="176">
        <f>ROUND(I247*H247,0)</f>
        <v>0</v>
      </c>
      <c r="BL247" s="17" t="s">
        <v>149</v>
      </c>
      <c r="BM247" s="17" t="s">
        <v>410</v>
      </c>
    </row>
    <row r="248" spans="2:47" s="1" customFormat="1" ht="28.5" customHeight="1">
      <c r="B248" s="34"/>
      <c r="D248" s="177" t="s">
        <v>152</v>
      </c>
      <c r="F248" s="178" t="s">
        <v>411</v>
      </c>
      <c r="I248" s="138"/>
      <c r="L248" s="34"/>
      <c r="M248" s="63"/>
      <c r="N248" s="35"/>
      <c r="O248" s="35"/>
      <c r="P248" s="35"/>
      <c r="Q248" s="35"/>
      <c r="R248" s="35"/>
      <c r="S248" s="35"/>
      <c r="T248" s="64"/>
      <c r="AT248" s="17" t="s">
        <v>152</v>
      </c>
      <c r="AU248" s="17" t="s">
        <v>150</v>
      </c>
    </row>
    <row r="249" spans="2:47" s="1" customFormat="1" ht="28.5" customHeight="1">
      <c r="B249" s="34"/>
      <c r="D249" s="177" t="s">
        <v>404</v>
      </c>
      <c r="F249" s="210" t="s">
        <v>412</v>
      </c>
      <c r="I249" s="138"/>
      <c r="L249" s="34"/>
      <c r="M249" s="63"/>
      <c r="N249" s="35"/>
      <c r="O249" s="35"/>
      <c r="P249" s="35"/>
      <c r="Q249" s="35"/>
      <c r="R249" s="35"/>
      <c r="S249" s="35"/>
      <c r="T249" s="64"/>
      <c r="AT249" s="17" t="s">
        <v>404</v>
      </c>
      <c r="AU249" s="17" t="s">
        <v>150</v>
      </c>
    </row>
    <row r="250" spans="2:51" s="11" customFormat="1" ht="20.25" customHeight="1">
      <c r="B250" s="179"/>
      <c r="D250" s="180" t="s">
        <v>154</v>
      </c>
      <c r="E250" s="181" t="s">
        <v>21</v>
      </c>
      <c r="F250" s="182" t="s">
        <v>413</v>
      </c>
      <c r="H250" s="183">
        <v>0.14</v>
      </c>
      <c r="I250" s="184"/>
      <c r="L250" s="179"/>
      <c r="M250" s="185"/>
      <c r="N250" s="186"/>
      <c r="O250" s="186"/>
      <c r="P250" s="186"/>
      <c r="Q250" s="186"/>
      <c r="R250" s="186"/>
      <c r="S250" s="186"/>
      <c r="T250" s="187"/>
      <c r="AT250" s="188" t="s">
        <v>154</v>
      </c>
      <c r="AU250" s="188" t="s">
        <v>150</v>
      </c>
      <c r="AV250" s="11" t="s">
        <v>150</v>
      </c>
      <c r="AW250" s="11" t="s">
        <v>35</v>
      </c>
      <c r="AX250" s="11" t="s">
        <v>71</v>
      </c>
      <c r="AY250" s="188" t="s">
        <v>142</v>
      </c>
    </row>
    <row r="251" spans="2:65" s="1" customFormat="1" ht="20.25" customHeight="1">
      <c r="B251" s="164"/>
      <c r="C251" s="165" t="s">
        <v>414</v>
      </c>
      <c r="D251" s="165" t="s">
        <v>144</v>
      </c>
      <c r="E251" s="166" t="s">
        <v>415</v>
      </c>
      <c r="F251" s="167" t="s">
        <v>416</v>
      </c>
      <c r="G251" s="168" t="s">
        <v>417</v>
      </c>
      <c r="H251" s="169">
        <v>12.5</v>
      </c>
      <c r="I251" s="170"/>
      <c r="J251" s="171">
        <f>ROUND(I251*H251,0)</f>
        <v>0</v>
      </c>
      <c r="K251" s="167" t="s">
        <v>148</v>
      </c>
      <c r="L251" s="34"/>
      <c r="M251" s="172" t="s">
        <v>21</v>
      </c>
      <c r="N251" s="173" t="s">
        <v>43</v>
      </c>
      <c r="O251" s="35"/>
      <c r="P251" s="174">
        <f>O251*H251</f>
        <v>0</v>
      </c>
      <c r="Q251" s="174">
        <v>0.00026</v>
      </c>
      <c r="R251" s="174">
        <f>Q251*H251</f>
        <v>0.00325</v>
      </c>
      <c r="S251" s="174">
        <v>0</v>
      </c>
      <c r="T251" s="175">
        <f>S251*H251</f>
        <v>0</v>
      </c>
      <c r="AR251" s="17" t="s">
        <v>149</v>
      </c>
      <c r="AT251" s="17" t="s">
        <v>144</v>
      </c>
      <c r="AU251" s="17" t="s">
        <v>150</v>
      </c>
      <c r="AY251" s="17" t="s">
        <v>142</v>
      </c>
      <c r="BE251" s="176">
        <f>IF(N251="základní",J251,0)</f>
        <v>0</v>
      </c>
      <c r="BF251" s="176">
        <f>IF(N251="snížená",J251,0)</f>
        <v>0</v>
      </c>
      <c r="BG251" s="176">
        <f>IF(N251="zákl. přenesená",J251,0)</f>
        <v>0</v>
      </c>
      <c r="BH251" s="176">
        <f>IF(N251="sníž. přenesená",J251,0)</f>
        <v>0</v>
      </c>
      <c r="BI251" s="176">
        <f>IF(N251="nulová",J251,0)</f>
        <v>0</v>
      </c>
      <c r="BJ251" s="17" t="s">
        <v>150</v>
      </c>
      <c r="BK251" s="176">
        <f>ROUND(I251*H251,0)</f>
        <v>0</v>
      </c>
      <c r="BL251" s="17" t="s">
        <v>149</v>
      </c>
      <c r="BM251" s="17" t="s">
        <v>418</v>
      </c>
    </row>
    <row r="252" spans="2:47" s="1" customFormat="1" ht="28.5" customHeight="1">
      <c r="B252" s="34"/>
      <c r="D252" s="177" t="s">
        <v>152</v>
      </c>
      <c r="F252" s="178" t="s">
        <v>419</v>
      </c>
      <c r="I252" s="138"/>
      <c r="L252" s="34"/>
      <c r="M252" s="63"/>
      <c r="N252" s="35"/>
      <c r="O252" s="35"/>
      <c r="P252" s="35"/>
      <c r="Q252" s="35"/>
      <c r="R252" s="35"/>
      <c r="S252" s="35"/>
      <c r="T252" s="64"/>
      <c r="AT252" s="17" t="s">
        <v>152</v>
      </c>
      <c r="AU252" s="17" t="s">
        <v>150</v>
      </c>
    </row>
    <row r="253" spans="2:51" s="11" customFormat="1" ht="20.25" customHeight="1">
      <c r="B253" s="179"/>
      <c r="D253" s="180" t="s">
        <v>154</v>
      </c>
      <c r="E253" s="181" t="s">
        <v>21</v>
      </c>
      <c r="F253" s="182" t="s">
        <v>420</v>
      </c>
      <c r="H253" s="183">
        <v>12.5</v>
      </c>
      <c r="I253" s="184"/>
      <c r="L253" s="179"/>
      <c r="M253" s="185"/>
      <c r="N253" s="186"/>
      <c r="O253" s="186"/>
      <c r="P253" s="186"/>
      <c r="Q253" s="186"/>
      <c r="R253" s="186"/>
      <c r="S253" s="186"/>
      <c r="T253" s="187"/>
      <c r="AT253" s="188" t="s">
        <v>154</v>
      </c>
      <c r="AU253" s="188" t="s">
        <v>150</v>
      </c>
      <c r="AV253" s="11" t="s">
        <v>150</v>
      </c>
      <c r="AW253" s="11" t="s">
        <v>35</v>
      </c>
      <c r="AX253" s="11" t="s">
        <v>71</v>
      </c>
      <c r="AY253" s="188" t="s">
        <v>142</v>
      </c>
    </row>
    <row r="254" spans="2:65" s="1" customFormat="1" ht="20.25" customHeight="1">
      <c r="B254" s="164"/>
      <c r="C254" s="165" t="s">
        <v>421</v>
      </c>
      <c r="D254" s="165" t="s">
        <v>144</v>
      </c>
      <c r="E254" s="166" t="s">
        <v>422</v>
      </c>
      <c r="F254" s="167" t="s">
        <v>423</v>
      </c>
      <c r="G254" s="168" t="s">
        <v>147</v>
      </c>
      <c r="H254" s="169">
        <v>0.172</v>
      </c>
      <c r="I254" s="170"/>
      <c r="J254" s="171">
        <f>ROUND(I254*H254,0)</f>
        <v>0</v>
      </c>
      <c r="K254" s="167" t="s">
        <v>21</v>
      </c>
      <c r="L254" s="34"/>
      <c r="M254" s="172" t="s">
        <v>21</v>
      </c>
      <c r="N254" s="173" t="s">
        <v>43</v>
      </c>
      <c r="O254" s="35"/>
      <c r="P254" s="174">
        <f>O254*H254</f>
        <v>0</v>
      </c>
      <c r="Q254" s="174">
        <v>2.335</v>
      </c>
      <c r="R254" s="174">
        <f>Q254*H254</f>
        <v>0.40162</v>
      </c>
      <c r="S254" s="174">
        <v>0</v>
      </c>
      <c r="T254" s="175">
        <f>S254*H254</f>
        <v>0</v>
      </c>
      <c r="AR254" s="17" t="s">
        <v>149</v>
      </c>
      <c r="AT254" s="17" t="s">
        <v>144</v>
      </c>
      <c r="AU254" s="17" t="s">
        <v>150</v>
      </c>
      <c r="AY254" s="17" t="s">
        <v>142</v>
      </c>
      <c r="BE254" s="176">
        <f>IF(N254="základní",J254,0)</f>
        <v>0</v>
      </c>
      <c r="BF254" s="176">
        <f>IF(N254="snížená",J254,0)</f>
        <v>0</v>
      </c>
      <c r="BG254" s="176">
        <f>IF(N254="zákl. přenesená",J254,0)</f>
        <v>0</v>
      </c>
      <c r="BH254" s="176">
        <f>IF(N254="sníž. přenesená",J254,0)</f>
        <v>0</v>
      </c>
      <c r="BI254" s="176">
        <f>IF(N254="nulová",J254,0)</f>
        <v>0</v>
      </c>
      <c r="BJ254" s="17" t="s">
        <v>150</v>
      </c>
      <c r="BK254" s="176">
        <f>ROUND(I254*H254,0)</f>
        <v>0</v>
      </c>
      <c r="BL254" s="17" t="s">
        <v>149</v>
      </c>
      <c r="BM254" s="17" t="s">
        <v>424</v>
      </c>
    </row>
    <row r="255" spans="2:47" s="1" customFormat="1" ht="39.75" customHeight="1">
      <c r="B255" s="34"/>
      <c r="D255" s="177" t="s">
        <v>152</v>
      </c>
      <c r="F255" s="178" t="s">
        <v>425</v>
      </c>
      <c r="I255" s="138"/>
      <c r="L255" s="34"/>
      <c r="M255" s="63"/>
      <c r="N255" s="35"/>
      <c r="O255" s="35"/>
      <c r="P255" s="35"/>
      <c r="Q255" s="35"/>
      <c r="R255" s="35"/>
      <c r="S255" s="35"/>
      <c r="T255" s="64"/>
      <c r="AT255" s="17" t="s">
        <v>152</v>
      </c>
      <c r="AU255" s="17" t="s">
        <v>150</v>
      </c>
    </row>
    <row r="256" spans="2:51" s="11" customFormat="1" ht="20.25" customHeight="1">
      <c r="B256" s="179"/>
      <c r="D256" s="180" t="s">
        <v>154</v>
      </c>
      <c r="E256" s="181" t="s">
        <v>21</v>
      </c>
      <c r="F256" s="182" t="s">
        <v>426</v>
      </c>
      <c r="H256" s="183">
        <v>0.172</v>
      </c>
      <c r="I256" s="184"/>
      <c r="L256" s="179"/>
      <c r="M256" s="185"/>
      <c r="N256" s="186"/>
      <c r="O256" s="186"/>
      <c r="P256" s="186"/>
      <c r="Q256" s="186"/>
      <c r="R256" s="186"/>
      <c r="S256" s="186"/>
      <c r="T256" s="187"/>
      <c r="AT256" s="188" t="s">
        <v>154</v>
      </c>
      <c r="AU256" s="188" t="s">
        <v>150</v>
      </c>
      <c r="AV256" s="11" t="s">
        <v>150</v>
      </c>
      <c r="AW256" s="11" t="s">
        <v>35</v>
      </c>
      <c r="AX256" s="11" t="s">
        <v>71</v>
      </c>
      <c r="AY256" s="188" t="s">
        <v>142</v>
      </c>
    </row>
    <row r="257" spans="2:65" s="1" customFormat="1" ht="20.25" customHeight="1">
      <c r="B257" s="164"/>
      <c r="C257" s="165" t="s">
        <v>427</v>
      </c>
      <c r="D257" s="165" t="s">
        <v>144</v>
      </c>
      <c r="E257" s="166" t="s">
        <v>428</v>
      </c>
      <c r="F257" s="167" t="s">
        <v>429</v>
      </c>
      <c r="G257" s="168" t="s">
        <v>189</v>
      </c>
      <c r="H257" s="169">
        <v>5.8</v>
      </c>
      <c r="I257" s="170"/>
      <c r="J257" s="171">
        <f>ROUND(I257*H257,0)</f>
        <v>0</v>
      </c>
      <c r="K257" s="167" t="s">
        <v>148</v>
      </c>
      <c r="L257" s="34"/>
      <c r="M257" s="172" t="s">
        <v>21</v>
      </c>
      <c r="N257" s="173" t="s">
        <v>43</v>
      </c>
      <c r="O257" s="35"/>
      <c r="P257" s="174">
        <f>O257*H257</f>
        <v>0</v>
      </c>
      <c r="Q257" s="174">
        <v>0.10212</v>
      </c>
      <c r="R257" s="174">
        <f>Q257*H257</f>
        <v>0.592296</v>
      </c>
      <c r="S257" s="174">
        <v>0</v>
      </c>
      <c r="T257" s="175">
        <f>S257*H257</f>
        <v>0</v>
      </c>
      <c r="AR257" s="17" t="s">
        <v>149</v>
      </c>
      <c r="AT257" s="17" t="s">
        <v>144</v>
      </c>
      <c r="AU257" s="17" t="s">
        <v>150</v>
      </c>
      <c r="AY257" s="17" t="s">
        <v>142</v>
      </c>
      <c r="BE257" s="176">
        <f>IF(N257="základní",J257,0)</f>
        <v>0</v>
      </c>
      <c r="BF257" s="176">
        <f>IF(N257="snížená",J257,0)</f>
        <v>0</v>
      </c>
      <c r="BG257" s="176">
        <f>IF(N257="zákl. přenesená",J257,0)</f>
        <v>0</v>
      </c>
      <c r="BH257" s="176">
        <f>IF(N257="sníž. přenesená",J257,0)</f>
        <v>0</v>
      </c>
      <c r="BI257" s="176">
        <f>IF(N257="nulová",J257,0)</f>
        <v>0</v>
      </c>
      <c r="BJ257" s="17" t="s">
        <v>150</v>
      </c>
      <c r="BK257" s="176">
        <f>ROUND(I257*H257,0)</f>
        <v>0</v>
      </c>
      <c r="BL257" s="17" t="s">
        <v>149</v>
      </c>
      <c r="BM257" s="17" t="s">
        <v>430</v>
      </c>
    </row>
    <row r="258" spans="2:47" s="1" customFormat="1" ht="28.5" customHeight="1">
      <c r="B258" s="34"/>
      <c r="D258" s="177" t="s">
        <v>152</v>
      </c>
      <c r="F258" s="178" t="s">
        <v>431</v>
      </c>
      <c r="I258" s="138"/>
      <c r="L258" s="34"/>
      <c r="M258" s="63"/>
      <c r="N258" s="35"/>
      <c r="O258" s="35"/>
      <c r="P258" s="35"/>
      <c r="Q258" s="35"/>
      <c r="R258" s="35"/>
      <c r="S258" s="35"/>
      <c r="T258" s="64"/>
      <c r="AT258" s="17" t="s">
        <v>152</v>
      </c>
      <c r="AU258" s="17" t="s">
        <v>150</v>
      </c>
    </row>
    <row r="259" spans="2:51" s="11" customFormat="1" ht="20.25" customHeight="1">
      <c r="B259" s="179"/>
      <c r="D259" s="180" t="s">
        <v>154</v>
      </c>
      <c r="E259" s="181" t="s">
        <v>21</v>
      </c>
      <c r="F259" s="182" t="s">
        <v>432</v>
      </c>
      <c r="H259" s="183">
        <v>5.8</v>
      </c>
      <c r="I259" s="184"/>
      <c r="L259" s="179"/>
      <c r="M259" s="185"/>
      <c r="N259" s="186"/>
      <c r="O259" s="186"/>
      <c r="P259" s="186"/>
      <c r="Q259" s="186"/>
      <c r="R259" s="186"/>
      <c r="S259" s="186"/>
      <c r="T259" s="187"/>
      <c r="AT259" s="188" t="s">
        <v>154</v>
      </c>
      <c r="AU259" s="188" t="s">
        <v>150</v>
      </c>
      <c r="AV259" s="11" t="s">
        <v>150</v>
      </c>
      <c r="AW259" s="11" t="s">
        <v>35</v>
      </c>
      <c r="AX259" s="11" t="s">
        <v>71</v>
      </c>
      <c r="AY259" s="188" t="s">
        <v>142</v>
      </c>
    </row>
    <row r="260" spans="2:65" s="1" customFormat="1" ht="20.25" customHeight="1">
      <c r="B260" s="164"/>
      <c r="C260" s="165" t="s">
        <v>433</v>
      </c>
      <c r="D260" s="165" t="s">
        <v>144</v>
      </c>
      <c r="E260" s="166" t="s">
        <v>434</v>
      </c>
      <c r="F260" s="167" t="s">
        <v>435</v>
      </c>
      <c r="G260" s="168" t="s">
        <v>189</v>
      </c>
      <c r="H260" s="169">
        <v>11.908</v>
      </c>
      <c r="I260" s="170"/>
      <c r="J260" s="171">
        <f>ROUND(I260*H260,0)</f>
        <v>0</v>
      </c>
      <c r="K260" s="167" t="s">
        <v>148</v>
      </c>
      <c r="L260" s="34"/>
      <c r="M260" s="172" t="s">
        <v>21</v>
      </c>
      <c r="N260" s="173" t="s">
        <v>43</v>
      </c>
      <c r="O260" s="35"/>
      <c r="P260" s="174">
        <f>O260*H260</f>
        <v>0</v>
      </c>
      <c r="Q260" s="174">
        <v>0.30313</v>
      </c>
      <c r="R260" s="174">
        <f>Q260*H260</f>
        <v>3.60967204</v>
      </c>
      <c r="S260" s="174">
        <v>0</v>
      </c>
      <c r="T260" s="175">
        <f>S260*H260</f>
        <v>0</v>
      </c>
      <c r="AR260" s="17" t="s">
        <v>149</v>
      </c>
      <c r="AT260" s="17" t="s">
        <v>144</v>
      </c>
      <c r="AU260" s="17" t="s">
        <v>150</v>
      </c>
      <c r="AY260" s="17" t="s">
        <v>142</v>
      </c>
      <c r="BE260" s="176">
        <f>IF(N260="základní",J260,0)</f>
        <v>0</v>
      </c>
      <c r="BF260" s="176">
        <f>IF(N260="snížená",J260,0)</f>
        <v>0</v>
      </c>
      <c r="BG260" s="176">
        <f>IF(N260="zákl. přenesená",J260,0)</f>
        <v>0</v>
      </c>
      <c r="BH260" s="176">
        <f>IF(N260="sníž. přenesená",J260,0)</f>
        <v>0</v>
      </c>
      <c r="BI260" s="176">
        <f>IF(N260="nulová",J260,0)</f>
        <v>0</v>
      </c>
      <c r="BJ260" s="17" t="s">
        <v>150</v>
      </c>
      <c r="BK260" s="176">
        <f>ROUND(I260*H260,0)</f>
        <v>0</v>
      </c>
      <c r="BL260" s="17" t="s">
        <v>149</v>
      </c>
      <c r="BM260" s="17" t="s">
        <v>436</v>
      </c>
    </row>
    <row r="261" spans="2:47" s="1" customFormat="1" ht="28.5" customHeight="1">
      <c r="B261" s="34"/>
      <c r="D261" s="177" t="s">
        <v>152</v>
      </c>
      <c r="F261" s="178" t="s">
        <v>437</v>
      </c>
      <c r="I261" s="138"/>
      <c r="L261" s="34"/>
      <c r="M261" s="63"/>
      <c r="N261" s="35"/>
      <c r="O261" s="35"/>
      <c r="P261" s="35"/>
      <c r="Q261" s="35"/>
      <c r="R261" s="35"/>
      <c r="S261" s="35"/>
      <c r="T261" s="64"/>
      <c r="AT261" s="17" t="s">
        <v>152</v>
      </c>
      <c r="AU261" s="17" t="s">
        <v>150</v>
      </c>
    </row>
    <row r="262" spans="2:51" s="11" customFormat="1" ht="20.25" customHeight="1">
      <c r="B262" s="179"/>
      <c r="D262" s="177" t="s">
        <v>154</v>
      </c>
      <c r="E262" s="188" t="s">
        <v>21</v>
      </c>
      <c r="F262" s="208" t="s">
        <v>438</v>
      </c>
      <c r="H262" s="209">
        <v>6.908</v>
      </c>
      <c r="I262" s="184"/>
      <c r="L262" s="179"/>
      <c r="M262" s="185"/>
      <c r="N262" s="186"/>
      <c r="O262" s="186"/>
      <c r="P262" s="186"/>
      <c r="Q262" s="186"/>
      <c r="R262" s="186"/>
      <c r="S262" s="186"/>
      <c r="T262" s="187"/>
      <c r="AT262" s="188" t="s">
        <v>154</v>
      </c>
      <c r="AU262" s="188" t="s">
        <v>150</v>
      </c>
      <c r="AV262" s="11" t="s">
        <v>150</v>
      </c>
      <c r="AW262" s="11" t="s">
        <v>35</v>
      </c>
      <c r="AX262" s="11" t="s">
        <v>71</v>
      </c>
      <c r="AY262" s="188" t="s">
        <v>142</v>
      </c>
    </row>
    <row r="263" spans="2:51" s="11" customFormat="1" ht="20.25" customHeight="1">
      <c r="B263" s="179"/>
      <c r="D263" s="180" t="s">
        <v>154</v>
      </c>
      <c r="E263" s="181" t="s">
        <v>21</v>
      </c>
      <c r="F263" s="182" t="s">
        <v>439</v>
      </c>
      <c r="H263" s="183">
        <v>5</v>
      </c>
      <c r="I263" s="184"/>
      <c r="L263" s="179"/>
      <c r="M263" s="185"/>
      <c r="N263" s="186"/>
      <c r="O263" s="186"/>
      <c r="P263" s="186"/>
      <c r="Q263" s="186"/>
      <c r="R263" s="186"/>
      <c r="S263" s="186"/>
      <c r="T263" s="187"/>
      <c r="AT263" s="188" t="s">
        <v>154</v>
      </c>
      <c r="AU263" s="188" t="s">
        <v>150</v>
      </c>
      <c r="AV263" s="11" t="s">
        <v>150</v>
      </c>
      <c r="AW263" s="11" t="s">
        <v>35</v>
      </c>
      <c r="AX263" s="11" t="s">
        <v>71</v>
      </c>
      <c r="AY263" s="188" t="s">
        <v>142</v>
      </c>
    </row>
    <row r="264" spans="2:65" s="1" customFormat="1" ht="20.25" customHeight="1">
      <c r="B264" s="164"/>
      <c r="C264" s="165" t="s">
        <v>440</v>
      </c>
      <c r="D264" s="165" t="s">
        <v>144</v>
      </c>
      <c r="E264" s="166" t="s">
        <v>441</v>
      </c>
      <c r="F264" s="167" t="s">
        <v>442</v>
      </c>
      <c r="G264" s="168" t="s">
        <v>189</v>
      </c>
      <c r="H264" s="169">
        <v>9.302</v>
      </c>
      <c r="I264" s="170"/>
      <c r="J264" s="171">
        <f>ROUND(I264*H264,0)</f>
        <v>0</v>
      </c>
      <c r="K264" s="167" t="s">
        <v>148</v>
      </c>
      <c r="L264" s="34"/>
      <c r="M264" s="172" t="s">
        <v>21</v>
      </c>
      <c r="N264" s="173" t="s">
        <v>43</v>
      </c>
      <c r="O264" s="35"/>
      <c r="P264" s="174">
        <f>O264*H264</f>
        <v>0</v>
      </c>
      <c r="Q264" s="174">
        <v>0.1434</v>
      </c>
      <c r="R264" s="174">
        <f>Q264*H264</f>
        <v>1.3339067999999998</v>
      </c>
      <c r="S264" s="174">
        <v>0</v>
      </c>
      <c r="T264" s="175">
        <f>S264*H264</f>
        <v>0</v>
      </c>
      <c r="AR264" s="17" t="s">
        <v>149</v>
      </c>
      <c r="AT264" s="17" t="s">
        <v>144</v>
      </c>
      <c r="AU264" s="17" t="s">
        <v>150</v>
      </c>
      <c r="AY264" s="17" t="s">
        <v>142</v>
      </c>
      <c r="BE264" s="176">
        <f>IF(N264="základní",J264,0)</f>
        <v>0</v>
      </c>
      <c r="BF264" s="176">
        <f>IF(N264="snížená",J264,0)</f>
        <v>0</v>
      </c>
      <c r="BG264" s="176">
        <f>IF(N264="zákl. přenesená",J264,0)</f>
        <v>0</v>
      </c>
      <c r="BH264" s="176">
        <f>IF(N264="sníž. přenesená",J264,0)</f>
        <v>0</v>
      </c>
      <c r="BI264" s="176">
        <f>IF(N264="nulová",J264,0)</f>
        <v>0</v>
      </c>
      <c r="BJ264" s="17" t="s">
        <v>150</v>
      </c>
      <c r="BK264" s="176">
        <f>ROUND(I264*H264,0)</f>
        <v>0</v>
      </c>
      <c r="BL264" s="17" t="s">
        <v>149</v>
      </c>
      <c r="BM264" s="17" t="s">
        <v>443</v>
      </c>
    </row>
    <row r="265" spans="2:47" s="1" customFormat="1" ht="28.5" customHeight="1">
      <c r="B265" s="34"/>
      <c r="D265" s="177" t="s">
        <v>152</v>
      </c>
      <c r="F265" s="178" t="s">
        <v>444</v>
      </c>
      <c r="I265" s="138"/>
      <c r="L265" s="34"/>
      <c r="M265" s="63"/>
      <c r="N265" s="35"/>
      <c r="O265" s="35"/>
      <c r="P265" s="35"/>
      <c r="Q265" s="35"/>
      <c r="R265" s="35"/>
      <c r="S265" s="35"/>
      <c r="T265" s="64"/>
      <c r="AT265" s="17" t="s">
        <v>152</v>
      </c>
      <c r="AU265" s="17" t="s">
        <v>150</v>
      </c>
    </row>
    <row r="266" spans="2:51" s="11" customFormat="1" ht="20.25" customHeight="1">
      <c r="B266" s="179"/>
      <c r="D266" s="180" t="s">
        <v>154</v>
      </c>
      <c r="E266" s="181" t="s">
        <v>21</v>
      </c>
      <c r="F266" s="182" t="s">
        <v>445</v>
      </c>
      <c r="H266" s="183">
        <v>9.302</v>
      </c>
      <c r="I266" s="184"/>
      <c r="L266" s="179"/>
      <c r="M266" s="185"/>
      <c r="N266" s="186"/>
      <c r="O266" s="186"/>
      <c r="P266" s="186"/>
      <c r="Q266" s="186"/>
      <c r="R266" s="186"/>
      <c r="S266" s="186"/>
      <c r="T266" s="187"/>
      <c r="AT266" s="188" t="s">
        <v>154</v>
      </c>
      <c r="AU266" s="188" t="s">
        <v>150</v>
      </c>
      <c r="AV266" s="11" t="s">
        <v>150</v>
      </c>
      <c r="AW266" s="11" t="s">
        <v>35</v>
      </c>
      <c r="AX266" s="11" t="s">
        <v>71</v>
      </c>
      <c r="AY266" s="188" t="s">
        <v>142</v>
      </c>
    </row>
    <row r="267" spans="2:65" s="1" customFormat="1" ht="20.25" customHeight="1">
      <c r="B267" s="164"/>
      <c r="C267" s="165" t="s">
        <v>446</v>
      </c>
      <c r="D267" s="165" t="s">
        <v>144</v>
      </c>
      <c r="E267" s="166" t="s">
        <v>447</v>
      </c>
      <c r="F267" s="167" t="s">
        <v>448</v>
      </c>
      <c r="G267" s="168" t="s">
        <v>189</v>
      </c>
      <c r="H267" s="169">
        <v>0.34</v>
      </c>
      <c r="I267" s="170"/>
      <c r="J267" s="171">
        <f>ROUND(I267*H267,0)</f>
        <v>0</v>
      </c>
      <c r="K267" s="167" t="s">
        <v>148</v>
      </c>
      <c r="L267" s="34"/>
      <c r="M267" s="172" t="s">
        <v>21</v>
      </c>
      <c r="N267" s="173" t="s">
        <v>43</v>
      </c>
      <c r="O267" s="35"/>
      <c r="P267" s="174">
        <f>O267*H267</f>
        <v>0</v>
      </c>
      <c r="Q267" s="174">
        <v>0.17818</v>
      </c>
      <c r="R267" s="174">
        <f>Q267*H267</f>
        <v>0.06058120000000001</v>
      </c>
      <c r="S267" s="174">
        <v>0</v>
      </c>
      <c r="T267" s="175">
        <f>S267*H267</f>
        <v>0</v>
      </c>
      <c r="AR267" s="17" t="s">
        <v>149</v>
      </c>
      <c r="AT267" s="17" t="s">
        <v>144</v>
      </c>
      <c r="AU267" s="17" t="s">
        <v>150</v>
      </c>
      <c r="AY267" s="17" t="s">
        <v>142</v>
      </c>
      <c r="BE267" s="176">
        <f>IF(N267="základní",J267,0)</f>
        <v>0</v>
      </c>
      <c r="BF267" s="176">
        <f>IF(N267="snížená",J267,0)</f>
        <v>0</v>
      </c>
      <c r="BG267" s="176">
        <f>IF(N267="zákl. přenesená",J267,0)</f>
        <v>0</v>
      </c>
      <c r="BH267" s="176">
        <f>IF(N267="sníž. přenesená",J267,0)</f>
        <v>0</v>
      </c>
      <c r="BI267" s="176">
        <f>IF(N267="nulová",J267,0)</f>
        <v>0</v>
      </c>
      <c r="BJ267" s="17" t="s">
        <v>150</v>
      </c>
      <c r="BK267" s="176">
        <f>ROUND(I267*H267,0)</f>
        <v>0</v>
      </c>
      <c r="BL267" s="17" t="s">
        <v>149</v>
      </c>
      <c r="BM267" s="17" t="s">
        <v>449</v>
      </c>
    </row>
    <row r="268" spans="2:47" s="1" customFormat="1" ht="28.5" customHeight="1">
      <c r="B268" s="34"/>
      <c r="D268" s="177" t="s">
        <v>152</v>
      </c>
      <c r="F268" s="178" t="s">
        <v>450</v>
      </c>
      <c r="I268" s="138"/>
      <c r="L268" s="34"/>
      <c r="M268" s="63"/>
      <c r="N268" s="35"/>
      <c r="O268" s="35"/>
      <c r="P268" s="35"/>
      <c r="Q268" s="35"/>
      <c r="R268" s="35"/>
      <c r="S268" s="35"/>
      <c r="T268" s="64"/>
      <c r="AT268" s="17" t="s">
        <v>152</v>
      </c>
      <c r="AU268" s="17" t="s">
        <v>150</v>
      </c>
    </row>
    <row r="269" spans="2:51" s="11" customFormat="1" ht="20.25" customHeight="1">
      <c r="B269" s="179"/>
      <c r="D269" s="180" t="s">
        <v>154</v>
      </c>
      <c r="E269" s="181" t="s">
        <v>21</v>
      </c>
      <c r="F269" s="182" t="s">
        <v>451</v>
      </c>
      <c r="H269" s="183">
        <v>0.34</v>
      </c>
      <c r="I269" s="184"/>
      <c r="L269" s="179"/>
      <c r="M269" s="185"/>
      <c r="N269" s="186"/>
      <c r="O269" s="186"/>
      <c r="P269" s="186"/>
      <c r="Q269" s="186"/>
      <c r="R269" s="186"/>
      <c r="S269" s="186"/>
      <c r="T269" s="187"/>
      <c r="AT269" s="188" t="s">
        <v>154</v>
      </c>
      <c r="AU269" s="188" t="s">
        <v>150</v>
      </c>
      <c r="AV269" s="11" t="s">
        <v>150</v>
      </c>
      <c r="AW269" s="11" t="s">
        <v>35</v>
      </c>
      <c r="AX269" s="11" t="s">
        <v>71</v>
      </c>
      <c r="AY269" s="188" t="s">
        <v>142</v>
      </c>
    </row>
    <row r="270" spans="2:65" s="1" customFormat="1" ht="28.5" customHeight="1">
      <c r="B270" s="164"/>
      <c r="C270" s="165" t="s">
        <v>452</v>
      </c>
      <c r="D270" s="165" t="s">
        <v>144</v>
      </c>
      <c r="E270" s="166" t="s">
        <v>453</v>
      </c>
      <c r="F270" s="167" t="s">
        <v>454</v>
      </c>
      <c r="G270" s="168" t="s">
        <v>189</v>
      </c>
      <c r="H270" s="169">
        <v>12.08</v>
      </c>
      <c r="I270" s="170"/>
      <c r="J270" s="171">
        <f>ROUND(I270*H270,0)</f>
        <v>0</v>
      </c>
      <c r="K270" s="167" t="s">
        <v>148</v>
      </c>
      <c r="L270" s="34"/>
      <c r="M270" s="172" t="s">
        <v>21</v>
      </c>
      <c r="N270" s="173" t="s">
        <v>43</v>
      </c>
      <c r="O270" s="35"/>
      <c r="P270" s="174">
        <f>O270*H270</f>
        <v>0</v>
      </c>
      <c r="Q270" s="174">
        <v>0.00884</v>
      </c>
      <c r="R270" s="174">
        <f>Q270*H270</f>
        <v>0.10678720000000001</v>
      </c>
      <c r="S270" s="174">
        <v>0</v>
      </c>
      <c r="T270" s="175">
        <f>S270*H270</f>
        <v>0</v>
      </c>
      <c r="AR270" s="17" t="s">
        <v>149</v>
      </c>
      <c r="AT270" s="17" t="s">
        <v>144</v>
      </c>
      <c r="AU270" s="17" t="s">
        <v>150</v>
      </c>
      <c r="AY270" s="17" t="s">
        <v>142</v>
      </c>
      <c r="BE270" s="176">
        <f>IF(N270="základní",J270,0)</f>
        <v>0</v>
      </c>
      <c r="BF270" s="176">
        <f>IF(N270="snížená",J270,0)</f>
        <v>0</v>
      </c>
      <c r="BG270" s="176">
        <f>IF(N270="zákl. přenesená",J270,0)</f>
        <v>0</v>
      </c>
      <c r="BH270" s="176">
        <f>IF(N270="sníž. přenesená",J270,0)</f>
        <v>0</v>
      </c>
      <c r="BI270" s="176">
        <f>IF(N270="nulová",J270,0)</f>
        <v>0</v>
      </c>
      <c r="BJ270" s="17" t="s">
        <v>150</v>
      </c>
      <c r="BK270" s="176">
        <f>ROUND(I270*H270,0)</f>
        <v>0</v>
      </c>
      <c r="BL270" s="17" t="s">
        <v>149</v>
      </c>
      <c r="BM270" s="17" t="s">
        <v>455</v>
      </c>
    </row>
    <row r="271" spans="2:47" s="1" customFormat="1" ht="39.75" customHeight="1">
      <c r="B271" s="34"/>
      <c r="D271" s="177" t="s">
        <v>152</v>
      </c>
      <c r="F271" s="178" t="s">
        <v>456</v>
      </c>
      <c r="I271" s="138"/>
      <c r="L271" s="34"/>
      <c r="M271" s="63"/>
      <c r="N271" s="35"/>
      <c r="O271" s="35"/>
      <c r="P271" s="35"/>
      <c r="Q271" s="35"/>
      <c r="R271" s="35"/>
      <c r="S271" s="35"/>
      <c r="T271" s="64"/>
      <c r="AT271" s="17" t="s">
        <v>152</v>
      </c>
      <c r="AU271" s="17" t="s">
        <v>150</v>
      </c>
    </row>
    <row r="272" spans="2:51" s="11" customFormat="1" ht="20.25" customHeight="1">
      <c r="B272" s="179"/>
      <c r="D272" s="180" t="s">
        <v>154</v>
      </c>
      <c r="E272" s="181" t="s">
        <v>21</v>
      </c>
      <c r="F272" s="182" t="s">
        <v>457</v>
      </c>
      <c r="H272" s="183">
        <v>12.08</v>
      </c>
      <c r="I272" s="184"/>
      <c r="L272" s="179"/>
      <c r="M272" s="185"/>
      <c r="N272" s="186"/>
      <c r="O272" s="186"/>
      <c r="P272" s="186"/>
      <c r="Q272" s="186"/>
      <c r="R272" s="186"/>
      <c r="S272" s="186"/>
      <c r="T272" s="187"/>
      <c r="AT272" s="188" t="s">
        <v>154</v>
      </c>
      <c r="AU272" s="188" t="s">
        <v>150</v>
      </c>
      <c r="AV272" s="11" t="s">
        <v>150</v>
      </c>
      <c r="AW272" s="11" t="s">
        <v>35</v>
      </c>
      <c r="AX272" s="11" t="s">
        <v>71</v>
      </c>
      <c r="AY272" s="188" t="s">
        <v>142</v>
      </c>
    </row>
    <row r="273" spans="2:65" s="1" customFormat="1" ht="20.25" customHeight="1">
      <c r="B273" s="164"/>
      <c r="C273" s="165" t="s">
        <v>458</v>
      </c>
      <c r="D273" s="165" t="s">
        <v>144</v>
      </c>
      <c r="E273" s="166" t="s">
        <v>459</v>
      </c>
      <c r="F273" s="167" t="s">
        <v>460</v>
      </c>
      <c r="G273" s="168" t="s">
        <v>189</v>
      </c>
      <c r="H273" s="169">
        <v>0.876</v>
      </c>
      <c r="I273" s="170"/>
      <c r="J273" s="171">
        <f>ROUND(I273*H273,0)</f>
        <v>0</v>
      </c>
      <c r="K273" s="167" t="s">
        <v>21</v>
      </c>
      <c r="L273" s="34"/>
      <c r="M273" s="172" t="s">
        <v>21</v>
      </c>
      <c r="N273" s="173" t="s">
        <v>43</v>
      </c>
      <c r="O273" s="35"/>
      <c r="P273" s="174">
        <f>O273*H273</f>
        <v>0</v>
      </c>
      <c r="Q273" s="174">
        <v>0.45432</v>
      </c>
      <c r="R273" s="174">
        <f>Q273*H273</f>
        <v>0.39798432</v>
      </c>
      <c r="S273" s="174">
        <v>0</v>
      </c>
      <c r="T273" s="175">
        <f>S273*H273</f>
        <v>0</v>
      </c>
      <c r="AR273" s="17" t="s">
        <v>149</v>
      </c>
      <c r="AT273" s="17" t="s">
        <v>144</v>
      </c>
      <c r="AU273" s="17" t="s">
        <v>150</v>
      </c>
      <c r="AY273" s="17" t="s">
        <v>142</v>
      </c>
      <c r="BE273" s="176">
        <f>IF(N273="základní",J273,0)</f>
        <v>0</v>
      </c>
      <c r="BF273" s="176">
        <f>IF(N273="snížená",J273,0)</f>
        <v>0</v>
      </c>
      <c r="BG273" s="176">
        <f>IF(N273="zákl. přenesená",J273,0)</f>
        <v>0</v>
      </c>
      <c r="BH273" s="176">
        <f>IF(N273="sníž. přenesená",J273,0)</f>
        <v>0</v>
      </c>
      <c r="BI273" s="176">
        <f>IF(N273="nulová",J273,0)</f>
        <v>0</v>
      </c>
      <c r="BJ273" s="17" t="s">
        <v>150</v>
      </c>
      <c r="BK273" s="176">
        <f>ROUND(I273*H273,0)</f>
        <v>0</v>
      </c>
      <c r="BL273" s="17" t="s">
        <v>149</v>
      </c>
      <c r="BM273" s="17" t="s">
        <v>461</v>
      </c>
    </row>
    <row r="274" spans="2:47" s="1" customFormat="1" ht="28.5" customHeight="1">
      <c r="B274" s="34"/>
      <c r="D274" s="177" t="s">
        <v>152</v>
      </c>
      <c r="F274" s="178" t="s">
        <v>462</v>
      </c>
      <c r="I274" s="138"/>
      <c r="L274" s="34"/>
      <c r="M274" s="63"/>
      <c r="N274" s="35"/>
      <c r="O274" s="35"/>
      <c r="P274" s="35"/>
      <c r="Q274" s="35"/>
      <c r="R274" s="35"/>
      <c r="S274" s="35"/>
      <c r="T274" s="64"/>
      <c r="AT274" s="17" t="s">
        <v>152</v>
      </c>
      <c r="AU274" s="17" t="s">
        <v>150</v>
      </c>
    </row>
    <row r="275" spans="2:51" s="11" customFormat="1" ht="20.25" customHeight="1">
      <c r="B275" s="179"/>
      <c r="D275" s="177" t="s">
        <v>154</v>
      </c>
      <c r="E275" s="188" t="s">
        <v>21</v>
      </c>
      <c r="F275" s="208" t="s">
        <v>463</v>
      </c>
      <c r="H275" s="209">
        <v>0.876</v>
      </c>
      <c r="I275" s="184"/>
      <c r="L275" s="179"/>
      <c r="M275" s="185"/>
      <c r="N275" s="186"/>
      <c r="O275" s="186"/>
      <c r="P275" s="186"/>
      <c r="Q275" s="186"/>
      <c r="R275" s="186"/>
      <c r="S275" s="186"/>
      <c r="T275" s="187"/>
      <c r="AT275" s="188" t="s">
        <v>154</v>
      </c>
      <c r="AU275" s="188" t="s">
        <v>150</v>
      </c>
      <c r="AV275" s="11" t="s">
        <v>150</v>
      </c>
      <c r="AW275" s="11" t="s">
        <v>35</v>
      </c>
      <c r="AX275" s="11" t="s">
        <v>71</v>
      </c>
      <c r="AY275" s="188" t="s">
        <v>142</v>
      </c>
    </row>
    <row r="276" spans="2:63" s="10" customFormat="1" ht="29.25" customHeight="1">
      <c r="B276" s="150"/>
      <c r="D276" s="161" t="s">
        <v>70</v>
      </c>
      <c r="E276" s="162" t="s">
        <v>149</v>
      </c>
      <c r="F276" s="162" t="s">
        <v>464</v>
      </c>
      <c r="I276" s="153"/>
      <c r="J276" s="163">
        <f>BK276</f>
        <v>0</v>
      </c>
      <c r="L276" s="150"/>
      <c r="M276" s="155"/>
      <c r="N276" s="156"/>
      <c r="O276" s="156"/>
      <c r="P276" s="157">
        <f>SUM(P277:P321)</f>
        <v>0</v>
      </c>
      <c r="Q276" s="156"/>
      <c r="R276" s="157">
        <f>SUM(R277:R321)</f>
        <v>62.561624359999996</v>
      </c>
      <c r="S276" s="156"/>
      <c r="T276" s="158">
        <f>SUM(T277:T321)</f>
        <v>0</v>
      </c>
      <c r="AR276" s="151" t="s">
        <v>8</v>
      </c>
      <c r="AT276" s="159" t="s">
        <v>70</v>
      </c>
      <c r="AU276" s="159" t="s">
        <v>8</v>
      </c>
      <c r="AY276" s="151" t="s">
        <v>142</v>
      </c>
      <c r="BK276" s="160">
        <f>SUM(BK277:BK321)</f>
        <v>0</v>
      </c>
    </row>
    <row r="277" spans="2:65" s="1" customFormat="1" ht="20.25" customHeight="1">
      <c r="B277" s="164"/>
      <c r="C277" s="165" t="s">
        <v>465</v>
      </c>
      <c r="D277" s="165" t="s">
        <v>144</v>
      </c>
      <c r="E277" s="166" t="s">
        <v>466</v>
      </c>
      <c r="F277" s="167" t="s">
        <v>467</v>
      </c>
      <c r="G277" s="168" t="s">
        <v>189</v>
      </c>
      <c r="H277" s="169">
        <v>120.69</v>
      </c>
      <c r="I277" s="170"/>
      <c r="J277" s="171">
        <f>ROUND(I277*H277,0)</f>
        <v>0</v>
      </c>
      <c r="K277" s="167" t="s">
        <v>148</v>
      </c>
      <c r="L277" s="34"/>
      <c r="M277" s="172" t="s">
        <v>21</v>
      </c>
      <c r="N277" s="173" t="s">
        <v>43</v>
      </c>
      <c r="O277" s="35"/>
      <c r="P277" s="174">
        <f>O277*H277</f>
        <v>0</v>
      </c>
      <c r="Q277" s="174">
        <v>0.00262</v>
      </c>
      <c r="R277" s="174">
        <f>Q277*H277</f>
        <v>0.3162078</v>
      </c>
      <c r="S277" s="174">
        <v>0</v>
      </c>
      <c r="T277" s="175">
        <f>S277*H277</f>
        <v>0</v>
      </c>
      <c r="AR277" s="17" t="s">
        <v>149</v>
      </c>
      <c r="AT277" s="17" t="s">
        <v>144</v>
      </c>
      <c r="AU277" s="17" t="s">
        <v>150</v>
      </c>
      <c r="AY277" s="17" t="s">
        <v>142</v>
      </c>
      <c r="BE277" s="176">
        <f>IF(N277="základní",J277,0)</f>
        <v>0</v>
      </c>
      <c r="BF277" s="176">
        <f>IF(N277="snížená",J277,0)</f>
        <v>0</v>
      </c>
      <c r="BG277" s="176">
        <f>IF(N277="zákl. přenesená",J277,0)</f>
        <v>0</v>
      </c>
      <c r="BH277" s="176">
        <f>IF(N277="sníž. přenesená",J277,0)</f>
        <v>0</v>
      </c>
      <c r="BI277" s="176">
        <f>IF(N277="nulová",J277,0)</f>
        <v>0</v>
      </c>
      <c r="BJ277" s="17" t="s">
        <v>150</v>
      </c>
      <c r="BK277" s="176">
        <f>ROUND(I277*H277,0)</f>
        <v>0</v>
      </c>
      <c r="BL277" s="17" t="s">
        <v>149</v>
      </c>
      <c r="BM277" s="17" t="s">
        <v>468</v>
      </c>
    </row>
    <row r="278" spans="2:47" s="1" customFormat="1" ht="28.5" customHeight="1">
      <c r="B278" s="34"/>
      <c r="D278" s="177" t="s">
        <v>152</v>
      </c>
      <c r="F278" s="178" t="s">
        <v>469</v>
      </c>
      <c r="I278" s="138"/>
      <c r="L278" s="34"/>
      <c r="M278" s="63"/>
      <c r="N278" s="35"/>
      <c r="O278" s="35"/>
      <c r="P278" s="35"/>
      <c r="Q278" s="35"/>
      <c r="R278" s="35"/>
      <c r="S278" s="35"/>
      <c r="T278" s="64"/>
      <c r="AT278" s="17" t="s">
        <v>152</v>
      </c>
      <c r="AU278" s="17" t="s">
        <v>150</v>
      </c>
    </row>
    <row r="279" spans="2:51" s="11" customFormat="1" ht="20.25" customHeight="1">
      <c r="B279" s="179"/>
      <c r="D279" s="177" t="s">
        <v>154</v>
      </c>
      <c r="E279" s="188" t="s">
        <v>21</v>
      </c>
      <c r="F279" s="208" t="s">
        <v>470</v>
      </c>
      <c r="H279" s="209">
        <v>53.37</v>
      </c>
      <c r="I279" s="184"/>
      <c r="L279" s="179"/>
      <c r="M279" s="185"/>
      <c r="N279" s="186"/>
      <c r="O279" s="186"/>
      <c r="P279" s="186"/>
      <c r="Q279" s="186"/>
      <c r="R279" s="186"/>
      <c r="S279" s="186"/>
      <c r="T279" s="187"/>
      <c r="AT279" s="188" t="s">
        <v>154</v>
      </c>
      <c r="AU279" s="188" t="s">
        <v>150</v>
      </c>
      <c r="AV279" s="11" t="s">
        <v>150</v>
      </c>
      <c r="AW279" s="11" t="s">
        <v>35</v>
      </c>
      <c r="AX279" s="11" t="s">
        <v>71</v>
      </c>
      <c r="AY279" s="188" t="s">
        <v>142</v>
      </c>
    </row>
    <row r="280" spans="2:51" s="11" customFormat="1" ht="20.25" customHeight="1">
      <c r="B280" s="179"/>
      <c r="D280" s="180" t="s">
        <v>154</v>
      </c>
      <c r="E280" s="181" t="s">
        <v>21</v>
      </c>
      <c r="F280" s="182" t="s">
        <v>471</v>
      </c>
      <c r="H280" s="183">
        <v>67.32</v>
      </c>
      <c r="I280" s="184"/>
      <c r="L280" s="179"/>
      <c r="M280" s="185"/>
      <c r="N280" s="186"/>
      <c r="O280" s="186"/>
      <c r="P280" s="186"/>
      <c r="Q280" s="186"/>
      <c r="R280" s="186"/>
      <c r="S280" s="186"/>
      <c r="T280" s="187"/>
      <c r="AT280" s="188" t="s">
        <v>154</v>
      </c>
      <c r="AU280" s="188" t="s">
        <v>150</v>
      </c>
      <c r="AV280" s="11" t="s">
        <v>150</v>
      </c>
      <c r="AW280" s="11" t="s">
        <v>35</v>
      </c>
      <c r="AX280" s="11" t="s">
        <v>71</v>
      </c>
      <c r="AY280" s="188" t="s">
        <v>142</v>
      </c>
    </row>
    <row r="281" spans="2:65" s="1" customFormat="1" ht="20.25" customHeight="1">
      <c r="B281" s="164"/>
      <c r="C281" s="165" t="s">
        <v>472</v>
      </c>
      <c r="D281" s="165" t="s">
        <v>144</v>
      </c>
      <c r="E281" s="166" t="s">
        <v>473</v>
      </c>
      <c r="F281" s="167" t="s">
        <v>474</v>
      </c>
      <c r="G281" s="168" t="s">
        <v>189</v>
      </c>
      <c r="H281" s="169">
        <v>120.69</v>
      </c>
      <c r="I281" s="170"/>
      <c r="J281" s="171">
        <f>ROUND(I281*H281,0)</f>
        <v>0</v>
      </c>
      <c r="K281" s="167" t="s">
        <v>148</v>
      </c>
      <c r="L281" s="34"/>
      <c r="M281" s="172" t="s">
        <v>21</v>
      </c>
      <c r="N281" s="173" t="s">
        <v>43</v>
      </c>
      <c r="O281" s="35"/>
      <c r="P281" s="174">
        <f>O281*H281</f>
        <v>0</v>
      </c>
      <c r="Q281" s="174">
        <v>0</v>
      </c>
      <c r="R281" s="174">
        <f>Q281*H281</f>
        <v>0</v>
      </c>
      <c r="S281" s="174">
        <v>0</v>
      </c>
      <c r="T281" s="175">
        <f>S281*H281</f>
        <v>0</v>
      </c>
      <c r="AR281" s="17" t="s">
        <v>149</v>
      </c>
      <c r="AT281" s="17" t="s">
        <v>144</v>
      </c>
      <c r="AU281" s="17" t="s">
        <v>150</v>
      </c>
      <c r="AY281" s="17" t="s">
        <v>142</v>
      </c>
      <c r="BE281" s="176">
        <f>IF(N281="základní",J281,0)</f>
        <v>0</v>
      </c>
      <c r="BF281" s="176">
        <f>IF(N281="snížená",J281,0)</f>
        <v>0</v>
      </c>
      <c r="BG281" s="176">
        <f>IF(N281="zákl. přenesená",J281,0)</f>
        <v>0</v>
      </c>
      <c r="BH281" s="176">
        <f>IF(N281="sníž. přenesená",J281,0)</f>
        <v>0</v>
      </c>
      <c r="BI281" s="176">
        <f>IF(N281="nulová",J281,0)</f>
        <v>0</v>
      </c>
      <c r="BJ281" s="17" t="s">
        <v>150</v>
      </c>
      <c r="BK281" s="176">
        <f>ROUND(I281*H281,0)</f>
        <v>0</v>
      </c>
      <c r="BL281" s="17" t="s">
        <v>149</v>
      </c>
      <c r="BM281" s="17" t="s">
        <v>475</v>
      </c>
    </row>
    <row r="282" spans="2:47" s="1" customFormat="1" ht="28.5" customHeight="1">
      <c r="B282" s="34"/>
      <c r="D282" s="180" t="s">
        <v>152</v>
      </c>
      <c r="F282" s="189" t="s">
        <v>476</v>
      </c>
      <c r="I282" s="138"/>
      <c r="L282" s="34"/>
      <c r="M282" s="63"/>
      <c r="N282" s="35"/>
      <c r="O282" s="35"/>
      <c r="P282" s="35"/>
      <c r="Q282" s="35"/>
      <c r="R282" s="35"/>
      <c r="S282" s="35"/>
      <c r="T282" s="64"/>
      <c r="AT282" s="17" t="s">
        <v>152</v>
      </c>
      <c r="AU282" s="17" t="s">
        <v>150</v>
      </c>
    </row>
    <row r="283" spans="2:65" s="1" customFormat="1" ht="20.25" customHeight="1">
      <c r="B283" s="164"/>
      <c r="C283" s="165" t="s">
        <v>477</v>
      </c>
      <c r="D283" s="165" t="s">
        <v>144</v>
      </c>
      <c r="E283" s="166" t="s">
        <v>478</v>
      </c>
      <c r="F283" s="167" t="s">
        <v>479</v>
      </c>
      <c r="G283" s="168" t="s">
        <v>360</v>
      </c>
      <c r="H283" s="169">
        <v>40</v>
      </c>
      <c r="I283" s="170"/>
      <c r="J283" s="171">
        <f>ROUND(I283*H283,0)</f>
        <v>0</v>
      </c>
      <c r="K283" s="167" t="s">
        <v>148</v>
      </c>
      <c r="L283" s="34"/>
      <c r="M283" s="172" t="s">
        <v>21</v>
      </c>
      <c r="N283" s="173" t="s">
        <v>43</v>
      </c>
      <c r="O283" s="35"/>
      <c r="P283" s="174">
        <f>O283*H283</f>
        <v>0</v>
      </c>
      <c r="Q283" s="174">
        <v>0.02278</v>
      </c>
      <c r="R283" s="174">
        <f>Q283*H283</f>
        <v>0.9112</v>
      </c>
      <c r="S283" s="174">
        <v>0</v>
      </c>
      <c r="T283" s="175">
        <f>S283*H283</f>
        <v>0</v>
      </c>
      <c r="AR283" s="17" t="s">
        <v>149</v>
      </c>
      <c r="AT283" s="17" t="s">
        <v>144</v>
      </c>
      <c r="AU283" s="17" t="s">
        <v>150</v>
      </c>
      <c r="AY283" s="17" t="s">
        <v>142</v>
      </c>
      <c r="BE283" s="176">
        <f>IF(N283="základní",J283,0)</f>
        <v>0</v>
      </c>
      <c r="BF283" s="176">
        <f>IF(N283="snížená",J283,0)</f>
        <v>0</v>
      </c>
      <c r="BG283" s="176">
        <f>IF(N283="zákl. přenesená",J283,0)</f>
        <v>0</v>
      </c>
      <c r="BH283" s="176">
        <f>IF(N283="sníž. přenesená",J283,0)</f>
        <v>0</v>
      </c>
      <c r="BI283" s="176">
        <f>IF(N283="nulová",J283,0)</f>
        <v>0</v>
      </c>
      <c r="BJ283" s="17" t="s">
        <v>150</v>
      </c>
      <c r="BK283" s="176">
        <f>ROUND(I283*H283,0)</f>
        <v>0</v>
      </c>
      <c r="BL283" s="17" t="s">
        <v>149</v>
      </c>
      <c r="BM283" s="17" t="s">
        <v>480</v>
      </c>
    </row>
    <row r="284" spans="2:47" s="1" customFormat="1" ht="28.5" customHeight="1">
      <c r="B284" s="34"/>
      <c r="D284" s="177" t="s">
        <v>152</v>
      </c>
      <c r="F284" s="178" t="s">
        <v>481</v>
      </c>
      <c r="I284" s="138"/>
      <c r="L284" s="34"/>
      <c r="M284" s="63"/>
      <c r="N284" s="35"/>
      <c r="O284" s="35"/>
      <c r="P284" s="35"/>
      <c r="Q284" s="35"/>
      <c r="R284" s="35"/>
      <c r="S284" s="35"/>
      <c r="T284" s="64"/>
      <c r="AT284" s="17" t="s">
        <v>152</v>
      </c>
      <c r="AU284" s="17" t="s">
        <v>150</v>
      </c>
    </row>
    <row r="285" spans="2:51" s="11" customFormat="1" ht="20.25" customHeight="1">
      <c r="B285" s="179"/>
      <c r="D285" s="180" t="s">
        <v>154</v>
      </c>
      <c r="E285" s="181" t="s">
        <v>21</v>
      </c>
      <c r="F285" s="182" t="s">
        <v>482</v>
      </c>
      <c r="H285" s="183">
        <v>40</v>
      </c>
      <c r="I285" s="184"/>
      <c r="L285" s="179"/>
      <c r="M285" s="185"/>
      <c r="N285" s="186"/>
      <c r="O285" s="186"/>
      <c r="P285" s="186"/>
      <c r="Q285" s="186"/>
      <c r="R285" s="186"/>
      <c r="S285" s="186"/>
      <c r="T285" s="187"/>
      <c r="AT285" s="188" t="s">
        <v>154</v>
      </c>
      <c r="AU285" s="188" t="s">
        <v>150</v>
      </c>
      <c r="AV285" s="11" t="s">
        <v>150</v>
      </c>
      <c r="AW285" s="11" t="s">
        <v>35</v>
      </c>
      <c r="AX285" s="11" t="s">
        <v>71</v>
      </c>
      <c r="AY285" s="188" t="s">
        <v>142</v>
      </c>
    </row>
    <row r="286" spans="2:65" s="1" customFormat="1" ht="20.25" customHeight="1">
      <c r="B286" s="164"/>
      <c r="C286" s="165" t="s">
        <v>483</v>
      </c>
      <c r="D286" s="165" t="s">
        <v>144</v>
      </c>
      <c r="E286" s="166" t="s">
        <v>484</v>
      </c>
      <c r="F286" s="167" t="s">
        <v>485</v>
      </c>
      <c r="G286" s="168" t="s">
        <v>147</v>
      </c>
      <c r="H286" s="169">
        <v>1.338</v>
      </c>
      <c r="I286" s="170"/>
      <c r="J286" s="171">
        <f>ROUND(I286*H286,0)</f>
        <v>0</v>
      </c>
      <c r="K286" s="167" t="s">
        <v>148</v>
      </c>
      <c r="L286" s="34"/>
      <c r="M286" s="172" t="s">
        <v>21</v>
      </c>
      <c r="N286" s="173" t="s">
        <v>43</v>
      </c>
      <c r="O286" s="35"/>
      <c r="P286" s="174">
        <f>O286*H286</f>
        <v>0</v>
      </c>
      <c r="Q286" s="174">
        <v>2.45336</v>
      </c>
      <c r="R286" s="174">
        <f>Q286*H286</f>
        <v>3.28259568</v>
      </c>
      <c r="S286" s="174">
        <v>0</v>
      </c>
      <c r="T286" s="175">
        <f>S286*H286</f>
        <v>0</v>
      </c>
      <c r="AR286" s="17" t="s">
        <v>149</v>
      </c>
      <c r="AT286" s="17" t="s">
        <v>144</v>
      </c>
      <c r="AU286" s="17" t="s">
        <v>150</v>
      </c>
      <c r="AY286" s="17" t="s">
        <v>142</v>
      </c>
      <c r="BE286" s="176">
        <f>IF(N286="základní",J286,0)</f>
        <v>0</v>
      </c>
      <c r="BF286" s="176">
        <f>IF(N286="snížená",J286,0)</f>
        <v>0</v>
      </c>
      <c r="BG286" s="176">
        <f>IF(N286="zákl. přenesená",J286,0)</f>
        <v>0</v>
      </c>
      <c r="BH286" s="176">
        <f>IF(N286="sníž. přenesená",J286,0)</f>
        <v>0</v>
      </c>
      <c r="BI286" s="176">
        <f>IF(N286="nulová",J286,0)</f>
        <v>0</v>
      </c>
      <c r="BJ286" s="17" t="s">
        <v>150</v>
      </c>
      <c r="BK286" s="176">
        <f>ROUND(I286*H286,0)</f>
        <v>0</v>
      </c>
      <c r="BL286" s="17" t="s">
        <v>149</v>
      </c>
      <c r="BM286" s="17" t="s">
        <v>486</v>
      </c>
    </row>
    <row r="287" spans="2:47" s="1" customFormat="1" ht="39.75" customHeight="1">
      <c r="B287" s="34"/>
      <c r="D287" s="177" t="s">
        <v>152</v>
      </c>
      <c r="F287" s="178" t="s">
        <v>487</v>
      </c>
      <c r="I287" s="138"/>
      <c r="L287" s="34"/>
      <c r="M287" s="63"/>
      <c r="N287" s="35"/>
      <c r="O287" s="35"/>
      <c r="P287" s="35"/>
      <c r="Q287" s="35"/>
      <c r="R287" s="35"/>
      <c r="S287" s="35"/>
      <c r="T287" s="64"/>
      <c r="AT287" s="17" t="s">
        <v>152</v>
      </c>
      <c r="AU287" s="17" t="s">
        <v>150</v>
      </c>
    </row>
    <row r="288" spans="2:51" s="11" customFormat="1" ht="20.25" customHeight="1">
      <c r="B288" s="179"/>
      <c r="D288" s="180" t="s">
        <v>154</v>
      </c>
      <c r="E288" s="181" t="s">
        <v>21</v>
      </c>
      <c r="F288" s="182" t="s">
        <v>488</v>
      </c>
      <c r="H288" s="183">
        <v>1.338</v>
      </c>
      <c r="I288" s="184"/>
      <c r="L288" s="179"/>
      <c r="M288" s="185"/>
      <c r="N288" s="186"/>
      <c r="O288" s="186"/>
      <c r="P288" s="186"/>
      <c r="Q288" s="186"/>
      <c r="R288" s="186"/>
      <c r="S288" s="186"/>
      <c r="T288" s="187"/>
      <c r="AT288" s="188" t="s">
        <v>154</v>
      </c>
      <c r="AU288" s="188" t="s">
        <v>150</v>
      </c>
      <c r="AV288" s="11" t="s">
        <v>150</v>
      </c>
      <c r="AW288" s="11" t="s">
        <v>35</v>
      </c>
      <c r="AX288" s="11" t="s">
        <v>71</v>
      </c>
      <c r="AY288" s="188" t="s">
        <v>142</v>
      </c>
    </row>
    <row r="289" spans="2:65" s="1" customFormat="1" ht="20.25" customHeight="1">
      <c r="B289" s="164"/>
      <c r="C289" s="165" t="s">
        <v>489</v>
      </c>
      <c r="D289" s="165" t="s">
        <v>144</v>
      </c>
      <c r="E289" s="166" t="s">
        <v>490</v>
      </c>
      <c r="F289" s="167" t="s">
        <v>491</v>
      </c>
      <c r="G289" s="168" t="s">
        <v>189</v>
      </c>
      <c r="H289" s="169">
        <v>11.95</v>
      </c>
      <c r="I289" s="170"/>
      <c r="J289" s="171">
        <f>ROUND(I289*H289,0)</f>
        <v>0</v>
      </c>
      <c r="K289" s="167" t="s">
        <v>148</v>
      </c>
      <c r="L289" s="34"/>
      <c r="M289" s="172" t="s">
        <v>21</v>
      </c>
      <c r="N289" s="173" t="s">
        <v>43</v>
      </c>
      <c r="O289" s="35"/>
      <c r="P289" s="174">
        <f>O289*H289</f>
        <v>0</v>
      </c>
      <c r="Q289" s="174">
        <v>0.00077</v>
      </c>
      <c r="R289" s="174">
        <f>Q289*H289</f>
        <v>0.0092015</v>
      </c>
      <c r="S289" s="174">
        <v>0</v>
      </c>
      <c r="T289" s="175">
        <f>S289*H289</f>
        <v>0</v>
      </c>
      <c r="AR289" s="17" t="s">
        <v>149</v>
      </c>
      <c r="AT289" s="17" t="s">
        <v>144</v>
      </c>
      <c r="AU289" s="17" t="s">
        <v>150</v>
      </c>
      <c r="AY289" s="17" t="s">
        <v>142</v>
      </c>
      <c r="BE289" s="176">
        <f>IF(N289="základní",J289,0)</f>
        <v>0</v>
      </c>
      <c r="BF289" s="176">
        <f>IF(N289="snížená",J289,0)</f>
        <v>0</v>
      </c>
      <c r="BG289" s="176">
        <f>IF(N289="zákl. přenesená",J289,0)</f>
        <v>0</v>
      </c>
      <c r="BH289" s="176">
        <f>IF(N289="sníž. přenesená",J289,0)</f>
        <v>0</v>
      </c>
      <c r="BI289" s="176">
        <f>IF(N289="nulová",J289,0)</f>
        <v>0</v>
      </c>
      <c r="BJ289" s="17" t="s">
        <v>150</v>
      </c>
      <c r="BK289" s="176">
        <f>ROUND(I289*H289,0)</f>
        <v>0</v>
      </c>
      <c r="BL289" s="17" t="s">
        <v>149</v>
      </c>
      <c r="BM289" s="17" t="s">
        <v>492</v>
      </c>
    </row>
    <row r="290" spans="2:47" s="1" customFormat="1" ht="51" customHeight="1">
      <c r="B290" s="34"/>
      <c r="D290" s="177" t="s">
        <v>152</v>
      </c>
      <c r="F290" s="178" t="s">
        <v>493</v>
      </c>
      <c r="I290" s="138"/>
      <c r="L290" s="34"/>
      <c r="M290" s="63"/>
      <c r="N290" s="35"/>
      <c r="O290" s="35"/>
      <c r="P290" s="35"/>
      <c r="Q290" s="35"/>
      <c r="R290" s="35"/>
      <c r="S290" s="35"/>
      <c r="T290" s="64"/>
      <c r="AT290" s="17" t="s">
        <v>152</v>
      </c>
      <c r="AU290" s="17" t="s">
        <v>150</v>
      </c>
    </row>
    <row r="291" spans="2:51" s="11" customFormat="1" ht="20.25" customHeight="1">
      <c r="B291" s="179"/>
      <c r="D291" s="180" t="s">
        <v>154</v>
      </c>
      <c r="E291" s="181" t="s">
        <v>21</v>
      </c>
      <c r="F291" s="182" t="s">
        <v>494</v>
      </c>
      <c r="H291" s="183">
        <v>11.95</v>
      </c>
      <c r="I291" s="184"/>
      <c r="L291" s="179"/>
      <c r="M291" s="185"/>
      <c r="N291" s="186"/>
      <c r="O291" s="186"/>
      <c r="P291" s="186"/>
      <c r="Q291" s="186"/>
      <c r="R291" s="186"/>
      <c r="S291" s="186"/>
      <c r="T291" s="187"/>
      <c r="AT291" s="188" t="s">
        <v>154</v>
      </c>
      <c r="AU291" s="188" t="s">
        <v>150</v>
      </c>
      <c r="AV291" s="11" t="s">
        <v>150</v>
      </c>
      <c r="AW291" s="11" t="s">
        <v>35</v>
      </c>
      <c r="AX291" s="11" t="s">
        <v>71</v>
      </c>
      <c r="AY291" s="188" t="s">
        <v>142</v>
      </c>
    </row>
    <row r="292" spans="2:65" s="1" customFormat="1" ht="20.25" customHeight="1">
      <c r="B292" s="164"/>
      <c r="C292" s="165" t="s">
        <v>495</v>
      </c>
      <c r="D292" s="165" t="s">
        <v>144</v>
      </c>
      <c r="E292" s="166" t="s">
        <v>496</v>
      </c>
      <c r="F292" s="167" t="s">
        <v>497</v>
      </c>
      <c r="G292" s="168" t="s">
        <v>189</v>
      </c>
      <c r="H292" s="169">
        <v>11.95</v>
      </c>
      <c r="I292" s="170"/>
      <c r="J292" s="171">
        <f>ROUND(I292*H292,0)</f>
        <v>0</v>
      </c>
      <c r="K292" s="167" t="s">
        <v>148</v>
      </c>
      <c r="L292" s="34"/>
      <c r="M292" s="172" t="s">
        <v>21</v>
      </c>
      <c r="N292" s="173" t="s">
        <v>43</v>
      </c>
      <c r="O292" s="35"/>
      <c r="P292" s="174">
        <f>O292*H292</f>
        <v>0</v>
      </c>
      <c r="Q292" s="174">
        <v>0</v>
      </c>
      <c r="R292" s="174">
        <f>Q292*H292</f>
        <v>0</v>
      </c>
      <c r="S292" s="174">
        <v>0</v>
      </c>
      <c r="T292" s="175">
        <f>S292*H292</f>
        <v>0</v>
      </c>
      <c r="AR292" s="17" t="s">
        <v>149</v>
      </c>
      <c r="AT292" s="17" t="s">
        <v>144</v>
      </c>
      <c r="AU292" s="17" t="s">
        <v>150</v>
      </c>
      <c r="AY292" s="17" t="s">
        <v>142</v>
      </c>
      <c r="BE292" s="176">
        <f>IF(N292="základní",J292,0)</f>
        <v>0</v>
      </c>
      <c r="BF292" s="176">
        <f>IF(N292="snížená",J292,0)</f>
        <v>0</v>
      </c>
      <c r="BG292" s="176">
        <f>IF(N292="zákl. přenesená",J292,0)</f>
        <v>0</v>
      </c>
      <c r="BH292" s="176">
        <f>IF(N292="sníž. přenesená",J292,0)</f>
        <v>0</v>
      </c>
      <c r="BI292" s="176">
        <f>IF(N292="nulová",J292,0)</f>
        <v>0</v>
      </c>
      <c r="BJ292" s="17" t="s">
        <v>150</v>
      </c>
      <c r="BK292" s="176">
        <f>ROUND(I292*H292,0)</f>
        <v>0</v>
      </c>
      <c r="BL292" s="17" t="s">
        <v>149</v>
      </c>
      <c r="BM292" s="17" t="s">
        <v>498</v>
      </c>
    </row>
    <row r="293" spans="2:47" s="1" customFormat="1" ht="51" customHeight="1">
      <c r="B293" s="34"/>
      <c r="D293" s="180" t="s">
        <v>152</v>
      </c>
      <c r="F293" s="189" t="s">
        <v>499</v>
      </c>
      <c r="I293" s="138"/>
      <c r="L293" s="34"/>
      <c r="M293" s="63"/>
      <c r="N293" s="35"/>
      <c r="O293" s="35"/>
      <c r="P293" s="35"/>
      <c r="Q293" s="35"/>
      <c r="R293" s="35"/>
      <c r="S293" s="35"/>
      <c r="T293" s="64"/>
      <c r="AT293" s="17" t="s">
        <v>152</v>
      </c>
      <c r="AU293" s="17" t="s">
        <v>150</v>
      </c>
    </row>
    <row r="294" spans="2:65" s="1" customFormat="1" ht="20.25" customHeight="1">
      <c r="B294" s="164"/>
      <c r="C294" s="165" t="s">
        <v>500</v>
      </c>
      <c r="D294" s="165" t="s">
        <v>144</v>
      </c>
      <c r="E294" s="166" t="s">
        <v>501</v>
      </c>
      <c r="F294" s="167" t="s">
        <v>502</v>
      </c>
      <c r="G294" s="168" t="s">
        <v>189</v>
      </c>
      <c r="H294" s="169">
        <v>11.95</v>
      </c>
      <c r="I294" s="170"/>
      <c r="J294" s="171">
        <f>ROUND(I294*H294,0)</f>
        <v>0</v>
      </c>
      <c r="K294" s="167" t="s">
        <v>148</v>
      </c>
      <c r="L294" s="34"/>
      <c r="M294" s="172" t="s">
        <v>21</v>
      </c>
      <c r="N294" s="173" t="s">
        <v>43</v>
      </c>
      <c r="O294" s="35"/>
      <c r="P294" s="174">
        <f>O294*H294</f>
        <v>0</v>
      </c>
      <c r="Q294" s="174">
        <v>0.00696</v>
      </c>
      <c r="R294" s="174">
        <f>Q294*H294</f>
        <v>0.083172</v>
      </c>
      <c r="S294" s="174">
        <v>0</v>
      </c>
      <c r="T294" s="175">
        <f>S294*H294</f>
        <v>0</v>
      </c>
      <c r="AR294" s="17" t="s">
        <v>149</v>
      </c>
      <c r="AT294" s="17" t="s">
        <v>144</v>
      </c>
      <c r="AU294" s="17" t="s">
        <v>150</v>
      </c>
      <c r="AY294" s="17" t="s">
        <v>142</v>
      </c>
      <c r="BE294" s="176">
        <f>IF(N294="základní",J294,0)</f>
        <v>0</v>
      </c>
      <c r="BF294" s="176">
        <f>IF(N294="snížená",J294,0)</f>
        <v>0</v>
      </c>
      <c r="BG294" s="176">
        <f>IF(N294="zákl. přenesená",J294,0)</f>
        <v>0</v>
      </c>
      <c r="BH294" s="176">
        <f>IF(N294="sníž. přenesená",J294,0)</f>
        <v>0</v>
      </c>
      <c r="BI294" s="176">
        <f>IF(N294="nulová",J294,0)</f>
        <v>0</v>
      </c>
      <c r="BJ294" s="17" t="s">
        <v>150</v>
      </c>
      <c r="BK294" s="176">
        <f>ROUND(I294*H294,0)</f>
        <v>0</v>
      </c>
      <c r="BL294" s="17" t="s">
        <v>149</v>
      </c>
      <c r="BM294" s="17" t="s">
        <v>503</v>
      </c>
    </row>
    <row r="295" spans="2:47" s="1" customFormat="1" ht="39.75" customHeight="1">
      <c r="B295" s="34"/>
      <c r="D295" s="180" t="s">
        <v>152</v>
      </c>
      <c r="F295" s="189" t="s">
        <v>504</v>
      </c>
      <c r="I295" s="138"/>
      <c r="L295" s="34"/>
      <c r="M295" s="63"/>
      <c r="N295" s="35"/>
      <c r="O295" s="35"/>
      <c r="P295" s="35"/>
      <c r="Q295" s="35"/>
      <c r="R295" s="35"/>
      <c r="S295" s="35"/>
      <c r="T295" s="64"/>
      <c r="AT295" s="17" t="s">
        <v>152</v>
      </c>
      <c r="AU295" s="17" t="s">
        <v>150</v>
      </c>
    </row>
    <row r="296" spans="2:65" s="1" customFormat="1" ht="20.25" customHeight="1">
      <c r="B296" s="164"/>
      <c r="C296" s="165" t="s">
        <v>505</v>
      </c>
      <c r="D296" s="165" t="s">
        <v>144</v>
      </c>
      <c r="E296" s="166" t="s">
        <v>506</v>
      </c>
      <c r="F296" s="167" t="s">
        <v>507</v>
      </c>
      <c r="G296" s="168" t="s">
        <v>189</v>
      </c>
      <c r="H296" s="169">
        <v>11.95</v>
      </c>
      <c r="I296" s="170"/>
      <c r="J296" s="171">
        <f>ROUND(I296*H296,0)</f>
        <v>0</v>
      </c>
      <c r="K296" s="167" t="s">
        <v>148</v>
      </c>
      <c r="L296" s="34"/>
      <c r="M296" s="172" t="s">
        <v>21</v>
      </c>
      <c r="N296" s="173" t="s">
        <v>43</v>
      </c>
      <c r="O296" s="35"/>
      <c r="P296" s="174">
        <f>O296*H296</f>
        <v>0</v>
      </c>
      <c r="Q296" s="174">
        <v>0</v>
      </c>
      <c r="R296" s="174">
        <f>Q296*H296</f>
        <v>0</v>
      </c>
      <c r="S296" s="174">
        <v>0</v>
      </c>
      <c r="T296" s="175">
        <f>S296*H296</f>
        <v>0</v>
      </c>
      <c r="AR296" s="17" t="s">
        <v>149</v>
      </c>
      <c r="AT296" s="17" t="s">
        <v>144</v>
      </c>
      <c r="AU296" s="17" t="s">
        <v>150</v>
      </c>
      <c r="AY296" s="17" t="s">
        <v>142</v>
      </c>
      <c r="BE296" s="176">
        <f>IF(N296="základní",J296,0)</f>
        <v>0</v>
      </c>
      <c r="BF296" s="176">
        <f>IF(N296="snížená",J296,0)</f>
        <v>0</v>
      </c>
      <c r="BG296" s="176">
        <f>IF(N296="zákl. přenesená",J296,0)</f>
        <v>0</v>
      </c>
      <c r="BH296" s="176">
        <f>IF(N296="sníž. přenesená",J296,0)</f>
        <v>0</v>
      </c>
      <c r="BI296" s="176">
        <f>IF(N296="nulová",J296,0)</f>
        <v>0</v>
      </c>
      <c r="BJ296" s="17" t="s">
        <v>150</v>
      </c>
      <c r="BK296" s="176">
        <f>ROUND(I296*H296,0)</f>
        <v>0</v>
      </c>
      <c r="BL296" s="17" t="s">
        <v>149</v>
      </c>
      <c r="BM296" s="17" t="s">
        <v>508</v>
      </c>
    </row>
    <row r="297" spans="2:47" s="1" customFormat="1" ht="39.75" customHeight="1">
      <c r="B297" s="34"/>
      <c r="D297" s="180" t="s">
        <v>152</v>
      </c>
      <c r="F297" s="189" t="s">
        <v>509</v>
      </c>
      <c r="I297" s="138"/>
      <c r="L297" s="34"/>
      <c r="M297" s="63"/>
      <c r="N297" s="35"/>
      <c r="O297" s="35"/>
      <c r="P297" s="35"/>
      <c r="Q297" s="35"/>
      <c r="R297" s="35"/>
      <c r="S297" s="35"/>
      <c r="T297" s="64"/>
      <c r="AT297" s="17" t="s">
        <v>152</v>
      </c>
      <c r="AU297" s="17" t="s">
        <v>150</v>
      </c>
    </row>
    <row r="298" spans="2:65" s="1" customFormat="1" ht="28.5" customHeight="1">
      <c r="B298" s="164"/>
      <c r="C298" s="165" t="s">
        <v>510</v>
      </c>
      <c r="D298" s="165" t="s">
        <v>144</v>
      </c>
      <c r="E298" s="166" t="s">
        <v>511</v>
      </c>
      <c r="F298" s="167" t="s">
        <v>512</v>
      </c>
      <c r="G298" s="168" t="s">
        <v>226</v>
      </c>
      <c r="H298" s="169">
        <v>0.275</v>
      </c>
      <c r="I298" s="170"/>
      <c r="J298" s="171">
        <f>ROUND(I298*H298,0)</f>
        <v>0</v>
      </c>
      <c r="K298" s="167" t="s">
        <v>148</v>
      </c>
      <c r="L298" s="34"/>
      <c r="M298" s="172" t="s">
        <v>21</v>
      </c>
      <c r="N298" s="173" t="s">
        <v>43</v>
      </c>
      <c r="O298" s="35"/>
      <c r="P298" s="174">
        <f>O298*H298</f>
        <v>0</v>
      </c>
      <c r="Q298" s="174">
        <v>0.01709</v>
      </c>
      <c r="R298" s="174">
        <f>Q298*H298</f>
        <v>0.004699750000000001</v>
      </c>
      <c r="S298" s="174">
        <v>0</v>
      </c>
      <c r="T298" s="175">
        <f>S298*H298</f>
        <v>0</v>
      </c>
      <c r="AR298" s="17" t="s">
        <v>149</v>
      </c>
      <c r="AT298" s="17" t="s">
        <v>144</v>
      </c>
      <c r="AU298" s="17" t="s">
        <v>150</v>
      </c>
      <c r="AY298" s="17" t="s">
        <v>142</v>
      </c>
      <c r="BE298" s="176">
        <f>IF(N298="základní",J298,0)</f>
        <v>0</v>
      </c>
      <c r="BF298" s="176">
        <f>IF(N298="snížená",J298,0)</f>
        <v>0</v>
      </c>
      <c r="BG298" s="176">
        <f>IF(N298="zákl. přenesená",J298,0)</f>
        <v>0</v>
      </c>
      <c r="BH298" s="176">
        <f>IF(N298="sníž. přenesená",J298,0)</f>
        <v>0</v>
      </c>
      <c r="BI298" s="176">
        <f>IF(N298="nulová",J298,0)</f>
        <v>0</v>
      </c>
      <c r="BJ298" s="17" t="s">
        <v>150</v>
      </c>
      <c r="BK298" s="176">
        <f>ROUND(I298*H298,0)</f>
        <v>0</v>
      </c>
      <c r="BL298" s="17" t="s">
        <v>149</v>
      </c>
      <c r="BM298" s="17" t="s">
        <v>513</v>
      </c>
    </row>
    <row r="299" spans="2:47" s="1" customFormat="1" ht="28.5" customHeight="1">
      <c r="B299" s="34"/>
      <c r="D299" s="180" t="s">
        <v>152</v>
      </c>
      <c r="F299" s="189" t="s">
        <v>514</v>
      </c>
      <c r="I299" s="138"/>
      <c r="L299" s="34"/>
      <c r="M299" s="63"/>
      <c r="N299" s="35"/>
      <c r="O299" s="35"/>
      <c r="P299" s="35"/>
      <c r="Q299" s="35"/>
      <c r="R299" s="35"/>
      <c r="S299" s="35"/>
      <c r="T299" s="64"/>
      <c r="AT299" s="17" t="s">
        <v>152</v>
      </c>
      <c r="AU299" s="17" t="s">
        <v>150</v>
      </c>
    </row>
    <row r="300" spans="2:65" s="1" customFormat="1" ht="20.25" customHeight="1">
      <c r="B300" s="164"/>
      <c r="C300" s="198" t="s">
        <v>515</v>
      </c>
      <c r="D300" s="198" t="s">
        <v>247</v>
      </c>
      <c r="E300" s="199" t="s">
        <v>516</v>
      </c>
      <c r="F300" s="200" t="s">
        <v>517</v>
      </c>
      <c r="G300" s="201" t="s">
        <v>226</v>
      </c>
      <c r="H300" s="202">
        <v>0.297</v>
      </c>
      <c r="I300" s="203"/>
      <c r="J300" s="204">
        <f>ROUND(I300*H300,0)</f>
        <v>0</v>
      </c>
      <c r="K300" s="200" t="s">
        <v>401</v>
      </c>
      <c r="L300" s="205"/>
      <c r="M300" s="206" t="s">
        <v>21</v>
      </c>
      <c r="N300" s="207" t="s">
        <v>43</v>
      </c>
      <c r="O300" s="35"/>
      <c r="P300" s="174">
        <f>O300*H300</f>
        <v>0</v>
      </c>
      <c r="Q300" s="174">
        <v>1</v>
      </c>
      <c r="R300" s="174">
        <f>Q300*H300</f>
        <v>0.297</v>
      </c>
      <c r="S300" s="174">
        <v>0</v>
      </c>
      <c r="T300" s="175">
        <f>S300*H300</f>
        <v>0</v>
      </c>
      <c r="AR300" s="17" t="s">
        <v>186</v>
      </c>
      <c r="AT300" s="17" t="s">
        <v>247</v>
      </c>
      <c r="AU300" s="17" t="s">
        <v>150</v>
      </c>
      <c r="AY300" s="17" t="s">
        <v>142</v>
      </c>
      <c r="BE300" s="176">
        <f>IF(N300="základní",J300,0)</f>
        <v>0</v>
      </c>
      <c r="BF300" s="176">
        <f>IF(N300="snížená",J300,0)</f>
        <v>0</v>
      </c>
      <c r="BG300" s="176">
        <f>IF(N300="zákl. přenesená",J300,0)</f>
        <v>0</v>
      </c>
      <c r="BH300" s="176">
        <f>IF(N300="sníž. přenesená",J300,0)</f>
        <v>0</v>
      </c>
      <c r="BI300" s="176">
        <f>IF(N300="nulová",J300,0)</f>
        <v>0</v>
      </c>
      <c r="BJ300" s="17" t="s">
        <v>150</v>
      </c>
      <c r="BK300" s="176">
        <f>ROUND(I300*H300,0)</f>
        <v>0</v>
      </c>
      <c r="BL300" s="17" t="s">
        <v>149</v>
      </c>
      <c r="BM300" s="17" t="s">
        <v>518</v>
      </c>
    </row>
    <row r="301" spans="2:47" s="1" customFormat="1" ht="28.5" customHeight="1">
      <c r="B301" s="34"/>
      <c r="D301" s="177" t="s">
        <v>152</v>
      </c>
      <c r="F301" s="178" t="s">
        <v>519</v>
      </c>
      <c r="I301" s="138"/>
      <c r="L301" s="34"/>
      <c r="M301" s="63"/>
      <c r="N301" s="35"/>
      <c r="O301" s="35"/>
      <c r="P301" s="35"/>
      <c r="Q301" s="35"/>
      <c r="R301" s="35"/>
      <c r="S301" s="35"/>
      <c r="T301" s="64"/>
      <c r="AT301" s="17" t="s">
        <v>152</v>
      </c>
      <c r="AU301" s="17" t="s">
        <v>150</v>
      </c>
    </row>
    <row r="302" spans="2:47" s="1" customFormat="1" ht="28.5" customHeight="1">
      <c r="B302" s="34"/>
      <c r="D302" s="177" t="s">
        <v>404</v>
      </c>
      <c r="F302" s="210" t="s">
        <v>520</v>
      </c>
      <c r="I302" s="138"/>
      <c r="L302" s="34"/>
      <c r="M302" s="63"/>
      <c r="N302" s="35"/>
      <c r="O302" s="35"/>
      <c r="P302" s="35"/>
      <c r="Q302" s="35"/>
      <c r="R302" s="35"/>
      <c r="S302" s="35"/>
      <c r="T302" s="64"/>
      <c r="AT302" s="17" t="s">
        <v>404</v>
      </c>
      <c r="AU302" s="17" t="s">
        <v>150</v>
      </c>
    </row>
    <row r="303" spans="2:51" s="11" customFormat="1" ht="20.25" customHeight="1">
      <c r="B303" s="179"/>
      <c r="D303" s="180" t="s">
        <v>154</v>
      </c>
      <c r="E303" s="181" t="s">
        <v>21</v>
      </c>
      <c r="F303" s="182" t="s">
        <v>521</v>
      </c>
      <c r="H303" s="183">
        <v>0.297</v>
      </c>
      <c r="I303" s="184"/>
      <c r="L303" s="179"/>
      <c r="M303" s="185"/>
      <c r="N303" s="186"/>
      <c r="O303" s="186"/>
      <c r="P303" s="186"/>
      <c r="Q303" s="186"/>
      <c r="R303" s="186"/>
      <c r="S303" s="186"/>
      <c r="T303" s="187"/>
      <c r="AT303" s="188" t="s">
        <v>154</v>
      </c>
      <c r="AU303" s="188" t="s">
        <v>150</v>
      </c>
      <c r="AV303" s="11" t="s">
        <v>150</v>
      </c>
      <c r="AW303" s="11" t="s">
        <v>35</v>
      </c>
      <c r="AX303" s="11" t="s">
        <v>71</v>
      </c>
      <c r="AY303" s="188" t="s">
        <v>142</v>
      </c>
    </row>
    <row r="304" spans="2:65" s="1" customFormat="1" ht="28.5" customHeight="1">
      <c r="B304" s="164"/>
      <c r="C304" s="165" t="s">
        <v>522</v>
      </c>
      <c r="D304" s="165" t="s">
        <v>144</v>
      </c>
      <c r="E304" s="166" t="s">
        <v>523</v>
      </c>
      <c r="F304" s="167" t="s">
        <v>524</v>
      </c>
      <c r="G304" s="168" t="s">
        <v>417</v>
      </c>
      <c r="H304" s="169">
        <v>46.373</v>
      </c>
      <c r="I304" s="170"/>
      <c r="J304" s="171">
        <f>ROUND(I304*H304,0)</f>
        <v>0</v>
      </c>
      <c r="K304" s="167" t="s">
        <v>148</v>
      </c>
      <c r="L304" s="34"/>
      <c r="M304" s="172" t="s">
        <v>21</v>
      </c>
      <c r="N304" s="173" t="s">
        <v>43</v>
      </c>
      <c r="O304" s="35"/>
      <c r="P304" s="174">
        <f>O304*H304</f>
        <v>0</v>
      </c>
      <c r="Q304" s="174">
        <v>0.02389</v>
      </c>
      <c r="R304" s="174">
        <f>Q304*H304</f>
        <v>1.10785097</v>
      </c>
      <c r="S304" s="174">
        <v>0</v>
      </c>
      <c r="T304" s="175">
        <f>S304*H304</f>
        <v>0</v>
      </c>
      <c r="AR304" s="17" t="s">
        <v>149</v>
      </c>
      <c r="AT304" s="17" t="s">
        <v>144</v>
      </c>
      <c r="AU304" s="17" t="s">
        <v>150</v>
      </c>
      <c r="AY304" s="17" t="s">
        <v>142</v>
      </c>
      <c r="BE304" s="176">
        <f>IF(N304="základní",J304,0)</f>
        <v>0</v>
      </c>
      <c r="BF304" s="176">
        <f>IF(N304="snížená",J304,0)</f>
        <v>0</v>
      </c>
      <c r="BG304" s="176">
        <f>IF(N304="zákl. přenesená",J304,0)</f>
        <v>0</v>
      </c>
      <c r="BH304" s="176">
        <f>IF(N304="sníž. přenesená",J304,0)</f>
        <v>0</v>
      </c>
      <c r="BI304" s="176">
        <f>IF(N304="nulová",J304,0)</f>
        <v>0</v>
      </c>
      <c r="BJ304" s="17" t="s">
        <v>150</v>
      </c>
      <c r="BK304" s="176">
        <f>ROUND(I304*H304,0)</f>
        <v>0</v>
      </c>
      <c r="BL304" s="17" t="s">
        <v>149</v>
      </c>
      <c r="BM304" s="17" t="s">
        <v>525</v>
      </c>
    </row>
    <row r="305" spans="2:47" s="1" customFormat="1" ht="39.75" customHeight="1">
      <c r="B305" s="34"/>
      <c r="D305" s="177" t="s">
        <v>152</v>
      </c>
      <c r="F305" s="178" t="s">
        <v>526</v>
      </c>
      <c r="I305" s="138"/>
      <c r="L305" s="34"/>
      <c r="M305" s="63"/>
      <c r="N305" s="35"/>
      <c r="O305" s="35"/>
      <c r="P305" s="35"/>
      <c r="Q305" s="35"/>
      <c r="R305" s="35"/>
      <c r="S305" s="35"/>
      <c r="T305" s="64"/>
      <c r="AT305" s="17" t="s">
        <v>152</v>
      </c>
      <c r="AU305" s="17" t="s">
        <v>150</v>
      </c>
    </row>
    <row r="306" spans="2:51" s="11" customFormat="1" ht="20.25" customHeight="1">
      <c r="B306" s="179"/>
      <c r="D306" s="180" t="s">
        <v>154</v>
      </c>
      <c r="E306" s="181" t="s">
        <v>21</v>
      </c>
      <c r="F306" s="182" t="s">
        <v>527</v>
      </c>
      <c r="H306" s="183">
        <v>46.373</v>
      </c>
      <c r="I306" s="184"/>
      <c r="L306" s="179"/>
      <c r="M306" s="185"/>
      <c r="N306" s="186"/>
      <c r="O306" s="186"/>
      <c r="P306" s="186"/>
      <c r="Q306" s="186"/>
      <c r="R306" s="186"/>
      <c r="S306" s="186"/>
      <c r="T306" s="187"/>
      <c r="AT306" s="188" t="s">
        <v>154</v>
      </c>
      <c r="AU306" s="188" t="s">
        <v>150</v>
      </c>
      <c r="AV306" s="11" t="s">
        <v>150</v>
      </c>
      <c r="AW306" s="11" t="s">
        <v>35</v>
      </c>
      <c r="AX306" s="11" t="s">
        <v>71</v>
      </c>
      <c r="AY306" s="188" t="s">
        <v>142</v>
      </c>
    </row>
    <row r="307" spans="2:65" s="1" customFormat="1" ht="20.25" customHeight="1">
      <c r="B307" s="164"/>
      <c r="C307" s="165" t="s">
        <v>528</v>
      </c>
      <c r="D307" s="165" t="s">
        <v>144</v>
      </c>
      <c r="E307" s="166" t="s">
        <v>529</v>
      </c>
      <c r="F307" s="167" t="s">
        <v>530</v>
      </c>
      <c r="G307" s="168" t="s">
        <v>147</v>
      </c>
      <c r="H307" s="169">
        <v>4.585</v>
      </c>
      <c r="I307" s="170"/>
      <c r="J307" s="171">
        <f>ROUND(I307*H307,0)</f>
        <v>0</v>
      </c>
      <c r="K307" s="167" t="s">
        <v>148</v>
      </c>
      <c r="L307" s="34"/>
      <c r="M307" s="172" t="s">
        <v>21</v>
      </c>
      <c r="N307" s="173" t="s">
        <v>43</v>
      </c>
      <c r="O307" s="35"/>
      <c r="P307" s="174">
        <f>O307*H307</f>
        <v>0</v>
      </c>
      <c r="Q307" s="174">
        <v>2.4534</v>
      </c>
      <c r="R307" s="174">
        <f>Q307*H307</f>
        <v>11.248838999999998</v>
      </c>
      <c r="S307" s="174">
        <v>0</v>
      </c>
      <c r="T307" s="175">
        <f>S307*H307</f>
        <v>0</v>
      </c>
      <c r="AR307" s="17" t="s">
        <v>149</v>
      </c>
      <c r="AT307" s="17" t="s">
        <v>144</v>
      </c>
      <c r="AU307" s="17" t="s">
        <v>150</v>
      </c>
      <c r="AY307" s="17" t="s">
        <v>142</v>
      </c>
      <c r="BE307" s="176">
        <f>IF(N307="základní",J307,0)</f>
        <v>0</v>
      </c>
      <c r="BF307" s="176">
        <f>IF(N307="snížená",J307,0)</f>
        <v>0</v>
      </c>
      <c r="BG307" s="176">
        <f>IF(N307="zákl. přenesená",J307,0)</f>
        <v>0</v>
      </c>
      <c r="BH307" s="176">
        <f>IF(N307="sníž. přenesená",J307,0)</f>
        <v>0</v>
      </c>
      <c r="BI307" s="176">
        <f>IF(N307="nulová",J307,0)</f>
        <v>0</v>
      </c>
      <c r="BJ307" s="17" t="s">
        <v>150</v>
      </c>
      <c r="BK307" s="176">
        <f>ROUND(I307*H307,0)</f>
        <v>0</v>
      </c>
      <c r="BL307" s="17" t="s">
        <v>149</v>
      </c>
      <c r="BM307" s="17" t="s">
        <v>531</v>
      </c>
    </row>
    <row r="308" spans="2:47" s="1" customFormat="1" ht="20.25" customHeight="1">
      <c r="B308" s="34"/>
      <c r="D308" s="177" t="s">
        <v>152</v>
      </c>
      <c r="F308" s="178" t="s">
        <v>532</v>
      </c>
      <c r="I308" s="138"/>
      <c r="L308" s="34"/>
      <c r="M308" s="63"/>
      <c r="N308" s="35"/>
      <c r="O308" s="35"/>
      <c r="P308" s="35"/>
      <c r="Q308" s="35"/>
      <c r="R308" s="35"/>
      <c r="S308" s="35"/>
      <c r="T308" s="64"/>
      <c r="AT308" s="17" t="s">
        <v>152</v>
      </c>
      <c r="AU308" s="17" t="s">
        <v>150</v>
      </c>
    </row>
    <row r="309" spans="2:51" s="11" customFormat="1" ht="20.25" customHeight="1">
      <c r="B309" s="179"/>
      <c r="D309" s="180" t="s">
        <v>154</v>
      </c>
      <c r="E309" s="181" t="s">
        <v>21</v>
      </c>
      <c r="F309" s="182" t="s">
        <v>533</v>
      </c>
      <c r="H309" s="183">
        <v>4.585</v>
      </c>
      <c r="I309" s="184"/>
      <c r="L309" s="179"/>
      <c r="M309" s="185"/>
      <c r="N309" s="186"/>
      <c r="O309" s="186"/>
      <c r="P309" s="186"/>
      <c r="Q309" s="186"/>
      <c r="R309" s="186"/>
      <c r="S309" s="186"/>
      <c r="T309" s="187"/>
      <c r="AT309" s="188" t="s">
        <v>154</v>
      </c>
      <c r="AU309" s="188" t="s">
        <v>150</v>
      </c>
      <c r="AV309" s="11" t="s">
        <v>150</v>
      </c>
      <c r="AW309" s="11" t="s">
        <v>35</v>
      </c>
      <c r="AX309" s="11" t="s">
        <v>71</v>
      </c>
      <c r="AY309" s="188" t="s">
        <v>142</v>
      </c>
    </row>
    <row r="310" spans="2:65" s="1" customFormat="1" ht="20.25" customHeight="1">
      <c r="B310" s="164"/>
      <c r="C310" s="165" t="s">
        <v>534</v>
      </c>
      <c r="D310" s="165" t="s">
        <v>144</v>
      </c>
      <c r="E310" s="166" t="s">
        <v>535</v>
      </c>
      <c r="F310" s="167" t="s">
        <v>536</v>
      </c>
      <c r="G310" s="168" t="s">
        <v>226</v>
      </c>
      <c r="H310" s="169">
        <v>0.551</v>
      </c>
      <c r="I310" s="170"/>
      <c r="J310" s="171">
        <f>ROUND(I310*H310,0)</f>
        <v>0</v>
      </c>
      <c r="K310" s="167" t="s">
        <v>148</v>
      </c>
      <c r="L310" s="34"/>
      <c r="M310" s="172" t="s">
        <v>21</v>
      </c>
      <c r="N310" s="173" t="s">
        <v>43</v>
      </c>
      <c r="O310" s="35"/>
      <c r="P310" s="174">
        <f>O310*H310</f>
        <v>0</v>
      </c>
      <c r="Q310" s="174">
        <v>1.05256</v>
      </c>
      <c r="R310" s="174">
        <f>Q310*H310</f>
        <v>0.5799605600000001</v>
      </c>
      <c r="S310" s="174">
        <v>0</v>
      </c>
      <c r="T310" s="175">
        <f>S310*H310</f>
        <v>0</v>
      </c>
      <c r="AR310" s="17" t="s">
        <v>149</v>
      </c>
      <c r="AT310" s="17" t="s">
        <v>144</v>
      </c>
      <c r="AU310" s="17" t="s">
        <v>150</v>
      </c>
      <c r="AY310" s="17" t="s">
        <v>142</v>
      </c>
      <c r="BE310" s="176">
        <f>IF(N310="základní",J310,0)</f>
        <v>0</v>
      </c>
      <c r="BF310" s="176">
        <f>IF(N310="snížená",J310,0)</f>
        <v>0</v>
      </c>
      <c r="BG310" s="176">
        <f>IF(N310="zákl. přenesená",J310,0)</f>
        <v>0</v>
      </c>
      <c r="BH310" s="176">
        <f>IF(N310="sníž. přenesená",J310,0)</f>
        <v>0</v>
      </c>
      <c r="BI310" s="176">
        <f>IF(N310="nulová",J310,0)</f>
        <v>0</v>
      </c>
      <c r="BJ310" s="17" t="s">
        <v>150</v>
      </c>
      <c r="BK310" s="176">
        <f>ROUND(I310*H310,0)</f>
        <v>0</v>
      </c>
      <c r="BL310" s="17" t="s">
        <v>149</v>
      </c>
      <c r="BM310" s="17" t="s">
        <v>537</v>
      </c>
    </row>
    <row r="311" spans="2:47" s="1" customFormat="1" ht="20.25" customHeight="1">
      <c r="B311" s="34"/>
      <c r="D311" s="177" t="s">
        <v>152</v>
      </c>
      <c r="F311" s="178" t="s">
        <v>538</v>
      </c>
      <c r="I311" s="138"/>
      <c r="L311" s="34"/>
      <c r="M311" s="63"/>
      <c r="N311" s="35"/>
      <c r="O311" s="35"/>
      <c r="P311" s="35"/>
      <c r="Q311" s="35"/>
      <c r="R311" s="35"/>
      <c r="S311" s="35"/>
      <c r="T311" s="64"/>
      <c r="AT311" s="17" t="s">
        <v>152</v>
      </c>
      <c r="AU311" s="17" t="s">
        <v>150</v>
      </c>
    </row>
    <row r="312" spans="2:51" s="11" customFormat="1" ht="20.25" customHeight="1">
      <c r="B312" s="179"/>
      <c r="D312" s="180" t="s">
        <v>154</v>
      </c>
      <c r="E312" s="181" t="s">
        <v>21</v>
      </c>
      <c r="F312" s="182" t="s">
        <v>539</v>
      </c>
      <c r="H312" s="183">
        <v>0.551</v>
      </c>
      <c r="I312" s="184"/>
      <c r="L312" s="179"/>
      <c r="M312" s="185"/>
      <c r="N312" s="186"/>
      <c r="O312" s="186"/>
      <c r="P312" s="186"/>
      <c r="Q312" s="186"/>
      <c r="R312" s="186"/>
      <c r="S312" s="186"/>
      <c r="T312" s="187"/>
      <c r="AT312" s="188" t="s">
        <v>154</v>
      </c>
      <c r="AU312" s="188" t="s">
        <v>150</v>
      </c>
      <c r="AV312" s="11" t="s">
        <v>150</v>
      </c>
      <c r="AW312" s="11" t="s">
        <v>35</v>
      </c>
      <c r="AX312" s="11" t="s">
        <v>71</v>
      </c>
      <c r="AY312" s="188" t="s">
        <v>142</v>
      </c>
    </row>
    <row r="313" spans="2:65" s="1" customFormat="1" ht="20.25" customHeight="1">
      <c r="B313" s="164"/>
      <c r="C313" s="165" t="s">
        <v>540</v>
      </c>
      <c r="D313" s="165" t="s">
        <v>144</v>
      </c>
      <c r="E313" s="166" t="s">
        <v>541</v>
      </c>
      <c r="F313" s="167" t="s">
        <v>542</v>
      </c>
      <c r="G313" s="168" t="s">
        <v>147</v>
      </c>
      <c r="H313" s="169">
        <v>1.2</v>
      </c>
      <c r="I313" s="170"/>
      <c r="J313" s="171">
        <f>ROUND(I313*H313,0)</f>
        <v>0</v>
      </c>
      <c r="K313" s="167" t="s">
        <v>148</v>
      </c>
      <c r="L313" s="34"/>
      <c r="M313" s="172" t="s">
        <v>21</v>
      </c>
      <c r="N313" s="173" t="s">
        <v>43</v>
      </c>
      <c r="O313" s="35"/>
      <c r="P313" s="174">
        <f>O313*H313</f>
        <v>0</v>
      </c>
      <c r="Q313" s="174">
        <v>1.89077</v>
      </c>
      <c r="R313" s="174">
        <f>Q313*H313</f>
        <v>2.268924</v>
      </c>
      <c r="S313" s="174">
        <v>0</v>
      </c>
      <c r="T313" s="175">
        <f>S313*H313</f>
        <v>0</v>
      </c>
      <c r="AR313" s="17" t="s">
        <v>149</v>
      </c>
      <c r="AT313" s="17" t="s">
        <v>144</v>
      </c>
      <c r="AU313" s="17" t="s">
        <v>150</v>
      </c>
      <c r="AY313" s="17" t="s">
        <v>142</v>
      </c>
      <c r="BE313" s="176">
        <f>IF(N313="základní",J313,0)</f>
        <v>0</v>
      </c>
      <c r="BF313" s="176">
        <f>IF(N313="snížená",J313,0)</f>
        <v>0</v>
      </c>
      <c r="BG313" s="176">
        <f>IF(N313="zákl. přenesená",J313,0)</f>
        <v>0</v>
      </c>
      <c r="BH313" s="176">
        <f>IF(N313="sníž. přenesená",J313,0)</f>
        <v>0</v>
      </c>
      <c r="BI313" s="176">
        <f>IF(N313="nulová",J313,0)</f>
        <v>0</v>
      </c>
      <c r="BJ313" s="17" t="s">
        <v>150</v>
      </c>
      <c r="BK313" s="176">
        <f>ROUND(I313*H313,0)</f>
        <v>0</v>
      </c>
      <c r="BL313" s="17" t="s">
        <v>149</v>
      </c>
      <c r="BM313" s="17" t="s">
        <v>543</v>
      </c>
    </row>
    <row r="314" spans="2:47" s="1" customFormat="1" ht="28.5" customHeight="1">
      <c r="B314" s="34"/>
      <c r="D314" s="177" t="s">
        <v>152</v>
      </c>
      <c r="F314" s="178" t="s">
        <v>544</v>
      </c>
      <c r="I314" s="138"/>
      <c r="L314" s="34"/>
      <c r="M314" s="63"/>
      <c r="N314" s="35"/>
      <c r="O314" s="35"/>
      <c r="P314" s="35"/>
      <c r="Q314" s="35"/>
      <c r="R314" s="35"/>
      <c r="S314" s="35"/>
      <c r="T314" s="64"/>
      <c r="AT314" s="17" t="s">
        <v>152</v>
      </c>
      <c r="AU314" s="17" t="s">
        <v>150</v>
      </c>
    </row>
    <row r="315" spans="2:51" s="11" customFormat="1" ht="20.25" customHeight="1">
      <c r="B315" s="179"/>
      <c r="D315" s="180" t="s">
        <v>154</v>
      </c>
      <c r="E315" s="181" t="s">
        <v>21</v>
      </c>
      <c r="F315" s="182" t="s">
        <v>545</v>
      </c>
      <c r="H315" s="183">
        <v>1.2</v>
      </c>
      <c r="I315" s="184"/>
      <c r="L315" s="179"/>
      <c r="M315" s="185"/>
      <c r="N315" s="186"/>
      <c r="O315" s="186"/>
      <c r="P315" s="186"/>
      <c r="Q315" s="186"/>
      <c r="R315" s="186"/>
      <c r="S315" s="186"/>
      <c r="T315" s="187"/>
      <c r="AT315" s="188" t="s">
        <v>154</v>
      </c>
      <c r="AU315" s="188" t="s">
        <v>150</v>
      </c>
      <c r="AV315" s="11" t="s">
        <v>150</v>
      </c>
      <c r="AW315" s="11" t="s">
        <v>35</v>
      </c>
      <c r="AX315" s="11" t="s">
        <v>71</v>
      </c>
      <c r="AY315" s="188" t="s">
        <v>142</v>
      </c>
    </row>
    <row r="316" spans="2:65" s="1" customFormat="1" ht="28.5" customHeight="1">
      <c r="B316" s="164"/>
      <c r="C316" s="165" t="s">
        <v>546</v>
      </c>
      <c r="D316" s="165" t="s">
        <v>144</v>
      </c>
      <c r="E316" s="166" t="s">
        <v>547</v>
      </c>
      <c r="F316" s="167" t="s">
        <v>548</v>
      </c>
      <c r="G316" s="168" t="s">
        <v>189</v>
      </c>
      <c r="H316" s="169">
        <v>53.37</v>
      </c>
      <c r="I316" s="170"/>
      <c r="J316" s="171">
        <f>ROUND(I316*H316,0)</f>
        <v>0</v>
      </c>
      <c r="K316" s="167" t="s">
        <v>21</v>
      </c>
      <c r="L316" s="34"/>
      <c r="M316" s="172" t="s">
        <v>21</v>
      </c>
      <c r="N316" s="173" t="s">
        <v>43</v>
      </c>
      <c r="O316" s="35"/>
      <c r="P316" s="174">
        <f>O316*H316</f>
        <v>0</v>
      </c>
      <c r="Q316" s="174">
        <v>0.32999</v>
      </c>
      <c r="R316" s="174">
        <f>Q316*H316</f>
        <v>17.6115663</v>
      </c>
      <c r="S316" s="174">
        <v>0</v>
      </c>
      <c r="T316" s="175">
        <f>S316*H316</f>
        <v>0</v>
      </c>
      <c r="AR316" s="17" t="s">
        <v>149</v>
      </c>
      <c r="AT316" s="17" t="s">
        <v>144</v>
      </c>
      <c r="AU316" s="17" t="s">
        <v>150</v>
      </c>
      <c r="AY316" s="17" t="s">
        <v>142</v>
      </c>
      <c r="BE316" s="176">
        <f>IF(N316="základní",J316,0)</f>
        <v>0</v>
      </c>
      <c r="BF316" s="176">
        <f>IF(N316="snížená",J316,0)</f>
        <v>0</v>
      </c>
      <c r="BG316" s="176">
        <f>IF(N316="zákl. přenesená",J316,0)</f>
        <v>0</v>
      </c>
      <c r="BH316" s="176">
        <f>IF(N316="sníž. přenesená",J316,0)</f>
        <v>0</v>
      </c>
      <c r="BI316" s="176">
        <f>IF(N316="nulová",J316,0)</f>
        <v>0</v>
      </c>
      <c r="BJ316" s="17" t="s">
        <v>150</v>
      </c>
      <c r="BK316" s="176">
        <f>ROUND(I316*H316,0)</f>
        <v>0</v>
      </c>
      <c r="BL316" s="17" t="s">
        <v>149</v>
      </c>
      <c r="BM316" s="17" t="s">
        <v>549</v>
      </c>
    </row>
    <row r="317" spans="2:47" s="1" customFormat="1" ht="51" customHeight="1">
      <c r="B317" s="34"/>
      <c r="D317" s="177" t="s">
        <v>152</v>
      </c>
      <c r="F317" s="178" t="s">
        <v>550</v>
      </c>
      <c r="I317" s="138"/>
      <c r="L317" s="34"/>
      <c r="M317" s="63"/>
      <c r="N317" s="35"/>
      <c r="O317" s="35"/>
      <c r="P317" s="35"/>
      <c r="Q317" s="35"/>
      <c r="R317" s="35"/>
      <c r="S317" s="35"/>
      <c r="T317" s="64"/>
      <c r="AT317" s="17" t="s">
        <v>152</v>
      </c>
      <c r="AU317" s="17" t="s">
        <v>150</v>
      </c>
    </row>
    <row r="318" spans="2:51" s="11" customFormat="1" ht="20.25" customHeight="1">
      <c r="B318" s="179"/>
      <c r="D318" s="180" t="s">
        <v>154</v>
      </c>
      <c r="E318" s="181" t="s">
        <v>21</v>
      </c>
      <c r="F318" s="182" t="s">
        <v>551</v>
      </c>
      <c r="H318" s="183">
        <v>53.37</v>
      </c>
      <c r="I318" s="184"/>
      <c r="L318" s="179"/>
      <c r="M318" s="185"/>
      <c r="N318" s="186"/>
      <c r="O318" s="186"/>
      <c r="P318" s="186"/>
      <c r="Q318" s="186"/>
      <c r="R318" s="186"/>
      <c r="S318" s="186"/>
      <c r="T318" s="187"/>
      <c r="AT318" s="188" t="s">
        <v>154</v>
      </c>
      <c r="AU318" s="188" t="s">
        <v>150</v>
      </c>
      <c r="AV318" s="11" t="s">
        <v>150</v>
      </c>
      <c r="AW318" s="11" t="s">
        <v>35</v>
      </c>
      <c r="AX318" s="11" t="s">
        <v>71</v>
      </c>
      <c r="AY318" s="188" t="s">
        <v>142</v>
      </c>
    </row>
    <row r="319" spans="2:65" s="1" customFormat="1" ht="20.25" customHeight="1">
      <c r="B319" s="164"/>
      <c r="C319" s="165" t="s">
        <v>552</v>
      </c>
      <c r="D319" s="165" t="s">
        <v>144</v>
      </c>
      <c r="E319" s="166" t="s">
        <v>553</v>
      </c>
      <c r="F319" s="167" t="s">
        <v>554</v>
      </c>
      <c r="G319" s="168" t="s">
        <v>189</v>
      </c>
      <c r="H319" s="169">
        <v>67.32</v>
      </c>
      <c r="I319" s="170"/>
      <c r="J319" s="171">
        <f>ROUND(I319*H319,0)</f>
        <v>0</v>
      </c>
      <c r="K319" s="167" t="s">
        <v>21</v>
      </c>
      <c r="L319" s="34"/>
      <c r="M319" s="172" t="s">
        <v>21</v>
      </c>
      <c r="N319" s="173" t="s">
        <v>43</v>
      </c>
      <c r="O319" s="35"/>
      <c r="P319" s="174">
        <f>O319*H319</f>
        <v>0</v>
      </c>
      <c r="Q319" s="174">
        <v>0.36899</v>
      </c>
      <c r="R319" s="174">
        <f>Q319*H319</f>
        <v>24.840406799999997</v>
      </c>
      <c r="S319" s="174">
        <v>0</v>
      </c>
      <c r="T319" s="175">
        <f>S319*H319</f>
        <v>0</v>
      </c>
      <c r="AR319" s="17" t="s">
        <v>149</v>
      </c>
      <c r="AT319" s="17" t="s">
        <v>144</v>
      </c>
      <c r="AU319" s="17" t="s">
        <v>150</v>
      </c>
      <c r="AY319" s="17" t="s">
        <v>142</v>
      </c>
      <c r="BE319" s="176">
        <f>IF(N319="základní",J319,0)</f>
        <v>0</v>
      </c>
      <c r="BF319" s="176">
        <f>IF(N319="snížená",J319,0)</f>
        <v>0</v>
      </c>
      <c r="BG319" s="176">
        <f>IF(N319="zákl. přenesená",J319,0)</f>
        <v>0</v>
      </c>
      <c r="BH319" s="176">
        <f>IF(N319="sníž. přenesená",J319,0)</f>
        <v>0</v>
      </c>
      <c r="BI319" s="176">
        <f>IF(N319="nulová",J319,0)</f>
        <v>0</v>
      </c>
      <c r="BJ319" s="17" t="s">
        <v>150</v>
      </c>
      <c r="BK319" s="176">
        <f>ROUND(I319*H319,0)</f>
        <v>0</v>
      </c>
      <c r="BL319" s="17" t="s">
        <v>149</v>
      </c>
      <c r="BM319" s="17" t="s">
        <v>555</v>
      </c>
    </row>
    <row r="320" spans="2:47" s="1" customFormat="1" ht="51" customHeight="1">
      <c r="B320" s="34"/>
      <c r="D320" s="177" t="s">
        <v>152</v>
      </c>
      <c r="F320" s="178" t="s">
        <v>556</v>
      </c>
      <c r="I320" s="138"/>
      <c r="L320" s="34"/>
      <c r="M320" s="63"/>
      <c r="N320" s="35"/>
      <c r="O320" s="35"/>
      <c r="P320" s="35"/>
      <c r="Q320" s="35"/>
      <c r="R320" s="35"/>
      <c r="S320" s="35"/>
      <c r="T320" s="64"/>
      <c r="AT320" s="17" t="s">
        <v>152</v>
      </c>
      <c r="AU320" s="17" t="s">
        <v>150</v>
      </c>
    </row>
    <row r="321" spans="2:51" s="11" customFormat="1" ht="20.25" customHeight="1">
      <c r="B321" s="179"/>
      <c r="D321" s="177" t="s">
        <v>154</v>
      </c>
      <c r="E321" s="188" t="s">
        <v>21</v>
      </c>
      <c r="F321" s="208" t="s">
        <v>557</v>
      </c>
      <c r="H321" s="209">
        <v>67.32</v>
      </c>
      <c r="I321" s="184"/>
      <c r="L321" s="179"/>
      <c r="M321" s="185"/>
      <c r="N321" s="186"/>
      <c r="O321" s="186"/>
      <c r="P321" s="186"/>
      <c r="Q321" s="186"/>
      <c r="R321" s="186"/>
      <c r="S321" s="186"/>
      <c r="T321" s="187"/>
      <c r="AT321" s="188" t="s">
        <v>154</v>
      </c>
      <c r="AU321" s="188" t="s">
        <v>150</v>
      </c>
      <c r="AV321" s="11" t="s">
        <v>150</v>
      </c>
      <c r="AW321" s="11" t="s">
        <v>35</v>
      </c>
      <c r="AX321" s="11" t="s">
        <v>71</v>
      </c>
      <c r="AY321" s="188" t="s">
        <v>142</v>
      </c>
    </row>
    <row r="322" spans="2:63" s="10" customFormat="1" ht="29.25" customHeight="1">
      <c r="B322" s="150"/>
      <c r="D322" s="161" t="s">
        <v>70</v>
      </c>
      <c r="E322" s="162" t="s">
        <v>170</v>
      </c>
      <c r="F322" s="162" t="s">
        <v>558</v>
      </c>
      <c r="I322" s="153"/>
      <c r="J322" s="163">
        <f>BK322</f>
        <v>0</v>
      </c>
      <c r="L322" s="150"/>
      <c r="M322" s="155"/>
      <c r="N322" s="156"/>
      <c r="O322" s="156"/>
      <c r="P322" s="157">
        <f>SUM(P323:P329)</f>
        <v>0</v>
      </c>
      <c r="Q322" s="156"/>
      <c r="R322" s="157">
        <f>SUM(R323:R329)</f>
        <v>37.754690000000004</v>
      </c>
      <c r="S322" s="156"/>
      <c r="T322" s="158">
        <f>SUM(T323:T329)</f>
        <v>0</v>
      </c>
      <c r="AR322" s="151" t="s">
        <v>8</v>
      </c>
      <c r="AT322" s="159" t="s">
        <v>70</v>
      </c>
      <c r="AU322" s="159" t="s">
        <v>8</v>
      </c>
      <c r="AY322" s="151" t="s">
        <v>142</v>
      </c>
      <c r="BK322" s="160">
        <f>SUM(BK323:BK329)</f>
        <v>0</v>
      </c>
    </row>
    <row r="323" spans="2:65" s="1" customFormat="1" ht="20.25" customHeight="1">
      <c r="B323" s="164"/>
      <c r="C323" s="165" t="s">
        <v>559</v>
      </c>
      <c r="D323" s="165" t="s">
        <v>144</v>
      </c>
      <c r="E323" s="166" t="s">
        <v>560</v>
      </c>
      <c r="F323" s="167" t="s">
        <v>561</v>
      </c>
      <c r="G323" s="168" t="s">
        <v>189</v>
      </c>
      <c r="H323" s="169">
        <v>59</v>
      </c>
      <c r="I323" s="170"/>
      <c r="J323" s="171">
        <f>ROUND(I323*H323,0)</f>
        <v>0</v>
      </c>
      <c r="K323" s="167" t="s">
        <v>148</v>
      </c>
      <c r="L323" s="34"/>
      <c r="M323" s="172" t="s">
        <v>21</v>
      </c>
      <c r="N323" s="173" t="s">
        <v>43</v>
      </c>
      <c r="O323" s="35"/>
      <c r="P323" s="174">
        <f>O323*H323</f>
        <v>0</v>
      </c>
      <c r="Q323" s="174">
        <v>0.08003</v>
      </c>
      <c r="R323" s="174">
        <f>Q323*H323</f>
        <v>4.72177</v>
      </c>
      <c r="S323" s="174">
        <v>0</v>
      </c>
      <c r="T323" s="175">
        <f>S323*H323</f>
        <v>0</v>
      </c>
      <c r="AR323" s="17" t="s">
        <v>149</v>
      </c>
      <c r="AT323" s="17" t="s">
        <v>144</v>
      </c>
      <c r="AU323" s="17" t="s">
        <v>150</v>
      </c>
      <c r="AY323" s="17" t="s">
        <v>142</v>
      </c>
      <c r="BE323" s="176">
        <f>IF(N323="základní",J323,0)</f>
        <v>0</v>
      </c>
      <c r="BF323" s="176">
        <f>IF(N323="snížená",J323,0)</f>
        <v>0</v>
      </c>
      <c r="BG323" s="176">
        <f>IF(N323="zákl. přenesená",J323,0)</f>
        <v>0</v>
      </c>
      <c r="BH323" s="176">
        <f>IF(N323="sníž. přenesená",J323,0)</f>
        <v>0</v>
      </c>
      <c r="BI323" s="176">
        <f>IF(N323="nulová",J323,0)</f>
        <v>0</v>
      </c>
      <c r="BJ323" s="17" t="s">
        <v>150</v>
      </c>
      <c r="BK323" s="176">
        <f>ROUND(I323*H323,0)</f>
        <v>0</v>
      </c>
      <c r="BL323" s="17" t="s">
        <v>149</v>
      </c>
      <c r="BM323" s="17" t="s">
        <v>562</v>
      </c>
    </row>
    <row r="324" spans="2:47" s="1" customFormat="1" ht="20.25" customHeight="1">
      <c r="B324" s="34"/>
      <c r="D324" s="177" t="s">
        <v>152</v>
      </c>
      <c r="F324" s="178" t="s">
        <v>563</v>
      </c>
      <c r="I324" s="138"/>
      <c r="L324" s="34"/>
      <c r="M324" s="63"/>
      <c r="N324" s="35"/>
      <c r="O324" s="35"/>
      <c r="P324" s="35"/>
      <c r="Q324" s="35"/>
      <c r="R324" s="35"/>
      <c r="S324" s="35"/>
      <c r="T324" s="64"/>
      <c r="AT324" s="17" t="s">
        <v>152</v>
      </c>
      <c r="AU324" s="17" t="s">
        <v>150</v>
      </c>
    </row>
    <row r="325" spans="2:51" s="11" customFormat="1" ht="20.25" customHeight="1">
      <c r="B325" s="179"/>
      <c r="D325" s="180" t="s">
        <v>154</v>
      </c>
      <c r="E325" s="181" t="s">
        <v>21</v>
      </c>
      <c r="F325" s="182" t="s">
        <v>564</v>
      </c>
      <c r="H325" s="183">
        <v>59</v>
      </c>
      <c r="I325" s="184"/>
      <c r="L325" s="179"/>
      <c r="M325" s="185"/>
      <c r="N325" s="186"/>
      <c r="O325" s="186"/>
      <c r="P325" s="186"/>
      <c r="Q325" s="186"/>
      <c r="R325" s="186"/>
      <c r="S325" s="186"/>
      <c r="T325" s="187"/>
      <c r="AT325" s="188" t="s">
        <v>154</v>
      </c>
      <c r="AU325" s="188" t="s">
        <v>150</v>
      </c>
      <c r="AV325" s="11" t="s">
        <v>150</v>
      </c>
      <c r="AW325" s="11" t="s">
        <v>35</v>
      </c>
      <c r="AX325" s="11" t="s">
        <v>71</v>
      </c>
      <c r="AY325" s="188" t="s">
        <v>142</v>
      </c>
    </row>
    <row r="326" spans="2:65" s="1" customFormat="1" ht="20.25" customHeight="1">
      <c r="B326" s="164"/>
      <c r="C326" s="165" t="s">
        <v>565</v>
      </c>
      <c r="D326" s="165" t="s">
        <v>144</v>
      </c>
      <c r="E326" s="166" t="s">
        <v>566</v>
      </c>
      <c r="F326" s="167" t="s">
        <v>567</v>
      </c>
      <c r="G326" s="168" t="s">
        <v>189</v>
      </c>
      <c r="H326" s="169">
        <v>59</v>
      </c>
      <c r="I326" s="170"/>
      <c r="J326" s="171">
        <f>ROUND(I326*H326,0)</f>
        <v>0</v>
      </c>
      <c r="K326" s="167" t="s">
        <v>148</v>
      </c>
      <c r="L326" s="34"/>
      <c r="M326" s="172" t="s">
        <v>21</v>
      </c>
      <c r="N326" s="173" t="s">
        <v>43</v>
      </c>
      <c r="O326" s="35"/>
      <c r="P326" s="174">
        <f>O326*H326</f>
        <v>0</v>
      </c>
      <c r="Q326" s="174">
        <v>0.27994</v>
      </c>
      <c r="R326" s="174">
        <f>Q326*H326</f>
        <v>16.516460000000002</v>
      </c>
      <c r="S326" s="174">
        <v>0</v>
      </c>
      <c r="T326" s="175">
        <f>S326*H326</f>
        <v>0</v>
      </c>
      <c r="AR326" s="17" t="s">
        <v>149</v>
      </c>
      <c r="AT326" s="17" t="s">
        <v>144</v>
      </c>
      <c r="AU326" s="17" t="s">
        <v>150</v>
      </c>
      <c r="AY326" s="17" t="s">
        <v>142</v>
      </c>
      <c r="BE326" s="176">
        <f>IF(N326="základní",J326,0)</f>
        <v>0</v>
      </c>
      <c r="BF326" s="176">
        <f>IF(N326="snížená",J326,0)</f>
        <v>0</v>
      </c>
      <c r="BG326" s="176">
        <f>IF(N326="zákl. přenesená",J326,0)</f>
        <v>0</v>
      </c>
      <c r="BH326" s="176">
        <f>IF(N326="sníž. přenesená",J326,0)</f>
        <v>0</v>
      </c>
      <c r="BI326" s="176">
        <f>IF(N326="nulová",J326,0)</f>
        <v>0</v>
      </c>
      <c r="BJ326" s="17" t="s">
        <v>150</v>
      </c>
      <c r="BK326" s="176">
        <f>ROUND(I326*H326,0)</f>
        <v>0</v>
      </c>
      <c r="BL326" s="17" t="s">
        <v>149</v>
      </c>
      <c r="BM326" s="17" t="s">
        <v>568</v>
      </c>
    </row>
    <row r="327" spans="2:47" s="1" customFormat="1" ht="20.25" customHeight="1">
      <c r="B327" s="34"/>
      <c r="D327" s="180" t="s">
        <v>152</v>
      </c>
      <c r="F327" s="189" t="s">
        <v>569</v>
      </c>
      <c r="I327" s="138"/>
      <c r="L327" s="34"/>
      <c r="M327" s="63"/>
      <c r="N327" s="35"/>
      <c r="O327" s="35"/>
      <c r="P327" s="35"/>
      <c r="Q327" s="35"/>
      <c r="R327" s="35"/>
      <c r="S327" s="35"/>
      <c r="T327" s="64"/>
      <c r="AT327" s="17" t="s">
        <v>152</v>
      </c>
      <c r="AU327" s="17" t="s">
        <v>150</v>
      </c>
    </row>
    <row r="328" spans="2:65" s="1" customFormat="1" ht="20.25" customHeight="1">
      <c r="B328" s="164"/>
      <c r="C328" s="165" t="s">
        <v>570</v>
      </c>
      <c r="D328" s="165" t="s">
        <v>144</v>
      </c>
      <c r="E328" s="166" t="s">
        <v>566</v>
      </c>
      <c r="F328" s="167" t="s">
        <v>567</v>
      </c>
      <c r="G328" s="168" t="s">
        <v>189</v>
      </c>
      <c r="H328" s="169">
        <v>59</v>
      </c>
      <c r="I328" s="170"/>
      <c r="J328" s="171">
        <f>ROUND(I328*H328,0)</f>
        <v>0</v>
      </c>
      <c r="K328" s="167" t="s">
        <v>148</v>
      </c>
      <c r="L328" s="34"/>
      <c r="M328" s="172" t="s">
        <v>21</v>
      </c>
      <c r="N328" s="173" t="s">
        <v>43</v>
      </c>
      <c r="O328" s="35"/>
      <c r="P328" s="174">
        <f>O328*H328</f>
        <v>0</v>
      </c>
      <c r="Q328" s="174">
        <v>0.27994</v>
      </c>
      <c r="R328" s="174">
        <f>Q328*H328</f>
        <v>16.516460000000002</v>
      </c>
      <c r="S328" s="174">
        <v>0</v>
      </c>
      <c r="T328" s="175">
        <f>S328*H328</f>
        <v>0</v>
      </c>
      <c r="AR328" s="17" t="s">
        <v>149</v>
      </c>
      <c r="AT328" s="17" t="s">
        <v>144</v>
      </c>
      <c r="AU328" s="17" t="s">
        <v>150</v>
      </c>
      <c r="AY328" s="17" t="s">
        <v>142</v>
      </c>
      <c r="BE328" s="176">
        <f>IF(N328="základní",J328,0)</f>
        <v>0</v>
      </c>
      <c r="BF328" s="176">
        <f>IF(N328="snížená",J328,0)</f>
        <v>0</v>
      </c>
      <c r="BG328" s="176">
        <f>IF(N328="zákl. přenesená",J328,0)</f>
        <v>0</v>
      </c>
      <c r="BH328" s="176">
        <f>IF(N328="sníž. přenesená",J328,0)</f>
        <v>0</v>
      </c>
      <c r="BI328" s="176">
        <f>IF(N328="nulová",J328,0)</f>
        <v>0</v>
      </c>
      <c r="BJ328" s="17" t="s">
        <v>150</v>
      </c>
      <c r="BK328" s="176">
        <f>ROUND(I328*H328,0)</f>
        <v>0</v>
      </c>
      <c r="BL328" s="17" t="s">
        <v>149</v>
      </c>
      <c r="BM328" s="17" t="s">
        <v>571</v>
      </c>
    </row>
    <row r="329" spans="2:47" s="1" customFormat="1" ht="20.25" customHeight="1">
      <c r="B329" s="34"/>
      <c r="D329" s="177" t="s">
        <v>152</v>
      </c>
      <c r="F329" s="178" t="s">
        <v>569</v>
      </c>
      <c r="I329" s="138"/>
      <c r="L329" s="34"/>
      <c r="M329" s="63"/>
      <c r="N329" s="35"/>
      <c r="O329" s="35"/>
      <c r="P329" s="35"/>
      <c r="Q329" s="35"/>
      <c r="R329" s="35"/>
      <c r="S329" s="35"/>
      <c r="T329" s="64"/>
      <c r="AT329" s="17" t="s">
        <v>152</v>
      </c>
      <c r="AU329" s="17" t="s">
        <v>150</v>
      </c>
    </row>
    <row r="330" spans="2:63" s="10" customFormat="1" ht="29.25" customHeight="1">
      <c r="B330" s="150"/>
      <c r="D330" s="161" t="s">
        <v>70</v>
      </c>
      <c r="E330" s="162" t="s">
        <v>176</v>
      </c>
      <c r="F330" s="162" t="s">
        <v>572</v>
      </c>
      <c r="I330" s="153"/>
      <c r="J330" s="163">
        <f>BK330</f>
        <v>0</v>
      </c>
      <c r="L330" s="150"/>
      <c r="M330" s="155"/>
      <c r="N330" s="156"/>
      <c r="O330" s="156"/>
      <c r="P330" s="157">
        <f>SUM(P331:P461)</f>
        <v>0</v>
      </c>
      <c r="Q330" s="156"/>
      <c r="R330" s="157">
        <f>SUM(R331:R461)</f>
        <v>221.17681887</v>
      </c>
      <c r="S330" s="156"/>
      <c r="T330" s="158">
        <f>SUM(T331:T461)</f>
        <v>0</v>
      </c>
      <c r="AR330" s="151" t="s">
        <v>8</v>
      </c>
      <c r="AT330" s="159" t="s">
        <v>70</v>
      </c>
      <c r="AU330" s="159" t="s">
        <v>8</v>
      </c>
      <c r="AY330" s="151" t="s">
        <v>142</v>
      </c>
      <c r="BK330" s="160">
        <f>SUM(BK331:BK461)</f>
        <v>0</v>
      </c>
    </row>
    <row r="331" spans="2:65" s="1" customFormat="1" ht="28.5" customHeight="1">
      <c r="B331" s="164"/>
      <c r="C331" s="165" t="s">
        <v>573</v>
      </c>
      <c r="D331" s="165" t="s">
        <v>144</v>
      </c>
      <c r="E331" s="166" t="s">
        <v>574</v>
      </c>
      <c r="F331" s="167" t="s">
        <v>575</v>
      </c>
      <c r="G331" s="168" t="s">
        <v>189</v>
      </c>
      <c r="H331" s="169">
        <v>109.06</v>
      </c>
      <c r="I331" s="170"/>
      <c r="J331" s="171">
        <f>ROUND(I331*H331,0)</f>
        <v>0</v>
      </c>
      <c r="K331" s="167" t="s">
        <v>148</v>
      </c>
      <c r="L331" s="34"/>
      <c r="M331" s="172" t="s">
        <v>21</v>
      </c>
      <c r="N331" s="173" t="s">
        <v>43</v>
      </c>
      <c r="O331" s="35"/>
      <c r="P331" s="174">
        <f>O331*H331</f>
        <v>0</v>
      </c>
      <c r="Q331" s="174">
        <v>0.01838</v>
      </c>
      <c r="R331" s="174">
        <f>Q331*H331</f>
        <v>2.0045228</v>
      </c>
      <c r="S331" s="174">
        <v>0</v>
      </c>
      <c r="T331" s="175">
        <f>S331*H331</f>
        <v>0</v>
      </c>
      <c r="AR331" s="17" t="s">
        <v>149</v>
      </c>
      <c r="AT331" s="17" t="s">
        <v>144</v>
      </c>
      <c r="AU331" s="17" t="s">
        <v>150</v>
      </c>
      <c r="AY331" s="17" t="s">
        <v>142</v>
      </c>
      <c r="BE331" s="176">
        <f>IF(N331="základní",J331,0)</f>
        <v>0</v>
      </c>
      <c r="BF331" s="176">
        <f>IF(N331="snížená",J331,0)</f>
        <v>0</v>
      </c>
      <c r="BG331" s="176">
        <f>IF(N331="zákl. přenesená",J331,0)</f>
        <v>0</v>
      </c>
      <c r="BH331" s="176">
        <f>IF(N331="sníž. přenesená",J331,0)</f>
        <v>0</v>
      </c>
      <c r="BI331" s="176">
        <f>IF(N331="nulová",J331,0)</f>
        <v>0</v>
      </c>
      <c r="BJ331" s="17" t="s">
        <v>150</v>
      </c>
      <c r="BK331" s="176">
        <f>ROUND(I331*H331,0)</f>
        <v>0</v>
      </c>
      <c r="BL331" s="17" t="s">
        <v>149</v>
      </c>
      <c r="BM331" s="17" t="s">
        <v>576</v>
      </c>
    </row>
    <row r="332" spans="2:47" s="1" customFormat="1" ht="39.75" customHeight="1">
      <c r="B332" s="34"/>
      <c r="D332" s="177" t="s">
        <v>152</v>
      </c>
      <c r="F332" s="178" t="s">
        <v>577</v>
      </c>
      <c r="I332" s="138"/>
      <c r="L332" s="34"/>
      <c r="M332" s="63"/>
      <c r="N332" s="35"/>
      <c r="O332" s="35"/>
      <c r="P332" s="35"/>
      <c r="Q332" s="35"/>
      <c r="R332" s="35"/>
      <c r="S332" s="35"/>
      <c r="T332" s="64"/>
      <c r="AT332" s="17" t="s">
        <v>152</v>
      </c>
      <c r="AU332" s="17" t="s">
        <v>150</v>
      </c>
    </row>
    <row r="333" spans="2:51" s="11" customFormat="1" ht="20.25" customHeight="1">
      <c r="B333" s="179"/>
      <c r="D333" s="180" t="s">
        <v>154</v>
      </c>
      <c r="E333" s="181" t="s">
        <v>21</v>
      </c>
      <c r="F333" s="182" t="s">
        <v>578</v>
      </c>
      <c r="H333" s="183">
        <v>109.06</v>
      </c>
      <c r="I333" s="184"/>
      <c r="L333" s="179"/>
      <c r="M333" s="185"/>
      <c r="N333" s="186"/>
      <c r="O333" s="186"/>
      <c r="P333" s="186"/>
      <c r="Q333" s="186"/>
      <c r="R333" s="186"/>
      <c r="S333" s="186"/>
      <c r="T333" s="187"/>
      <c r="AT333" s="188" t="s">
        <v>154</v>
      </c>
      <c r="AU333" s="188" t="s">
        <v>150</v>
      </c>
      <c r="AV333" s="11" t="s">
        <v>150</v>
      </c>
      <c r="AW333" s="11" t="s">
        <v>35</v>
      </c>
      <c r="AX333" s="11" t="s">
        <v>71</v>
      </c>
      <c r="AY333" s="188" t="s">
        <v>142</v>
      </c>
    </row>
    <row r="334" spans="2:65" s="1" customFormat="1" ht="28.5" customHeight="1">
      <c r="B334" s="164"/>
      <c r="C334" s="165" t="s">
        <v>579</v>
      </c>
      <c r="D334" s="165" t="s">
        <v>144</v>
      </c>
      <c r="E334" s="166" t="s">
        <v>580</v>
      </c>
      <c r="F334" s="167" t="s">
        <v>581</v>
      </c>
      <c r="G334" s="168" t="s">
        <v>189</v>
      </c>
      <c r="H334" s="169">
        <v>207.2</v>
      </c>
      <c r="I334" s="170"/>
      <c r="J334" s="171">
        <f>ROUND(I334*H334,0)</f>
        <v>0</v>
      </c>
      <c r="K334" s="167" t="s">
        <v>148</v>
      </c>
      <c r="L334" s="34"/>
      <c r="M334" s="172" t="s">
        <v>21</v>
      </c>
      <c r="N334" s="173" t="s">
        <v>43</v>
      </c>
      <c r="O334" s="35"/>
      <c r="P334" s="174">
        <f>O334*H334</f>
        <v>0</v>
      </c>
      <c r="Q334" s="174">
        <v>0.0057</v>
      </c>
      <c r="R334" s="174">
        <f>Q334*H334</f>
        <v>1.1810399999999999</v>
      </c>
      <c r="S334" s="174">
        <v>0</v>
      </c>
      <c r="T334" s="175">
        <f>S334*H334</f>
        <v>0</v>
      </c>
      <c r="AR334" s="17" t="s">
        <v>149</v>
      </c>
      <c r="AT334" s="17" t="s">
        <v>144</v>
      </c>
      <c r="AU334" s="17" t="s">
        <v>150</v>
      </c>
      <c r="AY334" s="17" t="s">
        <v>142</v>
      </c>
      <c r="BE334" s="176">
        <f>IF(N334="základní",J334,0)</f>
        <v>0</v>
      </c>
      <c r="BF334" s="176">
        <f>IF(N334="snížená",J334,0)</f>
        <v>0</v>
      </c>
      <c r="BG334" s="176">
        <f>IF(N334="zákl. přenesená",J334,0)</f>
        <v>0</v>
      </c>
      <c r="BH334" s="176">
        <f>IF(N334="sníž. přenesená",J334,0)</f>
        <v>0</v>
      </c>
      <c r="BI334" s="176">
        <f>IF(N334="nulová",J334,0)</f>
        <v>0</v>
      </c>
      <c r="BJ334" s="17" t="s">
        <v>150</v>
      </c>
      <c r="BK334" s="176">
        <f>ROUND(I334*H334,0)</f>
        <v>0</v>
      </c>
      <c r="BL334" s="17" t="s">
        <v>149</v>
      </c>
      <c r="BM334" s="17" t="s">
        <v>582</v>
      </c>
    </row>
    <row r="335" spans="2:47" s="1" customFormat="1" ht="28.5" customHeight="1">
      <c r="B335" s="34"/>
      <c r="D335" s="177" t="s">
        <v>152</v>
      </c>
      <c r="F335" s="178" t="s">
        <v>583</v>
      </c>
      <c r="I335" s="138"/>
      <c r="L335" s="34"/>
      <c r="M335" s="63"/>
      <c r="N335" s="35"/>
      <c r="O335" s="35"/>
      <c r="P335" s="35"/>
      <c r="Q335" s="35"/>
      <c r="R335" s="35"/>
      <c r="S335" s="35"/>
      <c r="T335" s="64"/>
      <c r="AT335" s="17" t="s">
        <v>152</v>
      </c>
      <c r="AU335" s="17" t="s">
        <v>150</v>
      </c>
    </row>
    <row r="336" spans="2:51" s="11" customFormat="1" ht="20.25" customHeight="1">
      <c r="B336" s="179"/>
      <c r="D336" s="180" t="s">
        <v>154</v>
      </c>
      <c r="E336" s="181" t="s">
        <v>21</v>
      </c>
      <c r="F336" s="182" t="s">
        <v>584</v>
      </c>
      <c r="H336" s="183">
        <v>207.2</v>
      </c>
      <c r="I336" s="184"/>
      <c r="L336" s="179"/>
      <c r="M336" s="185"/>
      <c r="N336" s="186"/>
      <c r="O336" s="186"/>
      <c r="P336" s="186"/>
      <c r="Q336" s="186"/>
      <c r="R336" s="186"/>
      <c r="S336" s="186"/>
      <c r="T336" s="187"/>
      <c r="AT336" s="188" t="s">
        <v>154</v>
      </c>
      <c r="AU336" s="188" t="s">
        <v>150</v>
      </c>
      <c r="AV336" s="11" t="s">
        <v>150</v>
      </c>
      <c r="AW336" s="11" t="s">
        <v>35</v>
      </c>
      <c r="AX336" s="11" t="s">
        <v>71</v>
      </c>
      <c r="AY336" s="188" t="s">
        <v>142</v>
      </c>
    </row>
    <row r="337" spans="2:65" s="1" customFormat="1" ht="28.5" customHeight="1">
      <c r="B337" s="164"/>
      <c r="C337" s="165" t="s">
        <v>585</v>
      </c>
      <c r="D337" s="165" t="s">
        <v>144</v>
      </c>
      <c r="E337" s="166" t="s">
        <v>586</v>
      </c>
      <c r="F337" s="167" t="s">
        <v>587</v>
      </c>
      <c r="G337" s="168" t="s">
        <v>189</v>
      </c>
      <c r="H337" s="169">
        <v>23.386</v>
      </c>
      <c r="I337" s="170"/>
      <c r="J337" s="171">
        <f>ROUND(I337*H337,0)</f>
        <v>0</v>
      </c>
      <c r="K337" s="167" t="s">
        <v>148</v>
      </c>
      <c r="L337" s="34"/>
      <c r="M337" s="172" t="s">
        <v>21</v>
      </c>
      <c r="N337" s="173" t="s">
        <v>43</v>
      </c>
      <c r="O337" s="35"/>
      <c r="P337" s="174">
        <f>O337*H337</f>
        <v>0</v>
      </c>
      <c r="Q337" s="174">
        <v>0.0154</v>
      </c>
      <c r="R337" s="174">
        <f>Q337*H337</f>
        <v>0.3601444</v>
      </c>
      <c r="S337" s="174">
        <v>0</v>
      </c>
      <c r="T337" s="175">
        <f>S337*H337</f>
        <v>0</v>
      </c>
      <c r="AR337" s="17" t="s">
        <v>149</v>
      </c>
      <c r="AT337" s="17" t="s">
        <v>144</v>
      </c>
      <c r="AU337" s="17" t="s">
        <v>150</v>
      </c>
      <c r="AY337" s="17" t="s">
        <v>142</v>
      </c>
      <c r="BE337" s="176">
        <f>IF(N337="základní",J337,0)</f>
        <v>0</v>
      </c>
      <c r="BF337" s="176">
        <f>IF(N337="snížená",J337,0)</f>
        <v>0</v>
      </c>
      <c r="BG337" s="176">
        <f>IF(N337="zákl. přenesená",J337,0)</f>
        <v>0</v>
      </c>
      <c r="BH337" s="176">
        <f>IF(N337="sníž. přenesená",J337,0)</f>
        <v>0</v>
      </c>
      <c r="BI337" s="176">
        <f>IF(N337="nulová",J337,0)</f>
        <v>0</v>
      </c>
      <c r="BJ337" s="17" t="s">
        <v>150</v>
      </c>
      <c r="BK337" s="176">
        <f>ROUND(I337*H337,0)</f>
        <v>0</v>
      </c>
      <c r="BL337" s="17" t="s">
        <v>149</v>
      </c>
      <c r="BM337" s="17" t="s">
        <v>588</v>
      </c>
    </row>
    <row r="338" spans="2:47" s="1" customFormat="1" ht="28.5" customHeight="1">
      <c r="B338" s="34"/>
      <c r="D338" s="177" t="s">
        <v>152</v>
      </c>
      <c r="F338" s="178" t="s">
        <v>589</v>
      </c>
      <c r="I338" s="138"/>
      <c r="L338" s="34"/>
      <c r="M338" s="63"/>
      <c r="N338" s="35"/>
      <c r="O338" s="35"/>
      <c r="P338" s="35"/>
      <c r="Q338" s="35"/>
      <c r="R338" s="35"/>
      <c r="S338" s="35"/>
      <c r="T338" s="64"/>
      <c r="AT338" s="17" t="s">
        <v>152</v>
      </c>
      <c r="AU338" s="17" t="s">
        <v>150</v>
      </c>
    </row>
    <row r="339" spans="2:51" s="11" customFormat="1" ht="20.25" customHeight="1">
      <c r="B339" s="179"/>
      <c r="D339" s="177" t="s">
        <v>154</v>
      </c>
      <c r="E339" s="188" t="s">
        <v>21</v>
      </c>
      <c r="F339" s="208" t="s">
        <v>590</v>
      </c>
      <c r="H339" s="209">
        <v>14.036</v>
      </c>
      <c r="I339" s="184"/>
      <c r="L339" s="179"/>
      <c r="M339" s="185"/>
      <c r="N339" s="186"/>
      <c r="O339" s="186"/>
      <c r="P339" s="186"/>
      <c r="Q339" s="186"/>
      <c r="R339" s="186"/>
      <c r="S339" s="186"/>
      <c r="T339" s="187"/>
      <c r="AT339" s="188" t="s">
        <v>154</v>
      </c>
      <c r="AU339" s="188" t="s">
        <v>150</v>
      </c>
      <c r="AV339" s="11" t="s">
        <v>150</v>
      </c>
      <c r="AW339" s="11" t="s">
        <v>35</v>
      </c>
      <c r="AX339" s="11" t="s">
        <v>71</v>
      </c>
      <c r="AY339" s="188" t="s">
        <v>142</v>
      </c>
    </row>
    <row r="340" spans="2:51" s="11" customFormat="1" ht="20.25" customHeight="1">
      <c r="B340" s="179"/>
      <c r="D340" s="180" t="s">
        <v>154</v>
      </c>
      <c r="E340" s="181" t="s">
        <v>21</v>
      </c>
      <c r="F340" s="182" t="s">
        <v>591</v>
      </c>
      <c r="H340" s="183">
        <v>9.35</v>
      </c>
      <c r="I340" s="184"/>
      <c r="L340" s="179"/>
      <c r="M340" s="185"/>
      <c r="N340" s="186"/>
      <c r="O340" s="186"/>
      <c r="P340" s="186"/>
      <c r="Q340" s="186"/>
      <c r="R340" s="186"/>
      <c r="S340" s="186"/>
      <c r="T340" s="187"/>
      <c r="AT340" s="188" t="s">
        <v>154</v>
      </c>
      <c r="AU340" s="188" t="s">
        <v>150</v>
      </c>
      <c r="AV340" s="11" t="s">
        <v>150</v>
      </c>
      <c r="AW340" s="11" t="s">
        <v>35</v>
      </c>
      <c r="AX340" s="11" t="s">
        <v>71</v>
      </c>
      <c r="AY340" s="188" t="s">
        <v>142</v>
      </c>
    </row>
    <row r="341" spans="2:65" s="1" customFormat="1" ht="28.5" customHeight="1">
      <c r="B341" s="164"/>
      <c r="C341" s="165" t="s">
        <v>592</v>
      </c>
      <c r="D341" s="165" t="s">
        <v>144</v>
      </c>
      <c r="E341" s="166" t="s">
        <v>593</v>
      </c>
      <c r="F341" s="167" t="s">
        <v>594</v>
      </c>
      <c r="G341" s="168" t="s">
        <v>189</v>
      </c>
      <c r="H341" s="169">
        <v>252.386</v>
      </c>
      <c r="I341" s="170"/>
      <c r="J341" s="171">
        <f>ROUND(I341*H341,0)</f>
        <v>0</v>
      </c>
      <c r="K341" s="167" t="s">
        <v>148</v>
      </c>
      <c r="L341" s="34"/>
      <c r="M341" s="172" t="s">
        <v>21</v>
      </c>
      <c r="N341" s="173" t="s">
        <v>43</v>
      </c>
      <c r="O341" s="35"/>
      <c r="P341" s="174">
        <f>O341*H341</f>
        <v>0</v>
      </c>
      <c r="Q341" s="174">
        <v>0.01838</v>
      </c>
      <c r="R341" s="174">
        <f>Q341*H341</f>
        <v>4.63885468</v>
      </c>
      <c r="S341" s="174">
        <v>0</v>
      </c>
      <c r="T341" s="175">
        <f>S341*H341</f>
        <v>0</v>
      </c>
      <c r="AR341" s="17" t="s">
        <v>149</v>
      </c>
      <c r="AT341" s="17" t="s">
        <v>144</v>
      </c>
      <c r="AU341" s="17" t="s">
        <v>150</v>
      </c>
      <c r="AY341" s="17" t="s">
        <v>142</v>
      </c>
      <c r="BE341" s="176">
        <f>IF(N341="základní",J341,0)</f>
        <v>0</v>
      </c>
      <c r="BF341" s="176">
        <f>IF(N341="snížená",J341,0)</f>
        <v>0</v>
      </c>
      <c r="BG341" s="176">
        <f>IF(N341="zákl. přenesená",J341,0)</f>
        <v>0</v>
      </c>
      <c r="BH341" s="176">
        <f>IF(N341="sníž. přenesená",J341,0)</f>
        <v>0</v>
      </c>
      <c r="BI341" s="176">
        <f>IF(N341="nulová",J341,0)</f>
        <v>0</v>
      </c>
      <c r="BJ341" s="17" t="s">
        <v>150</v>
      </c>
      <c r="BK341" s="176">
        <f>ROUND(I341*H341,0)</f>
        <v>0</v>
      </c>
      <c r="BL341" s="17" t="s">
        <v>149</v>
      </c>
      <c r="BM341" s="17" t="s">
        <v>595</v>
      </c>
    </row>
    <row r="342" spans="2:47" s="1" customFormat="1" ht="39.75" customHeight="1">
      <c r="B342" s="34"/>
      <c r="D342" s="177" t="s">
        <v>152</v>
      </c>
      <c r="F342" s="178" t="s">
        <v>596</v>
      </c>
      <c r="I342" s="138"/>
      <c r="L342" s="34"/>
      <c r="M342" s="63"/>
      <c r="N342" s="35"/>
      <c r="O342" s="35"/>
      <c r="P342" s="35"/>
      <c r="Q342" s="35"/>
      <c r="R342" s="35"/>
      <c r="S342" s="35"/>
      <c r="T342" s="64"/>
      <c r="AT342" s="17" t="s">
        <v>152</v>
      </c>
      <c r="AU342" s="17" t="s">
        <v>150</v>
      </c>
    </row>
    <row r="343" spans="2:51" s="11" customFormat="1" ht="20.25" customHeight="1">
      <c r="B343" s="179"/>
      <c r="D343" s="177" t="s">
        <v>154</v>
      </c>
      <c r="E343" s="188" t="s">
        <v>21</v>
      </c>
      <c r="F343" s="208" t="s">
        <v>597</v>
      </c>
      <c r="H343" s="209">
        <v>147.668</v>
      </c>
      <c r="I343" s="184"/>
      <c r="L343" s="179"/>
      <c r="M343" s="185"/>
      <c r="N343" s="186"/>
      <c r="O343" s="186"/>
      <c r="P343" s="186"/>
      <c r="Q343" s="186"/>
      <c r="R343" s="186"/>
      <c r="S343" s="186"/>
      <c r="T343" s="187"/>
      <c r="AT343" s="188" t="s">
        <v>154</v>
      </c>
      <c r="AU343" s="188" t="s">
        <v>150</v>
      </c>
      <c r="AV343" s="11" t="s">
        <v>150</v>
      </c>
      <c r="AW343" s="11" t="s">
        <v>35</v>
      </c>
      <c r="AX343" s="11" t="s">
        <v>71</v>
      </c>
      <c r="AY343" s="188" t="s">
        <v>142</v>
      </c>
    </row>
    <row r="344" spans="2:51" s="11" customFormat="1" ht="20.25" customHeight="1">
      <c r="B344" s="179"/>
      <c r="D344" s="177" t="s">
        <v>154</v>
      </c>
      <c r="E344" s="188" t="s">
        <v>21</v>
      </c>
      <c r="F344" s="208" t="s">
        <v>598</v>
      </c>
      <c r="H344" s="209">
        <v>-5.355</v>
      </c>
      <c r="I344" s="184"/>
      <c r="L344" s="179"/>
      <c r="M344" s="185"/>
      <c r="N344" s="186"/>
      <c r="O344" s="186"/>
      <c r="P344" s="186"/>
      <c r="Q344" s="186"/>
      <c r="R344" s="186"/>
      <c r="S344" s="186"/>
      <c r="T344" s="187"/>
      <c r="AT344" s="188" t="s">
        <v>154</v>
      </c>
      <c r="AU344" s="188" t="s">
        <v>150</v>
      </c>
      <c r="AV344" s="11" t="s">
        <v>150</v>
      </c>
      <c r="AW344" s="11" t="s">
        <v>35</v>
      </c>
      <c r="AX344" s="11" t="s">
        <v>71</v>
      </c>
      <c r="AY344" s="188" t="s">
        <v>142</v>
      </c>
    </row>
    <row r="345" spans="2:51" s="11" customFormat="1" ht="20.25" customHeight="1">
      <c r="B345" s="179"/>
      <c r="D345" s="177" t="s">
        <v>154</v>
      </c>
      <c r="E345" s="188" t="s">
        <v>21</v>
      </c>
      <c r="F345" s="208" t="s">
        <v>599</v>
      </c>
      <c r="H345" s="209">
        <v>77.764</v>
      </c>
      <c r="I345" s="184"/>
      <c r="L345" s="179"/>
      <c r="M345" s="185"/>
      <c r="N345" s="186"/>
      <c r="O345" s="186"/>
      <c r="P345" s="186"/>
      <c r="Q345" s="186"/>
      <c r="R345" s="186"/>
      <c r="S345" s="186"/>
      <c r="T345" s="187"/>
      <c r="AT345" s="188" t="s">
        <v>154</v>
      </c>
      <c r="AU345" s="188" t="s">
        <v>150</v>
      </c>
      <c r="AV345" s="11" t="s">
        <v>150</v>
      </c>
      <c r="AW345" s="11" t="s">
        <v>35</v>
      </c>
      <c r="AX345" s="11" t="s">
        <v>71</v>
      </c>
      <c r="AY345" s="188" t="s">
        <v>142</v>
      </c>
    </row>
    <row r="346" spans="2:51" s="11" customFormat="1" ht="20.25" customHeight="1">
      <c r="B346" s="179"/>
      <c r="D346" s="177" t="s">
        <v>154</v>
      </c>
      <c r="E346" s="188" t="s">
        <v>21</v>
      </c>
      <c r="F346" s="208" t="s">
        <v>600</v>
      </c>
      <c r="H346" s="209">
        <v>-15.577</v>
      </c>
      <c r="I346" s="184"/>
      <c r="L346" s="179"/>
      <c r="M346" s="185"/>
      <c r="N346" s="186"/>
      <c r="O346" s="186"/>
      <c r="P346" s="186"/>
      <c r="Q346" s="186"/>
      <c r="R346" s="186"/>
      <c r="S346" s="186"/>
      <c r="T346" s="187"/>
      <c r="AT346" s="188" t="s">
        <v>154</v>
      </c>
      <c r="AU346" s="188" t="s">
        <v>150</v>
      </c>
      <c r="AV346" s="11" t="s">
        <v>150</v>
      </c>
      <c r="AW346" s="11" t="s">
        <v>35</v>
      </c>
      <c r="AX346" s="11" t="s">
        <v>71</v>
      </c>
      <c r="AY346" s="188" t="s">
        <v>142</v>
      </c>
    </row>
    <row r="347" spans="2:51" s="11" customFormat="1" ht="20.25" customHeight="1">
      <c r="B347" s="179"/>
      <c r="D347" s="177" t="s">
        <v>154</v>
      </c>
      <c r="E347" s="188" t="s">
        <v>21</v>
      </c>
      <c r="F347" s="208" t="s">
        <v>601</v>
      </c>
      <c r="H347" s="209">
        <v>6.075</v>
      </c>
      <c r="I347" s="184"/>
      <c r="L347" s="179"/>
      <c r="M347" s="185"/>
      <c r="N347" s="186"/>
      <c r="O347" s="186"/>
      <c r="P347" s="186"/>
      <c r="Q347" s="186"/>
      <c r="R347" s="186"/>
      <c r="S347" s="186"/>
      <c r="T347" s="187"/>
      <c r="AT347" s="188" t="s">
        <v>154</v>
      </c>
      <c r="AU347" s="188" t="s">
        <v>150</v>
      </c>
      <c r="AV347" s="11" t="s">
        <v>150</v>
      </c>
      <c r="AW347" s="11" t="s">
        <v>35</v>
      </c>
      <c r="AX347" s="11" t="s">
        <v>71</v>
      </c>
      <c r="AY347" s="188" t="s">
        <v>142</v>
      </c>
    </row>
    <row r="348" spans="2:51" s="11" customFormat="1" ht="20.25" customHeight="1">
      <c r="B348" s="179"/>
      <c r="D348" s="177" t="s">
        <v>154</v>
      </c>
      <c r="E348" s="188" t="s">
        <v>21</v>
      </c>
      <c r="F348" s="208" t="s">
        <v>602</v>
      </c>
      <c r="H348" s="209">
        <v>28.395</v>
      </c>
      <c r="I348" s="184"/>
      <c r="L348" s="179"/>
      <c r="M348" s="185"/>
      <c r="N348" s="186"/>
      <c r="O348" s="186"/>
      <c r="P348" s="186"/>
      <c r="Q348" s="186"/>
      <c r="R348" s="186"/>
      <c r="S348" s="186"/>
      <c r="T348" s="187"/>
      <c r="AT348" s="188" t="s">
        <v>154</v>
      </c>
      <c r="AU348" s="188" t="s">
        <v>150</v>
      </c>
      <c r="AV348" s="11" t="s">
        <v>150</v>
      </c>
      <c r="AW348" s="11" t="s">
        <v>35</v>
      </c>
      <c r="AX348" s="11" t="s">
        <v>71</v>
      </c>
      <c r="AY348" s="188" t="s">
        <v>142</v>
      </c>
    </row>
    <row r="349" spans="2:51" s="11" customFormat="1" ht="20.25" customHeight="1">
      <c r="B349" s="179"/>
      <c r="D349" s="180" t="s">
        <v>154</v>
      </c>
      <c r="E349" s="181" t="s">
        <v>21</v>
      </c>
      <c r="F349" s="182" t="s">
        <v>603</v>
      </c>
      <c r="H349" s="183">
        <v>13.416</v>
      </c>
      <c r="I349" s="184"/>
      <c r="L349" s="179"/>
      <c r="M349" s="185"/>
      <c r="N349" s="186"/>
      <c r="O349" s="186"/>
      <c r="P349" s="186"/>
      <c r="Q349" s="186"/>
      <c r="R349" s="186"/>
      <c r="S349" s="186"/>
      <c r="T349" s="187"/>
      <c r="AT349" s="188" t="s">
        <v>154</v>
      </c>
      <c r="AU349" s="188" t="s">
        <v>150</v>
      </c>
      <c r="AV349" s="11" t="s">
        <v>150</v>
      </c>
      <c r="AW349" s="11" t="s">
        <v>35</v>
      </c>
      <c r="AX349" s="11" t="s">
        <v>71</v>
      </c>
      <c r="AY349" s="188" t="s">
        <v>142</v>
      </c>
    </row>
    <row r="350" spans="2:65" s="1" customFormat="1" ht="20.25" customHeight="1">
      <c r="B350" s="164"/>
      <c r="C350" s="165" t="s">
        <v>604</v>
      </c>
      <c r="D350" s="165" t="s">
        <v>144</v>
      </c>
      <c r="E350" s="166" t="s">
        <v>605</v>
      </c>
      <c r="F350" s="167" t="s">
        <v>606</v>
      </c>
      <c r="G350" s="168" t="s">
        <v>189</v>
      </c>
      <c r="H350" s="169">
        <v>10.908</v>
      </c>
      <c r="I350" s="170"/>
      <c r="J350" s="171">
        <f>ROUND(I350*H350,0)</f>
        <v>0</v>
      </c>
      <c r="K350" s="167" t="s">
        <v>148</v>
      </c>
      <c r="L350" s="34"/>
      <c r="M350" s="172" t="s">
        <v>21</v>
      </c>
      <c r="N350" s="173" t="s">
        <v>43</v>
      </c>
      <c r="O350" s="35"/>
      <c r="P350" s="174">
        <f>O350*H350</f>
        <v>0</v>
      </c>
      <c r="Q350" s="174">
        <v>0.03358</v>
      </c>
      <c r="R350" s="174">
        <f>Q350*H350</f>
        <v>0.36629063999999995</v>
      </c>
      <c r="S350" s="174">
        <v>0</v>
      </c>
      <c r="T350" s="175">
        <f>S350*H350</f>
        <v>0</v>
      </c>
      <c r="AR350" s="17" t="s">
        <v>149</v>
      </c>
      <c r="AT350" s="17" t="s">
        <v>144</v>
      </c>
      <c r="AU350" s="17" t="s">
        <v>150</v>
      </c>
      <c r="AY350" s="17" t="s">
        <v>142</v>
      </c>
      <c r="BE350" s="176">
        <f>IF(N350="základní",J350,0)</f>
        <v>0</v>
      </c>
      <c r="BF350" s="176">
        <f>IF(N350="snížená",J350,0)</f>
        <v>0</v>
      </c>
      <c r="BG350" s="176">
        <f>IF(N350="zákl. přenesená",J350,0)</f>
        <v>0</v>
      </c>
      <c r="BH350" s="176">
        <f>IF(N350="sníž. přenesená",J350,0)</f>
        <v>0</v>
      </c>
      <c r="BI350" s="176">
        <f>IF(N350="nulová",J350,0)</f>
        <v>0</v>
      </c>
      <c r="BJ350" s="17" t="s">
        <v>150</v>
      </c>
      <c r="BK350" s="176">
        <f>ROUND(I350*H350,0)</f>
        <v>0</v>
      </c>
      <c r="BL350" s="17" t="s">
        <v>149</v>
      </c>
      <c r="BM350" s="17" t="s">
        <v>607</v>
      </c>
    </row>
    <row r="351" spans="2:47" s="1" customFormat="1" ht="20.25" customHeight="1">
      <c r="B351" s="34"/>
      <c r="D351" s="177" t="s">
        <v>152</v>
      </c>
      <c r="F351" s="178" t="s">
        <v>608</v>
      </c>
      <c r="I351" s="138"/>
      <c r="L351" s="34"/>
      <c r="M351" s="63"/>
      <c r="N351" s="35"/>
      <c r="O351" s="35"/>
      <c r="P351" s="35"/>
      <c r="Q351" s="35"/>
      <c r="R351" s="35"/>
      <c r="S351" s="35"/>
      <c r="T351" s="64"/>
      <c r="AT351" s="17" t="s">
        <v>152</v>
      </c>
      <c r="AU351" s="17" t="s">
        <v>150</v>
      </c>
    </row>
    <row r="352" spans="2:51" s="11" customFormat="1" ht="20.25" customHeight="1">
      <c r="B352" s="179"/>
      <c r="D352" s="177" t="s">
        <v>154</v>
      </c>
      <c r="E352" s="188" t="s">
        <v>21</v>
      </c>
      <c r="F352" s="208" t="s">
        <v>609</v>
      </c>
      <c r="H352" s="209">
        <v>2.7</v>
      </c>
      <c r="I352" s="184"/>
      <c r="L352" s="179"/>
      <c r="M352" s="185"/>
      <c r="N352" s="186"/>
      <c r="O352" s="186"/>
      <c r="P352" s="186"/>
      <c r="Q352" s="186"/>
      <c r="R352" s="186"/>
      <c r="S352" s="186"/>
      <c r="T352" s="187"/>
      <c r="AT352" s="188" t="s">
        <v>154</v>
      </c>
      <c r="AU352" s="188" t="s">
        <v>150</v>
      </c>
      <c r="AV352" s="11" t="s">
        <v>150</v>
      </c>
      <c r="AW352" s="11" t="s">
        <v>35</v>
      </c>
      <c r="AX352" s="11" t="s">
        <v>71</v>
      </c>
      <c r="AY352" s="188" t="s">
        <v>142</v>
      </c>
    </row>
    <row r="353" spans="2:51" s="11" customFormat="1" ht="20.25" customHeight="1">
      <c r="B353" s="179"/>
      <c r="D353" s="180" t="s">
        <v>154</v>
      </c>
      <c r="E353" s="181" t="s">
        <v>21</v>
      </c>
      <c r="F353" s="182" t="s">
        <v>610</v>
      </c>
      <c r="H353" s="183">
        <v>8.208</v>
      </c>
      <c r="I353" s="184"/>
      <c r="L353" s="179"/>
      <c r="M353" s="185"/>
      <c r="N353" s="186"/>
      <c r="O353" s="186"/>
      <c r="P353" s="186"/>
      <c r="Q353" s="186"/>
      <c r="R353" s="186"/>
      <c r="S353" s="186"/>
      <c r="T353" s="187"/>
      <c r="AT353" s="188" t="s">
        <v>154</v>
      </c>
      <c r="AU353" s="188" t="s">
        <v>150</v>
      </c>
      <c r="AV353" s="11" t="s">
        <v>150</v>
      </c>
      <c r="AW353" s="11" t="s">
        <v>35</v>
      </c>
      <c r="AX353" s="11" t="s">
        <v>71</v>
      </c>
      <c r="AY353" s="188" t="s">
        <v>142</v>
      </c>
    </row>
    <row r="354" spans="2:65" s="1" customFormat="1" ht="28.5" customHeight="1">
      <c r="B354" s="164"/>
      <c r="C354" s="165" t="s">
        <v>611</v>
      </c>
      <c r="D354" s="165" t="s">
        <v>144</v>
      </c>
      <c r="E354" s="166" t="s">
        <v>612</v>
      </c>
      <c r="F354" s="167" t="s">
        <v>613</v>
      </c>
      <c r="G354" s="168" t="s">
        <v>189</v>
      </c>
      <c r="H354" s="169">
        <v>356.34</v>
      </c>
      <c r="I354" s="170"/>
      <c r="J354" s="171">
        <f>ROUND(I354*H354,0)</f>
        <v>0</v>
      </c>
      <c r="K354" s="167" t="s">
        <v>148</v>
      </c>
      <c r="L354" s="34"/>
      <c r="M354" s="172" t="s">
        <v>21</v>
      </c>
      <c r="N354" s="173" t="s">
        <v>43</v>
      </c>
      <c r="O354" s="35"/>
      <c r="P354" s="174">
        <f>O354*H354</f>
        <v>0</v>
      </c>
      <c r="Q354" s="174">
        <v>0.017</v>
      </c>
      <c r="R354" s="174">
        <f>Q354*H354</f>
        <v>6.05778</v>
      </c>
      <c r="S354" s="174">
        <v>0</v>
      </c>
      <c r="T354" s="175">
        <f>S354*H354</f>
        <v>0</v>
      </c>
      <c r="AR354" s="17" t="s">
        <v>149</v>
      </c>
      <c r="AT354" s="17" t="s">
        <v>144</v>
      </c>
      <c r="AU354" s="17" t="s">
        <v>150</v>
      </c>
      <c r="AY354" s="17" t="s">
        <v>142</v>
      </c>
      <c r="BE354" s="176">
        <f>IF(N354="základní",J354,0)</f>
        <v>0</v>
      </c>
      <c r="BF354" s="176">
        <f>IF(N354="snížená",J354,0)</f>
        <v>0</v>
      </c>
      <c r="BG354" s="176">
        <f>IF(N354="zákl. přenesená",J354,0)</f>
        <v>0</v>
      </c>
      <c r="BH354" s="176">
        <f>IF(N354="sníž. přenesená",J354,0)</f>
        <v>0</v>
      </c>
      <c r="BI354" s="176">
        <f>IF(N354="nulová",J354,0)</f>
        <v>0</v>
      </c>
      <c r="BJ354" s="17" t="s">
        <v>150</v>
      </c>
      <c r="BK354" s="176">
        <f>ROUND(I354*H354,0)</f>
        <v>0</v>
      </c>
      <c r="BL354" s="17" t="s">
        <v>149</v>
      </c>
      <c r="BM354" s="17" t="s">
        <v>614</v>
      </c>
    </row>
    <row r="355" spans="2:47" s="1" customFormat="1" ht="39.75" customHeight="1">
      <c r="B355" s="34"/>
      <c r="D355" s="177" t="s">
        <v>152</v>
      </c>
      <c r="F355" s="178" t="s">
        <v>615</v>
      </c>
      <c r="I355" s="138"/>
      <c r="L355" s="34"/>
      <c r="M355" s="63"/>
      <c r="N355" s="35"/>
      <c r="O355" s="35"/>
      <c r="P355" s="35"/>
      <c r="Q355" s="35"/>
      <c r="R355" s="35"/>
      <c r="S355" s="35"/>
      <c r="T355" s="64"/>
      <c r="AT355" s="17" t="s">
        <v>152</v>
      </c>
      <c r="AU355" s="17" t="s">
        <v>150</v>
      </c>
    </row>
    <row r="356" spans="2:51" s="11" customFormat="1" ht="20.25" customHeight="1">
      <c r="B356" s="179"/>
      <c r="D356" s="177" t="s">
        <v>154</v>
      </c>
      <c r="E356" s="188" t="s">
        <v>21</v>
      </c>
      <c r="F356" s="208" t="s">
        <v>616</v>
      </c>
      <c r="H356" s="209">
        <v>39.396</v>
      </c>
      <c r="I356" s="184"/>
      <c r="L356" s="179"/>
      <c r="M356" s="185"/>
      <c r="N356" s="186"/>
      <c r="O356" s="186"/>
      <c r="P356" s="186"/>
      <c r="Q356" s="186"/>
      <c r="R356" s="186"/>
      <c r="S356" s="186"/>
      <c r="T356" s="187"/>
      <c r="AT356" s="188" t="s">
        <v>154</v>
      </c>
      <c r="AU356" s="188" t="s">
        <v>150</v>
      </c>
      <c r="AV356" s="11" t="s">
        <v>150</v>
      </c>
      <c r="AW356" s="11" t="s">
        <v>35</v>
      </c>
      <c r="AX356" s="11" t="s">
        <v>71</v>
      </c>
      <c r="AY356" s="188" t="s">
        <v>142</v>
      </c>
    </row>
    <row r="357" spans="2:51" s="11" customFormat="1" ht="20.25" customHeight="1">
      <c r="B357" s="179"/>
      <c r="D357" s="177" t="s">
        <v>154</v>
      </c>
      <c r="E357" s="188" t="s">
        <v>21</v>
      </c>
      <c r="F357" s="208" t="s">
        <v>617</v>
      </c>
      <c r="H357" s="209">
        <v>76.246</v>
      </c>
      <c r="I357" s="184"/>
      <c r="L357" s="179"/>
      <c r="M357" s="185"/>
      <c r="N357" s="186"/>
      <c r="O357" s="186"/>
      <c r="P357" s="186"/>
      <c r="Q357" s="186"/>
      <c r="R357" s="186"/>
      <c r="S357" s="186"/>
      <c r="T357" s="187"/>
      <c r="AT357" s="188" t="s">
        <v>154</v>
      </c>
      <c r="AU357" s="188" t="s">
        <v>150</v>
      </c>
      <c r="AV357" s="11" t="s">
        <v>150</v>
      </c>
      <c r="AW357" s="11" t="s">
        <v>35</v>
      </c>
      <c r="AX357" s="11" t="s">
        <v>71</v>
      </c>
      <c r="AY357" s="188" t="s">
        <v>142</v>
      </c>
    </row>
    <row r="358" spans="2:51" s="11" customFormat="1" ht="20.25" customHeight="1">
      <c r="B358" s="179"/>
      <c r="D358" s="177" t="s">
        <v>154</v>
      </c>
      <c r="E358" s="188" t="s">
        <v>21</v>
      </c>
      <c r="F358" s="208" t="s">
        <v>618</v>
      </c>
      <c r="H358" s="209">
        <v>5.095</v>
      </c>
      <c r="I358" s="184"/>
      <c r="L358" s="179"/>
      <c r="M358" s="185"/>
      <c r="N358" s="186"/>
      <c r="O358" s="186"/>
      <c r="P358" s="186"/>
      <c r="Q358" s="186"/>
      <c r="R358" s="186"/>
      <c r="S358" s="186"/>
      <c r="T358" s="187"/>
      <c r="AT358" s="188" t="s">
        <v>154</v>
      </c>
      <c r="AU358" s="188" t="s">
        <v>150</v>
      </c>
      <c r="AV358" s="11" t="s">
        <v>150</v>
      </c>
      <c r="AW358" s="11" t="s">
        <v>35</v>
      </c>
      <c r="AX358" s="11" t="s">
        <v>71</v>
      </c>
      <c r="AY358" s="188" t="s">
        <v>142</v>
      </c>
    </row>
    <row r="359" spans="2:51" s="11" customFormat="1" ht="20.25" customHeight="1">
      <c r="B359" s="179"/>
      <c r="D359" s="177" t="s">
        <v>154</v>
      </c>
      <c r="E359" s="188" t="s">
        <v>21</v>
      </c>
      <c r="F359" s="208" t="s">
        <v>619</v>
      </c>
      <c r="H359" s="209">
        <v>4.888</v>
      </c>
      <c r="I359" s="184"/>
      <c r="L359" s="179"/>
      <c r="M359" s="185"/>
      <c r="N359" s="186"/>
      <c r="O359" s="186"/>
      <c r="P359" s="186"/>
      <c r="Q359" s="186"/>
      <c r="R359" s="186"/>
      <c r="S359" s="186"/>
      <c r="T359" s="187"/>
      <c r="AT359" s="188" t="s">
        <v>154</v>
      </c>
      <c r="AU359" s="188" t="s">
        <v>150</v>
      </c>
      <c r="AV359" s="11" t="s">
        <v>150</v>
      </c>
      <c r="AW359" s="11" t="s">
        <v>35</v>
      </c>
      <c r="AX359" s="11" t="s">
        <v>71</v>
      </c>
      <c r="AY359" s="188" t="s">
        <v>142</v>
      </c>
    </row>
    <row r="360" spans="2:51" s="11" customFormat="1" ht="20.25" customHeight="1">
      <c r="B360" s="179"/>
      <c r="D360" s="177" t="s">
        <v>154</v>
      </c>
      <c r="E360" s="188" t="s">
        <v>21</v>
      </c>
      <c r="F360" s="208" t="s">
        <v>620</v>
      </c>
      <c r="H360" s="209">
        <v>46.163</v>
      </c>
      <c r="I360" s="184"/>
      <c r="L360" s="179"/>
      <c r="M360" s="185"/>
      <c r="N360" s="186"/>
      <c r="O360" s="186"/>
      <c r="P360" s="186"/>
      <c r="Q360" s="186"/>
      <c r="R360" s="186"/>
      <c r="S360" s="186"/>
      <c r="T360" s="187"/>
      <c r="AT360" s="188" t="s">
        <v>154</v>
      </c>
      <c r="AU360" s="188" t="s">
        <v>150</v>
      </c>
      <c r="AV360" s="11" t="s">
        <v>150</v>
      </c>
      <c r="AW360" s="11" t="s">
        <v>35</v>
      </c>
      <c r="AX360" s="11" t="s">
        <v>71</v>
      </c>
      <c r="AY360" s="188" t="s">
        <v>142</v>
      </c>
    </row>
    <row r="361" spans="2:51" s="11" customFormat="1" ht="20.25" customHeight="1">
      <c r="B361" s="179"/>
      <c r="D361" s="177" t="s">
        <v>154</v>
      </c>
      <c r="E361" s="188" t="s">
        <v>21</v>
      </c>
      <c r="F361" s="208" t="s">
        <v>621</v>
      </c>
      <c r="H361" s="209">
        <v>35.812</v>
      </c>
      <c r="I361" s="184"/>
      <c r="L361" s="179"/>
      <c r="M361" s="185"/>
      <c r="N361" s="186"/>
      <c r="O361" s="186"/>
      <c r="P361" s="186"/>
      <c r="Q361" s="186"/>
      <c r="R361" s="186"/>
      <c r="S361" s="186"/>
      <c r="T361" s="187"/>
      <c r="AT361" s="188" t="s">
        <v>154</v>
      </c>
      <c r="AU361" s="188" t="s">
        <v>150</v>
      </c>
      <c r="AV361" s="11" t="s">
        <v>150</v>
      </c>
      <c r="AW361" s="11" t="s">
        <v>35</v>
      </c>
      <c r="AX361" s="11" t="s">
        <v>71</v>
      </c>
      <c r="AY361" s="188" t="s">
        <v>142</v>
      </c>
    </row>
    <row r="362" spans="2:51" s="11" customFormat="1" ht="20.25" customHeight="1">
      <c r="B362" s="179"/>
      <c r="D362" s="177" t="s">
        <v>154</v>
      </c>
      <c r="E362" s="188" t="s">
        <v>21</v>
      </c>
      <c r="F362" s="208" t="s">
        <v>622</v>
      </c>
      <c r="H362" s="209">
        <v>52.595</v>
      </c>
      <c r="I362" s="184"/>
      <c r="L362" s="179"/>
      <c r="M362" s="185"/>
      <c r="N362" s="186"/>
      <c r="O362" s="186"/>
      <c r="P362" s="186"/>
      <c r="Q362" s="186"/>
      <c r="R362" s="186"/>
      <c r="S362" s="186"/>
      <c r="T362" s="187"/>
      <c r="AT362" s="188" t="s">
        <v>154</v>
      </c>
      <c r="AU362" s="188" t="s">
        <v>150</v>
      </c>
      <c r="AV362" s="11" t="s">
        <v>150</v>
      </c>
      <c r="AW362" s="11" t="s">
        <v>35</v>
      </c>
      <c r="AX362" s="11" t="s">
        <v>71</v>
      </c>
      <c r="AY362" s="188" t="s">
        <v>142</v>
      </c>
    </row>
    <row r="363" spans="2:51" s="11" customFormat="1" ht="20.25" customHeight="1">
      <c r="B363" s="179"/>
      <c r="D363" s="177" t="s">
        <v>154</v>
      </c>
      <c r="E363" s="188" t="s">
        <v>21</v>
      </c>
      <c r="F363" s="208" t="s">
        <v>623</v>
      </c>
      <c r="H363" s="209">
        <v>48.91</v>
      </c>
      <c r="I363" s="184"/>
      <c r="L363" s="179"/>
      <c r="M363" s="185"/>
      <c r="N363" s="186"/>
      <c r="O363" s="186"/>
      <c r="P363" s="186"/>
      <c r="Q363" s="186"/>
      <c r="R363" s="186"/>
      <c r="S363" s="186"/>
      <c r="T363" s="187"/>
      <c r="AT363" s="188" t="s">
        <v>154</v>
      </c>
      <c r="AU363" s="188" t="s">
        <v>150</v>
      </c>
      <c r="AV363" s="11" t="s">
        <v>150</v>
      </c>
      <c r="AW363" s="11" t="s">
        <v>35</v>
      </c>
      <c r="AX363" s="11" t="s">
        <v>71</v>
      </c>
      <c r="AY363" s="188" t="s">
        <v>142</v>
      </c>
    </row>
    <row r="364" spans="2:51" s="11" customFormat="1" ht="20.25" customHeight="1">
      <c r="B364" s="179"/>
      <c r="D364" s="180" t="s">
        <v>154</v>
      </c>
      <c r="E364" s="181" t="s">
        <v>21</v>
      </c>
      <c r="F364" s="182" t="s">
        <v>624</v>
      </c>
      <c r="H364" s="183">
        <v>47.235</v>
      </c>
      <c r="I364" s="184"/>
      <c r="L364" s="179"/>
      <c r="M364" s="185"/>
      <c r="N364" s="186"/>
      <c r="O364" s="186"/>
      <c r="P364" s="186"/>
      <c r="Q364" s="186"/>
      <c r="R364" s="186"/>
      <c r="S364" s="186"/>
      <c r="T364" s="187"/>
      <c r="AT364" s="188" t="s">
        <v>154</v>
      </c>
      <c r="AU364" s="188" t="s">
        <v>150</v>
      </c>
      <c r="AV364" s="11" t="s">
        <v>150</v>
      </c>
      <c r="AW364" s="11" t="s">
        <v>35</v>
      </c>
      <c r="AX364" s="11" t="s">
        <v>71</v>
      </c>
      <c r="AY364" s="188" t="s">
        <v>142</v>
      </c>
    </row>
    <row r="365" spans="2:65" s="1" customFormat="1" ht="20.25" customHeight="1">
      <c r="B365" s="164"/>
      <c r="C365" s="165" t="s">
        <v>625</v>
      </c>
      <c r="D365" s="165" t="s">
        <v>144</v>
      </c>
      <c r="E365" s="166" t="s">
        <v>626</v>
      </c>
      <c r="F365" s="167" t="s">
        <v>627</v>
      </c>
      <c r="G365" s="168" t="s">
        <v>189</v>
      </c>
      <c r="H365" s="169">
        <v>6.785</v>
      </c>
      <c r="I365" s="170"/>
      <c r="J365" s="171">
        <f>ROUND(I365*H365,0)</f>
        <v>0</v>
      </c>
      <c r="K365" s="167" t="s">
        <v>148</v>
      </c>
      <c r="L365" s="34"/>
      <c r="M365" s="172" t="s">
        <v>21</v>
      </c>
      <c r="N365" s="173" t="s">
        <v>43</v>
      </c>
      <c r="O365" s="35"/>
      <c r="P365" s="174">
        <f>O365*H365</f>
        <v>0</v>
      </c>
      <c r="Q365" s="174">
        <v>0.00106</v>
      </c>
      <c r="R365" s="174">
        <f>Q365*H365</f>
        <v>0.0071921</v>
      </c>
      <c r="S365" s="174">
        <v>0</v>
      </c>
      <c r="T365" s="175">
        <f>S365*H365</f>
        <v>0</v>
      </c>
      <c r="AR365" s="17" t="s">
        <v>149</v>
      </c>
      <c r="AT365" s="17" t="s">
        <v>144</v>
      </c>
      <c r="AU365" s="17" t="s">
        <v>150</v>
      </c>
      <c r="AY365" s="17" t="s">
        <v>142</v>
      </c>
      <c r="BE365" s="176">
        <f>IF(N365="základní",J365,0)</f>
        <v>0</v>
      </c>
      <c r="BF365" s="176">
        <f>IF(N365="snížená",J365,0)</f>
        <v>0</v>
      </c>
      <c r="BG365" s="176">
        <f>IF(N365="zákl. přenesená",J365,0)</f>
        <v>0</v>
      </c>
      <c r="BH365" s="176">
        <f>IF(N365="sníž. přenesená",J365,0)</f>
        <v>0</v>
      </c>
      <c r="BI365" s="176">
        <f>IF(N365="nulová",J365,0)</f>
        <v>0</v>
      </c>
      <c r="BJ365" s="17" t="s">
        <v>150</v>
      </c>
      <c r="BK365" s="176">
        <f>ROUND(I365*H365,0)</f>
        <v>0</v>
      </c>
      <c r="BL365" s="17" t="s">
        <v>149</v>
      </c>
      <c r="BM365" s="17" t="s">
        <v>628</v>
      </c>
    </row>
    <row r="366" spans="2:47" s="1" customFormat="1" ht="28.5" customHeight="1">
      <c r="B366" s="34"/>
      <c r="D366" s="177" t="s">
        <v>152</v>
      </c>
      <c r="F366" s="178" t="s">
        <v>629</v>
      </c>
      <c r="I366" s="138"/>
      <c r="L366" s="34"/>
      <c r="M366" s="63"/>
      <c r="N366" s="35"/>
      <c r="O366" s="35"/>
      <c r="P366" s="35"/>
      <c r="Q366" s="35"/>
      <c r="R366" s="35"/>
      <c r="S366" s="35"/>
      <c r="T366" s="64"/>
      <c r="AT366" s="17" t="s">
        <v>152</v>
      </c>
      <c r="AU366" s="17" t="s">
        <v>150</v>
      </c>
    </row>
    <row r="367" spans="2:51" s="11" customFormat="1" ht="20.25" customHeight="1">
      <c r="B367" s="179"/>
      <c r="D367" s="180" t="s">
        <v>154</v>
      </c>
      <c r="E367" s="181" t="s">
        <v>21</v>
      </c>
      <c r="F367" s="182" t="s">
        <v>630</v>
      </c>
      <c r="H367" s="183">
        <v>6.785</v>
      </c>
      <c r="I367" s="184"/>
      <c r="L367" s="179"/>
      <c r="M367" s="185"/>
      <c r="N367" s="186"/>
      <c r="O367" s="186"/>
      <c r="P367" s="186"/>
      <c r="Q367" s="186"/>
      <c r="R367" s="186"/>
      <c r="S367" s="186"/>
      <c r="T367" s="187"/>
      <c r="AT367" s="188" t="s">
        <v>154</v>
      </c>
      <c r="AU367" s="188" t="s">
        <v>150</v>
      </c>
      <c r="AV367" s="11" t="s">
        <v>150</v>
      </c>
      <c r="AW367" s="11" t="s">
        <v>35</v>
      </c>
      <c r="AX367" s="11" t="s">
        <v>71</v>
      </c>
      <c r="AY367" s="188" t="s">
        <v>142</v>
      </c>
    </row>
    <row r="368" spans="2:65" s="1" customFormat="1" ht="20.25" customHeight="1">
      <c r="B368" s="164"/>
      <c r="C368" s="165" t="s">
        <v>631</v>
      </c>
      <c r="D368" s="165" t="s">
        <v>144</v>
      </c>
      <c r="E368" s="166" t="s">
        <v>632</v>
      </c>
      <c r="F368" s="167" t="s">
        <v>633</v>
      </c>
      <c r="G368" s="168" t="s">
        <v>189</v>
      </c>
      <c r="H368" s="169">
        <v>30.702</v>
      </c>
      <c r="I368" s="170"/>
      <c r="J368" s="171">
        <f>ROUND(I368*H368,0)</f>
        <v>0</v>
      </c>
      <c r="K368" s="167" t="s">
        <v>148</v>
      </c>
      <c r="L368" s="34"/>
      <c r="M368" s="172" t="s">
        <v>21</v>
      </c>
      <c r="N368" s="173" t="s">
        <v>43</v>
      </c>
      <c r="O368" s="35"/>
      <c r="P368" s="174">
        <f>O368*H368</f>
        <v>0</v>
      </c>
      <c r="Q368" s="174">
        <v>0.00024</v>
      </c>
      <c r="R368" s="174">
        <f>Q368*H368</f>
        <v>0.007368480000000001</v>
      </c>
      <c r="S368" s="174">
        <v>0</v>
      </c>
      <c r="T368" s="175">
        <f>S368*H368</f>
        <v>0</v>
      </c>
      <c r="AR368" s="17" t="s">
        <v>149</v>
      </c>
      <c r="AT368" s="17" t="s">
        <v>144</v>
      </c>
      <c r="AU368" s="17" t="s">
        <v>150</v>
      </c>
      <c r="AY368" s="17" t="s">
        <v>142</v>
      </c>
      <c r="BE368" s="176">
        <f>IF(N368="základní",J368,0)</f>
        <v>0</v>
      </c>
      <c r="BF368" s="176">
        <f>IF(N368="snížená",J368,0)</f>
        <v>0</v>
      </c>
      <c r="BG368" s="176">
        <f>IF(N368="zákl. přenesená",J368,0)</f>
        <v>0</v>
      </c>
      <c r="BH368" s="176">
        <f>IF(N368="sníž. přenesená",J368,0)</f>
        <v>0</v>
      </c>
      <c r="BI368" s="176">
        <f>IF(N368="nulová",J368,0)</f>
        <v>0</v>
      </c>
      <c r="BJ368" s="17" t="s">
        <v>150</v>
      </c>
      <c r="BK368" s="176">
        <f>ROUND(I368*H368,0)</f>
        <v>0</v>
      </c>
      <c r="BL368" s="17" t="s">
        <v>149</v>
      </c>
      <c r="BM368" s="17" t="s">
        <v>634</v>
      </c>
    </row>
    <row r="369" spans="2:47" s="1" customFormat="1" ht="28.5" customHeight="1">
      <c r="B369" s="34"/>
      <c r="D369" s="177" t="s">
        <v>152</v>
      </c>
      <c r="F369" s="178" t="s">
        <v>635</v>
      </c>
      <c r="I369" s="138"/>
      <c r="L369" s="34"/>
      <c r="M369" s="63"/>
      <c r="N369" s="35"/>
      <c r="O369" s="35"/>
      <c r="P369" s="35"/>
      <c r="Q369" s="35"/>
      <c r="R369" s="35"/>
      <c r="S369" s="35"/>
      <c r="T369" s="64"/>
      <c r="AT369" s="17" t="s">
        <v>152</v>
      </c>
      <c r="AU369" s="17" t="s">
        <v>150</v>
      </c>
    </row>
    <row r="370" spans="2:51" s="11" customFormat="1" ht="20.25" customHeight="1">
      <c r="B370" s="179"/>
      <c r="D370" s="180" t="s">
        <v>154</v>
      </c>
      <c r="E370" s="181" t="s">
        <v>21</v>
      </c>
      <c r="F370" s="182" t="s">
        <v>636</v>
      </c>
      <c r="H370" s="183">
        <v>30.702</v>
      </c>
      <c r="I370" s="184"/>
      <c r="L370" s="179"/>
      <c r="M370" s="185"/>
      <c r="N370" s="186"/>
      <c r="O370" s="186"/>
      <c r="P370" s="186"/>
      <c r="Q370" s="186"/>
      <c r="R370" s="186"/>
      <c r="S370" s="186"/>
      <c r="T370" s="187"/>
      <c r="AT370" s="188" t="s">
        <v>154</v>
      </c>
      <c r="AU370" s="188" t="s">
        <v>150</v>
      </c>
      <c r="AV370" s="11" t="s">
        <v>150</v>
      </c>
      <c r="AW370" s="11" t="s">
        <v>35</v>
      </c>
      <c r="AX370" s="11" t="s">
        <v>71</v>
      </c>
      <c r="AY370" s="188" t="s">
        <v>142</v>
      </c>
    </row>
    <row r="371" spans="2:65" s="1" customFormat="1" ht="28.5" customHeight="1">
      <c r="B371" s="164"/>
      <c r="C371" s="165" t="s">
        <v>637</v>
      </c>
      <c r="D371" s="165" t="s">
        <v>144</v>
      </c>
      <c r="E371" s="166" t="s">
        <v>638</v>
      </c>
      <c r="F371" s="167" t="s">
        <v>639</v>
      </c>
      <c r="G371" s="168" t="s">
        <v>189</v>
      </c>
      <c r="H371" s="169">
        <v>6.24</v>
      </c>
      <c r="I371" s="170"/>
      <c r="J371" s="171">
        <f>ROUND(I371*H371,0)</f>
        <v>0</v>
      </c>
      <c r="K371" s="167" t="s">
        <v>148</v>
      </c>
      <c r="L371" s="34"/>
      <c r="M371" s="172" t="s">
        <v>21</v>
      </c>
      <c r="N371" s="173" t="s">
        <v>43</v>
      </c>
      <c r="O371" s="35"/>
      <c r="P371" s="174">
        <f>O371*H371</f>
        <v>0</v>
      </c>
      <c r="Q371" s="174">
        <v>0.00956</v>
      </c>
      <c r="R371" s="174">
        <f>Q371*H371</f>
        <v>0.05965440000000001</v>
      </c>
      <c r="S371" s="174">
        <v>0</v>
      </c>
      <c r="T371" s="175">
        <f>S371*H371</f>
        <v>0</v>
      </c>
      <c r="AR371" s="17" t="s">
        <v>149</v>
      </c>
      <c r="AT371" s="17" t="s">
        <v>144</v>
      </c>
      <c r="AU371" s="17" t="s">
        <v>150</v>
      </c>
      <c r="AY371" s="17" t="s">
        <v>142</v>
      </c>
      <c r="BE371" s="176">
        <f>IF(N371="základní",J371,0)</f>
        <v>0</v>
      </c>
      <c r="BF371" s="176">
        <f>IF(N371="snížená",J371,0)</f>
        <v>0</v>
      </c>
      <c r="BG371" s="176">
        <f>IF(N371="zákl. přenesená",J371,0)</f>
        <v>0</v>
      </c>
      <c r="BH371" s="176">
        <f>IF(N371="sníž. přenesená",J371,0)</f>
        <v>0</v>
      </c>
      <c r="BI371" s="176">
        <f>IF(N371="nulová",J371,0)</f>
        <v>0</v>
      </c>
      <c r="BJ371" s="17" t="s">
        <v>150</v>
      </c>
      <c r="BK371" s="176">
        <f>ROUND(I371*H371,0)</f>
        <v>0</v>
      </c>
      <c r="BL371" s="17" t="s">
        <v>149</v>
      </c>
      <c r="BM371" s="17" t="s">
        <v>640</v>
      </c>
    </row>
    <row r="372" spans="2:47" s="1" customFormat="1" ht="28.5" customHeight="1">
      <c r="B372" s="34"/>
      <c r="D372" s="180" t="s">
        <v>152</v>
      </c>
      <c r="F372" s="189" t="s">
        <v>641</v>
      </c>
      <c r="I372" s="138"/>
      <c r="L372" s="34"/>
      <c r="M372" s="63"/>
      <c r="N372" s="35"/>
      <c r="O372" s="35"/>
      <c r="P372" s="35"/>
      <c r="Q372" s="35"/>
      <c r="R372" s="35"/>
      <c r="S372" s="35"/>
      <c r="T372" s="64"/>
      <c r="AT372" s="17" t="s">
        <v>152</v>
      </c>
      <c r="AU372" s="17" t="s">
        <v>150</v>
      </c>
    </row>
    <row r="373" spans="2:65" s="1" customFormat="1" ht="20.25" customHeight="1">
      <c r="B373" s="164"/>
      <c r="C373" s="198" t="s">
        <v>642</v>
      </c>
      <c r="D373" s="198" t="s">
        <v>247</v>
      </c>
      <c r="E373" s="199" t="s">
        <v>643</v>
      </c>
      <c r="F373" s="200" t="s">
        <v>644</v>
      </c>
      <c r="G373" s="201" t="s">
        <v>189</v>
      </c>
      <c r="H373" s="202">
        <v>6.365</v>
      </c>
      <c r="I373" s="203"/>
      <c r="J373" s="204">
        <f>ROUND(I373*H373,0)</f>
        <v>0</v>
      </c>
      <c r="K373" s="200" t="s">
        <v>148</v>
      </c>
      <c r="L373" s="205"/>
      <c r="M373" s="206" t="s">
        <v>21</v>
      </c>
      <c r="N373" s="207" t="s">
        <v>43</v>
      </c>
      <c r="O373" s="35"/>
      <c r="P373" s="174">
        <f>O373*H373</f>
        <v>0</v>
      </c>
      <c r="Q373" s="174">
        <v>0.0165</v>
      </c>
      <c r="R373" s="174">
        <f>Q373*H373</f>
        <v>0.1050225</v>
      </c>
      <c r="S373" s="174">
        <v>0</v>
      </c>
      <c r="T373" s="175">
        <f>S373*H373</f>
        <v>0</v>
      </c>
      <c r="AR373" s="17" t="s">
        <v>186</v>
      </c>
      <c r="AT373" s="17" t="s">
        <v>247</v>
      </c>
      <c r="AU373" s="17" t="s">
        <v>150</v>
      </c>
      <c r="AY373" s="17" t="s">
        <v>142</v>
      </c>
      <c r="BE373" s="176">
        <f>IF(N373="základní",J373,0)</f>
        <v>0</v>
      </c>
      <c r="BF373" s="176">
        <f>IF(N373="snížená",J373,0)</f>
        <v>0</v>
      </c>
      <c r="BG373" s="176">
        <f>IF(N373="zákl. přenesená",J373,0)</f>
        <v>0</v>
      </c>
      <c r="BH373" s="176">
        <f>IF(N373="sníž. přenesená",J373,0)</f>
        <v>0</v>
      </c>
      <c r="BI373" s="176">
        <f>IF(N373="nulová",J373,0)</f>
        <v>0</v>
      </c>
      <c r="BJ373" s="17" t="s">
        <v>150</v>
      </c>
      <c r="BK373" s="176">
        <f>ROUND(I373*H373,0)</f>
        <v>0</v>
      </c>
      <c r="BL373" s="17" t="s">
        <v>149</v>
      </c>
      <c r="BM373" s="17" t="s">
        <v>645</v>
      </c>
    </row>
    <row r="374" spans="2:47" s="1" customFormat="1" ht="51" customHeight="1">
      <c r="B374" s="34"/>
      <c r="D374" s="177" t="s">
        <v>152</v>
      </c>
      <c r="F374" s="178" t="s">
        <v>646</v>
      </c>
      <c r="I374" s="138"/>
      <c r="L374" s="34"/>
      <c r="M374" s="63"/>
      <c r="N374" s="35"/>
      <c r="O374" s="35"/>
      <c r="P374" s="35"/>
      <c r="Q374" s="35"/>
      <c r="R374" s="35"/>
      <c r="S374" s="35"/>
      <c r="T374" s="64"/>
      <c r="AT374" s="17" t="s">
        <v>152</v>
      </c>
      <c r="AU374" s="17" t="s">
        <v>150</v>
      </c>
    </row>
    <row r="375" spans="2:51" s="11" customFormat="1" ht="20.25" customHeight="1">
      <c r="B375" s="179"/>
      <c r="D375" s="180" t="s">
        <v>154</v>
      </c>
      <c r="F375" s="182" t="s">
        <v>647</v>
      </c>
      <c r="H375" s="183">
        <v>6.365</v>
      </c>
      <c r="I375" s="184"/>
      <c r="L375" s="179"/>
      <c r="M375" s="185"/>
      <c r="N375" s="186"/>
      <c r="O375" s="186"/>
      <c r="P375" s="186"/>
      <c r="Q375" s="186"/>
      <c r="R375" s="186"/>
      <c r="S375" s="186"/>
      <c r="T375" s="187"/>
      <c r="AT375" s="188" t="s">
        <v>154</v>
      </c>
      <c r="AU375" s="188" t="s">
        <v>150</v>
      </c>
      <c r="AV375" s="11" t="s">
        <v>150</v>
      </c>
      <c r="AW375" s="11" t="s">
        <v>4</v>
      </c>
      <c r="AX375" s="11" t="s">
        <v>8</v>
      </c>
      <c r="AY375" s="188" t="s">
        <v>142</v>
      </c>
    </row>
    <row r="376" spans="2:65" s="1" customFormat="1" ht="28.5" customHeight="1">
      <c r="B376" s="164"/>
      <c r="C376" s="165" t="s">
        <v>648</v>
      </c>
      <c r="D376" s="165" t="s">
        <v>144</v>
      </c>
      <c r="E376" s="166" t="s">
        <v>649</v>
      </c>
      <c r="F376" s="167" t="s">
        <v>650</v>
      </c>
      <c r="G376" s="168" t="s">
        <v>189</v>
      </c>
      <c r="H376" s="169">
        <v>6.24</v>
      </c>
      <c r="I376" s="170"/>
      <c r="J376" s="171">
        <f>ROUND(I376*H376,0)</f>
        <v>0</v>
      </c>
      <c r="K376" s="167" t="s">
        <v>148</v>
      </c>
      <c r="L376" s="34"/>
      <c r="M376" s="172" t="s">
        <v>21</v>
      </c>
      <c r="N376" s="173" t="s">
        <v>43</v>
      </c>
      <c r="O376" s="35"/>
      <c r="P376" s="174">
        <f>O376*H376</f>
        <v>0</v>
      </c>
      <c r="Q376" s="174">
        <v>0.00348</v>
      </c>
      <c r="R376" s="174">
        <f>Q376*H376</f>
        <v>0.0217152</v>
      </c>
      <c r="S376" s="174">
        <v>0</v>
      </c>
      <c r="T376" s="175">
        <f>S376*H376</f>
        <v>0</v>
      </c>
      <c r="AR376" s="17" t="s">
        <v>149</v>
      </c>
      <c r="AT376" s="17" t="s">
        <v>144</v>
      </c>
      <c r="AU376" s="17" t="s">
        <v>150</v>
      </c>
      <c r="AY376" s="17" t="s">
        <v>142</v>
      </c>
      <c r="BE376" s="176">
        <f>IF(N376="základní",J376,0)</f>
        <v>0</v>
      </c>
      <c r="BF376" s="176">
        <f>IF(N376="snížená",J376,0)</f>
        <v>0</v>
      </c>
      <c r="BG376" s="176">
        <f>IF(N376="zákl. přenesená",J376,0)</f>
        <v>0</v>
      </c>
      <c r="BH376" s="176">
        <f>IF(N376="sníž. přenesená",J376,0)</f>
        <v>0</v>
      </c>
      <c r="BI376" s="176">
        <f>IF(N376="nulová",J376,0)</f>
        <v>0</v>
      </c>
      <c r="BJ376" s="17" t="s">
        <v>150</v>
      </c>
      <c r="BK376" s="176">
        <f>ROUND(I376*H376,0)</f>
        <v>0</v>
      </c>
      <c r="BL376" s="17" t="s">
        <v>149</v>
      </c>
      <c r="BM376" s="17" t="s">
        <v>651</v>
      </c>
    </row>
    <row r="377" spans="2:47" s="1" customFormat="1" ht="28.5" customHeight="1">
      <c r="B377" s="34"/>
      <c r="D377" s="177" t="s">
        <v>152</v>
      </c>
      <c r="F377" s="178" t="s">
        <v>652</v>
      </c>
      <c r="I377" s="138"/>
      <c r="L377" s="34"/>
      <c r="M377" s="63"/>
      <c r="N377" s="35"/>
      <c r="O377" s="35"/>
      <c r="P377" s="35"/>
      <c r="Q377" s="35"/>
      <c r="R377" s="35"/>
      <c r="S377" s="35"/>
      <c r="T377" s="64"/>
      <c r="AT377" s="17" t="s">
        <v>152</v>
      </c>
      <c r="AU377" s="17" t="s">
        <v>150</v>
      </c>
    </row>
    <row r="378" spans="2:51" s="11" customFormat="1" ht="20.25" customHeight="1">
      <c r="B378" s="179"/>
      <c r="D378" s="180" t="s">
        <v>154</v>
      </c>
      <c r="E378" s="181" t="s">
        <v>21</v>
      </c>
      <c r="F378" s="182" t="s">
        <v>653</v>
      </c>
      <c r="H378" s="183">
        <v>6.24</v>
      </c>
      <c r="I378" s="184"/>
      <c r="L378" s="179"/>
      <c r="M378" s="185"/>
      <c r="N378" s="186"/>
      <c r="O378" s="186"/>
      <c r="P378" s="186"/>
      <c r="Q378" s="186"/>
      <c r="R378" s="186"/>
      <c r="S378" s="186"/>
      <c r="T378" s="187"/>
      <c r="AT378" s="188" t="s">
        <v>154</v>
      </c>
      <c r="AU378" s="188" t="s">
        <v>150</v>
      </c>
      <c r="AV378" s="11" t="s">
        <v>150</v>
      </c>
      <c r="AW378" s="11" t="s">
        <v>35</v>
      </c>
      <c r="AX378" s="11" t="s">
        <v>71</v>
      </c>
      <c r="AY378" s="188" t="s">
        <v>142</v>
      </c>
    </row>
    <row r="379" spans="2:65" s="1" customFormat="1" ht="28.5" customHeight="1">
      <c r="B379" s="164"/>
      <c r="C379" s="165" t="s">
        <v>654</v>
      </c>
      <c r="D379" s="165" t="s">
        <v>144</v>
      </c>
      <c r="E379" s="166" t="s">
        <v>655</v>
      </c>
      <c r="F379" s="167" t="s">
        <v>656</v>
      </c>
      <c r="G379" s="168" t="s">
        <v>189</v>
      </c>
      <c r="H379" s="169">
        <v>3.575</v>
      </c>
      <c r="I379" s="170"/>
      <c r="J379" s="171">
        <f>ROUND(I379*H379,0)</f>
        <v>0</v>
      </c>
      <c r="K379" s="167" t="s">
        <v>148</v>
      </c>
      <c r="L379" s="34"/>
      <c r="M379" s="172" t="s">
        <v>21</v>
      </c>
      <c r="N379" s="173" t="s">
        <v>43</v>
      </c>
      <c r="O379" s="35"/>
      <c r="P379" s="174">
        <f>O379*H379</f>
        <v>0</v>
      </c>
      <c r="Q379" s="174">
        <v>0.00489</v>
      </c>
      <c r="R379" s="174">
        <f>Q379*H379</f>
        <v>0.01748175</v>
      </c>
      <c r="S379" s="174">
        <v>0</v>
      </c>
      <c r="T379" s="175">
        <f>S379*H379</f>
        <v>0</v>
      </c>
      <c r="AR379" s="17" t="s">
        <v>149</v>
      </c>
      <c r="AT379" s="17" t="s">
        <v>144</v>
      </c>
      <c r="AU379" s="17" t="s">
        <v>150</v>
      </c>
      <c r="AY379" s="17" t="s">
        <v>142</v>
      </c>
      <c r="BE379" s="176">
        <f>IF(N379="základní",J379,0)</f>
        <v>0</v>
      </c>
      <c r="BF379" s="176">
        <f>IF(N379="snížená",J379,0)</f>
        <v>0</v>
      </c>
      <c r="BG379" s="176">
        <f>IF(N379="zákl. přenesená",J379,0)</f>
        <v>0</v>
      </c>
      <c r="BH379" s="176">
        <f>IF(N379="sníž. přenesená",J379,0)</f>
        <v>0</v>
      </c>
      <c r="BI379" s="176">
        <f>IF(N379="nulová",J379,0)</f>
        <v>0</v>
      </c>
      <c r="BJ379" s="17" t="s">
        <v>150</v>
      </c>
      <c r="BK379" s="176">
        <f>ROUND(I379*H379,0)</f>
        <v>0</v>
      </c>
      <c r="BL379" s="17" t="s">
        <v>149</v>
      </c>
      <c r="BM379" s="17" t="s">
        <v>657</v>
      </c>
    </row>
    <row r="380" spans="2:47" s="1" customFormat="1" ht="28.5" customHeight="1">
      <c r="B380" s="34"/>
      <c r="D380" s="177" t="s">
        <v>152</v>
      </c>
      <c r="F380" s="178" t="s">
        <v>658</v>
      </c>
      <c r="I380" s="138"/>
      <c r="L380" s="34"/>
      <c r="M380" s="63"/>
      <c r="N380" s="35"/>
      <c r="O380" s="35"/>
      <c r="P380" s="35"/>
      <c r="Q380" s="35"/>
      <c r="R380" s="35"/>
      <c r="S380" s="35"/>
      <c r="T380" s="64"/>
      <c r="AT380" s="17" t="s">
        <v>152</v>
      </c>
      <c r="AU380" s="17" t="s">
        <v>150</v>
      </c>
    </row>
    <row r="381" spans="2:51" s="11" customFormat="1" ht="20.25" customHeight="1">
      <c r="B381" s="179"/>
      <c r="D381" s="180" t="s">
        <v>154</v>
      </c>
      <c r="E381" s="181" t="s">
        <v>21</v>
      </c>
      <c r="F381" s="182" t="s">
        <v>659</v>
      </c>
      <c r="H381" s="183">
        <v>3.575</v>
      </c>
      <c r="I381" s="184"/>
      <c r="L381" s="179"/>
      <c r="M381" s="185"/>
      <c r="N381" s="186"/>
      <c r="O381" s="186"/>
      <c r="P381" s="186"/>
      <c r="Q381" s="186"/>
      <c r="R381" s="186"/>
      <c r="S381" s="186"/>
      <c r="T381" s="187"/>
      <c r="AT381" s="188" t="s">
        <v>154</v>
      </c>
      <c r="AU381" s="188" t="s">
        <v>150</v>
      </c>
      <c r="AV381" s="11" t="s">
        <v>150</v>
      </c>
      <c r="AW381" s="11" t="s">
        <v>35</v>
      </c>
      <c r="AX381" s="11" t="s">
        <v>71</v>
      </c>
      <c r="AY381" s="188" t="s">
        <v>142</v>
      </c>
    </row>
    <row r="382" spans="2:65" s="1" customFormat="1" ht="28.5" customHeight="1">
      <c r="B382" s="164"/>
      <c r="C382" s="165" t="s">
        <v>660</v>
      </c>
      <c r="D382" s="165" t="s">
        <v>144</v>
      </c>
      <c r="E382" s="166" t="s">
        <v>661</v>
      </c>
      <c r="F382" s="167" t="s">
        <v>662</v>
      </c>
      <c r="G382" s="168" t="s">
        <v>189</v>
      </c>
      <c r="H382" s="169">
        <v>5.1</v>
      </c>
      <c r="I382" s="170"/>
      <c r="J382" s="171">
        <f>ROUND(I382*H382,0)</f>
        <v>0</v>
      </c>
      <c r="K382" s="167" t="s">
        <v>148</v>
      </c>
      <c r="L382" s="34"/>
      <c r="M382" s="172" t="s">
        <v>21</v>
      </c>
      <c r="N382" s="173" t="s">
        <v>43</v>
      </c>
      <c r="O382" s="35"/>
      <c r="P382" s="174">
        <f>O382*H382</f>
        <v>0</v>
      </c>
      <c r="Q382" s="174">
        <v>0.00938</v>
      </c>
      <c r="R382" s="174">
        <f>Q382*H382</f>
        <v>0.04783799999999999</v>
      </c>
      <c r="S382" s="174">
        <v>0</v>
      </c>
      <c r="T382" s="175">
        <f>S382*H382</f>
        <v>0</v>
      </c>
      <c r="AR382" s="17" t="s">
        <v>149</v>
      </c>
      <c r="AT382" s="17" t="s">
        <v>144</v>
      </c>
      <c r="AU382" s="17" t="s">
        <v>150</v>
      </c>
      <c r="AY382" s="17" t="s">
        <v>142</v>
      </c>
      <c r="BE382" s="176">
        <f>IF(N382="základní",J382,0)</f>
        <v>0</v>
      </c>
      <c r="BF382" s="176">
        <f>IF(N382="snížená",J382,0)</f>
        <v>0</v>
      </c>
      <c r="BG382" s="176">
        <f>IF(N382="zákl. přenesená",J382,0)</f>
        <v>0</v>
      </c>
      <c r="BH382" s="176">
        <f>IF(N382="sníž. přenesená",J382,0)</f>
        <v>0</v>
      </c>
      <c r="BI382" s="176">
        <f>IF(N382="nulová",J382,0)</f>
        <v>0</v>
      </c>
      <c r="BJ382" s="17" t="s">
        <v>150</v>
      </c>
      <c r="BK382" s="176">
        <f>ROUND(I382*H382,0)</f>
        <v>0</v>
      </c>
      <c r="BL382" s="17" t="s">
        <v>149</v>
      </c>
      <c r="BM382" s="17" t="s">
        <v>663</v>
      </c>
    </row>
    <row r="383" spans="2:47" s="1" customFormat="1" ht="28.5" customHeight="1">
      <c r="B383" s="34"/>
      <c r="D383" s="177" t="s">
        <v>152</v>
      </c>
      <c r="F383" s="178" t="s">
        <v>664</v>
      </c>
      <c r="I383" s="138"/>
      <c r="L383" s="34"/>
      <c r="M383" s="63"/>
      <c r="N383" s="35"/>
      <c r="O383" s="35"/>
      <c r="P383" s="35"/>
      <c r="Q383" s="35"/>
      <c r="R383" s="35"/>
      <c r="S383" s="35"/>
      <c r="T383" s="64"/>
      <c r="AT383" s="17" t="s">
        <v>152</v>
      </c>
      <c r="AU383" s="17" t="s">
        <v>150</v>
      </c>
    </row>
    <row r="384" spans="2:51" s="11" customFormat="1" ht="20.25" customHeight="1">
      <c r="B384" s="179"/>
      <c r="D384" s="177" t="s">
        <v>154</v>
      </c>
      <c r="E384" s="188" t="s">
        <v>21</v>
      </c>
      <c r="F384" s="208" t="s">
        <v>665</v>
      </c>
      <c r="H384" s="209">
        <v>1.5</v>
      </c>
      <c r="I384" s="184"/>
      <c r="L384" s="179"/>
      <c r="M384" s="185"/>
      <c r="N384" s="186"/>
      <c r="O384" s="186"/>
      <c r="P384" s="186"/>
      <c r="Q384" s="186"/>
      <c r="R384" s="186"/>
      <c r="S384" s="186"/>
      <c r="T384" s="187"/>
      <c r="AT384" s="188" t="s">
        <v>154</v>
      </c>
      <c r="AU384" s="188" t="s">
        <v>150</v>
      </c>
      <c r="AV384" s="11" t="s">
        <v>150</v>
      </c>
      <c r="AW384" s="11" t="s">
        <v>35</v>
      </c>
      <c r="AX384" s="11" t="s">
        <v>71</v>
      </c>
      <c r="AY384" s="188" t="s">
        <v>142</v>
      </c>
    </row>
    <row r="385" spans="2:51" s="11" customFormat="1" ht="20.25" customHeight="1">
      <c r="B385" s="179"/>
      <c r="D385" s="180" t="s">
        <v>154</v>
      </c>
      <c r="E385" s="181" t="s">
        <v>21</v>
      </c>
      <c r="F385" s="182" t="s">
        <v>666</v>
      </c>
      <c r="H385" s="183">
        <v>3.6</v>
      </c>
      <c r="I385" s="184"/>
      <c r="L385" s="179"/>
      <c r="M385" s="185"/>
      <c r="N385" s="186"/>
      <c r="O385" s="186"/>
      <c r="P385" s="186"/>
      <c r="Q385" s="186"/>
      <c r="R385" s="186"/>
      <c r="S385" s="186"/>
      <c r="T385" s="187"/>
      <c r="AT385" s="188" t="s">
        <v>154</v>
      </c>
      <c r="AU385" s="188" t="s">
        <v>150</v>
      </c>
      <c r="AV385" s="11" t="s">
        <v>150</v>
      </c>
      <c r="AW385" s="11" t="s">
        <v>35</v>
      </c>
      <c r="AX385" s="11" t="s">
        <v>71</v>
      </c>
      <c r="AY385" s="188" t="s">
        <v>142</v>
      </c>
    </row>
    <row r="386" spans="2:65" s="1" customFormat="1" ht="20.25" customHeight="1">
      <c r="B386" s="164"/>
      <c r="C386" s="198" t="s">
        <v>667</v>
      </c>
      <c r="D386" s="198" t="s">
        <v>247</v>
      </c>
      <c r="E386" s="199" t="s">
        <v>668</v>
      </c>
      <c r="F386" s="200" t="s">
        <v>669</v>
      </c>
      <c r="G386" s="201" t="s">
        <v>189</v>
      </c>
      <c r="H386" s="202">
        <v>1.53</v>
      </c>
      <c r="I386" s="203"/>
      <c r="J386" s="204">
        <f>ROUND(I386*H386,0)</f>
        <v>0</v>
      </c>
      <c r="K386" s="200" t="s">
        <v>148</v>
      </c>
      <c r="L386" s="205"/>
      <c r="M386" s="206" t="s">
        <v>21</v>
      </c>
      <c r="N386" s="207" t="s">
        <v>43</v>
      </c>
      <c r="O386" s="35"/>
      <c r="P386" s="174">
        <f>O386*H386</f>
        <v>0</v>
      </c>
      <c r="Q386" s="174">
        <v>0.0135</v>
      </c>
      <c r="R386" s="174">
        <f>Q386*H386</f>
        <v>0.020655</v>
      </c>
      <c r="S386" s="174">
        <v>0</v>
      </c>
      <c r="T386" s="175">
        <f>S386*H386</f>
        <v>0</v>
      </c>
      <c r="AR386" s="17" t="s">
        <v>186</v>
      </c>
      <c r="AT386" s="17" t="s">
        <v>247</v>
      </c>
      <c r="AU386" s="17" t="s">
        <v>150</v>
      </c>
      <c r="AY386" s="17" t="s">
        <v>142</v>
      </c>
      <c r="BE386" s="176">
        <f>IF(N386="základní",J386,0)</f>
        <v>0</v>
      </c>
      <c r="BF386" s="176">
        <f>IF(N386="snížená",J386,0)</f>
        <v>0</v>
      </c>
      <c r="BG386" s="176">
        <f>IF(N386="zákl. přenesená",J386,0)</f>
        <v>0</v>
      </c>
      <c r="BH386" s="176">
        <f>IF(N386="sníž. přenesená",J386,0)</f>
        <v>0</v>
      </c>
      <c r="BI386" s="176">
        <f>IF(N386="nulová",J386,0)</f>
        <v>0</v>
      </c>
      <c r="BJ386" s="17" t="s">
        <v>150</v>
      </c>
      <c r="BK386" s="176">
        <f>ROUND(I386*H386,0)</f>
        <v>0</v>
      </c>
      <c r="BL386" s="17" t="s">
        <v>149</v>
      </c>
      <c r="BM386" s="17" t="s">
        <v>670</v>
      </c>
    </row>
    <row r="387" spans="2:47" s="1" customFormat="1" ht="39.75" customHeight="1">
      <c r="B387" s="34"/>
      <c r="D387" s="177" t="s">
        <v>152</v>
      </c>
      <c r="F387" s="178" t="s">
        <v>671</v>
      </c>
      <c r="I387" s="138"/>
      <c r="L387" s="34"/>
      <c r="M387" s="63"/>
      <c r="N387" s="35"/>
      <c r="O387" s="35"/>
      <c r="P387" s="35"/>
      <c r="Q387" s="35"/>
      <c r="R387" s="35"/>
      <c r="S387" s="35"/>
      <c r="T387" s="64"/>
      <c r="AT387" s="17" t="s">
        <v>152</v>
      </c>
      <c r="AU387" s="17" t="s">
        <v>150</v>
      </c>
    </row>
    <row r="388" spans="2:51" s="11" customFormat="1" ht="20.25" customHeight="1">
      <c r="B388" s="179"/>
      <c r="D388" s="180" t="s">
        <v>154</v>
      </c>
      <c r="F388" s="182" t="s">
        <v>672</v>
      </c>
      <c r="H388" s="183">
        <v>1.53</v>
      </c>
      <c r="I388" s="184"/>
      <c r="L388" s="179"/>
      <c r="M388" s="185"/>
      <c r="N388" s="186"/>
      <c r="O388" s="186"/>
      <c r="P388" s="186"/>
      <c r="Q388" s="186"/>
      <c r="R388" s="186"/>
      <c r="S388" s="186"/>
      <c r="T388" s="187"/>
      <c r="AT388" s="188" t="s">
        <v>154</v>
      </c>
      <c r="AU388" s="188" t="s">
        <v>150</v>
      </c>
      <c r="AV388" s="11" t="s">
        <v>150</v>
      </c>
      <c r="AW388" s="11" t="s">
        <v>4</v>
      </c>
      <c r="AX388" s="11" t="s">
        <v>8</v>
      </c>
      <c r="AY388" s="188" t="s">
        <v>142</v>
      </c>
    </row>
    <row r="389" spans="2:65" s="1" customFormat="1" ht="20.25" customHeight="1">
      <c r="B389" s="164"/>
      <c r="C389" s="165" t="s">
        <v>673</v>
      </c>
      <c r="D389" s="165" t="s">
        <v>144</v>
      </c>
      <c r="E389" s="166" t="s">
        <v>674</v>
      </c>
      <c r="F389" s="167" t="s">
        <v>675</v>
      </c>
      <c r="G389" s="168" t="s">
        <v>417</v>
      </c>
      <c r="H389" s="169">
        <v>6.1</v>
      </c>
      <c r="I389" s="170"/>
      <c r="J389" s="171">
        <f>ROUND(I389*H389,0)</f>
        <v>0</v>
      </c>
      <c r="K389" s="167" t="s">
        <v>148</v>
      </c>
      <c r="L389" s="34"/>
      <c r="M389" s="172" t="s">
        <v>21</v>
      </c>
      <c r="N389" s="173" t="s">
        <v>43</v>
      </c>
      <c r="O389" s="35"/>
      <c r="P389" s="174">
        <f>O389*H389</f>
        <v>0</v>
      </c>
      <c r="Q389" s="174">
        <v>6E-05</v>
      </c>
      <c r="R389" s="174">
        <f>Q389*H389</f>
        <v>0.000366</v>
      </c>
      <c r="S389" s="174">
        <v>0</v>
      </c>
      <c r="T389" s="175">
        <f>S389*H389</f>
        <v>0</v>
      </c>
      <c r="AR389" s="17" t="s">
        <v>149</v>
      </c>
      <c r="AT389" s="17" t="s">
        <v>144</v>
      </c>
      <c r="AU389" s="17" t="s">
        <v>150</v>
      </c>
      <c r="AY389" s="17" t="s">
        <v>142</v>
      </c>
      <c r="BE389" s="176">
        <f>IF(N389="základní",J389,0)</f>
        <v>0</v>
      </c>
      <c r="BF389" s="176">
        <f>IF(N389="snížená",J389,0)</f>
        <v>0</v>
      </c>
      <c r="BG389" s="176">
        <f>IF(N389="zákl. přenesená",J389,0)</f>
        <v>0</v>
      </c>
      <c r="BH389" s="176">
        <f>IF(N389="sníž. přenesená",J389,0)</f>
        <v>0</v>
      </c>
      <c r="BI389" s="176">
        <f>IF(N389="nulová",J389,0)</f>
        <v>0</v>
      </c>
      <c r="BJ389" s="17" t="s">
        <v>150</v>
      </c>
      <c r="BK389" s="176">
        <f>ROUND(I389*H389,0)</f>
        <v>0</v>
      </c>
      <c r="BL389" s="17" t="s">
        <v>149</v>
      </c>
      <c r="BM389" s="17" t="s">
        <v>676</v>
      </c>
    </row>
    <row r="390" spans="2:47" s="1" customFormat="1" ht="28.5" customHeight="1">
      <c r="B390" s="34"/>
      <c r="D390" s="180" t="s">
        <v>152</v>
      </c>
      <c r="F390" s="189" t="s">
        <v>677</v>
      </c>
      <c r="I390" s="138"/>
      <c r="L390" s="34"/>
      <c r="M390" s="63"/>
      <c r="N390" s="35"/>
      <c r="O390" s="35"/>
      <c r="P390" s="35"/>
      <c r="Q390" s="35"/>
      <c r="R390" s="35"/>
      <c r="S390" s="35"/>
      <c r="T390" s="64"/>
      <c r="AT390" s="17" t="s">
        <v>152</v>
      </c>
      <c r="AU390" s="17" t="s">
        <v>150</v>
      </c>
    </row>
    <row r="391" spans="2:65" s="1" customFormat="1" ht="20.25" customHeight="1">
      <c r="B391" s="164"/>
      <c r="C391" s="198" t="s">
        <v>678</v>
      </c>
      <c r="D391" s="198" t="s">
        <v>247</v>
      </c>
      <c r="E391" s="199" t="s">
        <v>679</v>
      </c>
      <c r="F391" s="200" t="s">
        <v>680</v>
      </c>
      <c r="G391" s="201" t="s">
        <v>417</v>
      </c>
      <c r="H391" s="202">
        <v>6.405</v>
      </c>
      <c r="I391" s="203"/>
      <c r="J391" s="204">
        <f>ROUND(I391*H391,0)</f>
        <v>0</v>
      </c>
      <c r="K391" s="200" t="s">
        <v>148</v>
      </c>
      <c r="L391" s="205"/>
      <c r="M391" s="206" t="s">
        <v>21</v>
      </c>
      <c r="N391" s="207" t="s">
        <v>43</v>
      </c>
      <c r="O391" s="35"/>
      <c r="P391" s="174">
        <f>O391*H391</f>
        <v>0</v>
      </c>
      <c r="Q391" s="174">
        <v>0.00052</v>
      </c>
      <c r="R391" s="174">
        <f>Q391*H391</f>
        <v>0.0033306</v>
      </c>
      <c r="S391" s="174">
        <v>0</v>
      </c>
      <c r="T391" s="175">
        <f>S391*H391</f>
        <v>0</v>
      </c>
      <c r="AR391" s="17" t="s">
        <v>186</v>
      </c>
      <c r="AT391" s="17" t="s">
        <v>247</v>
      </c>
      <c r="AU391" s="17" t="s">
        <v>150</v>
      </c>
      <c r="AY391" s="17" t="s">
        <v>142</v>
      </c>
      <c r="BE391" s="176">
        <f>IF(N391="základní",J391,0)</f>
        <v>0</v>
      </c>
      <c r="BF391" s="176">
        <f>IF(N391="snížená",J391,0)</f>
        <v>0</v>
      </c>
      <c r="BG391" s="176">
        <f>IF(N391="zákl. přenesená",J391,0)</f>
        <v>0</v>
      </c>
      <c r="BH391" s="176">
        <f>IF(N391="sníž. přenesená",J391,0)</f>
        <v>0</v>
      </c>
      <c r="BI391" s="176">
        <f>IF(N391="nulová",J391,0)</f>
        <v>0</v>
      </c>
      <c r="BJ391" s="17" t="s">
        <v>150</v>
      </c>
      <c r="BK391" s="176">
        <f>ROUND(I391*H391,0)</f>
        <v>0</v>
      </c>
      <c r="BL391" s="17" t="s">
        <v>149</v>
      </c>
      <c r="BM391" s="17" t="s">
        <v>681</v>
      </c>
    </row>
    <row r="392" spans="2:47" s="1" customFormat="1" ht="28.5" customHeight="1">
      <c r="B392" s="34"/>
      <c r="D392" s="177" t="s">
        <v>152</v>
      </c>
      <c r="F392" s="178" t="s">
        <v>682</v>
      </c>
      <c r="I392" s="138"/>
      <c r="L392" s="34"/>
      <c r="M392" s="63"/>
      <c r="N392" s="35"/>
      <c r="O392" s="35"/>
      <c r="P392" s="35"/>
      <c r="Q392" s="35"/>
      <c r="R392" s="35"/>
      <c r="S392" s="35"/>
      <c r="T392" s="64"/>
      <c r="AT392" s="17" t="s">
        <v>152</v>
      </c>
      <c r="AU392" s="17" t="s">
        <v>150</v>
      </c>
    </row>
    <row r="393" spans="2:51" s="11" customFormat="1" ht="20.25" customHeight="1">
      <c r="B393" s="179"/>
      <c r="D393" s="180" t="s">
        <v>154</v>
      </c>
      <c r="F393" s="182" t="s">
        <v>683</v>
      </c>
      <c r="H393" s="183">
        <v>6.405</v>
      </c>
      <c r="I393" s="184"/>
      <c r="L393" s="179"/>
      <c r="M393" s="185"/>
      <c r="N393" s="186"/>
      <c r="O393" s="186"/>
      <c r="P393" s="186"/>
      <c r="Q393" s="186"/>
      <c r="R393" s="186"/>
      <c r="S393" s="186"/>
      <c r="T393" s="187"/>
      <c r="AT393" s="188" t="s">
        <v>154</v>
      </c>
      <c r="AU393" s="188" t="s">
        <v>150</v>
      </c>
      <c r="AV393" s="11" t="s">
        <v>150</v>
      </c>
      <c r="AW393" s="11" t="s">
        <v>4</v>
      </c>
      <c r="AX393" s="11" t="s">
        <v>8</v>
      </c>
      <c r="AY393" s="188" t="s">
        <v>142</v>
      </c>
    </row>
    <row r="394" spans="2:65" s="1" customFormat="1" ht="28.5" customHeight="1">
      <c r="B394" s="164"/>
      <c r="C394" s="165" t="s">
        <v>684</v>
      </c>
      <c r="D394" s="165" t="s">
        <v>144</v>
      </c>
      <c r="E394" s="166" t="s">
        <v>685</v>
      </c>
      <c r="F394" s="167" t="s">
        <v>686</v>
      </c>
      <c r="G394" s="168" t="s">
        <v>147</v>
      </c>
      <c r="H394" s="169">
        <v>7.634</v>
      </c>
      <c r="I394" s="170"/>
      <c r="J394" s="171">
        <f>ROUND(I394*H394,0)</f>
        <v>0</v>
      </c>
      <c r="K394" s="167" t="s">
        <v>148</v>
      </c>
      <c r="L394" s="34"/>
      <c r="M394" s="172" t="s">
        <v>21</v>
      </c>
      <c r="N394" s="173" t="s">
        <v>43</v>
      </c>
      <c r="O394" s="35"/>
      <c r="P394" s="174">
        <f>O394*H394</f>
        <v>0</v>
      </c>
      <c r="Q394" s="174">
        <v>2.25634</v>
      </c>
      <c r="R394" s="174">
        <f>Q394*H394</f>
        <v>17.22489956</v>
      </c>
      <c r="S394" s="174">
        <v>0</v>
      </c>
      <c r="T394" s="175">
        <f>S394*H394</f>
        <v>0</v>
      </c>
      <c r="AR394" s="17" t="s">
        <v>149</v>
      </c>
      <c r="AT394" s="17" t="s">
        <v>144</v>
      </c>
      <c r="AU394" s="17" t="s">
        <v>150</v>
      </c>
      <c r="AY394" s="17" t="s">
        <v>142</v>
      </c>
      <c r="BE394" s="176">
        <f>IF(N394="základní",J394,0)</f>
        <v>0</v>
      </c>
      <c r="BF394" s="176">
        <f>IF(N394="snížená",J394,0)</f>
        <v>0</v>
      </c>
      <c r="BG394" s="176">
        <f>IF(N394="zákl. přenesená",J394,0)</f>
        <v>0</v>
      </c>
      <c r="BH394" s="176">
        <f>IF(N394="sníž. přenesená",J394,0)</f>
        <v>0</v>
      </c>
      <c r="BI394" s="176">
        <f>IF(N394="nulová",J394,0)</f>
        <v>0</v>
      </c>
      <c r="BJ394" s="17" t="s">
        <v>150</v>
      </c>
      <c r="BK394" s="176">
        <f>ROUND(I394*H394,0)</f>
        <v>0</v>
      </c>
      <c r="BL394" s="17" t="s">
        <v>149</v>
      </c>
      <c r="BM394" s="17" t="s">
        <v>687</v>
      </c>
    </row>
    <row r="395" spans="2:47" s="1" customFormat="1" ht="28.5" customHeight="1">
      <c r="B395" s="34"/>
      <c r="D395" s="177" t="s">
        <v>152</v>
      </c>
      <c r="F395" s="178" t="s">
        <v>688</v>
      </c>
      <c r="I395" s="138"/>
      <c r="L395" s="34"/>
      <c r="M395" s="63"/>
      <c r="N395" s="35"/>
      <c r="O395" s="35"/>
      <c r="P395" s="35"/>
      <c r="Q395" s="35"/>
      <c r="R395" s="35"/>
      <c r="S395" s="35"/>
      <c r="T395" s="64"/>
      <c r="AT395" s="17" t="s">
        <v>152</v>
      </c>
      <c r="AU395" s="17" t="s">
        <v>150</v>
      </c>
    </row>
    <row r="396" spans="2:51" s="11" customFormat="1" ht="20.25" customHeight="1">
      <c r="B396" s="179"/>
      <c r="D396" s="180" t="s">
        <v>154</v>
      </c>
      <c r="E396" s="181" t="s">
        <v>21</v>
      </c>
      <c r="F396" s="182" t="s">
        <v>689</v>
      </c>
      <c r="H396" s="183">
        <v>7.634</v>
      </c>
      <c r="I396" s="184"/>
      <c r="L396" s="179"/>
      <c r="M396" s="185"/>
      <c r="N396" s="186"/>
      <c r="O396" s="186"/>
      <c r="P396" s="186"/>
      <c r="Q396" s="186"/>
      <c r="R396" s="186"/>
      <c r="S396" s="186"/>
      <c r="T396" s="187"/>
      <c r="AT396" s="188" t="s">
        <v>154</v>
      </c>
      <c r="AU396" s="188" t="s">
        <v>150</v>
      </c>
      <c r="AV396" s="11" t="s">
        <v>150</v>
      </c>
      <c r="AW396" s="11" t="s">
        <v>35</v>
      </c>
      <c r="AX396" s="11" t="s">
        <v>71</v>
      </c>
      <c r="AY396" s="188" t="s">
        <v>142</v>
      </c>
    </row>
    <row r="397" spans="2:65" s="1" customFormat="1" ht="28.5" customHeight="1">
      <c r="B397" s="164"/>
      <c r="C397" s="165" t="s">
        <v>690</v>
      </c>
      <c r="D397" s="165" t="s">
        <v>144</v>
      </c>
      <c r="E397" s="166" t="s">
        <v>691</v>
      </c>
      <c r="F397" s="167" t="s">
        <v>692</v>
      </c>
      <c r="G397" s="168" t="s">
        <v>147</v>
      </c>
      <c r="H397" s="169">
        <v>27.288</v>
      </c>
      <c r="I397" s="170"/>
      <c r="J397" s="171">
        <f>ROUND(I397*H397,0)</f>
        <v>0</v>
      </c>
      <c r="K397" s="167" t="s">
        <v>148</v>
      </c>
      <c r="L397" s="34"/>
      <c r="M397" s="172" t="s">
        <v>21</v>
      </c>
      <c r="N397" s="173" t="s">
        <v>43</v>
      </c>
      <c r="O397" s="35"/>
      <c r="P397" s="174">
        <f>O397*H397</f>
        <v>0</v>
      </c>
      <c r="Q397" s="174">
        <v>2.25634</v>
      </c>
      <c r="R397" s="174">
        <f>Q397*H397</f>
        <v>61.57100592</v>
      </c>
      <c r="S397" s="174">
        <v>0</v>
      </c>
      <c r="T397" s="175">
        <f>S397*H397</f>
        <v>0</v>
      </c>
      <c r="AR397" s="17" t="s">
        <v>149</v>
      </c>
      <c r="AT397" s="17" t="s">
        <v>144</v>
      </c>
      <c r="AU397" s="17" t="s">
        <v>150</v>
      </c>
      <c r="AY397" s="17" t="s">
        <v>142</v>
      </c>
      <c r="BE397" s="176">
        <f>IF(N397="základní",J397,0)</f>
        <v>0</v>
      </c>
      <c r="BF397" s="176">
        <f>IF(N397="snížená",J397,0)</f>
        <v>0</v>
      </c>
      <c r="BG397" s="176">
        <f>IF(N397="zákl. přenesená",J397,0)</f>
        <v>0</v>
      </c>
      <c r="BH397" s="176">
        <f>IF(N397="sníž. přenesená",J397,0)</f>
        <v>0</v>
      </c>
      <c r="BI397" s="176">
        <f>IF(N397="nulová",J397,0)</f>
        <v>0</v>
      </c>
      <c r="BJ397" s="17" t="s">
        <v>150</v>
      </c>
      <c r="BK397" s="176">
        <f>ROUND(I397*H397,0)</f>
        <v>0</v>
      </c>
      <c r="BL397" s="17" t="s">
        <v>149</v>
      </c>
      <c r="BM397" s="17" t="s">
        <v>693</v>
      </c>
    </row>
    <row r="398" spans="2:47" s="1" customFormat="1" ht="28.5" customHeight="1">
      <c r="B398" s="34"/>
      <c r="D398" s="177" t="s">
        <v>152</v>
      </c>
      <c r="F398" s="178" t="s">
        <v>694</v>
      </c>
      <c r="I398" s="138"/>
      <c r="L398" s="34"/>
      <c r="M398" s="63"/>
      <c r="N398" s="35"/>
      <c r="O398" s="35"/>
      <c r="P398" s="35"/>
      <c r="Q398" s="35"/>
      <c r="R398" s="35"/>
      <c r="S398" s="35"/>
      <c r="T398" s="64"/>
      <c r="AT398" s="17" t="s">
        <v>152</v>
      </c>
      <c r="AU398" s="17" t="s">
        <v>150</v>
      </c>
    </row>
    <row r="399" spans="2:51" s="11" customFormat="1" ht="20.25" customHeight="1">
      <c r="B399" s="179"/>
      <c r="D399" s="180" t="s">
        <v>154</v>
      </c>
      <c r="E399" s="181" t="s">
        <v>21</v>
      </c>
      <c r="F399" s="182" t="s">
        <v>695</v>
      </c>
      <c r="H399" s="183">
        <v>27.288</v>
      </c>
      <c r="I399" s="184"/>
      <c r="L399" s="179"/>
      <c r="M399" s="185"/>
      <c r="N399" s="186"/>
      <c r="O399" s="186"/>
      <c r="P399" s="186"/>
      <c r="Q399" s="186"/>
      <c r="R399" s="186"/>
      <c r="S399" s="186"/>
      <c r="T399" s="187"/>
      <c r="AT399" s="188" t="s">
        <v>154</v>
      </c>
      <c r="AU399" s="188" t="s">
        <v>150</v>
      </c>
      <c r="AV399" s="11" t="s">
        <v>150</v>
      </c>
      <c r="AW399" s="11" t="s">
        <v>35</v>
      </c>
      <c r="AX399" s="11" t="s">
        <v>71</v>
      </c>
      <c r="AY399" s="188" t="s">
        <v>142</v>
      </c>
    </row>
    <row r="400" spans="2:65" s="1" customFormat="1" ht="28.5" customHeight="1">
      <c r="B400" s="164"/>
      <c r="C400" s="165" t="s">
        <v>696</v>
      </c>
      <c r="D400" s="165" t="s">
        <v>144</v>
      </c>
      <c r="E400" s="166" t="s">
        <v>697</v>
      </c>
      <c r="F400" s="167" t="s">
        <v>698</v>
      </c>
      <c r="G400" s="168" t="s">
        <v>147</v>
      </c>
      <c r="H400" s="169">
        <v>7.634</v>
      </c>
      <c r="I400" s="170"/>
      <c r="J400" s="171">
        <f>ROUND(I400*H400,0)</f>
        <v>0</v>
      </c>
      <c r="K400" s="167" t="s">
        <v>148</v>
      </c>
      <c r="L400" s="34"/>
      <c r="M400" s="172" t="s">
        <v>21</v>
      </c>
      <c r="N400" s="173" t="s">
        <v>43</v>
      </c>
      <c r="O400" s="35"/>
      <c r="P400" s="174">
        <f>O400*H400</f>
        <v>0</v>
      </c>
      <c r="Q400" s="174">
        <v>0</v>
      </c>
      <c r="R400" s="174">
        <f>Q400*H400</f>
        <v>0</v>
      </c>
      <c r="S400" s="174">
        <v>0</v>
      </c>
      <c r="T400" s="175">
        <f>S400*H400</f>
        <v>0</v>
      </c>
      <c r="AR400" s="17" t="s">
        <v>149</v>
      </c>
      <c r="AT400" s="17" t="s">
        <v>144</v>
      </c>
      <c r="AU400" s="17" t="s">
        <v>150</v>
      </c>
      <c r="AY400" s="17" t="s">
        <v>142</v>
      </c>
      <c r="BE400" s="176">
        <f>IF(N400="základní",J400,0)</f>
        <v>0</v>
      </c>
      <c r="BF400" s="176">
        <f>IF(N400="snížená",J400,0)</f>
        <v>0</v>
      </c>
      <c r="BG400" s="176">
        <f>IF(N400="zákl. přenesená",J400,0)</f>
        <v>0</v>
      </c>
      <c r="BH400" s="176">
        <f>IF(N400="sníž. přenesená",J400,0)</f>
        <v>0</v>
      </c>
      <c r="BI400" s="176">
        <f>IF(N400="nulová",J400,0)</f>
        <v>0</v>
      </c>
      <c r="BJ400" s="17" t="s">
        <v>150</v>
      </c>
      <c r="BK400" s="176">
        <f>ROUND(I400*H400,0)</f>
        <v>0</v>
      </c>
      <c r="BL400" s="17" t="s">
        <v>149</v>
      </c>
      <c r="BM400" s="17" t="s">
        <v>699</v>
      </c>
    </row>
    <row r="401" spans="2:47" s="1" customFormat="1" ht="28.5" customHeight="1">
      <c r="B401" s="34"/>
      <c r="D401" s="180" t="s">
        <v>152</v>
      </c>
      <c r="F401" s="189" t="s">
        <v>700</v>
      </c>
      <c r="I401" s="138"/>
      <c r="L401" s="34"/>
      <c r="M401" s="63"/>
      <c r="N401" s="35"/>
      <c r="O401" s="35"/>
      <c r="P401" s="35"/>
      <c r="Q401" s="35"/>
      <c r="R401" s="35"/>
      <c r="S401" s="35"/>
      <c r="T401" s="64"/>
      <c r="AT401" s="17" t="s">
        <v>152</v>
      </c>
      <c r="AU401" s="17" t="s">
        <v>150</v>
      </c>
    </row>
    <row r="402" spans="2:65" s="1" customFormat="1" ht="28.5" customHeight="1">
      <c r="B402" s="164"/>
      <c r="C402" s="165" t="s">
        <v>701</v>
      </c>
      <c r="D402" s="165" t="s">
        <v>144</v>
      </c>
      <c r="E402" s="166" t="s">
        <v>702</v>
      </c>
      <c r="F402" s="167" t="s">
        <v>703</v>
      </c>
      <c r="G402" s="168" t="s">
        <v>147</v>
      </c>
      <c r="H402" s="169">
        <v>27.288</v>
      </c>
      <c r="I402" s="170"/>
      <c r="J402" s="171">
        <f>ROUND(I402*H402,0)</f>
        <v>0</v>
      </c>
      <c r="K402" s="167" t="s">
        <v>148</v>
      </c>
      <c r="L402" s="34"/>
      <c r="M402" s="172" t="s">
        <v>21</v>
      </c>
      <c r="N402" s="173" t="s">
        <v>43</v>
      </c>
      <c r="O402" s="35"/>
      <c r="P402" s="174">
        <f>O402*H402</f>
        <v>0</v>
      </c>
      <c r="Q402" s="174">
        <v>0</v>
      </c>
      <c r="R402" s="174">
        <f>Q402*H402</f>
        <v>0</v>
      </c>
      <c r="S402" s="174">
        <v>0</v>
      </c>
      <c r="T402" s="175">
        <f>S402*H402</f>
        <v>0</v>
      </c>
      <c r="AR402" s="17" t="s">
        <v>149</v>
      </c>
      <c r="AT402" s="17" t="s">
        <v>144</v>
      </c>
      <c r="AU402" s="17" t="s">
        <v>150</v>
      </c>
      <c r="AY402" s="17" t="s">
        <v>142</v>
      </c>
      <c r="BE402" s="176">
        <f>IF(N402="základní",J402,0)</f>
        <v>0</v>
      </c>
      <c r="BF402" s="176">
        <f>IF(N402="snížená",J402,0)</f>
        <v>0</v>
      </c>
      <c r="BG402" s="176">
        <f>IF(N402="zákl. přenesená",J402,0)</f>
        <v>0</v>
      </c>
      <c r="BH402" s="176">
        <f>IF(N402="sníž. přenesená",J402,0)</f>
        <v>0</v>
      </c>
      <c r="BI402" s="176">
        <f>IF(N402="nulová",J402,0)</f>
        <v>0</v>
      </c>
      <c r="BJ402" s="17" t="s">
        <v>150</v>
      </c>
      <c r="BK402" s="176">
        <f>ROUND(I402*H402,0)</f>
        <v>0</v>
      </c>
      <c r="BL402" s="17" t="s">
        <v>149</v>
      </c>
      <c r="BM402" s="17" t="s">
        <v>704</v>
      </c>
    </row>
    <row r="403" spans="2:47" s="1" customFormat="1" ht="28.5" customHeight="1">
      <c r="B403" s="34"/>
      <c r="D403" s="180" t="s">
        <v>152</v>
      </c>
      <c r="F403" s="189" t="s">
        <v>705</v>
      </c>
      <c r="I403" s="138"/>
      <c r="L403" s="34"/>
      <c r="M403" s="63"/>
      <c r="N403" s="35"/>
      <c r="O403" s="35"/>
      <c r="P403" s="35"/>
      <c r="Q403" s="35"/>
      <c r="R403" s="35"/>
      <c r="S403" s="35"/>
      <c r="T403" s="64"/>
      <c r="AT403" s="17" t="s">
        <v>152</v>
      </c>
      <c r="AU403" s="17" t="s">
        <v>150</v>
      </c>
    </row>
    <row r="404" spans="2:65" s="1" customFormat="1" ht="20.25" customHeight="1">
      <c r="B404" s="164"/>
      <c r="C404" s="165" t="s">
        <v>706</v>
      </c>
      <c r="D404" s="165" t="s">
        <v>144</v>
      </c>
      <c r="E404" s="166" t="s">
        <v>707</v>
      </c>
      <c r="F404" s="167" t="s">
        <v>708</v>
      </c>
      <c r="G404" s="168" t="s">
        <v>226</v>
      </c>
      <c r="H404" s="169">
        <v>1.348</v>
      </c>
      <c r="I404" s="170"/>
      <c r="J404" s="171">
        <f>ROUND(I404*H404,0)</f>
        <v>0</v>
      </c>
      <c r="K404" s="167" t="s">
        <v>148</v>
      </c>
      <c r="L404" s="34"/>
      <c r="M404" s="172" t="s">
        <v>21</v>
      </c>
      <c r="N404" s="173" t="s">
        <v>43</v>
      </c>
      <c r="O404" s="35"/>
      <c r="P404" s="174">
        <f>O404*H404</f>
        <v>0</v>
      </c>
      <c r="Q404" s="174">
        <v>1.05306</v>
      </c>
      <c r="R404" s="174">
        <f>Q404*H404</f>
        <v>1.4195248800000002</v>
      </c>
      <c r="S404" s="174">
        <v>0</v>
      </c>
      <c r="T404" s="175">
        <f>S404*H404</f>
        <v>0</v>
      </c>
      <c r="AR404" s="17" t="s">
        <v>149</v>
      </c>
      <c r="AT404" s="17" t="s">
        <v>144</v>
      </c>
      <c r="AU404" s="17" t="s">
        <v>150</v>
      </c>
      <c r="AY404" s="17" t="s">
        <v>142</v>
      </c>
      <c r="BE404" s="176">
        <f>IF(N404="základní",J404,0)</f>
        <v>0</v>
      </c>
      <c r="BF404" s="176">
        <f>IF(N404="snížená",J404,0)</f>
        <v>0</v>
      </c>
      <c r="BG404" s="176">
        <f>IF(N404="zákl. přenesená",J404,0)</f>
        <v>0</v>
      </c>
      <c r="BH404" s="176">
        <f>IF(N404="sníž. přenesená",J404,0)</f>
        <v>0</v>
      </c>
      <c r="BI404" s="176">
        <f>IF(N404="nulová",J404,0)</f>
        <v>0</v>
      </c>
      <c r="BJ404" s="17" t="s">
        <v>150</v>
      </c>
      <c r="BK404" s="176">
        <f>ROUND(I404*H404,0)</f>
        <v>0</v>
      </c>
      <c r="BL404" s="17" t="s">
        <v>149</v>
      </c>
      <c r="BM404" s="17" t="s">
        <v>709</v>
      </c>
    </row>
    <row r="405" spans="2:47" s="1" customFormat="1" ht="20.25" customHeight="1">
      <c r="B405" s="34"/>
      <c r="D405" s="177" t="s">
        <v>152</v>
      </c>
      <c r="F405" s="178" t="s">
        <v>710</v>
      </c>
      <c r="I405" s="138"/>
      <c r="L405" s="34"/>
      <c r="M405" s="63"/>
      <c r="N405" s="35"/>
      <c r="O405" s="35"/>
      <c r="P405" s="35"/>
      <c r="Q405" s="35"/>
      <c r="R405" s="35"/>
      <c r="S405" s="35"/>
      <c r="T405" s="64"/>
      <c r="AT405" s="17" t="s">
        <v>152</v>
      </c>
      <c r="AU405" s="17" t="s">
        <v>150</v>
      </c>
    </row>
    <row r="406" spans="2:51" s="11" customFormat="1" ht="20.25" customHeight="1">
      <c r="B406" s="179"/>
      <c r="D406" s="177" t="s">
        <v>154</v>
      </c>
      <c r="E406" s="188" t="s">
        <v>21</v>
      </c>
      <c r="F406" s="208" t="s">
        <v>711</v>
      </c>
      <c r="H406" s="209">
        <v>0.851</v>
      </c>
      <c r="I406" s="184"/>
      <c r="L406" s="179"/>
      <c r="M406" s="185"/>
      <c r="N406" s="186"/>
      <c r="O406" s="186"/>
      <c r="P406" s="186"/>
      <c r="Q406" s="186"/>
      <c r="R406" s="186"/>
      <c r="S406" s="186"/>
      <c r="T406" s="187"/>
      <c r="AT406" s="188" t="s">
        <v>154</v>
      </c>
      <c r="AU406" s="188" t="s">
        <v>150</v>
      </c>
      <c r="AV406" s="11" t="s">
        <v>150</v>
      </c>
      <c r="AW406" s="11" t="s">
        <v>35</v>
      </c>
      <c r="AX406" s="11" t="s">
        <v>71</v>
      </c>
      <c r="AY406" s="188" t="s">
        <v>142</v>
      </c>
    </row>
    <row r="407" spans="2:51" s="11" customFormat="1" ht="20.25" customHeight="1">
      <c r="B407" s="179"/>
      <c r="D407" s="180" t="s">
        <v>154</v>
      </c>
      <c r="E407" s="181" t="s">
        <v>21</v>
      </c>
      <c r="F407" s="182" t="s">
        <v>712</v>
      </c>
      <c r="H407" s="183">
        <v>0.497</v>
      </c>
      <c r="I407" s="184"/>
      <c r="L407" s="179"/>
      <c r="M407" s="185"/>
      <c r="N407" s="186"/>
      <c r="O407" s="186"/>
      <c r="P407" s="186"/>
      <c r="Q407" s="186"/>
      <c r="R407" s="186"/>
      <c r="S407" s="186"/>
      <c r="T407" s="187"/>
      <c r="AT407" s="188" t="s">
        <v>154</v>
      </c>
      <c r="AU407" s="188" t="s">
        <v>150</v>
      </c>
      <c r="AV407" s="11" t="s">
        <v>150</v>
      </c>
      <c r="AW407" s="11" t="s">
        <v>35</v>
      </c>
      <c r="AX407" s="11" t="s">
        <v>71</v>
      </c>
      <c r="AY407" s="188" t="s">
        <v>142</v>
      </c>
    </row>
    <row r="408" spans="2:65" s="1" customFormat="1" ht="20.25" customHeight="1">
      <c r="B408" s="164"/>
      <c r="C408" s="165" t="s">
        <v>713</v>
      </c>
      <c r="D408" s="165" t="s">
        <v>144</v>
      </c>
      <c r="E408" s="166" t="s">
        <v>714</v>
      </c>
      <c r="F408" s="167" t="s">
        <v>715</v>
      </c>
      <c r="G408" s="168" t="s">
        <v>189</v>
      </c>
      <c r="H408" s="169">
        <v>187.41</v>
      </c>
      <c r="I408" s="170"/>
      <c r="J408" s="171">
        <f>ROUND(I408*H408,0)</f>
        <v>0</v>
      </c>
      <c r="K408" s="167" t="s">
        <v>148</v>
      </c>
      <c r="L408" s="34"/>
      <c r="M408" s="172" t="s">
        <v>21</v>
      </c>
      <c r="N408" s="173" t="s">
        <v>43</v>
      </c>
      <c r="O408" s="35"/>
      <c r="P408" s="174">
        <f>O408*H408</f>
        <v>0</v>
      </c>
      <c r="Q408" s="174">
        <v>0.0378</v>
      </c>
      <c r="R408" s="174">
        <f>Q408*H408</f>
        <v>7.084098</v>
      </c>
      <c r="S408" s="174">
        <v>0</v>
      </c>
      <c r="T408" s="175">
        <f>S408*H408</f>
        <v>0</v>
      </c>
      <c r="AR408" s="17" t="s">
        <v>149</v>
      </c>
      <c r="AT408" s="17" t="s">
        <v>144</v>
      </c>
      <c r="AU408" s="17" t="s">
        <v>150</v>
      </c>
      <c r="AY408" s="17" t="s">
        <v>142</v>
      </c>
      <c r="BE408" s="176">
        <f>IF(N408="základní",J408,0)</f>
        <v>0</v>
      </c>
      <c r="BF408" s="176">
        <f>IF(N408="snížená",J408,0)</f>
        <v>0</v>
      </c>
      <c r="BG408" s="176">
        <f>IF(N408="zákl. přenesená",J408,0)</f>
        <v>0</v>
      </c>
      <c r="BH408" s="176">
        <f>IF(N408="sníž. přenesená",J408,0)</f>
        <v>0</v>
      </c>
      <c r="BI408" s="176">
        <f>IF(N408="nulová",J408,0)</f>
        <v>0</v>
      </c>
      <c r="BJ408" s="17" t="s">
        <v>150</v>
      </c>
      <c r="BK408" s="176">
        <f>ROUND(I408*H408,0)</f>
        <v>0</v>
      </c>
      <c r="BL408" s="17" t="s">
        <v>149</v>
      </c>
      <c r="BM408" s="17" t="s">
        <v>716</v>
      </c>
    </row>
    <row r="409" spans="2:47" s="1" customFormat="1" ht="20.25" customHeight="1">
      <c r="B409" s="34"/>
      <c r="D409" s="177" t="s">
        <v>152</v>
      </c>
      <c r="F409" s="178" t="s">
        <v>717</v>
      </c>
      <c r="I409" s="138"/>
      <c r="L409" s="34"/>
      <c r="M409" s="63"/>
      <c r="N409" s="35"/>
      <c r="O409" s="35"/>
      <c r="P409" s="35"/>
      <c r="Q409" s="35"/>
      <c r="R409" s="35"/>
      <c r="S409" s="35"/>
      <c r="T409" s="64"/>
      <c r="AT409" s="17" t="s">
        <v>152</v>
      </c>
      <c r="AU409" s="17" t="s">
        <v>150</v>
      </c>
    </row>
    <row r="410" spans="2:51" s="11" customFormat="1" ht="20.25" customHeight="1">
      <c r="B410" s="179"/>
      <c r="D410" s="180" t="s">
        <v>154</v>
      </c>
      <c r="E410" s="181" t="s">
        <v>21</v>
      </c>
      <c r="F410" s="182" t="s">
        <v>718</v>
      </c>
      <c r="H410" s="183">
        <v>187.41</v>
      </c>
      <c r="I410" s="184"/>
      <c r="L410" s="179"/>
      <c r="M410" s="185"/>
      <c r="N410" s="186"/>
      <c r="O410" s="186"/>
      <c r="P410" s="186"/>
      <c r="Q410" s="186"/>
      <c r="R410" s="186"/>
      <c r="S410" s="186"/>
      <c r="T410" s="187"/>
      <c r="AT410" s="188" t="s">
        <v>154</v>
      </c>
      <c r="AU410" s="188" t="s">
        <v>150</v>
      </c>
      <c r="AV410" s="11" t="s">
        <v>150</v>
      </c>
      <c r="AW410" s="11" t="s">
        <v>35</v>
      </c>
      <c r="AX410" s="11" t="s">
        <v>71</v>
      </c>
      <c r="AY410" s="188" t="s">
        <v>142</v>
      </c>
    </row>
    <row r="411" spans="2:65" s="1" customFormat="1" ht="20.25" customHeight="1">
      <c r="B411" s="164"/>
      <c r="C411" s="165" t="s">
        <v>719</v>
      </c>
      <c r="D411" s="165" t="s">
        <v>144</v>
      </c>
      <c r="E411" s="166" t="s">
        <v>720</v>
      </c>
      <c r="F411" s="167" t="s">
        <v>721</v>
      </c>
      <c r="G411" s="168" t="s">
        <v>189</v>
      </c>
      <c r="H411" s="169">
        <v>187.41</v>
      </c>
      <c r="I411" s="170"/>
      <c r="J411" s="171">
        <f>ROUND(I411*H411,0)</f>
        <v>0</v>
      </c>
      <c r="K411" s="167" t="s">
        <v>148</v>
      </c>
      <c r="L411" s="34"/>
      <c r="M411" s="172" t="s">
        <v>21</v>
      </c>
      <c r="N411" s="173" t="s">
        <v>43</v>
      </c>
      <c r="O411" s="35"/>
      <c r="P411" s="174">
        <f>O411*H411</f>
        <v>0</v>
      </c>
      <c r="Q411" s="174">
        <v>0.00012</v>
      </c>
      <c r="R411" s="174">
        <f>Q411*H411</f>
        <v>0.0224892</v>
      </c>
      <c r="S411" s="174">
        <v>0</v>
      </c>
      <c r="T411" s="175">
        <f>S411*H411</f>
        <v>0</v>
      </c>
      <c r="AR411" s="17" t="s">
        <v>149</v>
      </c>
      <c r="AT411" s="17" t="s">
        <v>144</v>
      </c>
      <c r="AU411" s="17" t="s">
        <v>150</v>
      </c>
      <c r="AY411" s="17" t="s">
        <v>142</v>
      </c>
      <c r="BE411" s="176">
        <f>IF(N411="základní",J411,0)</f>
        <v>0</v>
      </c>
      <c r="BF411" s="176">
        <f>IF(N411="snížená",J411,0)</f>
        <v>0</v>
      </c>
      <c r="BG411" s="176">
        <f>IF(N411="zákl. přenesená",J411,0)</f>
        <v>0</v>
      </c>
      <c r="BH411" s="176">
        <f>IF(N411="sníž. přenesená",J411,0)</f>
        <v>0</v>
      </c>
      <c r="BI411" s="176">
        <f>IF(N411="nulová",J411,0)</f>
        <v>0</v>
      </c>
      <c r="BJ411" s="17" t="s">
        <v>150</v>
      </c>
      <c r="BK411" s="176">
        <f>ROUND(I411*H411,0)</f>
        <v>0</v>
      </c>
      <c r="BL411" s="17" t="s">
        <v>149</v>
      </c>
      <c r="BM411" s="17" t="s">
        <v>722</v>
      </c>
    </row>
    <row r="412" spans="2:47" s="1" customFormat="1" ht="20.25" customHeight="1">
      <c r="B412" s="34"/>
      <c r="D412" s="180" t="s">
        <v>152</v>
      </c>
      <c r="F412" s="189" t="s">
        <v>723</v>
      </c>
      <c r="I412" s="138"/>
      <c r="L412" s="34"/>
      <c r="M412" s="63"/>
      <c r="N412" s="35"/>
      <c r="O412" s="35"/>
      <c r="P412" s="35"/>
      <c r="Q412" s="35"/>
      <c r="R412" s="35"/>
      <c r="S412" s="35"/>
      <c r="T412" s="64"/>
      <c r="AT412" s="17" t="s">
        <v>152</v>
      </c>
      <c r="AU412" s="17" t="s">
        <v>150</v>
      </c>
    </row>
    <row r="413" spans="2:65" s="1" customFormat="1" ht="20.25" customHeight="1">
      <c r="B413" s="164"/>
      <c r="C413" s="165" t="s">
        <v>724</v>
      </c>
      <c r="D413" s="165" t="s">
        <v>144</v>
      </c>
      <c r="E413" s="166" t="s">
        <v>725</v>
      </c>
      <c r="F413" s="167" t="s">
        <v>726</v>
      </c>
      <c r="G413" s="168" t="s">
        <v>147</v>
      </c>
      <c r="H413" s="169">
        <v>60.888</v>
      </c>
      <c r="I413" s="170"/>
      <c r="J413" s="171">
        <f>ROUND(I413*H413,0)</f>
        <v>0</v>
      </c>
      <c r="K413" s="167" t="s">
        <v>148</v>
      </c>
      <c r="L413" s="34"/>
      <c r="M413" s="172" t="s">
        <v>21</v>
      </c>
      <c r="N413" s="173" t="s">
        <v>43</v>
      </c>
      <c r="O413" s="35"/>
      <c r="P413" s="174">
        <f>O413*H413</f>
        <v>0</v>
      </c>
      <c r="Q413" s="174">
        <v>1.837</v>
      </c>
      <c r="R413" s="174">
        <f>Q413*H413</f>
        <v>111.85125599999999</v>
      </c>
      <c r="S413" s="174">
        <v>0</v>
      </c>
      <c r="T413" s="175">
        <f>S413*H413</f>
        <v>0</v>
      </c>
      <c r="AR413" s="17" t="s">
        <v>149</v>
      </c>
      <c r="AT413" s="17" t="s">
        <v>144</v>
      </c>
      <c r="AU413" s="17" t="s">
        <v>150</v>
      </c>
      <c r="AY413" s="17" t="s">
        <v>142</v>
      </c>
      <c r="BE413" s="176">
        <f>IF(N413="základní",J413,0)</f>
        <v>0</v>
      </c>
      <c r="BF413" s="176">
        <f>IF(N413="snížená",J413,0)</f>
        <v>0</v>
      </c>
      <c r="BG413" s="176">
        <f>IF(N413="zákl. přenesená",J413,0)</f>
        <v>0</v>
      </c>
      <c r="BH413" s="176">
        <f>IF(N413="sníž. přenesená",J413,0)</f>
        <v>0</v>
      </c>
      <c r="BI413" s="176">
        <f>IF(N413="nulová",J413,0)</f>
        <v>0</v>
      </c>
      <c r="BJ413" s="17" t="s">
        <v>150</v>
      </c>
      <c r="BK413" s="176">
        <f>ROUND(I413*H413,0)</f>
        <v>0</v>
      </c>
      <c r="BL413" s="17" t="s">
        <v>149</v>
      </c>
      <c r="BM413" s="17" t="s">
        <v>727</v>
      </c>
    </row>
    <row r="414" spans="2:47" s="1" customFormat="1" ht="28.5" customHeight="1">
      <c r="B414" s="34"/>
      <c r="D414" s="177" t="s">
        <v>152</v>
      </c>
      <c r="F414" s="178" t="s">
        <v>728</v>
      </c>
      <c r="I414" s="138"/>
      <c r="L414" s="34"/>
      <c r="M414" s="63"/>
      <c r="N414" s="35"/>
      <c r="O414" s="35"/>
      <c r="P414" s="35"/>
      <c r="Q414" s="35"/>
      <c r="R414" s="35"/>
      <c r="S414" s="35"/>
      <c r="T414" s="64"/>
      <c r="AT414" s="17" t="s">
        <v>152</v>
      </c>
      <c r="AU414" s="17" t="s">
        <v>150</v>
      </c>
    </row>
    <row r="415" spans="2:51" s="11" customFormat="1" ht="28.5" customHeight="1">
      <c r="B415" s="179"/>
      <c r="D415" s="180" t="s">
        <v>154</v>
      </c>
      <c r="E415" s="181" t="s">
        <v>21</v>
      </c>
      <c r="F415" s="182" t="s">
        <v>729</v>
      </c>
      <c r="H415" s="183">
        <v>60.888</v>
      </c>
      <c r="I415" s="184"/>
      <c r="L415" s="179"/>
      <c r="M415" s="185"/>
      <c r="N415" s="186"/>
      <c r="O415" s="186"/>
      <c r="P415" s="186"/>
      <c r="Q415" s="186"/>
      <c r="R415" s="186"/>
      <c r="S415" s="186"/>
      <c r="T415" s="187"/>
      <c r="AT415" s="188" t="s">
        <v>154</v>
      </c>
      <c r="AU415" s="188" t="s">
        <v>150</v>
      </c>
      <c r="AV415" s="11" t="s">
        <v>150</v>
      </c>
      <c r="AW415" s="11" t="s">
        <v>35</v>
      </c>
      <c r="AX415" s="11" t="s">
        <v>71</v>
      </c>
      <c r="AY415" s="188" t="s">
        <v>142</v>
      </c>
    </row>
    <row r="416" spans="2:65" s="1" customFormat="1" ht="20.25" customHeight="1">
      <c r="B416" s="164"/>
      <c r="C416" s="165" t="s">
        <v>730</v>
      </c>
      <c r="D416" s="165" t="s">
        <v>144</v>
      </c>
      <c r="E416" s="166" t="s">
        <v>731</v>
      </c>
      <c r="F416" s="167" t="s">
        <v>732</v>
      </c>
      <c r="G416" s="168" t="s">
        <v>189</v>
      </c>
      <c r="H416" s="169">
        <v>7.91</v>
      </c>
      <c r="I416" s="170"/>
      <c r="J416" s="171">
        <f>ROUND(I416*H416,0)</f>
        <v>0</v>
      </c>
      <c r="K416" s="167" t="s">
        <v>148</v>
      </c>
      <c r="L416" s="34"/>
      <c r="M416" s="172" t="s">
        <v>21</v>
      </c>
      <c r="N416" s="173" t="s">
        <v>43</v>
      </c>
      <c r="O416" s="35"/>
      <c r="P416" s="174">
        <f>O416*H416</f>
        <v>0</v>
      </c>
      <c r="Q416" s="174">
        <v>0.5511</v>
      </c>
      <c r="R416" s="174">
        <f>Q416*H416</f>
        <v>4.3592010000000005</v>
      </c>
      <c r="S416" s="174">
        <v>0</v>
      </c>
      <c r="T416" s="175">
        <f>S416*H416</f>
        <v>0</v>
      </c>
      <c r="AR416" s="17" t="s">
        <v>149</v>
      </c>
      <c r="AT416" s="17" t="s">
        <v>144</v>
      </c>
      <c r="AU416" s="17" t="s">
        <v>150</v>
      </c>
      <c r="AY416" s="17" t="s">
        <v>142</v>
      </c>
      <c r="BE416" s="176">
        <f>IF(N416="základní",J416,0)</f>
        <v>0</v>
      </c>
      <c r="BF416" s="176">
        <f>IF(N416="snížená",J416,0)</f>
        <v>0</v>
      </c>
      <c r="BG416" s="176">
        <f>IF(N416="zákl. přenesená",J416,0)</f>
        <v>0</v>
      </c>
      <c r="BH416" s="176">
        <f>IF(N416="sníž. přenesená",J416,0)</f>
        <v>0</v>
      </c>
      <c r="BI416" s="176">
        <f>IF(N416="nulová",J416,0)</f>
        <v>0</v>
      </c>
      <c r="BJ416" s="17" t="s">
        <v>150</v>
      </c>
      <c r="BK416" s="176">
        <f>ROUND(I416*H416,0)</f>
        <v>0</v>
      </c>
      <c r="BL416" s="17" t="s">
        <v>149</v>
      </c>
      <c r="BM416" s="17" t="s">
        <v>733</v>
      </c>
    </row>
    <row r="417" spans="2:47" s="1" customFormat="1" ht="28.5" customHeight="1">
      <c r="B417" s="34"/>
      <c r="D417" s="177" t="s">
        <v>152</v>
      </c>
      <c r="F417" s="178" t="s">
        <v>734</v>
      </c>
      <c r="I417" s="138"/>
      <c r="L417" s="34"/>
      <c r="M417" s="63"/>
      <c r="N417" s="35"/>
      <c r="O417" s="35"/>
      <c r="P417" s="35"/>
      <c r="Q417" s="35"/>
      <c r="R417" s="35"/>
      <c r="S417" s="35"/>
      <c r="T417" s="64"/>
      <c r="AT417" s="17" t="s">
        <v>152</v>
      </c>
      <c r="AU417" s="17" t="s">
        <v>150</v>
      </c>
    </row>
    <row r="418" spans="2:51" s="11" customFormat="1" ht="20.25" customHeight="1">
      <c r="B418" s="179"/>
      <c r="D418" s="180" t="s">
        <v>154</v>
      </c>
      <c r="E418" s="181" t="s">
        <v>21</v>
      </c>
      <c r="F418" s="182" t="s">
        <v>735</v>
      </c>
      <c r="H418" s="183">
        <v>7.91</v>
      </c>
      <c r="I418" s="184"/>
      <c r="L418" s="179"/>
      <c r="M418" s="185"/>
      <c r="N418" s="186"/>
      <c r="O418" s="186"/>
      <c r="P418" s="186"/>
      <c r="Q418" s="186"/>
      <c r="R418" s="186"/>
      <c r="S418" s="186"/>
      <c r="T418" s="187"/>
      <c r="AT418" s="188" t="s">
        <v>154</v>
      </c>
      <c r="AU418" s="188" t="s">
        <v>150</v>
      </c>
      <c r="AV418" s="11" t="s">
        <v>150</v>
      </c>
      <c r="AW418" s="11" t="s">
        <v>35</v>
      </c>
      <c r="AX418" s="11" t="s">
        <v>71</v>
      </c>
      <c r="AY418" s="188" t="s">
        <v>142</v>
      </c>
    </row>
    <row r="419" spans="2:65" s="1" customFormat="1" ht="28.5" customHeight="1">
      <c r="B419" s="164"/>
      <c r="C419" s="165" t="s">
        <v>736</v>
      </c>
      <c r="D419" s="165" t="s">
        <v>144</v>
      </c>
      <c r="E419" s="166" t="s">
        <v>737</v>
      </c>
      <c r="F419" s="167" t="s">
        <v>738</v>
      </c>
      <c r="G419" s="168" t="s">
        <v>360</v>
      </c>
      <c r="H419" s="169">
        <v>11</v>
      </c>
      <c r="I419" s="170"/>
      <c r="J419" s="171">
        <f>ROUND(I419*H419,0)</f>
        <v>0</v>
      </c>
      <c r="K419" s="167" t="s">
        <v>148</v>
      </c>
      <c r="L419" s="34"/>
      <c r="M419" s="172" t="s">
        <v>21</v>
      </c>
      <c r="N419" s="173" t="s">
        <v>43</v>
      </c>
      <c r="O419" s="35"/>
      <c r="P419" s="174">
        <f>O419*H419</f>
        <v>0</v>
      </c>
      <c r="Q419" s="174">
        <v>0.00048</v>
      </c>
      <c r="R419" s="174">
        <f>Q419*H419</f>
        <v>0.00528</v>
      </c>
      <c r="S419" s="174">
        <v>0</v>
      </c>
      <c r="T419" s="175">
        <f>S419*H419</f>
        <v>0</v>
      </c>
      <c r="AR419" s="17" t="s">
        <v>149</v>
      </c>
      <c r="AT419" s="17" t="s">
        <v>144</v>
      </c>
      <c r="AU419" s="17" t="s">
        <v>150</v>
      </c>
      <c r="AY419" s="17" t="s">
        <v>142</v>
      </c>
      <c r="BE419" s="176">
        <f>IF(N419="základní",J419,0)</f>
        <v>0</v>
      </c>
      <c r="BF419" s="176">
        <f>IF(N419="snížená",J419,0)</f>
        <v>0</v>
      </c>
      <c r="BG419" s="176">
        <f>IF(N419="zákl. přenesená",J419,0)</f>
        <v>0</v>
      </c>
      <c r="BH419" s="176">
        <f>IF(N419="sníž. přenesená",J419,0)</f>
        <v>0</v>
      </c>
      <c r="BI419" s="176">
        <f>IF(N419="nulová",J419,0)</f>
        <v>0</v>
      </c>
      <c r="BJ419" s="17" t="s">
        <v>150</v>
      </c>
      <c r="BK419" s="176">
        <f>ROUND(I419*H419,0)</f>
        <v>0</v>
      </c>
      <c r="BL419" s="17" t="s">
        <v>149</v>
      </c>
      <c r="BM419" s="17" t="s">
        <v>739</v>
      </c>
    </row>
    <row r="420" spans="2:47" s="1" customFormat="1" ht="28.5" customHeight="1">
      <c r="B420" s="34"/>
      <c r="D420" s="180" t="s">
        <v>152</v>
      </c>
      <c r="F420" s="189" t="s">
        <v>740</v>
      </c>
      <c r="I420" s="138"/>
      <c r="L420" s="34"/>
      <c r="M420" s="63"/>
      <c r="N420" s="35"/>
      <c r="O420" s="35"/>
      <c r="P420" s="35"/>
      <c r="Q420" s="35"/>
      <c r="R420" s="35"/>
      <c r="S420" s="35"/>
      <c r="T420" s="64"/>
      <c r="AT420" s="17" t="s">
        <v>152</v>
      </c>
      <c r="AU420" s="17" t="s">
        <v>150</v>
      </c>
    </row>
    <row r="421" spans="2:65" s="1" customFormat="1" ht="20.25" customHeight="1">
      <c r="B421" s="164"/>
      <c r="C421" s="198" t="s">
        <v>28</v>
      </c>
      <c r="D421" s="198" t="s">
        <v>247</v>
      </c>
      <c r="E421" s="199" t="s">
        <v>741</v>
      </c>
      <c r="F421" s="200" t="s">
        <v>742</v>
      </c>
      <c r="G421" s="201" t="s">
        <v>360</v>
      </c>
      <c r="H421" s="202">
        <v>1</v>
      </c>
      <c r="I421" s="203"/>
      <c r="J421" s="204">
        <f>ROUND(I421*H421,0)</f>
        <v>0</v>
      </c>
      <c r="K421" s="200" t="s">
        <v>148</v>
      </c>
      <c r="L421" s="205"/>
      <c r="M421" s="206" t="s">
        <v>21</v>
      </c>
      <c r="N421" s="207" t="s">
        <v>43</v>
      </c>
      <c r="O421" s="35"/>
      <c r="P421" s="174">
        <f>O421*H421</f>
        <v>0</v>
      </c>
      <c r="Q421" s="174">
        <v>0.0114</v>
      </c>
      <c r="R421" s="174">
        <f>Q421*H421</f>
        <v>0.0114</v>
      </c>
      <c r="S421" s="174">
        <v>0</v>
      </c>
      <c r="T421" s="175">
        <f>S421*H421</f>
        <v>0</v>
      </c>
      <c r="AR421" s="17" t="s">
        <v>186</v>
      </c>
      <c r="AT421" s="17" t="s">
        <v>247</v>
      </c>
      <c r="AU421" s="17" t="s">
        <v>150</v>
      </c>
      <c r="AY421" s="17" t="s">
        <v>142</v>
      </c>
      <c r="BE421" s="176">
        <f>IF(N421="základní",J421,0)</f>
        <v>0</v>
      </c>
      <c r="BF421" s="176">
        <f>IF(N421="snížená",J421,0)</f>
        <v>0</v>
      </c>
      <c r="BG421" s="176">
        <f>IF(N421="zákl. přenesená",J421,0)</f>
        <v>0</v>
      </c>
      <c r="BH421" s="176">
        <f>IF(N421="sníž. přenesená",J421,0)</f>
        <v>0</v>
      </c>
      <c r="BI421" s="176">
        <f>IF(N421="nulová",J421,0)</f>
        <v>0</v>
      </c>
      <c r="BJ421" s="17" t="s">
        <v>150</v>
      </c>
      <c r="BK421" s="176">
        <f>ROUND(I421*H421,0)</f>
        <v>0</v>
      </c>
      <c r="BL421" s="17" t="s">
        <v>149</v>
      </c>
      <c r="BM421" s="17" t="s">
        <v>743</v>
      </c>
    </row>
    <row r="422" spans="2:47" s="1" customFormat="1" ht="20.25" customHeight="1">
      <c r="B422" s="34"/>
      <c r="D422" s="177" t="s">
        <v>152</v>
      </c>
      <c r="F422" s="178" t="s">
        <v>744</v>
      </c>
      <c r="I422" s="138"/>
      <c r="L422" s="34"/>
      <c r="M422" s="63"/>
      <c r="N422" s="35"/>
      <c r="O422" s="35"/>
      <c r="P422" s="35"/>
      <c r="Q422" s="35"/>
      <c r="R422" s="35"/>
      <c r="S422" s="35"/>
      <c r="T422" s="64"/>
      <c r="AT422" s="17" t="s">
        <v>152</v>
      </c>
      <c r="AU422" s="17" t="s">
        <v>150</v>
      </c>
    </row>
    <row r="423" spans="2:51" s="11" customFormat="1" ht="20.25" customHeight="1">
      <c r="B423" s="179"/>
      <c r="D423" s="180" t="s">
        <v>154</v>
      </c>
      <c r="E423" s="181" t="s">
        <v>21</v>
      </c>
      <c r="F423" s="182" t="s">
        <v>8</v>
      </c>
      <c r="H423" s="183">
        <v>1</v>
      </c>
      <c r="I423" s="184"/>
      <c r="L423" s="179"/>
      <c r="M423" s="185"/>
      <c r="N423" s="186"/>
      <c r="O423" s="186"/>
      <c r="P423" s="186"/>
      <c r="Q423" s="186"/>
      <c r="R423" s="186"/>
      <c r="S423" s="186"/>
      <c r="T423" s="187"/>
      <c r="AT423" s="188" t="s">
        <v>154</v>
      </c>
      <c r="AU423" s="188" t="s">
        <v>150</v>
      </c>
      <c r="AV423" s="11" t="s">
        <v>150</v>
      </c>
      <c r="AW423" s="11" t="s">
        <v>35</v>
      </c>
      <c r="AX423" s="11" t="s">
        <v>71</v>
      </c>
      <c r="AY423" s="188" t="s">
        <v>142</v>
      </c>
    </row>
    <row r="424" spans="2:65" s="1" customFormat="1" ht="20.25" customHeight="1">
      <c r="B424" s="164"/>
      <c r="C424" s="198" t="s">
        <v>745</v>
      </c>
      <c r="D424" s="198" t="s">
        <v>247</v>
      </c>
      <c r="E424" s="199" t="s">
        <v>746</v>
      </c>
      <c r="F424" s="200" t="s">
        <v>747</v>
      </c>
      <c r="G424" s="201" t="s">
        <v>360</v>
      </c>
      <c r="H424" s="202">
        <v>9</v>
      </c>
      <c r="I424" s="203"/>
      <c r="J424" s="204">
        <f>ROUND(I424*H424,0)</f>
        <v>0</v>
      </c>
      <c r="K424" s="200" t="s">
        <v>148</v>
      </c>
      <c r="L424" s="205"/>
      <c r="M424" s="206" t="s">
        <v>21</v>
      </c>
      <c r="N424" s="207" t="s">
        <v>43</v>
      </c>
      <c r="O424" s="35"/>
      <c r="P424" s="174">
        <f>O424*H424</f>
        <v>0</v>
      </c>
      <c r="Q424" s="174">
        <v>0.0127</v>
      </c>
      <c r="R424" s="174">
        <f>Q424*H424</f>
        <v>0.1143</v>
      </c>
      <c r="S424" s="174">
        <v>0</v>
      </c>
      <c r="T424" s="175">
        <f>S424*H424</f>
        <v>0</v>
      </c>
      <c r="AR424" s="17" t="s">
        <v>186</v>
      </c>
      <c r="AT424" s="17" t="s">
        <v>247</v>
      </c>
      <c r="AU424" s="17" t="s">
        <v>150</v>
      </c>
      <c r="AY424" s="17" t="s">
        <v>142</v>
      </c>
      <c r="BE424" s="176">
        <f>IF(N424="základní",J424,0)</f>
        <v>0</v>
      </c>
      <c r="BF424" s="176">
        <f>IF(N424="snížená",J424,0)</f>
        <v>0</v>
      </c>
      <c r="BG424" s="176">
        <f>IF(N424="zákl. přenesená",J424,0)</f>
        <v>0</v>
      </c>
      <c r="BH424" s="176">
        <f>IF(N424="sníž. přenesená",J424,0)</f>
        <v>0</v>
      </c>
      <c r="BI424" s="176">
        <f>IF(N424="nulová",J424,0)</f>
        <v>0</v>
      </c>
      <c r="BJ424" s="17" t="s">
        <v>150</v>
      </c>
      <c r="BK424" s="176">
        <f>ROUND(I424*H424,0)</f>
        <v>0</v>
      </c>
      <c r="BL424" s="17" t="s">
        <v>149</v>
      </c>
      <c r="BM424" s="17" t="s">
        <v>748</v>
      </c>
    </row>
    <row r="425" spans="2:47" s="1" customFormat="1" ht="20.25" customHeight="1">
      <c r="B425" s="34"/>
      <c r="D425" s="177" t="s">
        <v>152</v>
      </c>
      <c r="F425" s="178" t="s">
        <v>749</v>
      </c>
      <c r="I425" s="138"/>
      <c r="L425" s="34"/>
      <c r="M425" s="63"/>
      <c r="N425" s="35"/>
      <c r="O425" s="35"/>
      <c r="P425" s="35"/>
      <c r="Q425" s="35"/>
      <c r="R425" s="35"/>
      <c r="S425" s="35"/>
      <c r="T425" s="64"/>
      <c r="AT425" s="17" t="s">
        <v>152</v>
      </c>
      <c r="AU425" s="17" t="s">
        <v>150</v>
      </c>
    </row>
    <row r="426" spans="2:51" s="11" customFormat="1" ht="20.25" customHeight="1">
      <c r="B426" s="179"/>
      <c r="D426" s="180" t="s">
        <v>154</v>
      </c>
      <c r="E426" s="181" t="s">
        <v>21</v>
      </c>
      <c r="F426" s="182" t="s">
        <v>750</v>
      </c>
      <c r="H426" s="183">
        <v>9</v>
      </c>
      <c r="I426" s="184"/>
      <c r="L426" s="179"/>
      <c r="M426" s="185"/>
      <c r="N426" s="186"/>
      <c r="O426" s="186"/>
      <c r="P426" s="186"/>
      <c r="Q426" s="186"/>
      <c r="R426" s="186"/>
      <c r="S426" s="186"/>
      <c r="T426" s="187"/>
      <c r="AT426" s="188" t="s">
        <v>154</v>
      </c>
      <c r="AU426" s="188" t="s">
        <v>150</v>
      </c>
      <c r="AV426" s="11" t="s">
        <v>150</v>
      </c>
      <c r="AW426" s="11" t="s">
        <v>35</v>
      </c>
      <c r="AX426" s="11" t="s">
        <v>71</v>
      </c>
      <c r="AY426" s="188" t="s">
        <v>142</v>
      </c>
    </row>
    <row r="427" spans="2:65" s="1" customFormat="1" ht="20.25" customHeight="1">
      <c r="B427" s="164"/>
      <c r="C427" s="198" t="s">
        <v>751</v>
      </c>
      <c r="D427" s="198" t="s">
        <v>247</v>
      </c>
      <c r="E427" s="199" t="s">
        <v>752</v>
      </c>
      <c r="F427" s="200" t="s">
        <v>753</v>
      </c>
      <c r="G427" s="201" t="s">
        <v>360</v>
      </c>
      <c r="H427" s="202">
        <v>1</v>
      </c>
      <c r="I427" s="203"/>
      <c r="J427" s="204">
        <f>ROUND(I427*H427,0)</f>
        <v>0</v>
      </c>
      <c r="K427" s="200" t="s">
        <v>148</v>
      </c>
      <c r="L427" s="205"/>
      <c r="M427" s="206" t="s">
        <v>21</v>
      </c>
      <c r="N427" s="207" t="s">
        <v>43</v>
      </c>
      <c r="O427" s="35"/>
      <c r="P427" s="174">
        <f>O427*H427</f>
        <v>0</v>
      </c>
      <c r="Q427" s="174">
        <v>0.01847</v>
      </c>
      <c r="R427" s="174">
        <f>Q427*H427</f>
        <v>0.01847</v>
      </c>
      <c r="S427" s="174">
        <v>0</v>
      </c>
      <c r="T427" s="175">
        <f>S427*H427</f>
        <v>0</v>
      </c>
      <c r="AR427" s="17" t="s">
        <v>186</v>
      </c>
      <c r="AT427" s="17" t="s">
        <v>247</v>
      </c>
      <c r="AU427" s="17" t="s">
        <v>150</v>
      </c>
      <c r="AY427" s="17" t="s">
        <v>142</v>
      </c>
      <c r="BE427" s="176">
        <f>IF(N427="základní",J427,0)</f>
        <v>0</v>
      </c>
      <c r="BF427" s="176">
        <f>IF(N427="snížená",J427,0)</f>
        <v>0</v>
      </c>
      <c r="BG427" s="176">
        <f>IF(N427="zákl. přenesená",J427,0)</f>
        <v>0</v>
      </c>
      <c r="BH427" s="176">
        <f>IF(N427="sníž. přenesená",J427,0)</f>
        <v>0</v>
      </c>
      <c r="BI427" s="176">
        <f>IF(N427="nulová",J427,0)</f>
        <v>0</v>
      </c>
      <c r="BJ427" s="17" t="s">
        <v>150</v>
      </c>
      <c r="BK427" s="176">
        <f>ROUND(I427*H427,0)</f>
        <v>0</v>
      </c>
      <c r="BL427" s="17" t="s">
        <v>149</v>
      </c>
      <c r="BM427" s="17" t="s">
        <v>754</v>
      </c>
    </row>
    <row r="428" spans="2:47" s="1" customFormat="1" ht="28.5" customHeight="1">
      <c r="B428" s="34"/>
      <c r="D428" s="177" t="s">
        <v>152</v>
      </c>
      <c r="F428" s="178" t="s">
        <v>755</v>
      </c>
      <c r="I428" s="138"/>
      <c r="L428" s="34"/>
      <c r="M428" s="63"/>
      <c r="N428" s="35"/>
      <c r="O428" s="35"/>
      <c r="P428" s="35"/>
      <c r="Q428" s="35"/>
      <c r="R428" s="35"/>
      <c r="S428" s="35"/>
      <c r="T428" s="64"/>
      <c r="AT428" s="17" t="s">
        <v>152</v>
      </c>
      <c r="AU428" s="17" t="s">
        <v>150</v>
      </c>
    </row>
    <row r="429" spans="2:51" s="11" customFormat="1" ht="20.25" customHeight="1">
      <c r="B429" s="179"/>
      <c r="D429" s="180" t="s">
        <v>154</v>
      </c>
      <c r="E429" s="181" t="s">
        <v>21</v>
      </c>
      <c r="F429" s="182" t="s">
        <v>8</v>
      </c>
      <c r="H429" s="183">
        <v>1</v>
      </c>
      <c r="I429" s="184"/>
      <c r="L429" s="179"/>
      <c r="M429" s="185"/>
      <c r="N429" s="186"/>
      <c r="O429" s="186"/>
      <c r="P429" s="186"/>
      <c r="Q429" s="186"/>
      <c r="R429" s="186"/>
      <c r="S429" s="186"/>
      <c r="T429" s="187"/>
      <c r="AT429" s="188" t="s">
        <v>154</v>
      </c>
      <c r="AU429" s="188" t="s">
        <v>150</v>
      </c>
      <c r="AV429" s="11" t="s">
        <v>150</v>
      </c>
      <c r="AW429" s="11" t="s">
        <v>35</v>
      </c>
      <c r="AX429" s="11" t="s">
        <v>71</v>
      </c>
      <c r="AY429" s="188" t="s">
        <v>142</v>
      </c>
    </row>
    <row r="430" spans="2:65" s="1" customFormat="1" ht="20.25" customHeight="1">
      <c r="B430" s="164"/>
      <c r="C430" s="165" t="s">
        <v>756</v>
      </c>
      <c r="D430" s="165" t="s">
        <v>144</v>
      </c>
      <c r="E430" s="166" t="s">
        <v>757</v>
      </c>
      <c r="F430" s="167" t="s">
        <v>758</v>
      </c>
      <c r="G430" s="168" t="s">
        <v>417</v>
      </c>
      <c r="H430" s="169">
        <v>237.23</v>
      </c>
      <c r="I430" s="170"/>
      <c r="J430" s="171">
        <f>ROUND(I430*H430,0)</f>
        <v>0</v>
      </c>
      <c r="K430" s="167" t="s">
        <v>21</v>
      </c>
      <c r="L430" s="34"/>
      <c r="M430" s="172" t="s">
        <v>21</v>
      </c>
      <c r="N430" s="173" t="s">
        <v>43</v>
      </c>
      <c r="O430" s="35"/>
      <c r="P430" s="174">
        <f>O430*H430</f>
        <v>0</v>
      </c>
      <c r="Q430" s="174">
        <v>0.00025</v>
      </c>
      <c r="R430" s="174">
        <f>Q430*H430</f>
        <v>0.0593075</v>
      </c>
      <c r="S430" s="174">
        <v>0</v>
      </c>
      <c r="T430" s="175">
        <f>S430*H430</f>
        <v>0</v>
      </c>
      <c r="AR430" s="17" t="s">
        <v>149</v>
      </c>
      <c r="AT430" s="17" t="s">
        <v>144</v>
      </c>
      <c r="AU430" s="17" t="s">
        <v>150</v>
      </c>
      <c r="AY430" s="17" t="s">
        <v>142</v>
      </c>
      <c r="BE430" s="176">
        <f>IF(N430="základní",J430,0)</f>
        <v>0</v>
      </c>
      <c r="BF430" s="176">
        <f>IF(N430="snížená",J430,0)</f>
        <v>0</v>
      </c>
      <c r="BG430" s="176">
        <f>IF(N430="zákl. přenesená",J430,0)</f>
        <v>0</v>
      </c>
      <c r="BH430" s="176">
        <f>IF(N430="sníž. přenesená",J430,0)</f>
        <v>0</v>
      </c>
      <c r="BI430" s="176">
        <f>IF(N430="nulová",J430,0)</f>
        <v>0</v>
      </c>
      <c r="BJ430" s="17" t="s">
        <v>150</v>
      </c>
      <c r="BK430" s="176">
        <f>ROUND(I430*H430,0)</f>
        <v>0</v>
      </c>
      <c r="BL430" s="17" t="s">
        <v>149</v>
      </c>
      <c r="BM430" s="17" t="s">
        <v>759</v>
      </c>
    </row>
    <row r="431" spans="2:47" s="1" customFormat="1" ht="28.5" customHeight="1">
      <c r="B431" s="34"/>
      <c r="D431" s="180" t="s">
        <v>152</v>
      </c>
      <c r="F431" s="189" t="s">
        <v>760</v>
      </c>
      <c r="I431" s="138"/>
      <c r="L431" s="34"/>
      <c r="M431" s="63"/>
      <c r="N431" s="35"/>
      <c r="O431" s="35"/>
      <c r="P431" s="35"/>
      <c r="Q431" s="35"/>
      <c r="R431" s="35"/>
      <c r="S431" s="35"/>
      <c r="T431" s="64"/>
      <c r="AT431" s="17" t="s">
        <v>152</v>
      </c>
      <c r="AU431" s="17" t="s">
        <v>150</v>
      </c>
    </row>
    <row r="432" spans="2:65" s="1" customFormat="1" ht="20.25" customHeight="1">
      <c r="B432" s="164"/>
      <c r="C432" s="198" t="s">
        <v>761</v>
      </c>
      <c r="D432" s="198" t="s">
        <v>247</v>
      </c>
      <c r="E432" s="199" t="s">
        <v>762</v>
      </c>
      <c r="F432" s="200" t="s">
        <v>763</v>
      </c>
      <c r="G432" s="201" t="s">
        <v>417</v>
      </c>
      <c r="H432" s="202">
        <v>141.194</v>
      </c>
      <c r="I432" s="203"/>
      <c r="J432" s="204">
        <f>ROUND(I432*H432,0)</f>
        <v>0</v>
      </c>
      <c r="K432" s="200" t="s">
        <v>148</v>
      </c>
      <c r="L432" s="205"/>
      <c r="M432" s="206" t="s">
        <v>21</v>
      </c>
      <c r="N432" s="207" t="s">
        <v>43</v>
      </c>
      <c r="O432" s="35"/>
      <c r="P432" s="174">
        <f>O432*H432</f>
        <v>0</v>
      </c>
      <c r="Q432" s="174">
        <v>3E-05</v>
      </c>
      <c r="R432" s="174">
        <f>Q432*H432</f>
        <v>0.0042358199999999995</v>
      </c>
      <c r="S432" s="174">
        <v>0</v>
      </c>
      <c r="T432" s="175">
        <f>S432*H432</f>
        <v>0</v>
      </c>
      <c r="AR432" s="17" t="s">
        <v>186</v>
      </c>
      <c r="AT432" s="17" t="s">
        <v>247</v>
      </c>
      <c r="AU432" s="17" t="s">
        <v>150</v>
      </c>
      <c r="AY432" s="17" t="s">
        <v>142</v>
      </c>
      <c r="BE432" s="176">
        <f>IF(N432="základní",J432,0)</f>
        <v>0</v>
      </c>
      <c r="BF432" s="176">
        <f>IF(N432="snížená",J432,0)</f>
        <v>0</v>
      </c>
      <c r="BG432" s="176">
        <f>IF(N432="zákl. přenesená",J432,0)</f>
        <v>0</v>
      </c>
      <c r="BH432" s="176">
        <f>IF(N432="sníž. přenesená",J432,0)</f>
        <v>0</v>
      </c>
      <c r="BI432" s="176">
        <f>IF(N432="nulová",J432,0)</f>
        <v>0</v>
      </c>
      <c r="BJ432" s="17" t="s">
        <v>150</v>
      </c>
      <c r="BK432" s="176">
        <f>ROUND(I432*H432,0)</f>
        <v>0</v>
      </c>
      <c r="BL432" s="17" t="s">
        <v>149</v>
      </c>
      <c r="BM432" s="17" t="s">
        <v>764</v>
      </c>
    </row>
    <row r="433" spans="2:47" s="1" customFormat="1" ht="28.5" customHeight="1">
      <c r="B433" s="34"/>
      <c r="D433" s="177" t="s">
        <v>152</v>
      </c>
      <c r="F433" s="178" t="s">
        <v>765</v>
      </c>
      <c r="I433" s="138"/>
      <c r="L433" s="34"/>
      <c r="M433" s="63"/>
      <c r="N433" s="35"/>
      <c r="O433" s="35"/>
      <c r="P433" s="35"/>
      <c r="Q433" s="35"/>
      <c r="R433" s="35"/>
      <c r="S433" s="35"/>
      <c r="T433" s="64"/>
      <c r="AT433" s="17" t="s">
        <v>152</v>
      </c>
      <c r="AU433" s="17" t="s">
        <v>150</v>
      </c>
    </row>
    <row r="434" spans="2:51" s="11" customFormat="1" ht="20.25" customHeight="1">
      <c r="B434" s="179"/>
      <c r="D434" s="177" t="s">
        <v>154</v>
      </c>
      <c r="E434" s="188" t="s">
        <v>21</v>
      </c>
      <c r="F434" s="208" t="s">
        <v>766</v>
      </c>
      <c r="H434" s="209">
        <v>53.98</v>
      </c>
      <c r="I434" s="184"/>
      <c r="L434" s="179"/>
      <c r="M434" s="185"/>
      <c r="N434" s="186"/>
      <c r="O434" s="186"/>
      <c r="P434" s="186"/>
      <c r="Q434" s="186"/>
      <c r="R434" s="186"/>
      <c r="S434" s="186"/>
      <c r="T434" s="187"/>
      <c r="AT434" s="188" t="s">
        <v>154</v>
      </c>
      <c r="AU434" s="188" t="s">
        <v>150</v>
      </c>
      <c r="AV434" s="11" t="s">
        <v>150</v>
      </c>
      <c r="AW434" s="11" t="s">
        <v>35</v>
      </c>
      <c r="AX434" s="11" t="s">
        <v>71</v>
      </c>
      <c r="AY434" s="188" t="s">
        <v>142</v>
      </c>
    </row>
    <row r="435" spans="2:51" s="11" customFormat="1" ht="20.25" customHeight="1">
      <c r="B435" s="179"/>
      <c r="D435" s="177" t="s">
        <v>154</v>
      </c>
      <c r="E435" s="188" t="s">
        <v>21</v>
      </c>
      <c r="F435" s="208" t="s">
        <v>767</v>
      </c>
      <c r="H435" s="209">
        <v>48.79</v>
      </c>
      <c r="I435" s="184"/>
      <c r="L435" s="179"/>
      <c r="M435" s="185"/>
      <c r="N435" s="186"/>
      <c r="O435" s="186"/>
      <c r="P435" s="186"/>
      <c r="Q435" s="186"/>
      <c r="R435" s="186"/>
      <c r="S435" s="186"/>
      <c r="T435" s="187"/>
      <c r="AT435" s="188" t="s">
        <v>154</v>
      </c>
      <c r="AU435" s="188" t="s">
        <v>150</v>
      </c>
      <c r="AV435" s="11" t="s">
        <v>150</v>
      </c>
      <c r="AW435" s="11" t="s">
        <v>35</v>
      </c>
      <c r="AX435" s="11" t="s">
        <v>71</v>
      </c>
      <c r="AY435" s="188" t="s">
        <v>142</v>
      </c>
    </row>
    <row r="436" spans="2:51" s="11" customFormat="1" ht="20.25" customHeight="1">
      <c r="B436" s="179"/>
      <c r="D436" s="177" t="s">
        <v>154</v>
      </c>
      <c r="E436" s="188" t="s">
        <v>21</v>
      </c>
      <c r="F436" s="208" t="s">
        <v>768</v>
      </c>
      <c r="H436" s="209">
        <v>11</v>
      </c>
      <c r="I436" s="184"/>
      <c r="L436" s="179"/>
      <c r="M436" s="185"/>
      <c r="N436" s="186"/>
      <c r="O436" s="186"/>
      <c r="P436" s="186"/>
      <c r="Q436" s="186"/>
      <c r="R436" s="186"/>
      <c r="S436" s="186"/>
      <c r="T436" s="187"/>
      <c r="AT436" s="188" t="s">
        <v>154</v>
      </c>
      <c r="AU436" s="188" t="s">
        <v>150</v>
      </c>
      <c r="AV436" s="11" t="s">
        <v>150</v>
      </c>
      <c r="AW436" s="11" t="s">
        <v>35</v>
      </c>
      <c r="AX436" s="11" t="s">
        <v>71</v>
      </c>
      <c r="AY436" s="188" t="s">
        <v>142</v>
      </c>
    </row>
    <row r="437" spans="2:51" s="11" customFormat="1" ht="20.25" customHeight="1">
      <c r="B437" s="179"/>
      <c r="D437" s="177" t="s">
        <v>154</v>
      </c>
      <c r="E437" s="188" t="s">
        <v>21</v>
      </c>
      <c r="F437" s="208" t="s">
        <v>769</v>
      </c>
      <c r="H437" s="209">
        <v>20.7</v>
      </c>
      <c r="I437" s="184"/>
      <c r="L437" s="179"/>
      <c r="M437" s="185"/>
      <c r="N437" s="186"/>
      <c r="O437" s="186"/>
      <c r="P437" s="186"/>
      <c r="Q437" s="186"/>
      <c r="R437" s="186"/>
      <c r="S437" s="186"/>
      <c r="T437" s="187"/>
      <c r="AT437" s="188" t="s">
        <v>154</v>
      </c>
      <c r="AU437" s="188" t="s">
        <v>150</v>
      </c>
      <c r="AV437" s="11" t="s">
        <v>150</v>
      </c>
      <c r="AW437" s="11" t="s">
        <v>35</v>
      </c>
      <c r="AX437" s="11" t="s">
        <v>71</v>
      </c>
      <c r="AY437" s="188" t="s">
        <v>142</v>
      </c>
    </row>
    <row r="438" spans="2:51" s="11" customFormat="1" ht="20.25" customHeight="1">
      <c r="B438" s="179"/>
      <c r="D438" s="180" t="s">
        <v>154</v>
      </c>
      <c r="F438" s="182" t="s">
        <v>770</v>
      </c>
      <c r="H438" s="183">
        <v>141.194</v>
      </c>
      <c r="I438" s="184"/>
      <c r="L438" s="179"/>
      <c r="M438" s="185"/>
      <c r="N438" s="186"/>
      <c r="O438" s="186"/>
      <c r="P438" s="186"/>
      <c r="Q438" s="186"/>
      <c r="R438" s="186"/>
      <c r="S438" s="186"/>
      <c r="T438" s="187"/>
      <c r="AT438" s="188" t="s">
        <v>154</v>
      </c>
      <c r="AU438" s="188" t="s">
        <v>150</v>
      </c>
      <c r="AV438" s="11" t="s">
        <v>150</v>
      </c>
      <c r="AW438" s="11" t="s">
        <v>4</v>
      </c>
      <c r="AX438" s="11" t="s">
        <v>8</v>
      </c>
      <c r="AY438" s="188" t="s">
        <v>142</v>
      </c>
    </row>
    <row r="439" spans="2:65" s="1" customFormat="1" ht="20.25" customHeight="1">
      <c r="B439" s="164"/>
      <c r="C439" s="198" t="s">
        <v>771</v>
      </c>
      <c r="D439" s="198" t="s">
        <v>247</v>
      </c>
      <c r="E439" s="199" t="s">
        <v>772</v>
      </c>
      <c r="F439" s="200" t="s">
        <v>773</v>
      </c>
      <c r="G439" s="201" t="s">
        <v>417</v>
      </c>
      <c r="H439" s="202">
        <v>107.909</v>
      </c>
      <c r="I439" s="203"/>
      <c r="J439" s="204">
        <f>ROUND(I439*H439,0)</f>
        <v>0</v>
      </c>
      <c r="K439" s="200" t="s">
        <v>148</v>
      </c>
      <c r="L439" s="205"/>
      <c r="M439" s="206" t="s">
        <v>21</v>
      </c>
      <c r="N439" s="207" t="s">
        <v>43</v>
      </c>
      <c r="O439" s="35"/>
      <c r="P439" s="174">
        <f>O439*H439</f>
        <v>0</v>
      </c>
      <c r="Q439" s="174">
        <v>4E-05</v>
      </c>
      <c r="R439" s="174">
        <f>Q439*H439</f>
        <v>0.004316360000000001</v>
      </c>
      <c r="S439" s="174">
        <v>0</v>
      </c>
      <c r="T439" s="175">
        <f>S439*H439</f>
        <v>0</v>
      </c>
      <c r="AR439" s="17" t="s">
        <v>186</v>
      </c>
      <c r="AT439" s="17" t="s">
        <v>247</v>
      </c>
      <c r="AU439" s="17" t="s">
        <v>150</v>
      </c>
      <c r="AY439" s="17" t="s">
        <v>142</v>
      </c>
      <c r="BE439" s="176">
        <f>IF(N439="základní",J439,0)</f>
        <v>0</v>
      </c>
      <c r="BF439" s="176">
        <f>IF(N439="snížená",J439,0)</f>
        <v>0</v>
      </c>
      <c r="BG439" s="176">
        <f>IF(N439="zákl. přenesená",J439,0)</f>
        <v>0</v>
      </c>
      <c r="BH439" s="176">
        <f>IF(N439="sníž. přenesená",J439,0)</f>
        <v>0</v>
      </c>
      <c r="BI439" s="176">
        <f>IF(N439="nulová",J439,0)</f>
        <v>0</v>
      </c>
      <c r="BJ439" s="17" t="s">
        <v>150</v>
      </c>
      <c r="BK439" s="176">
        <f>ROUND(I439*H439,0)</f>
        <v>0</v>
      </c>
      <c r="BL439" s="17" t="s">
        <v>149</v>
      </c>
      <c r="BM439" s="17" t="s">
        <v>774</v>
      </c>
    </row>
    <row r="440" spans="2:47" s="1" customFormat="1" ht="28.5" customHeight="1">
      <c r="B440" s="34"/>
      <c r="D440" s="177" t="s">
        <v>152</v>
      </c>
      <c r="F440" s="178" t="s">
        <v>775</v>
      </c>
      <c r="I440" s="138"/>
      <c r="L440" s="34"/>
      <c r="M440" s="63"/>
      <c r="N440" s="35"/>
      <c r="O440" s="35"/>
      <c r="P440" s="35"/>
      <c r="Q440" s="35"/>
      <c r="R440" s="35"/>
      <c r="S440" s="35"/>
      <c r="T440" s="64"/>
      <c r="AT440" s="17" t="s">
        <v>152</v>
      </c>
      <c r="AU440" s="17" t="s">
        <v>150</v>
      </c>
    </row>
    <row r="441" spans="2:47" s="1" customFormat="1" ht="28.5" customHeight="1">
      <c r="B441" s="34"/>
      <c r="D441" s="177" t="s">
        <v>404</v>
      </c>
      <c r="F441" s="210" t="s">
        <v>776</v>
      </c>
      <c r="I441" s="138"/>
      <c r="L441" s="34"/>
      <c r="M441" s="63"/>
      <c r="N441" s="35"/>
      <c r="O441" s="35"/>
      <c r="P441" s="35"/>
      <c r="Q441" s="35"/>
      <c r="R441" s="35"/>
      <c r="S441" s="35"/>
      <c r="T441" s="64"/>
      <c r="AT441" s="17" t="s">
        <v>404</v>
      </c>
      <c r="AU441" s="17" t="s">
        <v>150</v>
      </c>
    </row>
    <row r="442" spans="2:51" s="11" customFormat="1" ht="20.25" customHeight="1">
      <c r="B442" s="179"/>
      <c r="D442" s="177" t="s">
        <v>154</v>
      </c>
      <c r="E442" s="188" t="s">
        <v>21</v>
      </c>
      <c r="F442" s="208" t="s">
        <v>777</v>
      </c>
      <c r="H442" s="209">
        <v>102.77</v>
      </c>
      <c r="I442" s="184"/>
      <c r="L442" s="179"/>
      <c r="M442" s="185"/>
      <c r="N442" s="186"/>
      <c r="O442" s="186"/>
      <c r="P442" s="186"/>
      <c r="Q442" s="186"/>
      <c r="R442" s="186"/>
      <c r="S442" s="186"/>
      <c r="T442" s="187"/>
      <c r="AT442" s="188" t="s">
        <v>154</v>
      </c>
      <c r="AU442" s="188" t="s">
        <v>150</v>
      </c>
      <c r="AV442" s="11" t="s">
        <v>150</v>
      </c>
      <c r="AW442" s="11" t="s">
        <v>35</v>
      </c>
      <c r="AX442" s="11" t="s">
        <v>71</v>
      </c>
      <c r="AY442" s="188" t="s">
        <v>142</v>
      </c>
    </row>
    <row r="443" spans="2:51" s="11" customFormat="1" ht="20.25" customHeight="1">
      <c r="B443" s="179"/>
      <c r="D443" s="180" t="s">
        <v>154</v>
      </c>
      <c r="F443" s="182" t="s">
        <v>778</v>
      </c>
      <c r="H443" s="183">
        <v>107.909</v>
      </c>
      <c r="I443" s="184"/>
      <c r="L443" s="179"/>
      <c r="M443" s="185"/>
      <c r="N443" s="186"/>
      <c r="O443" s="186"/>
      <c r="P443" s="186"/>
      <c r="Q443" s="186"/>
      <c r="R443" s="186"/>
      <c r="S443" s="186"/>
      <c r="T443" s="187"/>
      <c r="AT443" s="188" t="s">
        <v>154</v>
      </c>
      <c r="AU443" s="188" t="s">
        <v>150</v>
      </c>
      <c r="AV443" s="11" t="s">
        <v>150</v>
      </c>
      <c r="AW443" s="11" t="s">
        <v>4</v>
      </c>
      <c r="AX443" s="11" t="s">
        <v>8</v>
      </c>
      <c r="AY443" s="188" t="s">
        <v>142</v>
      </c>
    </row>
    <row r="444" spans="2:65" s="1" customFormat="1" ht="28.5" customHeight="1">
      <c r="B444" s="164"/>
      <c r="C444" s="165" t="s">
        <v>779</v>
      </c>
      <c r="D444" s="165" t="s">
        <v>144</v>
      </c>
      <c r="E444" s="166" t="s">
        <v>780</v>
      </c>
      <c r="F444" s="167" t="s">
        <v>781</v>
      </c>
      <c r="G444" s="168" t="s">
        <v>189</v>
      </c>
      <c r="H444" s="169">
        <v>80.651</v>
      </c>
      <c r="I444" s="170"/>
      <c r="J444" s="171">
        <f>ROUND(I444*H444,0)</f>
        <v>0</v>
      </c>
      <c r="K444" s="167" t="s">
        <v>148</v>
      </c>
      <c r="L444" s="34"/>
      <c r="M444" s="172" t="s">
        <v>21</v>
      </c>
      <c r="N444" s="173" t="s">
        <v>43</v>
      </c>
      <c r="O444" s="35"/>
      <c r="P444" s="174">
        <f>O444*H444</f>
        <v>0</v>
      </c>
      <c r="Q444" s="174">
        <v>0.02636</v>
      </c>
      <c r="R444" s="174">
        <f>Q444*H444</f>
        <v>2.12596036</v>
      </c>
      <c r="S444" s="174">
        <v>0</v>
      </c>
      <c r="T444" s="175">
        <f>S444*H444</f>
        <v>0</v>
      </c>
      <c r="AR444" s="17" t="s">
        <v>149</v>
      </c>
      <c r="AT444" s="17" t="s">
        <v>144</v>
      </c>
      <c r="AU444" s="17" t="s">
        <v>150</v>
      </c>
      <c r="AY444" s="17" t="s">
        <v>142</v>
      </c>
      <c r="BE444" s="176">
        <f>IF(N444="základní",J444,0)</f>
        <v>0</v>
      </c>
      <c r="BF444" s="176">
        <f>IF(N444="snížená",J444,0)</f>
        <v>0</v>
      </c>
      <c r="BG444" s="176">
        <f>IF(N444="zákl. přenesená",J444,0)</f>
        <v>0</v>
      </c>
      <c r="BH444" s="176">
        <f>IF(N444="sníž. přenesená",J444,0)</f>
        <v>0</v>
      </c>
      <c r="BI444" s="176">
        <f>IF(N444="nulová",J444,0)</f>
        <v>0</v>
      </c>
      <c r="BJ444" s="17" t="s">
        <v>150</v>
      </c>
      <c r="BK444" s="176">
        <f>ROUND(I444*H444,0)</f>
        <v>0</v>
      </c>
      <c r="BL444" s="17" t="s">
        <v>149</v>
      </c>
      <c r="BM444" s="17" t="s">
        <v>782</v>
      </c>
    </row>
    <row r="445" spans="2:47" s="1" customFormat="1" ht="28.5" customHeight="1">
      <c r="B445" s="34"/>
      <c r="D445" s="177" t="s">
        <v>152</v>
      </c>
      <c r="F445" s="178" t="s">
        <v>783</v>
      </c>
      <c r="I445" s="138"/>
      <c r="L445" s="34"/>
      <c r="M445" s="63"/>
      <c r="N445" s="35"/>
      <c r="O445" s="35"/>
      <c r="P445" s="35"/>
      <c r="Q445" s="35"/>
      <c r="R445" s="35"/>
      <c r="S445" s="35"/>
      <c r="T445" s="64"/>
      <c r="AT445" s="17" t="s">
        <v>152</v>
      </c>
      <c r="AU445" s="17" t="s">
        <v>150</v>
      </c>
    </row>
    <row r="446" spans="2:51" s="11" customFormat="1" ht="20.25" customHeight="1">
      <c r="B446" s="179"/>
      <c r="D446" s="177" t="s">
        <v>154</v>
      </c>
      <c r="E446" s="188" t="s">
        <v>21</v>
      </c>
      <c r="F446" s="208" t="s">
        <v>784</v>
      </c>
      <c r="H446" s="209">
        <v>93.881</v>
      </c>
      <c r="I446" s="184"/>
      <c r="L446" s="179"/>
      <c r="M446" s="185"/>
      <c r="N446" s="186"/>
      <c r="O446" s="186"/>
      <c r="P446" s="186"/>
      <c r="Q446" s="186"/>
      <c r="R446" s="186"/>
      <c r="S446" s="186"/>
      <c r="T446" s="187"/>
      <c r="AT446" s="188" t="s">
        <v>154</v>
      </c>
      <c r="AU446" s="188" t="s">
        <v>150</v>
      </c>
      <c r="AV446" s="11" t="s">
        <v>150</v>
      </c>
      <c r="AW446" s="11" t="s">
        <v>35</v>
      </c>
      <c r="AX446" s="11" t="s">
        <v>71</v>
      </c>
      <c r="AY446" s="188" t="s">
        <v>142</v>
      </c>
    </row>
    <row r="447" spans="2:51" s="11" customFormat="1" ht="20.25" customHeight="1">
      <c r="B447" s="179"/>
      <c r="D447" s="177" t="s">
        <v>154</v>
      </c>
      <c r="E447" s="188" t="s">
        <v>21</v>
      </c>
      <c r="F447" s="208" t="s">
        <v>339</v>
      </c>
      <c r="H447" s="209">
        <v>-17.82</v>
      </c>
      <c r="I447" s="184"/>
      <c r="L447" s="179"/>
      <c r="M447" s="185"/>
      <c r="N447" s="186"/>
      <c r="O447" s="186"/>
      <c r="P447" s="186"/>
      <c r="Q447" s="186"/>
      <c r="R447" s="186"/>
      <c r="S447" s="186"/>
      <c r="T447" s="187"/>
      <c r="AT447" s="188" t="s">
        <v>154</v>
      </c>
      <c r="AU447" s="188" t="s">
        <v>150</v>
      </c>
      <c r="AV447" s="11" t="s">
        <v>150</v>
      </c>
      <c r="AW447" s="11" t="s">
        <v>35</v>
      </c>
      <c r="AX447" s="11" t="s">
        <v>71</v>
      </c>
      <c r="AY447" s="188" t="s">
        <v>142</v>
      </c>
    </row>
    <row r="448" spans="2:51" s="11" customFormat="1" ht="20.25" customHeight="1">
      <c r="B448" s="179"/>
      <c r="D448" s="180" t="s">
        <v>154</v>
      </c>
      <c r="E448" s="181" t="s">
        <v>21</v>
      </c>
      <c r="F448" s="182" t="s">
        <v>785</v>
      </c>
      <c r="H448" s="183">
        <v>4.59</v>
      </c>
      <c r="I448" s="184"/>
      <c r="L448" s="179"/>
      <c r="M448" s="185"/>
      <c r="N448" s="186"/>
      <c r="O448" s="186"/>
      <c r="P448" s="186"/>
      <c r="Q448" s="186"/>
      <c r="R448" s="186"/>
      <c r="S448" s="186"/>
      <c r="T448" s="187"/>
      <c r="AT448" s="188" t="s">
        <v>154</v>
      </c>
      <c r="AU448" s="188" t="s">
        <v>150</v>
      </c>
      <c r="AV448" s="11" t="s">
        <v>150</v>
      </c>
      <c r="AW448" s="11" t="s">
        <v>35</v>
      </c>
      <c r="AX448" s="11" t="s">
        <v>71</v>
      </c>
      <c r="AY448" s="188" t="s">
        <v>142</v>
      </c>
    </row>
    <row r="449" spans="2:65" s="1" customFormat="1" ht="28.5" customHeight="1">
      <c r="B449" s="164"/>
      <c r="C449" s="165" t="s">
        <v>786</v>
      </c>
      <c r="D449" s="165" t="s">
        <v>144</v>
      </c>
      <c r="E449" s="166" t="s">
        <v>787</v>
      </c>
      <c r="F449" s="167" t="s">
        <v>788</v>
      </c>
      <c r="G449" s="168" t="s">
        <v>189</v>
      </c>
      <c r="H449" s="169">
        <v>87.251</v>
      </c>
      <c r="I449" s="170"/>
      <c r="J449" s="171">
        <f>ROUND(I449*H449,0)</f>
        <v>0</v>
      </c>
      <c r="K449" s="167" t="s">
        <v>148</v>
      </c>
      <c r="L449" s="34"/>
      <c r="M449" s="172" t="s">
        <v>21</v>
      </c>
      <c r="N449" s="173" t="s">
        <v>43</v>
      </c>
      <c r="O449" s="35"/>
      <c r="P449" s="174">
        <f>O449*H449</f>
        <v>0</v>
      </c>
      <c r="Q449" s="174">
        <v>0.00348</v>
      </c>
      <c r="R449" s="174">
        <f>Q449*H449</f>
        <v>0.30363348</v>
      </c>
      <c r="S449" s="174">
        <v>0</v>
      </c>
      <c r="T449" s="175">
        <f>S449*H449</f>
        <v>0</v>
      </c>
      <c r="AR449" s="17" t="s">
        <v>149</v>
      </c>
      <c r="AT449" s="17" t="s">
        <v>144</v>
      </c>
      <c r="AU449" s="17" t="s">
        <v>150</v>
      </c>
      <c r="AY449" s="17" t="s">
        <v>142</v>
      </c>
      <c r="BE449" s="176">
        <f>IF(N449="základní",J449,0)</f>
        <v>0</v>
      </c>
      <c r="BF449" s="176">
        <f>IF(N449="snížená",J449,0)</f>
        <v>0</v>
      </c>
      <c r="BG449" s="176">
        <f>IF(N449="zákl. přenesená",J449,0)</f>
        <v>0</v>
      </c>
      <c r="BH449" s="176">
        <f>IF(N449="sníž. přenesená",J449,0)</f>
        <v>0</v>
      </c>
      <c r="BI449" s="176">
        <f>IF(N449="nulová",J449,0)</f>
        <v>0</v>
      </c>
      <c r="BJ449" s="17" t="s">
        <v>150</v>
      </c>
      <c r="BK449" s="176">
        <f>ROUND(I449*H449,0)</f>
        <v>0</v>
      </c>
      <c r="BL449" s="17" t="s">
        <v>149</v>
      </c>
      <c r="BM449" s="17" t="s">
        <v>789</v>
      </c>
    </row>
    <row r="450" spans="2:47" s="1" customFormat="1" ht="28.5" customHeight="1">
      <c r="B450" s="34"/>
      <c r="D450" s="177" t="s">
        <v>152</v>
      </c>
      <c r="F450" s="178" t="s">
        <v>790</v>
      </c>
      <c r="I450" s="138"/>
      <c r="L450" s="34"/>
      <c r="M450" s="63"/>
      <c r="N450" s="35"/>
      <c r="O450" s="35"/>
      <c r="P450" s="35"/>
      <c r="Q450" s="35"/>
      <c r="R450" s="35"/>
      <c r="S450" s="35"/>
      <c r="T450" s="64"/>
      <c r="AT450" s="17" t="s">
        <v>152</v>
      </c>
      <c r="AU450" s="17" t="s">
        <v>150</v>
      </c>
    </row>
    <row r="451" spans="2:51" s="11" customFormat="1" ht="20.25" customHeight="1">
      <c r="B451" s="179"/>
      <c r="D451" s="177" t="s">
        <v>154</v>
      </c>
      <c r="E451" s="188" t="s">
        <v>21</v>
      </c>
      <c r="F451" s="208" t="s">
        <v>791</v>
      </c>
      <c r="H451" s="209">
        <v>1.5</v>
      </c>
      <c r="I451" s="184"/>
      <c r="L451" s="179"/>
      <c r="M451" s="185"/>
      <c r="N451" s="186"/>
      <c r="O451" s="186"/>
      <c r="P451" s="186"/>
      <c r="Q451" s="186"/>
      <c r="R451" s="186"/>
      <c r="S451" s="186"/>
      <c r="T451" s="187"/>
      <c r="AT451" s="188" t="s">
        <v>154</v>
      </c>
      <c r="AU451" s="188" t="s">
        <v>150</v>
      </c>
      <c r="AV451" s="11" t="s">
        <v>150</v>
      </c>
      <c r="AW451" s="11" t="s">
        <v>35</v>
      </c>
      <c r="AX451" s="11" t="s">
        <v>71</v>
      </c>
      <c r="AY451" s="188" t="s">
        <v>142</v>
      </c>
    </row>
    <row r="452" spans="2:51" s="11" customFormat="1" ht="20.25" customHeight="1">
      <c r="B452" s="179"/>
      <c r="D452" s="177" t="s">
        <v>154</v>
      </c>
      <c r="E452" s="188" t="s">
        <v>21</v>
      </c>
      <c r="F452" s="208" t="s">
        <v>784</v>
      </c>
      <c r="H452" s="209">
        <v>93.881</v>
      </c>
      <c r="I452" s="184"/>
      <c r="L452" s="179"/>
      <c r="M452" s="185"/>
      <c r="N452" s="186"/>
      <c r="O452" s="186"/>
      <c r="P452" s="186"/>
      <c r="Q452" s="186"/>
      <c r="R452" s="186"/>
      <c r="S452" s="186"/>
      <c r="T452" s="187"/>
      <c r="AT452" s="188" t="s">
        <v>154</v>
      </c>
      <c r="AU452" s="188" t="s">
        <v>150</v>
      </c>
      <c r="AV452" s="11" t="s">
        <v>150</v>
      </c>
      <c r="AW452" s="11" t="s">
        <v>35</v>
      </c>
      <c r="AX452" s="11" t="s">
        <v>71</v>
      </c>
      <c r="AY452" s="188" t="s">
        <v>142</v>
      </c>
    </row>
    <row r="453" spans="2:51" s="11" customFormat="1" ht="20.25" customHeight="1">
      <c r="B453" s="179"/>
      <c r="D453" s="177" t="s">
        <v>154</v>
      </c>
      <c r="E453" s="188" t="s">
        <v>21</v>
      </c>
      <c r="F453" s="208" t="s">
        <v>339</v>
      </c>
      <c r="H453" s="209">
        <v>-17.82</v>
      </c>
      <c r="I453" s="184"/>
      <c r="L453" s="179"/>
      <c r="M453" s="185"/>
      <c r="N453" s="186"/>
      <c r="O453" s="186"/>
      <c r="P453" s="186"/>
      <c r="Q453" s="186"/>
      <c r="R453" s="186"/>
      <c r="S453" s="186"/>
      <c r="T453" s="187"/>
      <c r="AT453" s="188" t="s">
        <v>154</v>
      </c>
      <c r="AU453" s="188" t="s">
        <v>150</v>
      </c>
      <c r="AV453" s="11" t="s">
        <v>150</v>
      </c>
      <c r="AW453" s="11" t="s">
        <v>35</v>
      </c>
      <c r="AX453" s="11" t="s">
        <v>71</v>
      </c>
      <c r="AY453" s="188" t="s">
        <v>142</v>
      </c>
    </row>
    <row r="454" spans="2:51" s="11" customFormat="1" ht="20.25" customHeight="1">
      <c r="B454" s="179"/>
      <c r="D454" s="177" t="s">
        <v>154</v>
      </c>
      <c r="E454" s="188" t="s">
        <v>21</v>
      </c>
      <c r="F454" s="208" t="s">
        <v>785</v>
      </c>
      <c r="H454" s="209">
        <v>4.59</v>
      </c>
      <c r="I454" s="184"/>
      <c r="L454" s="179"/>
      <c r="M454" s="185"/>
      <c r="N454" s="186"/>
      <c r="O454" s="186"/>
      <c r="P454" s="186"/>
      <c r="Q454" s="186"/>
      <c r="R454" s="186"/>
      <c r="S454" s="186"/>
      <c r="T454" s="187"/>
      <c r="AT454" s="188" t="s">
        <v>154</v>
      </c>
      <c r="AU454" s="188" t="s">
        <v>150</v>
      </c>
      <c r="AV454" s="11" t="s">
        <v>150</v>
      </c>
      <c r="AW454" s="11" t="s">
        <v>35</v>
      </c>
      <c r="AX454" s="11" t="s">
        <v>71</v>
      </c>
      <c r="AY454" s="188" t="s">
        <v>142</v>
      </c>
    </row>
    <row r="455" spans="2:51" s="11" customFormat="1" ht="20.25" customHeight="1">
      <c r="B455" s="179"/>
      <c r="D455" s="180" t="s">
        <v>154</v>
      </c>
      <c r="E455" s="181" t="s">
        <v>21</v>
      </c>
      <c r="F455" s="182" t="s">
        <v>792</v>
      </c>
      <c r="H455" s="183">
        <v>5.1</v>
      </c>
      <c r="I455" s="184"/>
      <c r="L455" s="179"/>
      <c r="M455" s="185"/>
      <c r="N455" s="186"/>
      <c r="O455" s="186"/>
      <c r="P455" s="186"/>
      <c r="Q455" s="186"/>
      <c r="R455" s="186"/>
      <c r="S455" s="186"/>
      <c r="T455" s="187"/>
      <c r="AT455" s="188" t="s">
        <v>154</v>
      </c>
      <c r="AU455" s="188" t="s">
        <v>150</v>
      </c>
      <c r="AV455" s="11" t="s">
        <v>150</v>
      </c>
      <c r="AW455" s="11" t="s">
        <v>35</v>
      </c>
      <c r="AX455" s="11" t="s">
        <v>71</v>
      </c>
      <c r="AY455" s="188" t="s">
        <v>142</v>
      </c>
    </row>
    <row r="456" spans="2:65" s="1" customFormat="1" ht="20.25" customHeight="1">
      <c r="B456" s="164"/>
      <c r="C456" s="165" t="s">
        <v>793</v>
      </c>
      <c r="D456" s="165" t="s">
        <v>144</v>
      </c>
      <c r="E456" s="166" t="s">
        <v>794</v>
      </c>
      <c r="F456" s="167" t="s">
        <v>795</v>
      </c>
      <c r="G456" s="168" t="s">
        <v>189</v>
      </c>
      <c r="H456" s="169">
        <v>30.702</v>
      </c>
      <c r="I456" s="170"/>
      <c r="J456" s="171">
        <f>ROUND(I456*H456,0)</f>
        <v>0</v>
      </c>
      <c r="K456" s="167" t="s">
        <v>148</v>
      </c>
      <c r="L456" s="34"/>
      <c r="M456" s="172" t="s">
        <v>21</v>
      </c>
      <c r="N456" s="173" t="s">
        <v>43</v>
      </c>
      <c r="O456" s="35"/>
      <c r="P456" s="174">
        <f>O456*H456</f>
        <v>0</v>
      </c>
      <c r="Q456" s="174">
        <v>0.00012</v>
      </c>
      <c r="R456" s="174">
        <f>Q456*H456</f>
        <v>0.0036842400000000005</v>
      </c>
      <c r="S456" s="174">
        <v>0</v>
      </c>
      <c r="T456" s="175">
        <f>S456*H456</f>
        <v>0</v>
      </c>
      <c r="AR456" s="17" t="s">
        <v>149</v>
      </c>
      <c r="AT456" s="17" t="s">
        <v>144</v>
      </c>
      <c r="AU456" s="17" t="s">
        <v>150</v>
      </c>
      <c r="AY456" s="17" t="s">
        <v>142</v>
      </c>
      <c r="BE456" s="176">
        <f>IF(N456="základní",J456,0)</f>
        <v>0</v>
      </c>
      <c r="BF456" s="176">
        <f>IF(N456="snížená",J456,0)</f>
        <v>0</v>
      </c>
      <c r="BG456" s="176">
        <f>IF(N456="zákl. přenesená",J456,0)</f>
        <v>0</v>
      </c>
      <c r="BH456" s="176">
        <f>IF(N456="sníž. přenesená",J456,0)</f>
        <v>0</v>
      </c>
      <c r="BI456" s="176">
        <f>IF(N456="nulová",J456,0)</f>
        <v>0</v>
      </c>
      <c r="BJ456" s="17" t="s">
        <v>150</v>
      </c>
      <c r="BK456" s="176">
        <f>ROUND(I456*H456,0)</f>
        <v>0</v>
      </c>
      <c r="BL456" s="17" t="s">
        <v>149</v>
      </c>
      <c r="BM456" s="17" t="s">
        <v>796</v>
      </c>
    </row>
    <row r="457" spans="2:47" s="1" customFormat="1" ht="28.5" customHeight="1">
      <c r="B457" s="34"/>
      <c r="D457" s="177" t="s">
        <v>152</v>
      </c>
      <c r="F457" s="178" t="s">
        <v>797</v>
      </c>
      <c r="I457" s="138"/>
      <c r="L457" s="34"/>
      <c r="M457" s="63"/>
      <c r="N457" s="35"/>
      <c r="O457" s="35"/>
      <c r="P457" s="35"/>
      <c r="Q457" s="35"/>
      <c r="R457" s="35"/>
      <c r="S457" s="35"/>
      <c r="T457" s="64"/>
      <c r="AT457" s="17" t="s">
        <v>152</v>
      </c>
      <c r="AU457" s="17" t="s">
        <v>150</v>
      </c>
    </row>
    <row r="458" spans="2:51" s="11" customFormat="1" ht="20.25" customHeight="1">
      <c r="B458" s="179"/>
      <c r="D458" s="180" t="s">
        <v>154</v>
      </c>
      <c r="E458" s="181" t="s">
        <v>21</v>
      </c>
      <c r="F458" s="182" t="s">
        <v>636</v>
      </c>
      <c r="H458" s="183">
        <v>30.702</v>
      </c>
      <c r="I458" s="184"/>
      <c r="L458" s="179"/>
      <c r="M458" s="185"/>
      <c r="N458" s="186"/>
      <c r="O458" s="186"/>
      <c r="P458" s="186"/>
      <c r="Q458" s="186"/>
      <c r="R458" s="186"/>
      <c r="S458" s="186"/>
      <c r="T458" s="187"/>
      <c r="AT458" s="188" t="s">
        <v>154</v>
      </c>
      <c r="AU458" s="188" t="s">
        <v>150</v>
      </c>
      <c r="AV458" s="11" t="s">
        <v>150</v>
      </c>
      <c r="AW458" s="11" t="s">
        <v>35</v>
      </c>
      <c r="AX458" s="11" t="s">
        <v>71</v>
      </c>
      <c r="AY458" s="188" t="s">
        <v>142</v>
      </c>
    </row>
    <row r="459" spans="2:65" s="1" customFormat="1" ht="28.5" customHeight="1">
      <c r="B459" s="164"/>
      <c r="C459" s="165" t="s">
        <v>798</v>
      </c>
      <c r="D459" s="165" t="s">
        <v>144</v>
      </c>
      <c r="E459" s="166" t="s">
        <v>799</v>
      </c>
      <c r="F459" s="167" t="s">
        <v>800</v>
      </c>
      <c r="G459" s="168" t="s">
        <v>189</v>
      </c>
      <c r="H459" s="169">
        <v>0.9</v>
      </c>
      <c r="I459" s="170"/>
      <c r="J459" s="171">
        <f>ROUND(I459*H459,0)</f>
        <v>0</v>
      </c>
      <c r="K459" s="167" t="s">
        <v>148</v>
      </c>
      <c r="L459" s="34"/>
      <c r="M459" s="172" t="s">
        <v>21</v>
      </c>
      <c r="N459" s="173" t="s">
        <v>43</v>
      </c>
      <c r="O459" s="35"/>
      <c r="P459" s="174">
        <f>O459*H459</f>
        <v>0</v>
      </c>
      <c r="Q459" s="174">
        <v>0.105</v>
      </c>
      <c r="R459" s="174">
        <f>Q459*H459</f>
        <v>0.0945</v>
      </c>
      <c r="S459" s="174">
        <v>0</v>
      </c>
      <c r="T459" s="175">
        <f>S459*H459</f>
        <v>0</v>
      </c>
      <c r="AR459" s="17" t="s">
        <v>149</v>
      </c>
      <c r="AT459" s="17" t="s">
        <v>144</v>
      </c>
      <c r="AU459" s="17" t="s">
        <v>150</v>
      </c>
      <c r="AY459" s="17" t="s">
        <v>142</v>
      </c>
      <c r="BE459" s="176">
        <f>IF(N459="základní",J459,0)</f>
        <v>0</v>
      </c>
      <c r="BF459" s="176">
        <f>IF(N459="snížená",J459,0)</f>
        <v>0</v>
      </c>
      <c r="BG459" s="176">
        <f>IF(N459="zákl. přenesená",J459,0)</f>
        <v>0</v>
      </c>
      <c r="BH459" s="176">
        <f>IF(N459="sníž. přenesená",J459,0)</f>
        <v>0</v>
      </c>
      <c r="BI459" s="176">
        <f>IF(N459="nulová",J459,0)</f>
        <v>0</v>
      </c>
      <c r="BJ459" s="17" t="s">
        <v>150</v>
      </c>
      <c r="BK459" s="176">
        <f>ROUND(I459*H459,0)</f>
        <v>0</v>
      </c>
      <c r="BL459" s="17" t="s">
        <v>149</v>
      </c>
      <c r="BM459" s="17" t="s">
        <v>801</v>
      </c>
    </row>
    <row r="460" spans="2:47" s="1" customFormat="1" ht="28.5" customHeight="1">
      <c r="B460" s="34"/>
      <c r="D460" s="177" t="s">
        <v>152</v>
      </c>
      <c r="F460" s="178" t="s">
        <v>802</v>
      </c>
      <c r="I460" s="138"/>
      <c r="L460" s="34"/>
      <c r="M460" s="63"/>
      <c r="N460" s="35"/>
      <c r="O460" s="35"/>
      <c r="P460" s="35"/>
      <c r="Q460" s="35"/>
      <c r="R460" s="35"/>
      <c r="S460" s="35"/>
      <c r="T460" s="64"/>
      <c r="AT460" s="17" t="s">
        <v>152</v>
      </c>
      <c r="AU460" s="17" t="s">
        <v>150</v>
      </c>
    </row>
    <row r="461" spans="2:51" s="11" customFormat="1" ht="20.25" customHeight="1">
      <c r="B461" s="179"/>
      <c r="D461" s="177" t="s">
        <v>154</v>
      </c>
      <c r="E461" s="188" t="s">
        <v>21</v>
      </c>
      <c r="F461" s="208" t="s">
        <v>803</v>
      </c>
      <c r="H461" s="209">
        <v>0.9</v>
      </c>
      <c r="I461" s="184"/>
      <c r="L461" s="179"/>
      <c r="M461" s="185"/>
      <c r="N461" s="186"/>
      <c r="O461" s="186"/>
      <c r="P461" s="186"/>
      <c r="Q461" s="186"/>
      <c r="R461" s="186"/>
      <c r="S461" s="186"/>
      <c r="T461" s="187"/>
      <c r="AT461" s="188" t="s">
        <v>154</v>
      </c>
      <c r="AU461" s="188" t="s">
        <v>150</v>
      </c>
      <c r="AV461" s="11" t="s">
        <v>150</v>
      </c>
      <c r="AW461" s="11" t="s">
        <v>35</v>
      </c>
      <c r="AX461" s="11" t="s">
        <v>71</v>
      </c>
      <c r="AY461" s="188" t="s">
        <v>142</v>
      </c>
    </row>
    <row r="462" spans="2:63" s="10" customFormat="1" ht="29.25" customHeight="1">
      <c r="B462" s="150"/>
      <c r="D462" s="161" t="s">
        <v>70</v>
      </c>
      <c r="E462" s="162" t="s">
        <v>186</v>
      </c>
      <c r="F462" s="162" t="s">
        <v>804</v>
      </c>
      <c r="I462" s="153"/>
      <c r="J462" s="163">
        <f>BK462</f>
        <v>0</v>
      </c>
      <c r="L462" s="150"/>
      <c r="M462" s="155"/>
      <c r="N462" s="156"/>
      <c r="O462" s="156"/>
      <c r="P462" s="157">
        <f>SUM(P463:P476)</f>
        <v>0</v>
      </c>
      <c r="Q462" s="156"/>
      <c r="R462" s="157">
        <f>SUM(R463:R476)</f>
        <v>3.2270000000000003</v>
      </c>
      <c r="S462" s="156"/>
      <c r="T462" s="158">
        <f>SUM(T463:T476)</f>
        <v>0</v>
      </c>
      <c r="AR462" s="151" t="s">
        <v>8</v>
      </c>
      <c r="AT462" s="159" t="s">
        <v>70</v>
      </c>
      <c r="AU462" s="159" t="s">
        <v>8</v>
      </c>
      <c r="AY462" s="151" t="s">
        <v>142</v>
      </c>
      <c r="BK462" s="160">
        <f>SUM(BK463:BK476)</f>
        <v>0</v>
      </c>
    </row>
    <row r="463" spans="2:65" s="1" customFormat="1" ht="20.25" customHeight="1">
      <c r="B463" s="164"/>
      <c r="C463" s="198" t="s">
        <v>805</v>
      </c>
      <c r="D463" s="198" t="s">
        <v>247</v>
      </c>
      <c r="E463" s="199" t="s">
        <v>806</v>
      </c>
      <c r="F463" s="200" t="s">
        <v>807</v>
      </c>
      <c r="G463" s="201" t="s">
        <v>360</v>
      </c>
      <c r="H463" s="202">
        <v>1</v>
      </c>
      <c r="I463" s="203"/>
      <c r="J463" s="204">
        <f>ROUND(I463*H463,0)</f>
        <v>0</v>
      </c>
      <c r="K463" s="200" t="s">
        <v>21</v>
      </c>
      <c r="L463" s="205"/>
      <c r="M463" s="206" t="s">
        <v>21</v>
      </c>
      <c r="N463" s="207" t="s">
        <v>43</v>
      </c>
      <c r="O463" s="35"/>
      <c r="P463" s="174">
        <f>O463*H463</f>
        <v>0</v>
      </c>
      <c r="Q463" s="174">
        <v>1.363</v>
      </c>
      <c r="R463" s="174">
        <f>Q463*H463</f>
        <v>1.363</v>
      </c>
      <c r="S463" s="174">
        <v>0</v>
      </c>
      <c r="T463" s="175">
        <f>S463*H463</f>
        <v>0</v>
      </c>
      <c r="AR463" s="17" t="s">
        <v>186</v>
      </c>
      <c r="AT463" s="17" t="s">
        <v>247</v>
      </c>
      <c r="AU463" s="17" t="s">
        <v>150</v>
      </c>
      <c r="AY463" s="17" t="s">
        <v>142</v>
      </c>
      <c r="BE463" s="176">
        <f>IF(N463="základní",J463,0)</f>
        <v>0</v>
      </c>
      <c r="BF463" s="176">
        <f>IF(N463="snížená",J463,0)</f>
        <v>0</v>
      </c>
      <c r="BG463" s="176">
        <f>IF(N463="zákl. přenesená",J463,0)</f>
        <v>0</v>
      </c>
      <c r="BH463" s="176">
        <f>IF(N463="sníž. přenesená",J463,0)</f>
        <v>0</v>
      </c>
      <c r="BI463" s="176">
        <f>IF(N463="nulová",J463,0)</f>
        <v>0</v>
      </c>
      <c r="BJ463" s="17" t="s">
        <v>150</v>
      </c>
      <c r="BK463" s="176">
        <f>ROUND(I463*H463,0)</f>
        <v>0</v>
      </c>
      <c r="BL463" s="17" t="s">
        <v>149</v>
      </c>
      <c r="BM463" s="17" t="s">
        <v>808</v>
      </c>
    </row>
    <row r="464" spans="2:47" s="1" customFormat="1" ht="20.25" customHeight="1">
      <c r="B464" s="34"/>
      <c r="D464" s="180" t="s">
        <v>152</v>
      </c>
      <c r="F464" s="189" t="s">
        <v>807</v>
      </c>
      <c r="I464" s="138"/>
      <c r="L464" s="34"/>
      <c r="M464" s="63"/>
      <c r="N464" s="35"/>
      <c r="O464" s="35"/>
      <c r="P464" s="35"/>
      <c r="Q464" s="35"/>
      <c r="R464" s="35"/>
      <c r="S464" s="35"/>
      <c r="T464" s="64"/>
      <c r="AT464" s="17" t="s">
        <v>152</v>
      </c>
      <c r="AU464" s="17" t="s">
        <v>150</v>
      </c>
    </row>
    <row r="465" spans="2:65" s="1" customFormat="1" ht="20.25" customHeight="1">
      <c r="B465" s="164"/>
      <c r="C465" s="198" t="s">
        <v>809</v>
      </c>
      <c r="D465" s="198" t="s">
        <v>247</v>
      </c>
      <c r="E465" s="199" t="s">
        <v>810</v>
      </c>
      <c r="F465" s="200" t="s">
        <v>811</v>
      </c>
      <c r="G465" s="201" t="s">
        <v>360</v>
      </c>
      <c r="H465" s="202">
        <v>2</v>
      </c>
      <c r="I465" s="203"/>
      <c r="J465" s="204">
        <f>ROUND(I465*H465,0)</f>
        <v>0</v>
      </c>
      <c r="K465" s="200" t="s">
        <v>148</v>
      </c>
      <c r="L465" s="205"/>
      <c r="M465" s="206" t="s">
        <v>21</v>
      </c>
      <c r="N465" s="207" t="s">
        <v>43</v>
      </c>
      <c r="O465" s="35"/>
      <c r="P465" s="174">
        <f>O465*H465</f>
        <v>0</v>
      </c>
      <c r="Q465" s="174">
        <v>0.57</v>
      </c>
      <c r="R465" s="174">
        <f>Q465*H465</f>
        <v>1.14</v>
      </c>
      <c r="S465" s="174">
        <v>0</v>
      </c>
      <c r="T465" s="175">
        <f>S465*H465</f>
        <v>0</v>
      </c>
      <c r="AR465" s="17" t="s">
        <v>186</v>
      </c>
      <c r="AT465" s="17" t="s">
        <v>247</v>
      </c>
      <c r="AU465" s="17" t="s">
        <v>150</v>
      </c>
      <c r="AY465" s="17" t="s">
        <v>142</v>
      </c>
      <c r="BE465" s="176">
        <f>IF(N465="základní",J465,0)</f>
        <v>0</v>
      </c>
      <c r="BF465" s="176">
        <f>IF(N465="snížená",J465,0)</f>
        <v>0</v>
      </c>
      <c r="BG465" s="176">
        <f>IF(N465="zákl. přenesená",J465,0)</f>
        <v>0</v>
      </c>
      <c r="BH465" s="176">
        <f>IF(N465="sníž. přenesená",J465,0)</f>
        <v>0</v>
      </c>
      <c r="BI465" s="176">
        <f>IF(N465="nulová",J465,0)</f>
        <v>0</v>
      </c>
      <c r="BJ465" s="17" t="s">
        <v>150</v>
      </c>
      <c r="BK465" s="176">
        <f>ROUND(I465*H465,0)</f>
        <v>0</v>
      </c>
      <c r="BL465" s="17" t="s">
        <v>149</v>
      </c>
      <c r="BM465" s="17" t="s">
        <v>812</v>
      </c>
    </row>
    <row r="466" spans="2:47" s="1" customFormat="1" ht="51" customHeight="1">
      <c r="B466" s="34"/>
      <c r="D466" s="180" t="s">
        <v>152</v>
      </c>
      <c r="F466" s="189" t="s">
        <v>813</v>
      </c>
      <c r="I466" s="138"/>
      <c r="L466" s="34"/>
      <c r="M466" s="63"/>
      <c r="N466" s="35"/>
      <c r="O466" s="35"/>
      <c r="P466" s="35"/>
      <c r="Q466" s="35"/>
      <c r="R466" s="35"/>
      <c r="S466" s="35"/>
      <c r="T466" s="64"/>
      <c r="AT466" s="17" t="s">
        <v>152</v>
      </c>
      <c r="AU466" s="17" t="s">
        <v>150</v>
      </c>
    </row>
    <row r="467" spans="2:65" s="1" customFormat="1" ht="20.25" customHeight="1">
      <c r="B467" s="164"/>
      <c r="C467" s="198" t="s">
        <v>814</v>
      </c>
      <c r="D467" s="198" t="s">
        <v>247</v>
      </c>
      <c r="E467" s="199" t="s">
        <v>815</v>
      </c>
      <c r="F467" s="200" t="s">
        <v>816</v>
      </c>
      <c r="G467" s="201" t="s">
        <v>360</v>
      </c>
      <c r="H467" s="202">
        <v>1</v>
      </c>
      <c r="I467" s="203"/>
      <c r="J467" s="204">
        <f>ROUND(I467*H467,0)</f>
        <v>0</v>
      </c>
      <c r="K467" s="200" t="s">
        <v>148</v>
      </c>
      <c r="L467" s="205"/>
      <c r="M467" s="206" t="s">
        <v>21</v>
      </c>
      <c r="N467" s="207" t="s">
        <v>43</v>
      </c>
      <c r="O467" s="35"/>
      <c r="P467" s="174">
        <f>O467*H467</f>
        <v>0</v>
      </c>
      <c r="Q467" s="174">
        <v>0.506</v>
      </c>
      <c r="R467" s="174">
        <f>Q467*H467</f>
        <v>0.506</v>
      </c>
      <c r="S467" s="174">
        <v>0</v>
      </c>
      <c r="T467" s="175">
        <f>S467*H467</f>
        <v>0</v>
      </c>
      <c r="AR467" s="17" t="s">
        <v>186</v>
      </c>
      <c r="AT467" s="17" t="s">
        <v>247</v>
      </c>
      <c r="AU467" s="17" t="s">
        <v>150</v>
      </c>
      <c r="AY467" s="17" t="s">
        <v>142</v>
      </c>
      <c r="BE467" s="176">
        <f>IF(N467="základní",J467,0)</f>
        <v>0</v>
      </c>
      <c r="BF467" s="176">
        <f>IF(N467="snížená",J467,0)</f>
        <v>0</v>
      </c>
      <c r="BG467" s="176">
        <f>IF(N467="zákl. přenesená",J467,0)</f>
        <v>0</v>
      </c>
      <c r="BH467" s="176">
        <f>IF(N467="sníž. přenesená",J467,0)</f>
        <v>0</v>
      </c>
      <c r="BI467" s="176">
        <f>IF(N467="nulová",J467,0)</f>
        <v>0</v>
      </c>
      <c r="BJ467" s="17" t="s">
        <v>150</v>
      </c>
      <c r="BK467" s="176">
        <f>ROUND(I467*H467,0)</f>
        <v>0</v>
      </c>
      <c r="BL467" s="17" t="s">
        <v>149</v>
      </c>
      <c r="BM467" s="17" t="s">
        <v>817</v>
      </c>
    </row>
    <row r="468" spans="2:47" s="1" customFormat="1" ht="39.75" customHeight="1">
      <c r="B468" s="34"/>
      <c r="D468" s="180" t="s">
        <v>152</v>
      </c>
      <c r="F468" s="189" t="s">
        <v>818</v>
      </c>
      <c r="I468" s="138"/>
      <c r="L468" s="34"/>
      <c r="M468" s="63"/>
      <c r="N468" s="35"/>
      <c r="O468" s="35"/>
      <c r="P468" s="35"/>
      <c r="Q468" s="35"/>
      <c r="R468" s="35"/>
      <c r="S468" s="35"/>
      <c r="T468" s="64"/>
      <c r="AT468" s="17" t="s">
        <v>152</v>
      </c>
      <c r="AU468" s="17" t="s">
        <v>150</v>
      </c>
    </row>
    <row r="469" spans="2:65" s="1" customFormat="1" ht="20.25" customHeight="1">
      <c r="B469" s="164"/>
      <c r="C469" s="198" t="s">
        <v>819</v>
      </c>
      <c r="D469" s="198" t="s">
        <v>247</v>
      </c>
      <c r="E469" s="199" t="s">
        <v>820</v>
      </c>
      <c r="F469" s="200" t="s">
        <v>821</v>
      </c>
      <c r="G469" s="201" t="s">
        <v>360</v>
      </c>
      <c r="H469" s="202">
        <v>1</v>
      </c>
      <c r="I469" s="203"/>
      <c r="J469" s="204">
        <f>ROUND(I469*H469,0)</f>
        <v>0</v>
      </c>
      <c r="K469" s="200" t="s">
        <v>148</v>
      </c>
      <c r="L469" s="205"/>
      <c r="M469" s="206" t="s">
        <v>21</v>
      </c>
      <c r="N469" s="207" t="s">
        <v>43</v>
      </c>
      <c r="O469" s="35"/>
      <c r="P469" s="174">
        <f>O469*H469</f>
        <v>0</v>
      </c>
      <c r="Q469" s="174">
        <v>0.032</v>
      </c>
      <c r="R469" s="174">
        <f>Q469*H469</f>
        <v>0.032</v>
      </c>
      <c r="S469" s="174">
        <v>0</v>
      </c>
      <c r="T469" s="175">
        <f>S469*H469</f>
        <v>0</v>
      </c>
      <c r="AR469" s="17" t="s">
        <v>186</v>
      </c>
      <c r="AT469" s="17" t="s">
        <v>247</v>
      </c>
      <c r="AU469" s="17" t="s">
        <v>150</v>
      </c>
      <c r="AY469" s="17" t="s">
        <v>142</v>
      </c>
      <c r="BE469" s="176">
        <f>IF(N469="základní",J469,0)</f>
        <v>0</v>
      </c>
      <c r="BF469" s="176">
        <f>IF(N469="snížená",J469,0)</f>
        <v>0</v>
      </c>
      <c r="BG469" s="176">
        <f>IF(N469="zákl. přenesená",J469,0)</f>
        <v>0</v>
      </c>
      <c r="BH469" s="176">
        <f>IF(N469="sníž. přenesená",J469,0)</f>
        <v>0</v>
      </c>
      <c r="BI469" s="176">
        <f>IF(N469="nulová",J469,0)</f>
        <v>0</v>
      </c>
      <c r="BJ469" s="17" t="s">
        <v>150</v>
      </c>
      <c r="BK469" s="176">
        <f>ROUND(I469*H469,0)</f>
        <v>0</v>
      </c>
      <c r="BL469" s="17" t="s">
        <v>149</v>
      </c>
      <c r="BM469" s="17" t="s">
        <v>822</v>
      </c>
    </row>
    <row r="470" spans="2:47" s="1" customFormat="1" ht="39.75" customHeight="1">
      <c r="B470" s="34"/>
      <c r="D470" s="180" t="s">
        <v>152</v>
      </c>
      <c r="F470" s="189" t="s">
        <v>823</v>
      </c>
      <c r="I470" s="138"/>
      <c r="L470" s="34"/>
      <c r="M470" s="63"/>
      <c r="N470" s="35"/>
      <c r="O470" s="35"/>
      <c r="P470" s="35"/>
      <c r="Q470" s="35"/>
      <c r="R470" s="35"/>
      <c r="S470" s="35"/>
      <c r="T470" s="64"/>
      <c r="AT470" s="17" t="s">
        <v>152</v>
      </c>
      <c r="AU470" s="17" t="s">
        <v>150</v>
      </c>
    </row>
    <row r="471" spans="2:65" s="1" customFormat="1" ht="20.25" customHeight="1">
      <c r="B471" s="164"/>
      <c r="C471" s="198" t="s">
        <v>824</v>
      </c>
      <c r="D471" s="198" t="s">
        <v>247</v>
      </c>
      <c r="E471" s="199" t="s">
        <v>825</v>
      </c>
      <c r="F471" s="200" t="s">
        <v>826</v>
      </c>
      <c r="G471" s="201" t="s">
        <v>360</v>
      </c>
      <c r="H471" s="202">
        <v>1</v>
      </c>
      <c r="I471" s="203"/>
      <c r="J471" s="204">
        <f>ROUND(I471*H471,0)</f>
        <v>0</v>
      </c>
      <c r="K471" s="200" t="s">
        <v>148</v>
      </c>
      <c r="L471" s="205"/>
      <c r="M471" s="206" t="s">
        <v>21</v>
      </c>
      <c r="N471" s="207" t="s">
        <v>43</v>
      </c>
      <c r="O471" s="35"/>
      <c r="P471" s="174">
        <f>O471*H471</f>
        <v>0</v>
      </c>
      <c r="Q471" s="174">
        <v>0.041</v>
      </c>
      <c r="R471" s="174">
        <f>Q471*H471</f>
        <v>0.041</v>
      </c>
      <c r="S471" s="174">
        <v>0</v>
      </c>
      <c r="T471" s="175">
        <f>S471*H471</f>
        <v>0</v>
      </c>
      <c r="AR471" s="17" t="s">
        <v>186</v>
      </c>
      <c r="AT471" s="17" t="s">
        <v>247</v>
      </c>
      <c r="AU471" s="17" t="s">
        <v>150</v>
      </c>
      <c r="AY471" s="17" t="s">
        <v>142</v>
      </c>
      <c r="BE471" s="176">
        <f>IF(N471="základní",J471,0)</f>
        <v>0</v>
      </c>
      <c r="BF471" s="176">
        <f>IF(N471="snížená",J471,0)</f>
        <v>0</v>
      </c>
      <c r="BG471" s="176">
        <f>IF(N471="zákl. přenesená",J471,0)</f>
        <v>0</v>
      </c>
      <c r="BH471" s="176">
        <f>IF(N471="sníž. přenesená",J471,0)</f>
        <v>0</v>
      </c>
      <c r="BI471" s="176">
        <f>IF(N471="nulová",J471,0)</f>
        <v>0</v>
      </c>
      <c r="BJ471" s="17" t="s">
        <v>150</v>
      </c>
      <c r="BK471" s="176">
        <f>ROUND(I471*H471,0)</f>
        <v>0</v>
      </c>
      <c r="BL471" s="17" t="s">
        <v>149</v>
      </c>
      <c r="BM471" s="17" t="s">
        <v>827</v>
      </c>
    </row>
    <row r="472" spans="2:47" s="1" customFormat="1" ht="39.75" customHeight="1">
      <c r="B472" s="34"/>
      <c r="D472" s="180" t="s">
        <v>152</v>
      </c>
      <c r="F472" s="189" t="s">
        <v>828</v>
      </c>
      <c r="I472" s="138"/>
      <c r="L472" s="34"/>
      <c r="M472" s="63"/>
      <c r="N472" s="35"/>
      <c r="O472" s="35"/>
      <c r="P472" s="35"/>
      <c r="Q472" s="35"/>
      <c r="R472" s="35"/>
      <c r="S472" s="35"/>
      <c r="T472" s="64"/>
      <c r="AT472" s="17" t="s">
        <v>152</v>
      </c>
      <c r="AU472" s="17" t="s">
        <v>150</v>
      </c>
    </row>
    <row r="473" spans="2:65" s="1" customFormat="1" ht="28.5" customHeight="1">
      <c r="B473" s="164"/>
      <c r="C473" s="198" t="s">
        <v>829</v>
      </c>
      <c r="D473" s="198" t="s">
        <v>247</v>
      </c>
      <c r="E473" s="199" t="s">
        <v>830</v>
      </c>
      <c r="F473" s="200" t="s">
        <v>831</v>
      </c>
      <c r="G473" s="201" t="s">
        <v>360</v>
      </c>
      <c r="H473" s="202">
        <v>1</v>
      </c>
      <c r="I473" s="203"/>
      <c r="J473" s="204">
        <f>ROUND(I473*H473,0)</f>
        <v>0</v>
      </c>
      <c r="K473" s="200" t="s">
        <v>148</v>
      </c>
      <c r="L473" s="205"/>
      <c r="M473" s="206" t="s">
        <v>21</v>
      </c>
      <c r="N473" s="207" t="s">
        <v>43</v>
      </c>
      <c r="O473" s="35"/>
      <c r="P473" s="174">
        <f>O473*H473</f>
        <v>0</v>
      </c>
      <c r="Q473" s="174">
        <v>0.053</v>
      </c>
      <c r="R473" s="174">
        <f>Q473*H473</f>
        <v>0.053</v>
      </c>
      <c r="S473" s="174">
        <v>0</v>
      </c>
      <c r="T473" s="175">
        <f>S473*H473</f>
        <v>0</v>
      </c>
      <c r="AR473" s="17" t="s">
        <v>186</v>
      </c>
      <c r="AT473" s="17" t="s">
        <v>247</v>
      </c>
      <c r="AU473" s="17" t="s">
        <v>150</v>
      </c>
      <c r="AY473" s="17" t="s">
        <v>142</v>
      </c>
      <c r="BE473" s="176">
        <f>IF(N473="základní",J473,0)</f>
        <v>0</v>
      </c>
      <c r="BF473" s="176">
        <f>IF(N473="snížená",J473,0)</f>
        <v>0</v>
      </c>
      <c r="BG473" s="176">
        <f>IF(N473="zákl. přenesená",J473,0)</f>
        <v>0</v>
      </c>
      <c r="BH473" s="176">
        <f>IF(N473="sníž. přenesená",J473,0)</f>
        <v>0</v>
      </c>
      <c r="BI473" s="176">
        <f>IF(N473="nulová",J473,0)</f>
        <v>0</v>
      </c>
      <c r="BJ473" s="17" t="s">
        <v>150</v>
      </c>
      <c r="BK473" s="176">
        <f>ROUND(I473*H473,0)</f>
        <v>0</v>
      </c>
      <c r="BL473" s="17" t="s">
        <v>149</v>
      </c>
      <c r="BM473" s="17" t="s">
        <v>832</v>
      </c>
    </row>
    <row r="474" spans="2:47" s="1" customFormat="1" ht="39.75" customHeight="1">
      <c r="B474" s="34"/>
      <c r="D474" s="180" t="s">
        <v>152</v>
      </c>
      <c r="F474" s="189" t="s">
        <v>833</v>
      </c>
      <c r="I474" s="138"/>
      <c r="L474" s="34"/>
      <c r="M474" s="63"/>
      <c r="N474" s="35"/>
      <c r="O474" s="35"/>
      <c r="P474" s="35"/>
      <c r="Q474" s="35"/>
      <c r="R474" s="35"/>
      <c r="S474" s="35"/>
      <c r="T474" s="64"/>
      <c r="AT474" s="17" t="s">
        <v>152</v>
      </c>
      <c r="AU474" s="17" t="s">
        <v>150</v>
      </c>
    </row>
    <row r="475" spans="2:65" s="1" customFormat="1" ht="20.25" customHeight="1">
      <c r="B475" s="164"/>
      <c r="C475" s="198" t="s">
        <v>834</v>
      </c>
      <c r="D475" s="198" t="s">
        <v>247</v>
      </c>
      <c r="E475" s="199" t="s">
        <v>835</v>
      </c>
      <c r="F475" s="200" t="s">
        <v>836</v>
      </c>
      <c r="G475" s="201" t="s">
        <v>360</v>
      </c>
      <c r="H475" s="202">
        <v>2</v>
      </c>
      <c r="I475" s="203"/>
      <c r="J475" s="204">
        <f>ROUND(I475*H475,0)</f>
        <v>0</v>
      </c>
      <c r="K475" s="200" t="s">
        <v>148</v>
      </c>
      <c r="L475" s="205"/>
      <c r="M475" s="206" t="s">
        <v>21</v>
      </c>
      <c r="N475" s="207" t="s">
        <v>43</v>
      </c>
      <c r="O475" s="35"/>
      <c r="P475" s="174">
        <f>O475*H475</f>
        <v>0</v>
      </c>
      <c r="Q475" s="174">
        <v>0.046</v>
      </c>
      <c r="R475" s="174">
        <f>Q475*H475</f>
        <v>0.092</v>
      </c>
      <c r="S475" s="174">
        <v>0</v>
      </c>
      <c r="T475" s="175">
        <f>S475*H475</f>
        <v>0</v>
      </c>
      <c r="AR475" s="17" t="s">
        <v>186</v>
      </c>
      <c r="AT475" s="17" t="s">
        <v>247</v>
      </c>
      <c r="AU475" s="17" t="s">
        <v>150</v>
      </c>
      <c r="AY475" s="17" t="s">
        <v>142</v>
      </c>
      <c r="BE475" s="176">
        <f>IF(N475="základní",J475,0)</f>
        <v>0</v>
      </c>
      <c r="BF475" s="176">
        <f>IF(N475="snížená",J475,0)</f>
        <v>0</v>
      </c>
      <c r="BG475" s="176">
        <f>IF(N475="zákl. přenesená",J475,0)</f>
        <v>0</v>
      </c>
      <c r="BH475" s="176">
        <f>IF(N475="sníž. přenesená",J475,0)</f>
        <v>0</v>
      </c>
      <c r="BI475" s="176">
        <f>IF(N475="nulová",J475,0)</f>
        <v>0</v>
      </c>
      <c r="BJ475" s="17" t="s">
        <v>150</v>
      </c>
      <c r="BK475" s="176">
        <f>ROUND(I475*H475,0)</f>
        <v>0</v>
      </c>
      <c r="BL475" s="17" t="s">
        <v>149</v>
      </c>
      <c r="BM475" s="17" t="s">
        <v>837</v>
      </c>
    </row>
    <row r="476" spans="2:47" s="1" customFormat="1" ht="28.5" customHeight="1">
      <c r="B476" s="34"/>
      <c r="D476" s="177" t="s">
        <v>152</v>
      </c>
      <c r="F476" s="178" t="s">
        <v>838</v>
      </c>
      <c r="I476" s="138"/>
      <c r="L476" s="34"/>
      <c r="M476" s="63"/>
      <c r="N476" s="35"/>
      <c r="O476" s="35"/>
      <c r="P476" s="35"/>
      <c r="Q476" s="35"/>
      <c r="R476" s="35"/>
      <c r="S476" s="35"/>
      <c r="T476" s="64"/>
      <c r="AT476" s="17" t="s">
        <v>152</v>
      </c>
      <c r="AU476" s="17" t="s">
        <v>150</v>
      </c>
    </row>
    <row r="477" spans="2:63" s="10" customFormat="1" ht="29.25" customHeight="1">
      <c r="B477" s="150"/>
      <c r="D477" s="161" t="s">
        <v>70</v>
      </c>
      <c r="E477" s="162" t="s">
        <v>193</v>
      </c>
      <c r="F477" s="162" t="s">
        <v>839</v>
      </c>
      <c r="I477" s="153"/>
      <c r="J477" s="163">
        <f>BK477</f>
        <v>0</v>
      </c>
      <c r="L477" s="150"/>
      <c r="M477" s="155"/>
      <c r="N477" s="156"/>
      <c r="O477" s="156"/>
      <c r="P477" s="157">
        <f>P478+SUM(P479:P565)</f>
        <v>0</v>
      </c>
      <c r="Q477" s="156"/>
      <c r="R477" s="157">
        <f>R478+SUM(R479:R565)</f>
        <v>28.841156159999997</v>
      </c>
      <c r="S477" s="156"/>
      <c r="T477" s="158">
        <f>T478+SUM(T479:T565)</f>
        <v>15.041155999999999</v>
      </c>
      <c r="AR477" s="151" t="s">
        <v>8</v>
      </c>
      <c r="AT477" s="159" t="s">
        <v>70</v>
      </c>
      <c r="AU477" s="159" t="s">
        <v>8</v>
      </c>
      <c r="AY477" s="151" t="s">
        <v>142</v>
      </c>
      <c r="BK477" s="160">
        <f>BK478+SUM(BK479:BK565)</f>
        <v>0</v>
      </c>
    </row>
    <row r="478" spans="2:65" s="1" customFormat="1" ht="28.5" customHeight="1">
      <c r="B478" s="164"/>
      <c r="C478" s="165" t="s">
        <v>840</v>
      </c>
      <c r="D478" s="165" t="s">
        <v>144</v>
      </c>
      <c r="E478" s="166" t="s">
        <v>841</v>
      </c>
      <c r="F478" s="167" t="s">
        <v>842</v>
      </c>
      <c r="G478" s="168" t="s">
        <v>417</v>
      </c>
      <c r="H478" s="169">
        <v>118.35</v>
      </c>
      <c r="I478" s="170"/>
      <c r="J478" s="171">
        <f>ROUND(I478*H478,0)</f>
        <v>0</v>
      </c>
      <c r="K478" s="167" t="s">
        <v>148</v>
      </c>
      <c r="L478" s="34"/>
      <c r="M478" s="172" t="s">
        <v>21</v>
      </c>
      <c r="N478" s="173" t="s">
        <v>43</v>
      </c>
      <c r="O478" s="35"/>
      <c r="P478" s="174">
        <f>O478*H478</f>
        <v>0</v>
      </c>
      <c r="Q478" s="174">
        <v>0.1295</v>
      </c>
      <c r="R478" s="174">
        <f>Q478*H478</f>
        <v>15.326324999999999</v>
      </c>
      <c r="S478" s="174">
        <v>0</v>
      </c>
      <c r="T478" s="175">
        <f>S478*H478</f>
        <v>0</v>
      </c>
      <c r="AR478" s="17" t="s">
        <v>149</v>
      </c>
      <c r="AT478" s="17" t="s">
        <v>144</v>
      </c>
      <c r="AU478" s="17" t="s">
        <v>150</v>
      </c>
      <c r="AY478" s="17" t="s">
        <v>142</v>
      </c>
      <c r="BE478" s="176">
        <f>IF(N478="základní",J478,0)</f>
        <v>0</v>
      </c>
      <c r="BF478" s="176">
        <f>IF(N478="snížená",J478,0)</f>
        <v>0</v>
      </c>
      <c r="BG478" s="176">
        <f>IF(N478="zákl. přenesená",J478,0)</f>
        <v>0</v>
      </c>
      <c r="BH478" s="176">
        <f>IF(N478="sníž. přenesená",J478,0)</f>
        <v>0</v>
      </c>
      <c r="BI478" s="176">
        <f>IF(N478="nulová",J478,0)</f>
        <v>0</v>
      </c>
      <c r="BJ478" s="17" t="s">
        <v>150</v>
      </c>
      <c r="BK478" s="176">
        <f>ROUND(I478*H478,0)</f>
        <v>0</v>
      </c>
      <c r="BL478" s="17" t="s">
        <v>149</v>
      </c>
      <c r="BM478" s="17" t="s">
        <v>843</v>
      </c>
    </row>
    <row r="479" spans="2:47" s="1" customFormat="1" ht="39.75" customHeight="1">
      <c r="B479" s="34"/>
      <c r="D479" s="177" t="s">
        <v>152</v>
      </c>
      <c r="F479" s="178" t="s">
        <v>844</v>
      </c>
      <c r="I479" s="138"/>
      <c r="L479" s="34"/>
      <c r="M479" s="63"/>
      <c r="N479" s="35"/>
      <c r="O479" s="35"/>
      <c r="P479" s="35"/>
      <c r="Q479" s="35"/>
      <c r="R479" s="35"/>
      <c r="S479" s="35"/>
      <c r="T479" s="64"/>
      <c r="AT479" s="17" t="s">
        <v>152</v>
      </c>
      <c r="AU479" s="17" t="s">
        <v>150</v>
      </c>
    </row>
    <row r="480" spans="2:51" s="11" customFormat="1" ht="20.25" customHeight="1">
      <c r="B480" s="179"/>
      <c r="D480" s="180" t="s">
        <v>154</v>
      </c>
      <c r="E480" s="181" t="s">
        <v>21</v>
      </c>
      <c r="F480" s="182" t="s">
        <v>845</v>
      </c>
      <c r="H480" s="183">
        <v>118.35</v>
      </c>
      <c r="I480" s="184"/>
      <c r="L480" s="179"/>
      <c r="M480" s="185"/>
      <c r="N480" s="186"/>
      <c r="O480" s="186"/>
      <c r="P480" s="186"/>
      <c r="Q480" s="186"/>
      <c r="R480" s="186"/>
      <c r="S480" s="186"/>
      <c r="T480" s="187"/>
      <c r="AT480" s="188" t="s">
        <v>154</v>
      </c>
      <c r="AU480" s="188" t="s">
        <v>150</v>
      </c>
      <c r="AV480" s="11" t="s">
        <v>150</v>
      </c>
      <c r="AW480" s="11" t="s">
        <v>35</v>
      </c>
      <c r="AX480" s="11" t="s">
        <v>8</v>
      </c>
      <c r="AY480" s="188" t="s">
        <v>142</v>
      </c>
    </row>
    <row r="481" spans="2:65" s="1" customFormat="1" ht="20.25" customHeight="1">
      <c r="B481" s="164"/>
      <c r="C481" s="198" t="s">
        <v>846</v>
      </c>
      <c r="D481" s="198" t="s">
        <v>247</v>
      </c>
      <c r="E481" s="199" t="s">
        <v>847</v>
      </c>
      <c r="F481" s="200" t="s">
        <v>848</v>
      </c>
      <c r="G481" s="201" t="s">
        <v>360</v>
      </c>
      <c r="H481" s="202">
        <v>248.535</v>
      </c>
      <c r="I481" s="203"/>
      <c r="J481" s="204">
        <f>ROUND(I481*H481,0)</f>
        <v>0</v>
      </c>
      <c r="K481" s="200" t="s">
        <v>148</v>
      </c>
      <c r="L481" s="205"/>
      <c r="M481" s="206" t="s">
        <v>21</v>
      </c>
      <c r="N481" s="207" t="s">
        <v>43</v>
      </c>
      <c r="O481" s="35"/>
      <c r="P481" s="174">
        <f>O481*H481</f>
        <v>0</v>
      </c>
      <c r="Q481" s="174">
        <v>0.011</v>
      </c>
      <c r="R481" s="174">
        <f>Q481*H481</f>
        <v>2.733885</v>
      </c>
      <c r="S481" s="174">
        <v>0</v>
      </c>
      <c r="T481" s="175">
        <f>S481*H481</f>
        <v>0</v>
      </c>
      <c r="AR481" s="17" t="s">
        <v>186</v>
      </c>
      <c r="AT481" s="17" t="s">
        <v>247</v>
      </c>
      <c r="AU481" s="17" t="s">
        <v>150</v>
      </c>
      <c r="AY481" s="17" t="s">
        <v>142</v>
      </c>
      <c r="BE481" s="176">
        <f>IF(N481="základní",J481,0)</f>
        <v>0</v>
      </c>
      <c r="BF481" s="176">
        <f>IF(N481="snížená",J481,0)</f>
        <v>0</v>
      </c>
      <c r="BG481" s="176">
        <f>IF(N481="zákl. přenesená",J481,0)</f>
        <v>0</v>
      </c>
      <c r="BH481" s="176">
        <f>IF(N481="sníž. přenesená",J481,0)</f>
        <v>0</v>
      </c>
      <c r="BI481" s="176">
        <f>IF(N481="nulová",J481,0)</f>
        <v>0</v>
      </c>
      <c r="BJ481" s="17" t="s">
        <v>150</v>
      </c>
      <c r="BK481" s="176">
        <f>ROUND(I481*H481,0)</f>
        <v>0</v>
      </c>
      <c r="BL481" s="17" t="s">
        <v>149</v>
      </c>
      <c r="BM481" s="17" t="s">
        <v>849</v>
      </c>
    </row>
    <row r="482" spans="2:47" s="1" customFormat="1" ht="20.25" customHeight="1">
      <c r="B482" s="34"/>
      <c r="D482" s="177" t="s">
        <v>152</v>
      </c>
      <c r="F482" s="178" t="s">
        <v>850</v>
      </c>
      <c r="I482" s="138"/>
      <c r="L482" s="34"/>
      <c r="M482" s="63"/>
      <c r="N482" s="35"/>
      <c r="O482" s="35"/>
      <c r="P482" s="35"/>
      <c r="Q482" s="35"/>
      <c r="R482" s="35"/>
      <c r="S482" s="35"/>
      <c r="T482" s="64"/>
      <c r="AT482" s="17" t="s">
        <v>152</v>
      </c>
      <c r="AU482" s="17" t="s">
        <v>150</v>
      </c>
    </row>
    <row r="483" spans="2:51" s="11" customFormat="1" ht="20.25" customHeight="1">
      <c r="B483" s="179"/>
      <c r="D483" s="180" t="s">
        <v>154</v>
      </c>
      <c r="E483" s="181" t="s">
        <v>21</v>
      </c>
      <c r="F483" s="182" t="s">
        <v>851</v>
      </c>
      <c r="H483" s="183">
        <v>248.535</v>
      </c>
      <c r="I483" s="184"/>
      <c r="L483" s="179"/>
      <c r="M483" s="185"/>
      <c r="N483" s="186"/>
      <c r="O483" s="186"/>
      <c r="P483" s="186"/>
      <c r="Q483" s="186"/>
      <c r="R483" s="186"/>
      <c r="S483" s="186"/>
      <c r="T483" s="187"/>
      <c r="AT483" s="188" t="s">
        <v>154</v>
      </c>
      <c r="AU483" s="188" t="s">
        <v>150</v>
      </c>
      <c r="AV483" s="11" t="s">
        <v>150</v>
      </c>
      <c r="AW483" s="11" t="s">
        <v>35</v>
      </c>
      <c r="AX483" s="11" t="s">
        <v>71</v>
      </c>
      <c r="AY483" s="188" t="s">
        <v>142</v>
      </c>
    </row>
    <row r="484" spans="2:65" s="1" customFormat="1" ht="28.5" customHeight="1">
      <c r="B484" s="164"/>
      <c r="C484" s="165" t="s">
        <v>852</v>
      </c>
      <c r="D484" s="165" t="s">
        <v>144</v>
      </c>
      <c r="E484" s="166" t="s">
        <v>853</v>
      </c>
      <c r="F484" s="167" t="s">
        <v>854</v>
      </c>
      <c r="G484" s="168" t="s">
        <v>147</v>
      </c>
      <c r="H484" s="169">
        <v>4.734</v>
      </c>
      <c r="I484" s="170"/>
      <c r="J484" s="171">
        <f>ROUND(I484*H484,0)</f>
        <v>0</v>
      </c>
      <c r="K484" s="167" t="s">
        <v>148</v>
      </c>
      <c r="L484" s="34"/>
      <c r="M484" s="172" t="s">
        <v>21</v>
      </c>
      <c r="N484" s="173" t="s">
        <v>43</v>
      </c>
      <c r="O484" s="35"/>
      <c r="P484" s="174">
        <f>O484*H484</f>
        <v>0</v>
      </c>
      <c r="Q484" s="174">
        <v>2.25634</v>
      </c>
      <c r="R484" s="174">
        <f>Q484*H484</f>
        <v>10.681513559999999</v>
      </c>
      <c r="S484" s="174">
        <v>0</v>
      </c>
      <c r="T484" s="175">
        <f>S484*H484</f>
        <v>0</v>
      </c>
      <c r="AR484" s="17" t="s">
        <v>149</v>
      </c>
      <c r="AT484" s="17" t="s">
        <v>144</v>
      </c>
      <c r="AU484" s="17" t="s">
        <v>150</v>
      </c>
      <c r="AY484" s="17" t="s">
        <v>142</v>
      </c>
      <c r="BE484" s="176">
        <f>IF(N484="základní",J484,0)</f>
        <v>0</v>
      </c>
      <c r="BF484" s="176">
        <f>IF(N484="snížená",J484,0)</f>
        <v>0</v>
      </c>
      <c r="BG484" s="176">
        <f>IF(N484="zákl. přenesená",J484,0)</f>
        <v>0</v>
      </c>
      <c r="BH484" s="176">
        <f>IF(N484="sníž. přenesená",J484,0)</f>
        <v>0</v>
      </c>
      <c r="BI484" s="176">
        <f>IF(N484="nulová",J484,0)</f>
        <v>0</v>
      </c>
      <c r="BJ484" s="17" t="s">
        <v>150</v>
      </c>
      <c r="BK484" s="176">
        <f>ROUND(I484*H484,0)</f>
        <v>0</v>
      </c>
      <c r="BL484" s="17" t="s">
        <v>149</v>
      </c>
      <c r="BM484" s="17" t="s">
        <v>855</v>
      </c>
    </row>
    <row r="485" spans="2:47" s="1" customFormat="1" ht="28.5" customHeight="1">
      <c r="B485" s="34"/>
      <c r="D485" s="177" t="s">
        <v>152</v>
      </c>
      <c r="F485" s="178" t="s">
        <v>856</v>
      </c>
      <c r="I485" s="138"/>
      <c r="L485" s="34"/>
      <c r="M485" s="63"/>
      <c r="N485" s="35"/>
      <c r="O485" s="35"/>
      <c r="P485" s="35"/>
      <c r="Q485" s="35"/>
      <c r="R485" s="35"/>
      <c r="S485" s="35"/>
      <c r="T485" s="64"/>
      <c r="AT485" s="17" t="s">
        <v>152</v>
      </c>
      <c r="AU485" s="17" t="s">
        <v>150</v>
      </c>
    </row>
    <row r="486" spans="2:51" s="11" customFormat="1" ht="20.25" customHeight="1">
      <c r="B486" s="179"/>
      <c r="D486" s="180" t="s">
        <v>154</v>
      </c>
      <c r="E486" s="181" t="s">
        <v>21</v>
      </c>
      <c r="F486" s="182" t="s">
        <v>857</v>
      </c>
      <c r="H486" s="183">
        <v>4.734</v>
      </c>
      <c r="I486" s="184"/>
      <c r="L486" s="179"/>
      <c r="M486" s="185"/>
      <c r="N486" s="186"/>
      <c r="O486" s="186"/>
      <c r="P486" s="186"/>
      <c r="Q486" s="186"/>
      <c r="R486" s="186"/>
      <c r="S486" s="186"/>
      <c r="T486" s="187"/>
      <c r="AT486" s="188" t="s">
        <v>154</v>
      </c>
      <c r="AU486" s="188" t="s">
        <v>150</v>
      </c>
      <c r="AV486" s="11" t="s">
        <v>150</v>
      </c>
      <c r="AW486" s="11" t="s">
        <v>35</v>
      </c>
      <c r="AX486" s="11" t="s">
        <v>71</v>
      </c>
      <c r="AY486" s="188" t="s">
        <v>142</v>
      </c>
    </row>
    <row r="487" spans="2:65" s="1" customFormat="1" ht="20.25" customHeight="1">
      <c r="B487" s="164"/>
      <c r="C487" s="165" t="s">
        <v>858</v>
      </c>
      <c r="D487" s="165" t="s">
        <v>144</v>
      </c>
      <c r="E487" s="166" t="s">
        <v>859</v>
      </c>
      <c r="F487" s="167" t="s">
        <v>860</v>
      </c>
      <c r="G487" s="168" t="s">
        <v>189</v>
      </c>
      <c r="H487" s="169">
        <v>12.35</v>
      </c>
      <c r="I487" s="170"/>
      <c r="J487" s="171">
        <f>ROUND(I487*H487,0)</f>
        <v>0</v>
      </c>
      <c r="K487" s="167" t="s">
        <v>148</v>
      </c>
      <c r="L487" s="34"/>
      <c r="M487" s="172" t="s">
        <v>21</v>
      </c>
      <c r="N487" s="173" t="s">
        <v>43</v>
      </c>
      <c r="O487" s="35"/>
      <c r="P487" s="174">
        <f>O487*H487</f>
        <v>0</v>
      </c>
      <c r="Q487" s="174">
        <v>0.00063</v>
      </c>
      <c r="R487" s="174">
        <f>Q487*H487</f>
        <v>0.0077805</v>
      </c>
      <c r="S487" s="174">
        <v>0</v>
      </c>
      <c r="T487" s="175">
        <f>S487*H487</f>
        <v>0</v>
      </c>
      <c r="AR487" s="17" t="s">
        <v>149</v>
      </c>
      <c r="AT487" s="17" t="s">
        <v>144</v>
      </c>
      <c r="AU487" s="17" t="s">
        <v>150</v>
      </c>
      <c r="AY487" s="17" t="s">
        <v>142</v>
      </c>
      <c r="BE487" s="176">
        <f>IF(N487="základní",J487,0)</f>
        <v>0</v>
      </c>
      <c r="BF487" s="176">
        <f>IF(N487="snížená",J487,0)</f>
        <v>0</v>
      </c>
      <c r="BG487" s="176">
        <f>IF(N487="zákl. přenesená",J487,0)</f>
        <v>0</v>
      </c>
      <c r="BH487" s="176">
        <f>IF(N487="sníž. přenesená",J487,0)</f>
        <v>0</v>
      </c>
      <c r="BI487" s="176">
        <f>IF(N487="nulová",J487,0)</f>
        <v>0</v>
      </c>
      <c r="BJ487" s="17" t="s">
        <v>150</v>
      </c>
      <c r="BK487" s="176">
        <f>ROUND(I487*H487,0)</f>
        <v>0</v>
      </c>
      <c r="BL487" s="17" t="s">
        <v>149</v>
      </c>
      <c r="BM487" s="17" t="s">
        <v>861</v>
      </c>
    </row>
    <row r="488" spans="2:47" s="1" customFormat="1" ht="20.25" customHeight="1">
      <c r="B488" s="34"/>
      <c r="D488" s="177" t="s">
        <v>152</v>
      </c>
      <c r="F488" s="178" t="s">
        <v>862</v>
      </c>
      <c r="I488" s="138"/>
      <c r="L488" s="34"/>
      <c r="M488" s="63"/>
      <c r="N488" s="35"/>
      <c r="O488" s="35"/>
      <c r="P488" s="35"/>
      <c r="Q488" s="35"/>
      <c r="R488" s="35"/>
      <c r="S488" s="35"/>
      <c r="T488" s="64"/>
      <c r="AT488" s="17" t="s">
        <v>152</v>
      </c>
      <c r="AU488" s="17" t="s">
        <v>150</v>
      </c>
    </row>
    <row r="489" spans="2:51" s="11" customFormat="1" ht="20.25" customHeight="1">
      <c r="B489" s="179"/>
      <c r="D489" s="180" t="s">
        <v>154</v>
      </c>
      <c r="E489" s="181" t="s">
        <v>21</v>
      </c>
      <c r="F489" s="182" t="s">
        <v>863</v>
      </c>
      <c r="H489" s="183">
        <v>12.35</v>
      </c>
      <c r="I489" s="184"/>
      <c r="L489" s="179"/>
      <c r="M489" s="185"/>
      <c r="N489" s="186"/>
      <c r="O489" s="186"/>
      <c r="P489" s="186"/>
      <c r="Q489" s="186"/>
      <c r="R489" s="186"/>
      <c r="S489" s="186"/>
      <c r="T489" s="187"/>
      <c r="AT489" s="188" t="s">
        <v>154</v>
      </c>
      <c r="AU489" s="188" t="s">
        <v>150</v>
      </c>
      <c r="AV489" s="11" t="s">
        <v>150</v>
      </c>
      <c r="AW489" s="11" t="s">
        <v>35</v>
      </c>
      <c r="AX489" s="11" t="s">
        <v>71</v>
      </c>
      <c r="AY489" s="188" t="s">
        <v>142</v>
      </c>
    </row>
    <row r="490" spans="2:65" s="1" customFormat="1" ht="28.5" customHeight="1">
      <c r="B490" s="164"/>
      <c r="C490" s="165" t="s">
        <v>864</v>
      </c>
      <c r="D490" s="165" t="s">
        <v>144</v>
      </c>
      <c r="E490" s="166" t="s">
        <v>865</v>
      </c>
      <c r="F490" s="167" t="s">
        <v>866</v>
      </c>
      <c r="G490" s="168" t="s">
        <v>189</v>
      </c>
      <c r="H490" s="169">
        <v>144.264</v>
      </c>
      <c r="I490" s="170"/>
      <c r="J490" s="171">
        <f>ROUND(I490*H490,0)</f>
        <v>0</v>
      </c>
      <c r="K490" s="167" t="s">
        <v>148</v>
      </c>
      <c r="L490" s="34"/>
      <c r="M490" s="172" t="s">
        <v>21</v>
      </c>
      <c r="N490" s="173" t="s">
        <v>43</v>
      </c>
      <c r="O490" s="35"/>
      <c r="P490" s="174">
        <f>O490*H490</f>
        <v>0</v>
      </c>
      <c r="Q490" s="174">
        <v>0</v>
      </c>
      <c r="R490" s="174">
        <f>Q490*H490</f>
        <v>0</v>
      </c>
      <c r="S490" s="174">
        <v>0</v>
      </c>
      <c r="T490" s="175">
        <f>S490*H490</f>
        <v>0</v>
      </c>
      <c r="AR490" s="17" t="s">
        <v>149</v>
      </c>
      <c r="AT490" s="17" t="s">
        <v>144</v>
      </c>
      <c r="AU490" s="17" t="s">
        <v>150</v>
      </c>
      <c r="AY490" s="17" t="s">
        <v>142</v>
      </c>
      <c r="BE490" s="176">
        <f>IF(N490="základní",J490,0)</f>
        <v>0</v>
      </c>
      <c r="BF490" s="176">
        <f>IF(N490="snížená",J490,0)</f>
        <v>0</v>
      </c>
      <c r="BG490" s="176">
        <f>IF(N490="zákl. přenesená",J490,0)</f>
        <v>0</v>
      </c>
      <c r="BH490" s="176">
        <f>IF(N490="sníž. přenesená",J490,0)</f>
        <v>0</v>
      </c>
      <c r="BI490" s="176">
        <f>IF(N490="nulová",J490,0)</f>
        <v>0</v>
      </c>
      <c r="BJ490" s="17" t="s">
        <v>150</v>
      </c>
      <c r="BK490" s="176">
        <f>ROUND(I490*H490,0)</f>
        <v>0</v>
      </c>
      <c r="BL490" s="17" t="s">
        <v>149</v>
      </c>
      <c r="BM490" s="17" t="s">
        <v>867</v>
      </c>
    </row>
    <row r="491" spans="2:47" s="1" customFormat="1" ht="39.75" customHeight="1">
      <c r="B491" s="34"/>
      <c r="D491" s="177" t="s">
        <v>152</v>
      </c>
      <c r="F491" s="178" t="s">
        <v>868</v>
      </c>
      <c r="I491" s="138"/>
      <c r="L491" s="34"/>
      <c r="M491" s="63"/>
      <c r="N491" s="35"/>
      <c r="O491" s="35"/>
      <c r="P491" s="35"/>
      <c r="Q491" s="35"/>
      <c r="R491" s="35"/>
      <c r="S491" s="35"/>
      <c r="T491" s="64"/>
      <c r="AT491" s="17" t="s">
        <v>152</v>
      </c>
      <c r="AU491" s="17" t="s">
        <v>150</v>
      </c>
    </row>
    <row r="492" spans="2:51" s="11" customFormat="1" ht="20.25" customHeight="1">
      <c r="B492" s="179"/>
      <c r="D492" s="180" t="s">
        <v>154</v>
      </c>
      <c r="E492" s="181" t="s">
        <v>21</v>
      </c>
      <c r="F492" s="182" t="s">
        <v>869</v>
      </c>
      <c r="H492" s="183">
        <v>144.264</v>
      </c>
      <c r="I492" s="184"/>
      <c r="L492" s="179"/>
      <c r="M492" s="185"/>
      <c r="N492" s="186"/>
      <c r="O492" s="186"/>
      <c r="P492" s="186"/>
      <c r="Q492" s="186"/>
      <c r="R492" s="186"/>
      <c r="S492" s="186"/>
      <c r="T492" s="187"/>
      <c r="AT492" s="188" t="s">
        <v>154</v>
      </c>
      <c r="AU492" s="188" t="s">
        <v>150</v>
      </c>
      <c r="AV492" s="11" t="s">
        <v>150</v>
      </c>
      <c r="AW492" s="11" t="s">
        <v>35</v>
      </c>
      <c r="AX492" s="11" t="s">
        <v>71</v>
      </c>
      <c r="AY492" s="188" t="s">
        <v>142</v>
      </c>
    </row>
    <row r="493" spans="2:65" s="1" customFormat="1" ht="28.5" customHeight="1">
      <c r="B493" s="164"/>
      <c r="C493" s="165" t="s">
        <v>870</v>
      </c>
      <c r="D493" s="165" t="s">
        <v>144</v>
      </c>
      <c r="E493" s="166" t="s">
        <v>871</v>
      </c>
      <c r="F493" s="167" t="s">
        <v>872</v>
      </c>
      <c r="G493" s="168" t="s">
        <v>189</v>
      </c>
      <c r="H493" s="169">
        <v>427.92</v>
      </c>
      <c r="I493" s="170"/>
      <c r="J493" s="171">
        <f>ROUND(I493*H493,0)</f>
        <v>0</v>
      </c>
      <c r="K493" s="167" t="s">
        <v>148</v>
      </c>
      <c r="L493" s="34"/>
      <c r="M493" s="172" t="s">
        <v>21</v>
      </c>
      <c r="N493" s="173" t="s">
        <v>43</v>
      </c>
      <c r="O493" s="35"/>
      <c r="P493" s="174">
        <f>O493*H493</f>
        <v>0</v>
      </c>
      <c r="Q493" s="174">
        <v>0</v>
      </c>
      <c r="R493" s="174">
        <f>Q493*H493</f>
        <v>0</v>
      </c>
      <c r="S493" s="174">
        <v>0</v>
      </c>
      <c r="T493" s="175">
        <f>S493*H493</f>
        <v>0</v>
      </c>
      <c r="AR493" s="17" t="s">
        <v>149</v>
      </c>
      <c r="AT493" s="17" t="s">
        <v>144</v>
      </c>
      <c r="AU493" s="17" t="s">
        <v>150</v>
      </c>
      <c r="AY493" s="17" t="s">
        <v>142</v>
      </c>
      <c r="BE493" s="176">
        <f>IF(N493="základní",J493,0)</f>
        <v>0</v>
      </c>
      <c r="BF493" s="176">
        <f>IF(N493="snížená",J493,0)</f>
        <v>0</v>
      </c>
      <c r="BG493" s="176">
        <f>IF(N493="zákl. přenesená",J493,0)</f>
        <v>0</v>
      </c>
      <c r="BH493" s="176">
        <f>IF(N493="sníž. přenesená",J493,0)</f>
        <v>0</v>
      </c>
      <c r="BI493" s="176">
        <f>IF(N493="nulová",J493,0)</f>
        <v>0</v>
      </c>
      <c r="BJ493" s="17" t="s">
        <v>150</v>
      </c>
      <c r="BK493" s="176">
        <f>ROUND(I493*H493,0)</f>
        <v>0</v>
      </c>
      <c r="BL493" s="17" t="s">
        <v>149</v>
      </c>
      <c r="BM493" s="17" t="s">
        <v>873</v>
      </c>
    </row>
    <row r="494" spans="2:47" s="1" customFormat="1" ht="39.75" customHeight="1">
      <c r="B494" s="34"/>
      <c r="D494" s="177" t="s">
        <v>152</v>
      </c>
      <c r="F494" s="178" t="s">
        <v>874</v>
      </c>
      <c r="I494" s="138"/>
      <c r="L494" s="34"/>
      <c r="M494" s="63"/>
      <c r="N494" s="35"/>
      <c r="O494" s="35"/>
      <c r="P494" s="35"/>
      <c r="Q494" s="35"/>
      <c r="R494" s="35"/>
      <c r="S494" s="35"/>
      <c r="T494" s="64"/>
      <c r="AT494" s="17" t="s">
        <v>152</v>
      </c>
      <c r="AU494" s="17" t="s">
        <v>150</v>
      </c>
    </row>
    <row r="495" spans="2:51" s="11" customFormat="1" ht="20.25" customHeight="1">
      <c r="B495" s="179"/>
      <c r="D495" s="180" t="s">
        <v>154</v>
      </c>
      <c r="E495" s="181" t="s">
        <v>21</v>
      </c>
      <c r="F495" s="182" t="s">
        <v>875</v>
      </c>
      <c r="H495" s="183">
        <v>427.92</v>
      </c>
      <c r="I495" s="184"/>
      <c r="L495" s="179"/>
      <c r="M495" s="185"/>
      <c r="N495" s="186"/>
      <c r="O495" s="186"/>
      <c r="P495" s="186"/>
      <c r="Q495" s="186"/>
      <c r="R495" s="186"/>
      <c r="S495" s="186"/>
      <c r="T495" s="187"/>
      <c r="AT495" s="188" t="s">
        <v>154</v>
      </c>
      <c r="AU495" s="188" t="s">
        <v>150</v>
      </c>
      <c r="AV495" s="11" t="s">
        <v>150</v>
      </c>
      <c r="AW495" s="11" t="s">
        <v>35</v>
      </c>
      <c r="AX495" s="11" t="s">
        <v>71</v>
      </c>
      <c r="AY495" s="188" t="s">
        <v>142</v>
      </c>
    </row>
    <row r="496" spans="2:65" s="1" customFormat="1" ht="28.5" customHeight="1">
      <c r="B496" s="164"/>
      <c r="C496" s="165" t="s">
        <v>876</v>
      </c>
      <c r="D496" s="165" t="s">
        <v>144</v>
      </c>
      <c r="E496" s="166" t="s">
        <v>877</v>
      </c>
      <c r="F496" s="167" t="s">
        <v>878</v>
      </c>
      <c r="G496" s="168" t="s">
        <v>189</v>
      </c>
      <c r="H496" s="169">
        <v>144.264</v>
      </c>
      <c r="I496" s="170"/>
      <c r="J496" s="171">
        <f>ROUND(I496*H496,0)</f>
        <v>0</v>
      </c>
      <c r="K496" s="167" t="s">
        <v>148</v>
      </c>
      <c r="L496" s="34"/>
      <c r="M496" s="172" t="s">
        <v>21</v>
      </c>
      <c r="N496" s="173" t="s">
        <v>43</v>
      </c>
      <c r="O496" s="35"/>
      <c r="P496" s="174">
        <f>O496*H496</f>
        <v>0</v>
      </c>
      <c r="Q496" s="174">
        <v>0</v>
      </c>
      <c r="R496" s="174">
        <f>Q496*H496</f>
        <v>0</v>
      </c>
      <c r="S496" s="174">
        <v>0</v>
      </c>
      <c r="T496" s="175">
        <f>S496*H496</f>
        <v>0</v>
      </c>
      <c r="AR496" s="17" t="s">
        <v>149</v>
      </c>
      <c r="AT496" s="17" t="s">
        <v>144</v>
      </c>
      <c r="AU496" s="17" t="s">
        <v>150</v>
      </c>
      <c r="AY496" s="17" t="s">
        <v>142</v>
      </c>
      <c r="BE496" s="176">
        <f>IF(N496="základní",J496,0)</f>
        <v>0</v>
      </c>
      <c r="BF496" s="176">
        <f>IF(N496="snížená",J496,0)</f>
        <v>0</v>
      </c>
      <c r="BG496" s="176">
        <f>IF(N496="zákl. přenesená",J496,0)</f>
        <v>0</v>
      </c>
      <c r="BH496" s="176">
        <f>IF(N496="sníž. přenesená",J496,0)</f>
        <v>0</v>
      </c>
      <c r="BI496" s="176">
        <f>IF(N496="nulová",J496,0)</f>
        <v>0</v>
      </c>
      <c r="BJ496" s="17" t="s">
        <v>150</v>
      </c>
      <c r="BK496" s="176">
        <f>ROUND(I496*H496,0)</f>
        <v>0</v>
      </c>
      <c r="BL496" s="17" t="s">
        <v>149</v>
      </c>
      <c r="BM496" s="17" t="s">
        <v>879</v>
      </c>
    </row>
    <row r="497" spans="2:47" s="1" customFormat="1" ht="39.75" customHeight="1">
      <c r="B497" s="34"/>
      <c r="D497" s="180" t="s">
        <v>152</v>
      </c>
      <c r="F497" s="189" t="s">
        <v>880</v>
      </c>
      <c r="I497" s="138"/>
      <c r="L497" s="34"/>
      <c r="M497" s="63"/>
      <c r="N497" s="35"/>
      <c r="O497" s="35"/>
      <c r="P497" s="35"/>
      <c r="Q497" s="35"/>
      <c r="R497" s="35"/>
      <c r="S497" s="35"/>
      <c r="T497" s="64"/>
      <c r="AT497" s="17" t="s">
        <v>152</v>
      </c>
      <c r="AU497" s="17" t="s">
        <v>150</v>
      </c>
    </row>
    <row r="498" spans="2:65" s="1" customFormat="1" ht="28.5" customHeight="1">
      <c r="B498" s="164"/>
      <c r="C498" s="165" t="s">
        <v>881</v>
      </c>
      <c r="D498" s="165" t="s">
        <v>144</v>
      </c>
      <c r="E498" s="166" t="s">
        <v>882</v>
      </c>
      <c r="F498" s="167" t="s">
        <v>883</v>
      </c>
      <c r="G498" s="168" t="s">
        <v>189</v>
      </c>
      <c r="H498" s="169">
        <v>560.37</v>
      </c>
      <c r="I498" s="170"/>
      <c r="J498" s="171">
        <f>ROUND(I498*H498,0)</f>
        <v>0</v>
      </c>
      <c r="K498" s="167" t="s">
        <v>148</v>
      </c>
      <c r="L498" s="34"/>
      <c r="M498" s="172" t="s">
        <v>21</v>
      </c>
      <c r="N498" s="173" t="s">
        <v>43</v>
      </c>
      <c r="O498" s="35"/>
      <c r="P498" s="174">
        <f>O498*H498</f>
        <v>0</v>
      </c>
      <c r="Q498" s="174">
        <v>0.00013</v>
      </c>
      <c r="R498" s="174">
        <f>Q498*H498</f>
        <v>0.0728481</v>
      </c>
      <c r="S498" s="174">
        <v>0</v>
      </c>
      <c r="T498" s="175">
        <f>S498*H498</f>
        <v>0</v>
      </c>
      <c r="AR498" s="17" t="s">
        <v>149</v>
      </c>
      <c r="AT498" s="17" t="s">
        <v>144</v>
      </c>
      <c r="AU498" s="17" t="s">
        <v>150</v>
      </c>
      <c r="AY498" s="17" t="s">
        <v>142</v>
      </c>
      <c r="BE498" s="176">
        <f>IF(N498="základní",J498,0)</f>
        <v>0</v>
      </c>
      <c r="BF498" s="176">
        <f>IF(N498="snížená",J498,0)</f>
        <v>0</v>
      </c>
      <c r="BG498" s="176">
        <f>IF(N498="zákl. přenesená",J498,0)</f>
        <v>0</v>
      </c>
      <c r="BH498" s="176">
        <f>IF(N498="sníž. přenesená",J498,0)</f>
        <v>0</v>
      </c>
      <c r="BI498" s="176">
        <f>IF(N498="nulová",J498,0)</f>
        <v>0</v>
      </c>
      <c r="BJ498" s="17" t="s">
        <v>150</v>
      </c>
      <c r="BK498" s="176">
        <f>ROUND(I498*H498,0)</f>
        <v>0</v>
      </c>
      <c r="BL498" s="17" t="s">
        <v>149</v>
      </c>
      <c r="BM498" s="17" t="s">
        <v>884</v>
      </c>
    </row>
    <row r="499" spans="2:47" s="1" customFormat="1" ht="28.5" customHeight="1">
      <c r="B499" s="34"/>
      <c r="D499" s="177" t="s">
        <v>152</v>
      </c>
      <c r="F499" s="178" t="s">
        <v>885</v>
      </c>
      <c r="I499" s="138"/>
      <c r="L499" s="34"/>
      <c r="M499" s="63"/>
      <c r="N499" s="35"/>
      <c r="O499" s="35"/>
      <c r="P499" s="35"/>
      <c r="Q499" s="35"/>
      <c r="R499" s="35"/>
      <c r="S499" s="35"/>
      <c r="T499" s="64"/>
      <c r="AT499" s="17" t="s">
        <v>152</v>
      </c>
      <c r="AU499" s="17" t="s">
        <v>150</v>
      </c>
    </row>
    <row r="500" spans="2:51" s="11" customFormat="1" ht="20.25" customHeight="1">
      <c r="B500" s="179"/>
      <c r="D500" s="180" t="s">
        <v>154</v>
      </c>
      <c r="E500" s="181" t="s">
        <v>21</v>
      </c>
      <c r="F500" s="182" t="s">
        <v>886</v>
      </c>
      <c r="H500" s="183">
        <v>560.37</v>
      </c>
      <c r="I500" s="184"/>
      <c r="L500" s="179"/>
      <c r="M500" s="185"/>
      <c r="N500" s="186"/>
      <c r="O500" s="186"/>
      <c r="P500" s="186"/>
      <c r="Q500" s="186"/>
      <c r="R500" s="186"/>
      <c r="S500" s="186"/>
      <c r="T500" s="187"/>
      <c r="AT500" s="188" t="s">
        <v>154</v>
      </c>
      <c r="AU500" s="188" t="s">
        <v>150</v>
      </c>
      <c r="AV500" s="11" t="s">
        <v>150</v>
      </c>
      <c r="AW500" s="11" t="s">
        <v>35</v>
      </c>
      <c r="AX500" s="11" t="s">
        <v>71</v>
      </c>
      <c r="AY500" s="188" t="s">
        <v>142</v>
      </c>
    </row>
    <row r="501" spans="2:65" s="1" customFormat="1" ht="20.25" customHeight="1">
      <c r="B501" s="164"/>
      <c r="C501" s="165" t="s">
        <v>887</v>
      </c>
      <c r="D501" s="165" t="s">
        <v>144</v>
      </c>
      <c r="E501" s="166" t="s">
        <v>888</v>
      </c>
      <c r="F501" s="167" t="s">
        <v>889</v>
      </c>
      <c r="G501" s="168" t="s">
        <v>890</v>
      </c>
      <c r="H501" s="169">
        <v>5</v>
      </c>
      <c r="I501" s="170"/>
      <c r="J501" s="171">
        <f>ROUND(I501*H501,0)</f>
        <v>0</v>
      </c>
      <c r="K501" s="167" t="s">
        <v>21</v>
      </c>
      <c r="L501" s="34"/>
      <c r="M501" s="172" t="s">
        <v>21</v>
      </c>
      <c r="N501" s="173" t="s">
        <v>43</v>
      </c>
      <c r="O501" s="35"/>
      <c r="P501" s="174">
        <f>O501*H501</f>
        <v>0</v>
      </c>
      <c r="Q501" s="174">
        <v>0</v>
      </c>
      <c r="R501" s="174">
        <f>Q501*H501</f>
        <v>0</v>
      </c>
      <c r="S501" s="174">
        <v>0</v>
      </c>
      <c r="T501" s="175">
        <f>S501*H501</f>
        <v>0</v>
      </c>
      <c r="AR501" s="17" t="s">
        <v>149</v>
      </c>
      <c r="AT501" s="17" t="s">
        <v>144</v>
      </c>
      <c r="AU501" s="17" t="s">
        <v>150</v>
      </c>
      <c r="AY501" s="17" t="s">
        <v>142</v>
      </c>
      <c r="BE501" s="176">
        <f>IF(N501="základní",J501,0)</f>
        <v>0</v>
      </c>
      <c r="BF501" s="176">
        <f>IF(N501="snížená",J501,0)</f>
        <v>0</v>
      </c>
      <c r="BG501" s="176">
        <f>IF(N501="zákl. přenesená",J501,0)</f>
        <v>0</v>
      </c>
      <c r="BH501" s="176">
        <f>IF(N501="sníž. přenesená",J501,0)</f>
        <v>0</v>
      </c>
      <c r="BI501" s="176">
        <f>IF(N501="nulová",J501,0)</f>
        <v>0</v>
      </c>
      <c r="BJ501" s="17" t="s">
        <v>150</v>
      </c>
      <c r="BK501" s="176">
        <f>ROUND(I501*H501,0)</f>
        <v>0</v>
      </c>
      <c r="BL501" s="17" t="s">
        <v>149</v>
      </c>
      <c r="BM501" s="17" t="s">
        <v>891</v>
      </c>
    </row>
    <row r="502" spans="2:65" s="1" customFormat="1" ht="20.25" customHeight="1">
      <c r="B502" s="164"/>
      <c r="C502" s="165" t="s">
        <v>892</v>
      </c>
      <c r="D502" s="165" t="s">
        <v>144</v>
      </c>
      <c r="E502" s="166" t="s">
        <v>893</v>
      </c>
      <c r="F502" s="167" t="s">
        <v>894</v>
      </c>
      <c r="G502" s="168" t="s">
        <v>895</v>
      </c>
      <c r="H502" s="169">
        <v>1</v>
      </c>
      <c r="I502" s="170"/>
      <c r="J502" s="171">
        <f>ROUND(I502*H502,0)</f>
        <v>0</v>
      </c>
      <c r="K502" s="167" t="s">
        <v>21</v>
      </c>
      <c r="L502" s="34"/>
      <c r="M502" s="172" t="s">
        <v>21</v>
      </c>
      <c r="N502" s="173" t="s">
        <v>43</v>
      </c>
      <c r="O502" s="35"/>
      <c r="P502" s="174">
        <f>O502*H502</f>
        <v>0</v>
      </c>
      <c r="Q502" s="174">
        <v>0</v>
      </c>
      <c r="R502" s="174">
        <f>Q502*H502</f>
        <v>0</v>
      </c>
      <c r="S502" s="174">
        <v>0</v>
      </c>
      <c r="T502" s="175">
        <f>S502*H502</f>
        <v>0</v>
      </c>
      <c r="AR502" s="17" t="s">
        <v>149</v>
      </c>
      <c r="AT502" s="17" t="s">
        <v>144</v>
      </c>
      <c r="AU502" s="17" t="s">
        <v>150</v>
      </c>
      <c r="AY502" s="17" t="s">
        <v>142</v>
      </c>
      <c r="BE502" s="176">
        <f>IF(N502="základní",J502,0)</f>
        <v>0</v>
      </c>
      <c r="BF502" s="176">
        <f>IF(N502="snížená",J502,0)</f>
        <v>0</v>
      </c>
      <c r="BG502" s="176">
        <f>IF(N502="zákl. přenesená",J502,0)</f>
        <v>0</v>
      </c>
      <c r="BH502" s="176">
        <f>IF(N502="sníž. přenesená",J502,0)</f>
        <v>0</v>
      </c>
      <c r="BI502" s="176">
        <f>IF(N502="nulová",J502,0)</f>
        <v>0</v>
      </c>
      <c r="BJ502" s="17" t="s">
        <v>150</v>
      </c>
      <c r="BK502" s="176">
        <f>ROUND(I502*H502,0)</f>
        <v>0</v>
      </c>
      <c r="BL502" s="17" t="s">
        <v>149</v>
      </c>
      <c r="BM502" s="17" t="s">
        <v>896</v>
      </c>
    </row>
    <row r="503" spans="2:65" s="1" customFormat="1" ht="20.25" customHeight="1">
      <c r="B503" s="164"/>
      <c r="C503" s="165" t="s">
        <v>897</v>
      </c>
      <c r="D503" s="165" t="s">
        <v>144</v>
      </c>
      <c r="E503" s="166" t="s">
        <v>898</v>
      </c>
      <c r="F503" s="167" t="s">
        <v>899</v>
      </c>
      <c r="G503" s="168" t="s">
        <v>895</v>
      </c>
      <c r="H503" s="169">
        <v>1</v>
      </c>
      <c r="I503" s="170"/>
      <c r="J503" s="171">
        <f>ROUND(I503*H503,0)</f>
        <v>0</v>
      </c>
      <c r="K503" s="167" t="s">
        <v>21</v>
      </c>
      <c r="L503" s="34"/>
      <c r="M503" s="172" t="s">
        <v>21</v>
      </c>
      <c r="N503" s="173" t="s">
        <v>43</v>
      </c>
      <c r="O503" s="35"/>
      <c r="P503" s="174">
        <f>O503*H503</f>
        <v>0</v>
      </c>
      <c r="Q503" s="174">
        <v>0</v>
      </c>
      <c r="R503" s="174">
        <f>Q503*H503</f>
        <v>0</v>
      </c>
      <c r="S503" s="174">
        <v>0</v>
      </c>
      <c r="T503" s="175">
        <f>S503*H503</f>
        <v>0</v>
      </c>
      <c r="AR503" s="17" t="s">
        <v>149</v>
      </c>
      <c r="AT503" s="17" t="s">
        <v>144</v>
      </c>
      <c r="AU503" s="17" t="s">
        <v>150</v>
      </c>
      <c r="AY503" s="17" t="s">
        <v>142</v>
      </c>
      <c r="BE503" s="176">
        <f>IF(N503="základní",J503,0)</f>
        <v>0</v>
      </c>
      <c r="BF503" s="176">
        <f>IF(N503="snížená",J503,0)</f>
        <v>0</v>
      </c>
      <c r="BG503" s="176">
        <f>IF(N503="zákl. přenesená",J503,0)</f>
        <v>0</v>
      </c>
      <c r="BH503" s="176">
        <f>IF(N503="sníž. přenesená",J503,0)</f>
        <v>0</v>
      </c>
      <c r="BI503" s="176">
        <f>IF(N503="nulová",J503,0)</f>
        <v>0</v>
      </c>
      <c r="BJ503" s="17" t="s">
        <v>150</v>
      </c>
      <c r="BK503" s="176">
        <f>ROUND(I503*H503,0)</f>
        <v>0</v>
      </c>
      <c r="BL503" s="17" t="s">
        <v>149</v>
      </c>
      <c r="BM503" s="17" t="s">
        <v>900</v>
      </c>
    </row>
    <row r="504" spans="2:65" s="1" customFormat="1" ht="20.25" customHeight="1">
      <c r="B504" s="164"/>
      <c r="C504" s="165" t="s">
        <v>901</v>
      </c>
      <c r="D504" s="165" t="s">
        <v>144</v>
      </c>
      <c r="E504" s="166" t="s">
        <v>902</v>
      </c>
      <c r="F504" s="167" t="s">
        <v>903</v>
      </c>
      <c r="G504" s="168" t="s">
        <v>189</v>
      </c>
      <c r="H504" s="169">
        <v>316.25</v>
      </c>
      <c r="I504" s="170"/>
      <c r="J504" s="171">
        <f>ROUND(I504*H504,0)</f>
        <v>0</v>
      </c>
      <c r="K504" s="167" t="s">
        <v>148</v>
      </c>
      <c r="L504" s="34"/>
      <c r="M504" s="172" t="s">
        <v>21</v>
      </c>
      <c r="N504" s="173" t="s">
        <v>43</v>
      </c>
      <c r="O504" s="35"/>
      <c r="P504" s="174">
        <f>O504*H504</f>
        <v>0</v>
      </c>
      <c r="Q504" s="174">
        <v>4E-05</v>
      </c>
      <c r="R504" s="174">
        <f>Q504*H504</f>
        <v>0.012650000000000002</v>
      </c>
      <c r="S504" s="174">
        <v>0</v>
      </c>
      <c r="T504" s="175">
        <f>S504*H504</f>
        <v>0</v>
      </c>
      <c r="AR504" s="17" t="s">
        <v>149</v>
      </c>
      <c r="AT504" s="17" t="s">
        <v>144</v>
      </c>
      <c r="AU504" s="17" t="s">
        <v>150</v>
      </c>
      <c r="AY504" s="17" t="s">
        <v>142</v>
      </c>
      <c r="BE504" s="176">
        <f>IF(N504="základní",J504,0)</f>
        <v>0</v>
      </c>
      <c r="BF504" s="176">
        <f>IF(N504="snížená",J504,0)</f>
        <v>0</v>
      </c>
      <c r="BG504" s="176">
        <f>IF(N504="zákl. přenesená",J504,0)</f>
        <v>0</v>
      </c>
      <c r="BH504" s="176">
        <f>IF(N504="sníž. přenesená",J504,0)</f>
        <v>0</v>
      </c>
      <c r="BI504" s="176">
        <f>IF(N504="nulová",J504,0)</f>
        <v>0</v>
      </c>
      <c r="BJ504" s="17" t="s">
        <v>150</v>
      </c>
      <c r="BK504" s="176">
        <f>ROUND(I504*H504,0)</f>
        <v>0</v>
      </c>
      <c r="BL504" s="17" t="s">
        <v>149</v>
      </c>
      <c r="BM504" s="17" t="s">
        <v>904</v>
      </c>
    </row>
    <row r="505" spans="2:47" s="1" customFormat="1" ht="63" customHeight="1">
      <c r="B505" s="34"/>
      <c r="D505" s="177" t="s">
        <v>152</v>
      </c>
      <c r="F505" s="178" t="s">
        <v>905</v>
      </c>
      <c r="I505" s="138"/>
      <c r="L505" s="34"/>
      <c r="M505" s="63"/>
      <c r="N505" s="35"/>
      <c r="O505" s="35"/>
      <c r="P505" s="35"/>
      <c r="Q505" s="35"/>
      <c r="R505" s="35"/>
      <c r="S505" s="35"/>
      <c r="T505" s="64"/>
      <c r="AT505" s="17" t="s">
        <v>152</v>
      </c>
      <c r="AU505" s="17" t="s">
        <v>150</v>
      </c>
    </row>
    <row r="506" spans="2:51" s="11" customFormat="1" ht="20.25" customHeight="1">
      <c r="B506" s="179"/>
      <c r="D506" s="180" t="s">
        <v>154</v>
      </c>
      <c r="E506" s="181" t="s">
        <v>21</v>
      </c>
      <c r="F506" s="182" t="s">
        <v>906</v>
      </c>
      <c r="H506" s="183">
        <v>316.25</v>
      </c>
      <c r="I506" s="184"/>
      <c r="L506" s="179"/>
      <c r="M506" s="185"/>
      <c r="N506" s="186"/>
      <c r="O506" s="186"/>
      <c r="P506" s="186"/>
      <c r="Q506" s="186"/>
      <c r="R506" s="186"/>
      <c r="S506" s="186"/>
      <c r="T506" s="187"/>
      <c r="AT506" s="188" t="s">
        <v>154</v>
      </c>
      <c r="AU506" s="188" t="s">
        <v>150</v>
      </c>
      <c r="AV506" s="11" t="s">
        <v>150</v>
      </c>
      <c r="AW506" s="11" t="s">
        <v>35</v>
      </c>
      <c r="AX506" s="11" t="s">
        <v>71</v>
      </c>
      <c r="AY506" s="188" t="s">
        <v>142</v>
      </c>
    </row>
    <row r="507" spans="2:65" s="1" customFormat="1" ht="28.5" customHeight="1">
      <c r="B507" s="164"/>
      <c r="C507" s="165" t="s">
        <v>907</v>
      </c>
      <c r="D507" s="165" t="s">
        <v>144</v>
      </c>
      <c r="E507" s="166" t="s">
        <v>908</v>
      </c>
      <c r="F507" s="167" t="s">
        <v>909</v>
      </c>
      <c r="G507" s="168" t="s">
        <v>360</v>
      </c>
      <c r="H507" s="169">
        <v>112</v>
      </c>
      <c r="I507" s="170"/>
      <c r="J507" s="171">
        <f>ROUND(I507*H507,0)</f>
        <v>0</v>
      </c>
      <c r="K507" s="167" t="s">
        <v>148</v>
      </c>
      <c r="L507" s="34"/>
      <c r="M507" s="172" t="s">
        <v>21</v>
      </c>
      <c r="N507" s="173" t="s">
        <v>43</v>
      </c>
      <c r="O507" s="35"/>
      <c r="P507" s="174">
        <f>O507*H507</f>
        <v>0</v>
      </c>
      <c r="Q507" s="174">
        <v>1E-05</v>
      </c>
      <c r="R507" s="174">
        <f>Q507*H507</f>
        <v>0.0011200000000000001</v>
      </c>
      <c r="S507" s="174">
        <v>0</v>
      </c>
      <c r="T507" s="175">
        <f>S507*H507</f>
        <v>0</v>
      </c>
      <c r="AR507" s="17" t="s">
        <v>149</v>
      </c>
      <c r="AT507" s="17" t="s">
        <v>144</v>
      </c>
      <c r="AU507" s="17" t="s">
        <v>150</v>
      </c>
      <c r="AY507" s="17" t="s">
        <v>142</v>
      </c>
      <c r="BE507" s="176">
        <f>IF(N507="základní",J507,0)</f>
        <v>0</v>
      </c>
      <c r="BF507" s="176">
        <f>IF(N507="snížená",J507,0)</f>
        <v>0</v>
      </c>
      <c r="BG507" s="176">
        <f>IF(N507="zákl. přenesená",J507,0)</f>
        <v>0</v>
      </c>
      <c r="BH507" s="176">
        <f>IF(N507="sníž. přenesená",J507,0)</f>
        <v>0</v>
      </c>
      <c r="BI507" s="176">
        <f>IF(N507="nulová",J507,0)</f>
        <v>0</v>
      </c>
      <c r="BJ507" s="17" t="s">
        <v>150</v>
      </c>
      <c r="BK507" s="176">
        <f>ROUND(I507*H507,0)</f>
        <v>0</v>
      </c>
      <c r="BL507" s="17" t="s">
        <v>149</v>
      </c>
      <c r="BM507" s="17" t="s">
        <v>910</v>
      </c>
    </row>
    <row r="508" spans="2:47" s="1" customFormat="1" ht="28.5" customHeight="1">
      <c r="B508" s="34"/>
      <c r="D508" s="177" t="s">
        <v>152</v>
      </c>
      <c r="F508" s="178" t="s">
        <v>911</v>
      </c>
      <c r="I508" s="138"/>
      <c r="L508" s="34"/>
      <c r="M508" s="63"/>
      <c r="N508" s="35"/>
      <c r="O508" s="35"/>
      <c r="P508" s="35"/>
      <c r="Q508" s="35"/>
      <c r="R508" s="35"/>
      <c r="S508" s="35"/>
      <c r="T508" s="64"/>
      <c r="AT508" s="17" t="s">
        <v>152</v>
      </c>
      <c r="AU508" s="17" t="s">
        <v>150</v>
      </c>
    </row>
    <row r="509" spans="2:51" s="11" customFormat="1" ht="20.25" customHeight="1">
      <c r="B509" s="179"/>
      <c r="D509" s="180" t="s">
        <v>154</v>
      </c>
      <c r="E509" s="181" t="s">
        <v>21</v>
      </c>
      <c r="F509" s="182" t="s">
        <v>912</v>
      </c>
      <c r="H509" s="183">
        <v>112</v>
      </c>
      <c r="I509" s="184"/>
      <c r="L509" s="179"/>
      <c r="M509" s="185"/>
      <c r="N509" s="186"/>
      <c r="O509" s="186"/>
      <c r="P509" s="186"/>
      <c r="Q509" s="186"/>
      <c r="R509" s="186"/>
      <c r="S509" s="186"/>
      <c r="T509" s="187"/>
      <c r="AT509" s="188" t="s">
        <v>154</v>
      </c>
      <c r="AU509" s="188" t="s">
        <v>150</v>
      </c>
      <c r="AV509" s="11" t="s">
        <v>150</v>
      </c>
      <c r="AW509" s="11" t="s">
        <v>35</v>
      </c>
      <c r="AX509" s="11" t="s">
        <v>71</v>
      </c>
      <c r="AY509" s="188" t="s">
        <v>142</v>
      </c>
    </row>
    <row r="510" spans="2:65" s="1" customFormat="1" ht="28.5" customHeight="1">
      <c r="B510" s="164"/>
      <c r="C510" s="165" t="s">
        <v>913</v>
      </c>
      <c r="D510" s="165" t="s">
        <v>144</v>
      </c>
      <c r="E510" s="166" t="s">
        <v>914</v>
      </c>
      <c r="F510" s="167" t="s">
        <v>915</v>
      </c>
      <c r="G510" s="168" t="s">
        <v>360</v>
      </c>
      <c r="H510" s="169">
        <v>8</v>
      </c>
      <c r="I510" s="170"/>
      <c r="J510" s="171">
        <f>ROUND(I510*H510,0)</f>
        <v>0</v>
      </c>
      <c r="K510" s="167" t="s">
        <v>148</v>
      </c>
      <c r="L510" s="34"/>
      <c r="M510" s="172" t="s">
        <v>21</v>
      </c>
      <c r="N510" s="173" t="s">
        <v>43</v>
      </c>
      <c r="O510" s="35"/>
      <c r="P510" s="174">
        <f>O510*H510</f>
        <v>0</v>
      </c>
      <c r="Q510" s="174">
        <v>2E-05</v>
      </c>
      <c r="R510" s="174">
        <f>Q510*H510</f>
        <v>0.00016</v>
      </c>
      <c r="S510" s="174">
        <v>0</v>
      </c>
      <c r="T510" s="175">
        <f>S510*H510</f>
        <v>0</v>
      </c>
      <c r="AR510" s="17" t="s">
        <v>149</v>
      </c>
      <c r="AT510" s="17" t="s">
        <v>144</v>
      </c>
      <c r="AU510" s="17" t="s">
        <v>150</v>
      </c>
      <c r="AY510" s="17" t="s">
        <v>142</v>
      </c>
      <c r="BE510" s="176">
        <f>IF(N510="základní",J510,0)</f>
        <v>0</v>
      </c>
      <c r="BF510" s="176">
        <f>IF(N510="snížená",J510,0)</f>
        <v>0</v>
      </c>
      <c r="BG510" s="176">
        <f>IF(N510="zákl. přenesená",J510,0)</f>
        <v>0</v>
      </c>
      <c r="BH510" s="176">
        <f>IF(N510="sníž. přenesená",J510,0)</f>
        <v>0</v>
      </c>
      <c r="BI510" s="176">
        <f>IF(N510="nulová",J510,0)</f>
        <v>0</v>
      </c>
      <c r="BJ510" s="17" t="s">
        <v>150</v>
      </c>
      <c r="BK510" s="176">
        <f>ROUND(I510*H510,0)</f>
        <v>0</v>
      </c>
      <c r="BL510" s="17" t="s">
        <v>149</v>
      </c>
      <c r="BM510" s="17" t="s">
        <v>916</v>
      </c>
    </row>
    <row r="511" spans="2:47" s="1" customFormat="1" ht="28.5" customHeight="1">
      <c r="B511" s="34"/>
      <c r="D511" s="177" t="s">
        <v>152</v>
      </c>
      <c r="F511" s="178" t="s">
        <v>917</v>
      </c>
      <c r="I511" s="138"/>
      <c r="L511" s="34"/>
      <c r="M511" s="63"/>
      <c r="N511" s="35"/>
      <c r="O511" s="35"/>
      <c r="P511" s="35"/>
      <c r="Q511" s="35"/>
      <c r="R511" s="35"/>
      <c r="S511" s="35"/>
      <c r="T511" s="64"/>
      <c r="AT511" s="17" t="s">
        <v>152</v>
      </c>
      <c r="AU511" s="17" t="s">
        <v>150</v>
      </c>
    </row>
    <row r="512" spans="2:51" s="11" customFormat="1" ht="20.25" customHeight="1">
      <c r="B512" s="179"/>
      <c r="D512" s="180" t="s">
        <v>154</v>
      </c>
      <c r="E512" s="181" t="s">
        <v>21</v>
      </c>
      <c r="F512" s="182" t="s">
        <v>918</v>
      </c>
      <c r="H512" s="183">
        <v>8</v>
      </c>
      <c r="I512" s="184"/>
      <c r="L512" s="179"/>
      <c r="M512" s="185"/>
      <c r="N512" s="186"/>
      <c r="O512" s="186"/>
      <c r="P512" s="186"/>
      <c r="Q512" s="186"/>
      <c r="R512" s="186"/>
      <c r="S512" s="186"/>
      <c r="T512" s="187"/>
      <c r="AT512" s="188" t="s">
        <v>154</v>
      </c>
      <c r="AU512" s="188" t="s">
        <v>150</v>
      </c>
      <c r="AV512" s="11" t="s">
        <v>150</v>
      </c>
      <c r="AW512" s="11" t="s">
        <v>35</v>
      </c>
      <c r="AX512" s="11" t="s">
        <v>71</v>
      </c>
      <c r="AY512" s="188" t="s">
        <v>142</v>
      </c>
    </row>
    <row r="513" spans="2:65" s="1" customFormat="1" ht="28.5" customHeight="1">
      <c r="B513" s="164"/>
      <c r="C513" s="165" t="s">
        <v>919</v>
      </c>
      <c r="D513" s="165" t="s">
        <v>144</v>
      </c>
      <c r="E513" s="166" t="s">
        <v>920</v>
      </c>
      <c r="F513" s="167" t="s">
        <v>921</v>
      </c>
      <c r="G513" s="168" t="s">
        <v>360</v>
      </c>
      <c r="H513" s="169">
        <v>112</v>
      </c>
      <c r="I513" s="170"/>
      <c r="J513" s="171">
        <f>ROUND(I513*H513,0)</f>
        <v>0</v>
      </c>
      <c r="K513" s="167" t="s">
        <v>148</v>
      </c>
      <c r="L513" s="34"/>
      <c r="M513" s="172" t="s">
        <v>21</v>
      </c>
      <c r="N513" s="173" t="s">
        <v>43</v>
      </c>
      <c r="O513" s="35"/>
      <c r="P513" s="174">
        <f>O513*H513</f>
        <v>0</v>
      </c>
      <c r="Q513" s="174">
        <v>4E-05</v>
      </c>
      <c r="R513" s="174">
        <f>Q513*H513</f>
        <v>0.0044800000000000005</v>
      </c>
      <c r="S513" s="174">
        <v>0</v>
      </c>
      <c r="T513" s="175">
        <f>S513*H513</f>
        <v>0</v>
      </c>
      <c r="AR513" s="17" t="s">
        <v>149</v>
      </c>
      <c r="AT513" s="17" t="s">
        <v>144</v>
      </c>
      <c r="AU513" s="17" t="s">
        <v>150</v>
      </c>
      <c r="AY513" s="17" t="s">
        <v>142</v>
      </c>
      <c r="BE513" s="176">
        <f>IF(N513="základní",J513,0)</f>
        <v>0</v>
      </c>
      <c r="BF513" s="176">
        <f>IF(N513="snížená",J513,0)</f>
        <v>0</v>
      </c>
      <c r="BG513" s="176">
        <f>IF(N513="zákl. přenesená",J513,0)</f>
        <v>0</v>
      </c>
      <c r="BH513" s="176">
        <f>IF(N513="sníž. přenesená",J513,0)</f>
        <v>0</v>
      </c>
      <c r="BI513" s="176">
        <f>IF(N513="nulová",J513,0)</f>
        <v>0</v>
      </c>
      <c r="BJ513" s="17" t="s">
        <v>150</v>
      </c>
      <c r="BK513" s="176">
        <f>ROUND(I513*H513,0)</f>
        <v>0</v>
      </c>
      <c r="BL513" s="17" t="s">
        <v>149</v>
      </c>
      <c r="BM513" s="17" t="s">
        <v>922</v>
      </c>
    </row>
    <row r="514" spans="2:47" s="1" customFormat="1" ht="28.5" customHeight="1">
      <c r="B514" s="34"/>
      <c r="D514" s="180" t="s">
        <v>152</v>
      </c>
      <c r="F514" s="189" t="s">
        <v>923</v>
      </c>
      <c r="I514" s="138"/>
      <c r="L514" s="34"/>
      <c r="M514" s="63"/>
      <c r="N514" s="35"/>
      <c r="O514" s="35"/>
      <c r="P514" s="35"/>
      <c r="Q514" s="35"/>
      <c r="R514" s="35"/>
      <c r="S514" s="35"/>
      <c r="T514" s="64"/>
      <c r="AT514" s="17" t="s">
        <v>152</v>
      </c>
      <c r="AU514" s="17" t="s">
        <v>150</v>
      </c>
    </row>
    <row r="515" spans="2:65" s="1" customFormat="1" ht="28.5" customHeight="1">
      <c r="B515" s="164"/>
      <c r="C515" s="165" t="s">
        <v>924</v>
      </c>
      <c r="D515" s="165" t="s">
        <v>144</v>
      </c>
      <c r="E515" s="166" t="s">
        <v>925</v>
      </c>
      <c r="F515" s="167" t="s">
        <v>926</v>
      </c>
      <c r="G515" s="168" t="s">
        <v>360</v>
      </c>
      <c r="H515" s="169">
        <v>8</v>
      </c>
      <c r="I515" s="170"/>
      <c r="J515" s="171">
        <f>ROUND(I515*H515,0)</f>
        <v>0</v>
      </c>
      <c r="K515" s="167" t="s">
        <v>148</v>
      </c>
      <c r="L515" s="34"/>
      <c r="M515" s="172" t="s">
        <v>21</v>
      </c>
      <c r="N515" s="173" t="s">
        <v>43</v>
      </c>
      <c r="O515" s="35"/>
      <c r="P515" s="174">
        <f>O515*H515</f>
        <v>0</v>
      </c>
      <c r="Q515" s="174">
        <v>4E-05</v>
      </c>
      <c r="R515" s="174">
        <f>Q515*H515</f>
        <v>0.00032</v>
      </c>
      <c r="S515" s="174">
        <v>0</v>
      </c>
      <c r="T515" s="175">
        <f>S515*H515</f>
        <v>0</v>
      </c>
      <c r="AR515" s="17" t="s">
        <v>149</v>
      </c>
      <c r="AT515" s="17" t="s">
        <v>144</v>
      </c>
      <c r="AU515" s="17" t="s">
        <v>150</v>
      </c>
      <c r="AY515" s="17" t="s">
        <v>142</v>
      </c>
      <c r="BE515" s="176">
        <f>IF(N515="základní",J515,0)</f>
        <v>0</v>
      </c>
      <c r="BF515" s="176">
        <f>IF(N515="snížená",J515,0)</f>
        <v>0</v>
      </c>
      <c r="BG515" s="176">
        <f>IF(N515="zákl. přenesená",J515,0)</f>
        <v>0</v>
      </c>
      <c r="BH515" s="176">
        <f>IF(N515="sníž. přenesená",J515,0)</f>
        <v>0</v>
      </c>
      <c r="BI515" s="176">
        <f>IF(N515="nulová",J515,0)</f>
        <v>0</v>
      </c>
      <c r="BJ515" s="17" t="s">
        <v>150</v>
      </c>
      <c r="BK515" s="176">
        <f>ROUND(I515*H515,0)</f>
        <v>0</v>
      </c>
      <c r="BL515" s="17" t="s">
        <v>149</v>
      </c>
      <c r="BM515" s="17" t="s">
        <v>927</v>
      </c>
    </row>
    <row r="516" spans="2:47" s="1" customFormat="1" ht="28.5" customHeight="1">
      <c r="B516" s="34"/>
      <c r="D516" s="180" t="s">
        <v>152</v>
      </c>
      <c r="F516" s="189" t="s">
        <v>928</v>
      </c>
      <c r="I516" s="138"/>
      <c r="L516" s="34"/>
      <c r="M516" s="63"/>
      <c r="N516" s="35"/>
      <c r="O516" s="35"/>
      <c r="P516" s="35"/>
      <c r="Q516" s="35"/>
      <c r="R516" s="35"/>
      <c r="S516" s="35"/>
      <c r="T516" s="64"/>
      <c r="AT516" s="17" t="s">
        <v>152</v>
      </c>
      <c r="AU516" s="17" t="s">
        <v>150</v>
      </c>
    </row>
    <row r="517" spans="2:65" s="1" customFormat="1" ht="20.25" customHeight="1">
      <c r="B517" s="164"/>
      <c r="C517" s="165" t="s">
        <v>929</v>
      </c>
      <c r="D517" s="165" t="s">
        <v>144</v>
      </c>
      <c r="E517" s="166" t="s">
        <v>930</v>
      </c>
      <c r="F517" s="167" t="s">
        <v>931</v>
      </c>
      <c r="G517" s="168" t="s">
        <v>189</v>
      </c>
      <c r="H517" s="169">
        <v>2.88</v>
      </c>
      <c r="I517" s="170"/>
      <c r="J517" s="171">
        <f>ROUND(I517*H517,0)</f>
        <v>0</v>
      </c>
      <c r="K517" s="167" t="s">
        <v>148</v>
      </c>
      <c r="L517" s="34"/>
      <c r="M517" s="172" t="s">
        <v>21</v>
      </c>
      <c r="N517" s="173" t="s">
        <v>43</v>
      </c>
      <c r="O517" s="35"/>
      <c r="P517" s="174">
        <f>O517*H517</f>
        <v>0</v>
      </c>
      <c r="Q517" s="174">
        <v>0</v>
      </c>
      <c r="R517" s="174">
        <f>Q517*H517</f>
        <v>0</v>
      </c>
      <c r="S517" s="174">
        <v>0.055</v>
      </c>
      <c r="T517" s="175">
        <f>S517*H517</f>
        <v>0.15839999999999999</v>
      </c>
      <c r="AR517" s="17" t="s">
        <v>149</v>
      </c>
      <c r="AT517" s="17" t="s">
        <v>144</v>
      </c>
      <c r="AU517" s="17" t="s">
        <v>150</v>
      </c>
      <c r="AY517" s="17" t="s">
        <v>142</v>
      </c>
      <c r="BE517" s="176">
        <f>IF(N517="základní",J517,0)</f>
        <v>0</v>
      </c>
      <c r="BF517" s="176">
        <f>IF(N517="snížená",J517,0)</f>
        <v>0</v>
      </c>
      <c r="BG517" s="176">
        <f>IF(N517="zákl. přenesená",J517,0)</f>
        <v>0</v>
      </c>
      <c r="BH517" s="176">
        <f>IF(N517="sníž. přenesená",J517,0)</f>
        <v>0</v>
      </c>
      <c r="BI517" s="176">
        <f>IF(N517="nulová",J517,0)</f>
        <v>0</v>
      </c>
      <c r="BJ517" s="17" t="s">
        <v>150</v>
      </c>
      <c r="BK517" s="176">
        <f>ROUND(I517*H517,0)</f>
        <v>0</v>
      </c>
      <c r="BL517" s="17" t="s">
        <v>149</v>
      </c>
      <c r="BM517" s="17" t="s">
        <v>932</v>
      </c>
    </row>
    <row r="518" spans="2:47" s="1" customFormat="1" ht="39.75" customHeight="1">
      <c r="B518" s="34"/>
      <c r="D518" s="177" t="s">
        <v>152</v>
      </c>
      <c r="F518" s="178" t="s">
        <v>933</v>
      </c>
      <c r="I518" s="138"/>
      <c r="L518" s="34"/>
      <c r="M518" s="63"/>
      <c r="N518" s="35"/>
      <c r="O518" s="35"/>
      <c r="P518" s="35"/>
      <c r="Q518" s="35"/>
      <c r="R518" s="35"/>
      <c r="S518" s="35"/>
      <c r="T518" s="64"/>
      <c r="AT518" s="17" t="s">
        <v>152</v>
      </c>
      <c r="AU518" s="17" t="s">
        <v>150</v>
      </c>
    </row>
    <row r="519" spans="2:51" s="11" customFormat="1" ht="20.25" customHeight="1">
      <c r="B519" s="179"/>
      <c r="D519" s="177" t="s">
        <v>154</v>
      </c>
      <c r="E519" s="188" t="s">
        <v>21</v>
      </c>
      <c r="F519" s="208" t="s">
        <v>934</v>
      </c>
      <c r="H519" s="209">
        <v>1.26</v>
      </c>
      <c r="I519" s="184"/>
      <c r="L519" s="179"/>
      <c r="M519" s="185"/>
      <c r="N519" s="186"/>
      <c r="O519" s="186"/>
      <c r="P519" s="186"/>
      <c r="Q519" s="186"/>
      <c r="R519" s="186"/>
      <c r="S519" s="186"/>
      <c r="T519" s="187"/>
      <c r="AT519" s="188" t="s">
        <v>154</v>
      </c>
      <c r="AU519" s="188" t="s">
        <v>150</v>
      </c>
      <c r="AV519" s="11" t="s">
        <v>150</v>
      </c>
      <c r="AW519" s="11" t="s">
        <v>35</v>
      </c>
      <c r="AX519" s="11" t="s">
        <v>71</v>
      </c>
      <c r="AY519" s="188" t="s">
        <v>142</v>
      </c>
    </row>
    <row r="520" spans="2:51" s="11" customFormat="1" ht="20.25" customHeight="1">
      <c r="B520" s="179"/>
      <c r="D520" s="180" t="s">
        <v>154</v>
      </c>
      <c r="E520" s="181" t="s">
        <v>21</v>
      </c>
      <c r="F520" s="182" t="s">
        <v>935</v>
      </c>
      <c r="H520" s="183">
        <v>1.62</v>
      </c>
      <c r="I520" s="184"/>
      <c r="L520" s="179"/>
      <c r="M520" s="185"/>
      <c r="N520" s="186"/>
      <c r="O520" s="186"/>
      <c r="P520" s="186"/>
      <c r="Q520" s="186"/>
      <c r="R520" s="186"/>
      <c r="S520" s="186"/>
      <c r="T520" s="187"/>
      <c r="AT520" s="188" t="s">
        <v>154</v>
      </c>
      <c r="AU520" s="188" t="s">
        <v>150</v>
      </c>
      <c r="AV520" s="11" t="s">
        <v>150</v>
      </c>
      <c r="AW520" s="11" t="s">
        <v>35</v>
      </c>
      <c r="AX520" s="11" t="s">
        <v>71</v>
      </c>
      <c r="AY520" s="188" t="s">
        <v>142</v>
      </c>
    </row>
    <row r="521" spans="2:65" s="1" customFormat="1" ht="28.5" customHeight="1">
      <c r="B521" s="164"/>
      <c r="C521" s="165" t="s">
        <v>936</v>
      </c>
      <c r="D521" s="165" t="s">
        <v>144</v>
      </c>
      <c r="E521" s="166" t="s">
        <v>937</v>
      </c>
      <c r="F521" s="167" t="s">
        <v>938</v>
      </c>
      <c r="G521" s="168" t="s">
        <v>360</v>
      </c>
      <c r="H521" s="169">
        <v>10</v>
      </c>
      <c r="I521" s="170"/>
      <c r="J521" s="171">
        <f>ROUND(I521*H521,0)</f>
        <v>0</v>
      </c>
      <c r="K521" s="167" t="s">
        <v>148</v>
      </c>
      <c r="L521" s="34"/>
      <c r="M521" s="172" t="s">
        <v>21</v>
      </c>
      <c r="N521" s="173" t="s">
        <v>43</v>
      </c>
      <c r="O521" s="35"/>
      <c r="P521" s="174">
        <f>O521*H521</f>
        <v>0</v>
      </c>
      <c r="Q521" s="174">
        <v>0</v>
      </c>
      <c r="R521" s="174">
        <f>Q521*H521</f>
        <v>0</v>
      </c>
      <c r="S521" s="174">
        <v>0.008</v>
      </c>
      <c r="T521" s="175">
        <f>S521*H521</f>
        <v>0.08</v>
      </c>
      <c r="AR521" s="17" t="s">
        <v>149</v>
      </c>
      <c r="AT521" s="17" t="s">
        <v>144</v>
      </c>
      <c r="AU521" s="17" t="s">
        <v>150</v>
      </c>
      <c r="AY521" s="17" t="s">
        <v>142</v>
      </c>
      <c r="BE521" s="176">
        <f>IF(N521="základní",J521,0)</f>
        <v>0</v>
      </c>
      <c r="BF521" s="176">
        <f>IF(N521="snížená",J521,0)</f>
        <v>0</v>
      </c>
      <c r="BG521" s="176">
        <f>IF(N521="zákl. přenesená",J521,0)</f>
        <v>0</v>
      </c>
      <c r="BH521" s="176">
        <f>IF(N521="sníž. přenesená",J521,0)</f>
        <v>0</v>
      </c>
      <c r="BI521" s="176">
        <f>IF(N521="nulová",J521,0)</f>
        <v>0</v>
      </c>
      <c r="BJ521" s="17" t="s">
        <v>150</v>
      </c>
      <c r="BK521" s="176">
        <f>ROUND(I521*H521,0)</f>
        <v>0</v>
      </c>
      <c r="BL521" s="17" t="s">
        <v>149</v>
      </c>
      <c r="BM521" s="17" t="s">
        <v>939</v>
      </c>
    </row>
    <row r="522" spans="2:47" s="1" customFormat="1" ht="39.75" customHeight="1">
      <c r="B522" s="34"/>
      <c r="D522" s="177" t="s">
        <v>152</v>
      </c>
      <c r="F522" s="178" t="s">
        <v>940</v>
      </c>
      <c r="I522" s="138"/>
      <c r="L522" s="34"/>
      <c r="M522" s="63"/>
      <c r="N522" s="35"/>
      <c r="O522" s="35"/>
      <c r="P522" s="35"/>
      <c r="Q522" s="35"/>
      <c r="R522" s="35"/>
      <c r="S522" s="35"/>
      <c r="T522" s="64"/>
      <c r="AT522" s="17" t="s">
        <v>152</v>
      </c>
      <c r="AU522" s="17" t="s">
        <v>150</v>
      </c>
    </row>
    <row r="523" spans="2:51" s="11" customFormat="1" ht="20.25" customHeight="1">
      <c r="B523" s="179"/>
      <c r="D523" s="180" t="s">
        <v>154</v>
      </c>
      <c r="E523" s="181" t="s">
        <v>21</v>
      </c>
      <c r="F523" s="182" t="s">
        <v>941</v>
      </c>
      <c r="H523" s="183">
        <v>10</v>
      </c>
      <c r="I523" s="184"/>
      <c r="L523" s="179"/>
      <c r="M523" s="185"/>
      <c r="N523" s="186"/>
      <c r="O523" s="186"/>
      <c r="P523" s="186"/>
      <c r="Q523" s="186"/>
      <c r="R523" s="186"/>
      <c r="S523" s="186"/>
      <c r="T523" s="187"/>
      <c r="AT523" s="188" t="s">
        <v>154</v>
      </c>
      <c r="AU523" s="188" t="s">
        <v>150</v>
      </c>
      <c r="AV523" s="11" t="s">
        <v>150</v>
      </c>
      <c r="AW523" s="11" t="s">
        <v>35</v>
      </c>
      <c r="AX523" s="11" t="s">
        <v>71</v>
      </c>
      <c r="AY523" s="188" t="s">
        <v>142</v>
      </c>
    </row>
    <row r="524" spans="2:65" s="1" customFormat="1" ht="28.5" customHeight="1">
      <c r="B524" s="164"/>
      <c r="C524" s="165" t="s">
        <v>942</v>
      </c>
      <c r="D524" s="165" t="s">
        <v>144</v>
      </c>
      <c r="E524" s="166" t="s">
        <v>943</v>
      </c>
      <c r="F524" s="167" t="s">
        <v>944</v>
      </c>
      <c r="G524" s="168" t="s">
        <v>189</v>
      </c>
      <c r="H524" s="169">
        <v>13.44</v>
      </c>
      <c r="I524" s="170"/>
      <c r="J524" s="171">
        <f>ROUND(I524*H524,0)</f>
        <v>0</v>
      </c>
      <c r="K524" s="167" t="s">
        <v>148</v>
      </c>
      <c r="L524" s="34"/>
      <c r="M524" s="172" t="s">
        <v>21</v>
      </c>
      <c r="N524" s="173" t="s">
        <v>43</v>
      </c>
      <c r="O524" s="35"/>
      <c r="P524" s="174">
        <f>O524*H524</f>
        <v>0</v>
      </c>
      <c r="Q524" s="174">
        <v>0</v>
      </c>
      <c r="R524" s="174">
        <f>Q524*H524</f>
        <v>0</v>
      </c>
      <c r="S524" s="174">
        <v>0.27</v>
      </c>
      <c r="T524" s="175">
        <f>S524*H524</f>
        <v>3.6288</v>
      </c>
      <c r="AR524" s="17" t="s">
        <v>149</v>
      </c>
      <c r="AT524" s="17" t="s">
        <v>144</v>
      </c>
      <c r="AU524" s="17" t="s">
        <v>150</v>
      </c>
      <c r="AY524" s="17" t="s">
        <v>142</v>
      </c>
      <c r="BE524" s="176">
        <f>IF(N524="základní",J524,0)</f>
        <v>0</v>
      </c>
      <c r="BF524" s="176">
        <f>IF(N524="snížená",J524,0)</f>
        <v>0</v>
      </c>
      <c r="BG524" s="176">
        <f>IF(N524="zákl. přenesená",J524,0)</f>
        <v>0</v>
      </c>
      <c r="BH524" s="176">
        <f>IF(N524="sníž. přenesená",J524,0)</f>
        <v>0</v>
      </c>
      <c r="BI524" s="176">
        <f>IF(N524="nulová",J524,0)</f>
        <v>0</v>
      </c>
      <c r="BJ524" s="17" t="s">
        <v>150</v>
      </c>
      <c r="BK524" s="176">
        <f>ROUND(I524*H524,0)</f>
        <v>0</v>
      </c>
      <c r="BL524" s="17" t="s">
        <v>149</v>
      </c>
      <c r="BM524" s="17" t="s">
        <v>945</v>
      </c>
    </row>
    <row r="525" spans="2:47" s="1" customFormat="1" ht="39.75" customHeight="1">
      <c r="B525" s="34"/>
      <c r="D525" s="177" t="s">
        <v>152</v>
      </c>
      <c r="F525" s="178" t="s">
        <v>946</v>
      </c>
      <c r="I525" s="138"/>
      <c r="L525" s="34"/>
      <c r="M525" s="63"/>
      <c r="N525" s="35"/>
      <c r="O525" s="35"/>
      <c r="P525" s="35"/>
      <c r="Q525" s="35"/>
      <c r="R525" s="35"/>
      <c r="S525" s="35"/>
      <c r="T525" s="64"/>
      <c r="AT525" s="17" t="s">
        <v>152</v>
      </c>
      <c r="AU525" s="17" t="s">
        <v>150</v>
      </c>
    </row>
    <row r="526" spans="2:51" s="11" customFormat="1" ht="20.25" customHeight="1">
      <c r="B526" s="179"/>
      <c r="D526" s="180" t="s">
        <v>154</v>
      </c>
      <c r="E526" s="181" t="s">
        <v>21</v>
      </c>
      <c r="F526" s="182" t="s">
        <v>947</v>
      </c>
      <c r="H526" s="183">
        <v>13.44</v>
      </c>
      <c r="I526" s="184"/>
      <c r="L526" s="179"/>
      <c r="M526" s="185"/>
      <c r="N526" s="186"/>
      <c r="O526" s="186"/>
      <c r="P526" s="186"/>
      <c r="Q526" s="186"/>
      <c r="R526" s="186"/>
      <c r="S526" s="186"/>
      <c r="T526" s="187"/>
      <c r="AT526" s="188" t="s">
        <v>154</v>
      </c>
      <c r="AU526" s="188" t="s">
        <v>150</v>
      </c>
      <c r="AV526" s="11" t="s">
        <v>150</v>
      </c>
      <c r="AW526" s="11" t="s">
        <v>35</v>
      </c>
      <c r="AX526" s="11" t="s">
        <v>71</v>
      </c>
      <c r="AY526" s="188" t="s">
        <v>142</v>
      </c>
    </row>
    <row r="527" spans="2:65" s="1" customFormat="1" ht="28.5" customHeight="1">
      <c r="B527" s="164"/>
      <c r="C527" s="165" t="s">
        <v>948</v>
      </c>
      <c r="D527" s="165" t="s">
        <v>144</v>
      </c>
      <c r="E527" s="166" t="s">
        <v>949</v>
      </c>
      <c r="F527" s="167" t="s">
        <v>950</v>
      </c>
      <c r="G527" s="168" t="s">
        <v>147</v>
      </c>
      <c r="H527" s="169">
        <v>2.408</v>
      </c>
      <c r="I527" s="170"/>
      <c r="J527" s="171">
        <f>ROUND(I527*H527,0)</f>
        <v>0</v>
      </c>
      <c r="K527" s="167" t="s">
        <v>148</v>
      </c>
      <c r="L527" s="34"/>
      <c r="M527" s="172" t="s">
        <v>21</v>
      </c>
      <c r="N527" s="173" t="s">
        <v>43</v>
      </c>
      <c r="O527" s="35"/>
      <c r="P527" s="174">
        <f>O527*H527</f>
        <v>0</v>
      </c>
      <c r="Q527" s="174">
        <v>0</v>
      </c>
      <c r="R527" s="174">
        <f>Q527*H527</f>
        <v>0</v>
      </c>
      <c r="S527" s="174">
        <v>1.8</v>
      </c>
      <c r="T527" s="175">
        <f>S527*H527</f>
        <v>4.3344</v>
      </c>
      <c r="AR527" s="17" t="s">
        <v>149</v>
      </c>
      <c r="AT527" s="17" t="s">
        <v>144</v>
      </c>
      <c r="AU527" s="17" t="s">
        <v>150</v>
      </c>
      <c r="AY527" s="17" t="s">
        <v>142</v>
      </c>
      <c r="BE527" s="176">
        <f>IF(N527="základní",J527,0)</f>
        <v>0</v>
      </c>
      <c r="BF527" s="176">
        <f>IF(N527="snížená",J527,0)</f>
        <v>0</v>
      </c>
      <c r="BG527" s="176">
        <f>IF(N527="zákl. přenesená",J527,0)</f>
        <v>0</v>
      </c>
      <c r="BH527" s="176">
        <f>IF(N527="sníž. přenesená",J527,0)</f>
        <v>0</v>
      </c>
      <c r="BI527" s="176">
        <f>IF(N527="nulová",J527,0)</f>
        <v>0</v>
      </c>
      <c r="BJ527" s="17" t="s">
        <v>150</v>
      </c>
      <c r="BK527" s="176">
        <f>ROUND(I527*H527,0)</f>
        <v>0</v>
      </c>
      <c r="BL527" s="17" t="s">
        <v>149</v>
      </c>
      <c r="BM527" s="17" t="s">
        <v>951</v>
      </c>
    </row>
    <row r="528" spans="2:47" s="1" customFormat="1" ht="39.75" customHeight="1">
      <c r="B528" s="34"/>
      <c r="D528" s="177" t="s">
        <v>152</v>
      </c>
      <c r="F528" s="178" t="s">
        <v>952</v>
      </c>
      <c r="I528" s="138"/>
      <c r="L528" s="34"/>
      <c r="M528" s="63"/>
      <c r="N528" s="35"/>
      <c r="O528" s="35"/>
      <c r="P528" s="35"/>
      <c r="Q528" s="35"/>
      <c r="R528" s="35"/>
      <c r="S528" s="35"/>
      <c r="T528" s="64"/>
      <c r="AT528" s="17" t="s">
        <v>152</v>
      </c>
      <c r="AU528" s="17" t="s">
        <v>150</v>
      </c>
    </row>
    <row r="529" spans="2:51" s="11" customFormat="1" ht="20.25" customHeight="1">
      <c r="B529" s="179"/>
      <c r="D529" s="177" t="s">
        <v>154</v>
      </c>
      <c r="E529" s="188" t="s">
        <v>21</v>
      </c>
      <c r="F529" s="208" t="s">
        <v>953</v>
      </c>
      <c r="H529" s="209">
        <v>0.756</v>
      </c>
      <c r="I529" s="184"/>
      <c r="L529" s="179"/>
      <c r="M529" s="185"/>
      <c r="N529" s="186"/>
      <c r="O529" s="186"/>
      <c r="P529" s="186"/>
      <c r="Q529" s="186"/>
      <c r="R529" s="186"/>
      <c r="S529" s="186"/>
      <c r="T529" s="187"/>
      <c r="AT529" s="188" t="s">
        <v>154</v>
      </c>
      <c r="AU529" s="188" t="s">
        <v>150</v>
      </c>
      <c r="AV529" s="11" t="s">
        <v>150</v>
      </c>
      <c r="AW529" s="11" t="s">
        <v>35</v>
      </c>
      <c r="AX529" s="11" t="s">
        <v>71</v>
      </c>
      <c r="AY529" s="188" t="s">
        <v>142</v>
      </c>
    </row>
    <row r="530" spans="2:51" s="11" customFormat="1" ht="20.25" customHeight="1">
      <c r="B530" s="179"/>
      <c r="D530" s="180" t="s">
        <v>154</v>
      </c>
      <c r="E530" s="181" t="s">
        <v>21</v>
      </c>
      <c r="F530" s="182" t="s">
        <v>954</v>
      </c>
      <c r="H530" s="183">
        <v>1.652</v>
      </c>
      <c r="I530" s="184"/>
      <c r="L530" s="179"/>
      <c r="M530" s="185"/>
      <c r="N530" s="186"/>
      <c r="O530" s="186"/>
      <c r="P530" s="186"/>
      <c r="Q530" s="186"/>
      <c r="R530" s="186"/>
      <c r="S530" s="186"/>
      <c r="T530" s="187"/>
      <c r="AT530" s="188" t="s">
        <v>154</v>
      </c>
      <c r="AU530" s="188" t="s">
        <v>150</v>
      </c>
      <c r="AV530" s="11" t="s">
        <v>150</v>
      </c>
      <c r="AW530" s="11" t="s">
        <v>35</v>
      </c>
      <c r="AX530" s="11" t="s">
        <v>71</v>
      </c>
      <c r="AY530" s="188" t="s">
        <v>142</v>
      </c>
    </row>
    <row r="531" spans="2:65" s="1" customFormat="1" ht="20.25" customHeight="1">
      <c r="B531" s="164"/>
      <c r="C531" s="165" t="s">
        <v>955</v>
      </c>
      <c r="D531" s="165" t="s">
        <v>144</v>
      </c>
      <c r="E531" s="166" t="s">
        <v>956</v>
      </c>
      <c r="F531" s="167" t="s">
        <v>957</v>
      </c>
      <c r="G531" s="168" t="s">
        <v>417</v>
      </c>
      <c r="H531" s="169">
        <v>30</v>
      </c>
      <c r="I531" s="170"/>
      <c r="J531" s="171">
        <f>ROUND(I531*H531,0)</f>
        <v>0</v>
      </c>
      <c r="K531" s="167" t="s">
        <v>148</v>
      </c>
      <c r="L531" s="34"/>
      <c r="M531" s="172" t="s">
        <v>21</v>
      </c>
      <c r="N531" s="173" t="s">
        <v>43</v>
      </c>
      <c r="O531" s="35"/>
      <c r="P531" s="174">
        <f>O531*H531</f>
        <v>0</v>
      </c>
      <c r="Q531" s="174">
        <v>0</v>
      </c>
      <c r="R531" s="174">
        <f>Q531*H531</f>
        <v>0</v>
      </c>
      <c r="S531" s="174">
        <v>0.019</v>
      </c>
      <c r="T531" s="175">
        <f>S531*H531</f>
        <v>0.57</v>
      </c>
      <c r="AR531" s="17" t="s">
        <v>149</v>
      </c>
      <c r="AT531" s="17" t="s">
        <v>144</v>
      </c>
      <c r="AU531" s="17" t="s">
        <v>150</v>
      </c>
      <c r="AY531" s="17" t="s">
        <v>142</v>
      </c>
      <c r="BE531" s="176">
        <f>IF(N531="základní",J531,0)</f>
        <v>0</v>
      </c>
      <c r="BF531" s="176">
        <f>IF(N531="snížená",J531,0)</f>
        <v>0</v>
      </c>
      <c r="BG531" s="176">
        <f>IF(N531="zákl. přenesená",J531,0)</f>
        <v>0</v>
      </c>
      <c r="BH531" s="176">
        <f>IF(N531="sníž. přenesená",J531,0)</f>
        <v>0</v>
      </c>
      <c r="BI531" s="176">
        <f>IF(N531="nulová",J531,0)</f>
        <v>0</v>
      </c>
      <c r="BJ531" s="17" t="s">
        <v>150</v>
      </c>
      <c r="BK531" s="176">
        <f>ROUND(I531*H531,0)</f>
        <v>0</v>
      </c>
      <c r="BL531" s="17" t="s">
        <v>149</v>
      </c>
      <c r="BM531" s="17" t="s">
        <v>958</v>
      </c>
    </row>
    <row r="532" spans="2:47" s="1" customFormat="1" ht="28.5" customHeight="1">
      <c r="B532" s="34"/>
      <c r="D532" s="177" t="s">
        <v>152</v>
      </c>
      <c r="F532" s="178" t="s">
        <v>959</v>
      </c>
      <c r="I532" s="138"/>
      <c r="L532" s="34"/>
      <c r="M532" s="63"/>
      <c r="N532" s="35"/>
      <c r="O532" s="35"/>
      <c r="P532" s="35"/>
      <c r="Q532" s="35"/>
      <c r="R532" s="35"/>
      <c r="S532" s="35"/>
      <c r="T532" s="64"/>
      <c r="AT532" s="17" t="s">
        <v>152</v>
      </c>
      <c r="AU532" s="17" t="s">
        <v>150</v>
      </c>
    </row>
    <row r="533" spans="2:51" s="11" customFormat="1" ht="20.25" customHeight="1">
      <c r="B533" s="179"/>
      <c r="D533" s="180" t="s">
        <v>154</v>
      </c>
      <c r="E533" s="181" t="s">
        <v>21</v>
      </c>
      <c r="F533" s="182" t="s">
        <v>960</v>
      </c>
      <c r="H533" s="183">
        <v>30</v>
      </c>
      <c r="I533" s="184"/>
      <c r="L533" s="179"/>
      <c r="M533" s="185"/>
      <c r="N533" s="186"/>
      <c r="O533" s="186"/>
      <c r="P533" s="186"/>
      <c r="Q533" s="186"/>
      <c r="R533" s="186"/>
      <c r="S533" s="186"/>
      <c r="T533" s="187"/>
      <c r="AT533" s="188" t="s">
        <v>154</v>
      </c>
      <c r="AU533" s="188" t="s">
        <v>150</v>
      </c>
      <c r="AV533" s="11" t="s">
        <v>150</v>
      </c>
      <c r="AW533" s="11" t="s">
        <v>35</v>
      </c>
      <c r="AX533" s="11" t="s">
        <v>71</v>
      </c>
      <c r="AY533" s="188" t="s">
        <v>142</v>
      </c>
    </row>
    <row r="534" spans="2:65" s="1" customFormat="1" ht="20.25" customHeight="1">
      <c r="B534" s="164"/>
      <c r="C534" s="165" t="s">
        <v>961</v>
      </c>
      <c r="D534" s="165" t="s">
        <v>144</v>
      </c>
      <c r="E534" s="166" t="s">
        <v>962</v>
      </c>
      <c r="F534" s="167" t="s">
        <v>963</v>
      </c>
      <c r="G534" s="168" t="s">
        <v>417</v>
      </c>
      <c r="H534" s="169">
        <v>20</v>
      </c>
      <c r="I534" s="170"/>
      <c r="J534" s="171">
        <f>ROUND(I534*H534,0)</f>
        <v>0</v>
      </c>
      <c r="K534" s="167" t="s">
        <v>148</v>
      </c>
      <c r="L534" s="34"/>
      <c r="M534" s="172" t="s">
        <v>21</v>
      </c>
      <c r="N534" s="173" t="s">
        <v>43</v>
      </c>
      <c r="O534" s="35"/>
      <c r="P534" s="174">
        <f>O534*H534</f>
        <v>0</v>
      </c>
      <c r="Q534" s="174">
        <v>0</v>
      </c>
      <c r="R534" s="174">
        <f>Q534*H534</f>
        <v>0</v>
      </c>
      <c r="S534" s="174">
        <v>0.04</v>
      </c>
      <c r="T534" s="175">
        <f>S534*H534</f>
        <v>0.8</v>
      </c>
      <c r="AR534" s="17" t="s">
        <v>149</v>
      </c>
      <c r="AT534" s="17" t="s">
        <v>144</v>
      </c>
      <c r="AU534" s="17" t="s">
        <v>150</v>
      </c>
      <c r="AY534" s="17" t="s">
        <v>142</v>
      </c>
      <c r="BE534" s="176">
        <f>IF(N534="základní",J534,0)</f>
        <v>0</v>
      </c>
      <c r="BF534" s="176">
        <f>IF(N534="snížená",J534,0)</f>
        <v>0</v>
      </c>
      <c r="BG534" s="176">
        <f>IF(N534="zákl. přenesená",J534,0)</f>
        <v>0</v>
      </c>
      <c r="BH534" s="176">
        <f>IF(N534="sníž. přenesená",J534,0)</f>
        <v>0</v>
      </c>
      <c r="BI534" s="176">
        <f>IF(N534="nulová",J534,0)</f>
        <v>0</v>
      </c>
      <c r="BJ534" s="17" t="s">
        <v>150</v>
      </c>
      <c r="BK534" s="176">
        <f>ROUND(I534*H534,0)</f>
        <v>0</v>
      </c>
      <c r="BL534" s="17" t="s">
        <v>149</v>
      </c>
      <c r="BM534" s="17" t="s">
        <v>964</v>
      </c>
    </row>
    <row r="535" spans="2:47" s="1" customFormat="1" ht="28.5" customHeight="1">
      <c r="B535" s="34"/>
      <c r="D535" s="177" t="s">
        <v>152</v>
      </c>
      <c r="F535" s="178" t="s">
        <v>965</v>
      </c>
      <c r="I535" s="138"/>
      <c r="L535" s="34"/>
      <c r="M535" s="63"/>
      <c r="N535" s="35"/>
      <c r="O535" s="35"/>
      <c r="P535" s="35"/>
      <c r="Q535" s="35"/>
      <c r="R535" s="35"/>
      <c r="S535" s="35"/>
      <c r="T535" s="64"/>
      <c r="AT535" s="17" t="s">
        <v>152</v>
      </c>
      <c r="AU535" s="17" t="s">
        <v>150</v>
      </c>
    </row>
    <row r="536" spans="2:51" s="11" customFormat="1" ht="20.25" customHeight="1">
      <c r="B536" s="179"/>
      <c r="D536" s="180" t="s">
        <v>154</v>
      </c>
      <c r="E536" s="181" t="s">
        <v>21</v>
      </c>
      <c r="F536" s="182" t="s">
        <v>966</v>
      </c>
      <c r="H536" s="183">
        <v>20</v>
      </c>
      <c r="I536" s="184"/>
      <c r="L536" s="179"/>
      <c r="M536" s="185"/>
      <c r="N536" s="186"/>
      <c r="O536" s="186"/>
      <c r="P536" s="186"/>
      <c r="Q536" s="186"/>
      <c r="R536" s="186"/>
      <c r="S536" s="186"/>
      <c r="T536" s="187"/>
      <c r="AT536" s="188" t="s">
        <v>154</v>
      </c>
      <c r="AU536" s="188" t="s">
        <v>150</v>
      </c>
      <c r="AV536" s="11" t="s">
        <v>150</v>
      </c>
      <c r="AW536" s="11" t="s">
        <v>35</v>
      </c>
      <c r="AX536" s="11" t="s">
        <v>71</v>
      </c>
      <c r="AY536" s="188" t="s">
        <v>142</v>
      </c>
    </row>
    <row r="537" spans="2:65" s="1" customFormat="1" ht="20.25" customHeight="1">
      <c r="B537" s="164"/>
      <c r="C537" s="165" t="s">
        <v>967</v>
      </c>
      <c r="D537" s="165" t="s">
        <v>144</v>
      </c>
      <c r="E537" s="166" t="s">
        <v>968</v>
      </c>
      <c r="F537" s="167" t="s">
        <v>969</v>
      </c>
      <c r="G537" s="168" t="s">
        <v>417</v>
      </c>
      <c r="H537" s="169">
        <v>4.2</v>
      </c>
      <c r="I537" s="170"/>
      <c r="J537" s="171">
        <f>ROUND(I537*H537,0)</f>
        <v>0</v>
      </c>
      <c r="K537" s="167" t="s">
        <v>148</v>
      </c>
      <c r="L537" s="34"/>
      <c r="M537" s="172" t="s">
        <v>21</v>
      </c>
      <c r="N537" s="173" t="s">
        <v>43</v>
      </c>
      <c r="O537" s="35"/>
      <c r="P537" s="174">
        <f>O537*H537</f>
        <v>0</v>
      </c>
      <c r="Q537" s="174">
        <v>1E-05</v>
      </c>
      <c r="R537" s="174">
        <f>Q537*H537</f>
        <v>4.2000000000000004E-05</v>
      </c>
      <c r="S537" s="174">
        <v>0</v>
      </c>
      <c r="T537" s="175">
        <f>S537*H537</f>
        <v>0</v>
      </c>
      <c r="AR537" s="17" t="s">
        <v>149</v>
      </c>
      <c r="AT537" s="17" t="s">
        <v>144</v>
      </c>
      <c r="AU537" s="17" t="s">
        <v>150</v>
      </c>
      <c r="AY537" s="17" t="s">
        <v>142</v>
      </c>
      <c r="BE537" s="176">
        <f>IF(N537="základní",J537,0)</f>
        <v>0</v>
      </c>
      <c r="BF537" s="176">
        <f>IF(N537="snížená",J537,0)</f>
        <v>0</v>
      </c>
      <c r="BG537" s="176">
        <f>IF(N537="zákl. přenesená",J537,0)</f>
        <v>0</v>
      </c>
      <c r="BH537" s="176">
        <f>IF(N537="sníž. přenesená",J537,0)</f>
        <v>0</v>
      </c>
      <c r="BI537" s="176">
        <f>IF(N537="nulová",J537,0)</f>
        <v>0</v>
      </c>
      <c r="BJ537" s="17" t="s">
        <v>150</v>
      </c>
      <c r="BK537" s="176">
        <f>ROUND(I537*H537,0)</f>
        <v>0</v>
      </c>
      <c r="BL537" s="17" t="s">
        <v>149</v>
      </c>
      <c r="BM537" s="17" t="s">
        <v>970</v>
      </c>
    </row>
    <row r="538" spans="2:47" s="1" customFormat="1" ht="28.5" customHeight="1">
      <c r="B538" s="34"/>
      <c r="D538" s="177" t="s">
        <v>152</v>
      </c>
      <c r="F538" s="178" t="s">
        <v>971</v>
      </c>
      <c r="I538" s="138"/>
      <c r="L538" s="34"/>
      <c r="M538" s="63"/>
      <c r="N538" s="35"/>
      <c r="O538" s="35"/>
      <c r="P538" s="35"/>
      <c r="Q538" s="35"/>
      <c r="R538" s="35"/>
      <c r="S538" s="35"/>
      <c r="T538" s="64"/>
      <c r="AT538" s="17" t="s">
        <v>152</v>
      </c>
      <c r="AU538" s="17" t="s">
        <v>150</v>
      </c>
    </row>
    <row r="539" spans="2:51" s="11" customFormat="1" ht="20.25" customHeight="1">
      <c r="B539" s="179"/>
      <c r="D539" s="180" t="s">
        <v>154</v>
      </c>
      <c r="E539" s="181" t="s">
        <v>21</v>
      </c>
      <c r="F539" s="182" t="s">
        <v>972</v>
      </c>
      <c r="H539" s="183">
        <v>4.2</v>
      </c>
      <c r="I539" s="184"/>
      <c r="L539" s="179"/>
      <c r="M539" s="185"/>
      <c r="N539" s="186"/>
      <c r="O539" s="186"/>
      <c r="P539" s="186"/>
      <c r="Q539" s="186"/>
      <c r="R539" s="186"/>
      <c r="S539" s="186"/>
      <c r="T539" s="187"/>
      <c r="AT539" s="188" t="s">
        <v>154</v>
      </c>
      <c r="AU539" s="188" t="s">
        <v>150</v>
      </c>
      <c r="AV539" s="11" t="s">
        <v>150</v>
      </c>
      <c r="AW539" s="11" t="s">
        <v>35</v>
      </c>
      <c r="AX539" s="11" t="s">
        <v>71</v>
      </c>
      <c r="AY539" s="188" t="s">
        <v>142</v>
      </c>
    </row>
    <row r="540" spans="2:65" s="1" customFormat="1" ht="20.25" customHeight="1">
      <c r="B540" s="164"/>
      <c r="C540" s="165" t="s">
        <v>973</v>
      </c>
      <c r="D540" s="165" t="s">
        <v>144</v>
      </c>
      <c r="E540" s="166" t="s">
        <v>974</v>
      </c>
      <c r="F540" s="167" t="s">
        <v>975</v>
      </c>
      <c r="G540" s="168" t="s">
        <v>417</v>
      </c>
      <c r="H540" s="169">
        <v>1.6</v>
      </c>
      <c r="I540" s="170"/>
      <c r="J540" s="171">
        <f>ROUND(I540*H540,0)</f>
        <v>0</v>
      </c>
      <c r="K540" s="167" t="s">
        <v>148</v>
      </c>
      <c r="L540" s="34"/>
      <c r="M540" s="172" t="s">
        <v>21</v>
      </c>
      <c r="N540" s="173" t="s">
        <v>43</v>
      </c>
      <c r="O540" s="35"/>
      <c r="P540" s="174">
        <f>O540*H540</f>
        <v>0</v>
      </c>
      <c r="Q540" s="174">
        <v>2E-05</v>
      </c>
      <c r="R540" s="174">
        <f>Q540*H540</f>
        <v>3.2000000000000005E-05</v>
      </c>
      <c r="S540" s="174">
        <v>0.001</v>
      </c>
      <c r="T540" s="175">
        <f>S540*H540</f>
        <v>0.0016</v>
      </c>
      <c r="AR540" s="17" t="s">
        <v>149</v>
      </c>
      <c r="AT540" s="17" t="s">
        <v>144</v>
      </c>
      <c r="AU540" s="17" t="s">
        <v>150</v>
      </c>
      <c r="AY540" s="17" t="s">
        <v>142</v>
      </c>
      <c r="BE540" s="176">
        <f>IF(N540="základní",J540,0)</f>
        <v>0</v>
      </c>
      <c r="BF540" s="176">
        <f>IF(N540="snížená",J540,0)</f>
        <v>0</v>
      </c>
      <c r="BG540" s="176">
        <f>IF(N540="zákl. přenesená",J540,0)</f>
        <v>0</v>
      </c>
      <c r="BH540" s="176">
        <f>IF(N540="sníž. přenesená",J540,0)</f>
        <v>0</v>
      </c>
      <c r="BI540" s="176">
        <f>IF(N540="nulová",J540,0)</f>
        <v>0</v>
      </c>
      <c r="BJ540" s="17" t="s">
        <v>150</v>
      </c>
      <c r="BK540" s="176">
        <f>ROUND(I540*H540,0)</f>
        <v>0</v>
      </c>
      <c r="BL540" s="17" t="s">
        <v>149</v>
      </c>
      <c r="BM540" s="17" t="s">
        <v>976</v>
      </c>
    </row>
    <row r="541" spans="2:47" s="1" customFormat="1" ht="28.5" customHeight="1">
      <c r="B541" s="34"/>
      <c r="D541" s="177" t="s">
        <v>152</v>
      </c>
      <c r="F541" s="178" t="s">
        <v>977</v>
      </c>
      <c r="I541" s="138"/>
      <c r="L541" s="34"/>
      <c r="M541" s="63"/>
      <c r="N541" s="35"/>
      <c r="O541" s="35"/>
      <c r="P541" s="35"/>
      <c r="Q541" s="35"/>
      <c r="R541" s="35"/>
      <c r="S541" s="35"/>
      <c r="T541" s="64"/>
      <c r="AT541" s="17" t="s">
        <v>152</v>
      </c>
      <c r="AU541" s="17" t="s">
        <v>150</v>
      </c>
    </row>
    <row r="542" spans="2:51" s="11" customFormat="1" ht="20.25" customHeight="1">
      <c r="B542" s="179"/>
      <c r="D542" s="180" t="s">
        <v>154</v>
      </c>
      <c r="E542" s="181" t="s">
        <v>21</v>
      </c>
      <c r="F542" s="182" t="s">
        <v>978</v>
      </c>
      <c r="H542" s="183">
        <v>1.6</v>
      </c>
      <c r="I542" s="184"/>
      <c r="L542" s="179"/>
      <c r="M542" s="185"/>
      <c r="N542" s="186"/>
      <c r="O542" s="186"/>
      <c r="P542" s="186"/>
      <c r="Q542" s="186"/>
      <c r="R542" s="186"/>
      <c r="S542" s="186"/>
      <c r="T542" s="187"/>
      <c r="AT542" s="188" t="s">
        <v>154</v>
      </c>
      <c r="AU542" s="188" t="s">
        <v>150</v>
      </c>
      <c r="AV542" s="11" t="s">
        <v>150</v>
      </c>
      <c r="AW542" s="11" t="s">
        <v>35</v>
      </c>
      <c r="AX542" s="11" t="s">
        <v>71</v>
      </c>
      <c r="AY542" s="188" t="s">
        <v>142</v>
      </c>
    </row>
    <row r="543" spans="2:65" s="1" customFormat="1" ht="28.5" customHeight="1">
      <c r="B543" s="164"/>
      <c r="C543" s="165" t="s">
        <v>979</v>
      </c>
      <c r="D543" s="165" t="s">
        <v>144</v>
      </c>
      <c r="E543" s="166" t="s">
        <v>980</v>
      </c>
      <c r="F543" s="167" t="s">
        <v>981</v>
      </c>
      <c r="G543" s="168" t="s">
        <v>189</v>
      </c>
      <c r="H543" s="169">
        <v>207.2</v>
      </c>
      <c r="I543" s="170"/>
      <c r="J543" s="171">
        <f>ROUND(I543*H543,0)</f>
        <v>0</v>
      </c>
      <c r="K543" s="167" t="s">
        <v>148</v>
      </c>
      <c r="L543" s="34"/>
      <c r="M543" s="172" t="s">
        <v>21</v>
      </c>
      <c r="N543" s="173" t="s">
        <v>43</v>
      </c>
      <c r="O543" s="35"/>
      <c r="P543" s="174">
        <f>O543*H543</f>
        <v>0</v>
      </c>
      <c r="Q543" s="174">
        <v>0</v>
      </c>
      <c r="R543" s="174">
        <f>Q543*H543</f>
        <v>0</v>
      </c>
      <c r="S543" s="174">
        <v>0.004</v>
      </c>
      <c r="T543" s="175">
        <f>S543*H543</f>
        <v>0.8288</v>
      </c>
      <c r="AR543" s="17" t="s">
        <v>149</v>
      </c>
      <c r="AT543" s="17" t="s">
        <v>144</v>
      </c>
      <c r="AU543" s="17" t="s">
        <v>150</v>
      </c>
      <c r="AY543" s="17" t="s">
        <v>142</v>
      </c>
      <c r="BE543" s="176">
        <f>IF(N543="základní",J543,0)</f>
        <v>0</v>
      </c>
      <c r="BF543" s="176">
        <f>IF(N543="snížená",J543,0)</f>
        <v>0</v>
      </c>
      <c r="BG543" s="176">
        <f>IF(N543="zákl. přenesená",J543,0)</f>
        <v>0</v>
      </c>
      <c r="BH543" s="176">
        <f>IF(N543="sníž. přenesená",J543,0)</f>
        <v>0</v>
      </c>
      <c r="BI543" s="176">
        <f>IF(N543="nulová",J543,0)</f>
        <v>0</v>
      </c>
      <c r="BJ543" s="17" t="s">
        <v>150</v>
      </c>
      <c r="BK543" s="176">
        <f>ROUND(I543*H543,0)</f>
        <v>0</v>
      </c>
      <c r="BL543" s="17" t="s">
        <v>149</v>
      </c>
      <c r="BM543" s="17" t="s">
        <v>982</v>
      </c>
    </row>
    <row r="544" spans="2:47" s="1" customFormat="1" ht="28.5" customHeight="1">
      <c r="B544" s="34"/>
      <c r="D544" s="177" t="s">
        <v>152</v>
      </c>
      <c r="F544" s="178" t="s">
        <v>983</v>
      </c>
      <c r="I544" s="138"/>
      <c r="L544" s="34"/>
      <c r="M544" s="63"/>
      <c r="N544" s="35"/>
      <c r="O544" s="35"/>
      <c r="P544" s="35"/>
      <c r="Q544" s="35"/>
      <c r="R544" s="35"/>
      <c r="S544" s="35"/>
      <c r="T544" s="64"/>
      <c r="AT544" s="17" t="s">
        <v>152</v>
      </c>
      <c r="AU544" s="17" t="s">
        <v>150</v>
      </c>
    </row>
    <row r="545" spans="2:51" s="11" customFormat="1" ht="20.25" customHeight="1">
      <c r="B545" s="179"/>
      <c r="D545" s="180" t="s">
        <v>154</v>
      </c>
      <c r="E545" s="181" t="s">
        <v>21</v>
      </c>
      <c r="F545" s="182" t="s">
        <v>584</v>
      </c>
      <c r="H545" s="183">
        <v>207.2</v>
      </c>
      <c r="I545" s="184"/>
      <c r="L545" s="179"/>
      <c r="M545" s="185"/>
      <c r="N545" s="186"/>
      <c r="O545" s="186"/>
      <c r="P545" s="186"/>
      <c r="Q545" s="186"/>
      <c r="R545" s="186"/>
      <c r="S545" s="186"/>
      <c r="T545" s="187"/>
      <c r="AT545" s="188" t="s">
        <v>154</v>
      </c>
      <c r="AU545" s="188" t="s">
        <v>150</v>
      </c>
      <c r="AV545" s="11" t="s">
        <v>150</v>
      </c>
      <c r="AW545" s="11" t="s">
        <v>35</v>
      </c>
      <c r="AX545" s="11" t="s">
        <v>71</v>
      </c>
      <c r="AY545" s="188" t="s">
        <v>142</v>
      </c>
    </row>
    <row r="546" spans="2:65" s="1" customFormat="1" ht="28.5" customHeight="1">
      <c r="B546" s="164"/>
      <c r="C546" s="165" t="s">
        <v>984</v>
      </c>
      <c r="D546" s="165" t="s">
        <v>144</v>
      </c>
      <c r="E546" s="166" t="s">
        <v>985</v>
      </c>
      <c r="F546" s="167" t="s">
        <v>986</v>
      </c>
      <c r="G546" s="168" t="s">
        <v>189</v>
      </c>
      <c r="H546" s="169">
        <v>356.34</v>
      </c>
      <c r="I546" s="170"/>
      <c r="J546" s="171">
        <f>ROUND(I546*H546,0)</f>
        <v>0</v>
      </c>
      <c r="K546" s="167" t="s">
        <v>148</v>
      </c>
      <c r="L546" s="34"/>
      <c r="M546" s="172" t="s">
        <v>21</v>
      </c>
      <c r="N546" s="173" t="s">
        <v>43</v>
      </c>
      <c r="O546" s="35"/>
      <c r="P546" s="174">
        <f>O546*H546</f>
        <v>0</v>
      </c>
      <c r="Q546" s="174">
        <v>0</v>
      </c>
      <c r="R546" s="174">
        <f>Q546*H546</f>
        <v>0</v>
      </c>
      <c r="S546" s="174">
        <v>0.01</v>
      </c>
      <c r="T546" s="175">
        <f>S546*H546</f>
        <v>3.5633999999999997</v>
      </c>
      <c r="AR546" s="17" t="s">
        <v>149</v>
      </c>
      <c r="AT546" s="17" t="s">
        <v>144</v>
      </c>
      <c r="AU546" s="17" t="s">
        <v>150</v>
      </c>
      <c r="AY546" s="17" t="s">
        <v>142</v>
      </c>
      <c r="BE546" s="176">
        <f>IF(N546="základní",J546,0)</f>
        <v>0</v>
      </c>
      <c r="BF546" s="176">
        <f>IF(N546="snížená",J546,0)</f>
        <v>0</v>
      </c>
      <c r="BG546" s="176">
        <f>IF(N546="zákl. přenesená",J546,0)</f>
        <v>0</v>
      </c>
      <c r="BH546" s="176">
        <f>IF(N546="sníž. přenesená",J546,0)</f>
        <v>0</v>
      </c>
      <c r="BI546" s="176">
        <f>IF(N546="nulová",J546,0)</f>
        <v>0</v>
      </c>
      <c r="BJ546" s="17" t="s">
        <v>150</v>
      </c>
      <c r="BK546" s="176">
        <f>ROUND(I546*H546,0)</f>
        <v>0</v>
      </c>
      <c r="BL546" s="17" t="s">
        <v>149</v>
      </c>
      <c r="BM546" s="17" t="s">
        <v>987</v>
      </c>
    </row>
    <row r="547" spans="2:47" s="1" customFormat="1" ht="28.5" customHeight="1">
      <c r="B547" s="34"/>
      <c r="D547" s="177" t="s">
        <v>152</v>
      </c>
      <c r="F547" s="178" t="s">
        <v>988</v>
      </c>
      <c r="I547" s="138"/>
      <c r="L547" s="34"/>
      <c r="M547" s="63"/>
      <c r="N547" s="35"/>
      <c r="O547" s="35"/>
      <c r="P547" s="35"/>
      <c r="Q547" s="35"/>
      <c r="R547" s="35"/>
      <c r="S547" s="35"/>
      <c r="T547" s="64"/>
      <c r="AT547" s="17" t="s">
        <v>152</v>
      </c>
      <c r="AU547" s="17" t="s">
        <v>150</v>
      </c>
    </row>
    <row r="548" spans="2:51" s="11" customFormat="1" ht="20.25" customHeight="1">
      <c r="B548" s="179"/>
      <c r="D548" s="177" t="s">
        <v>154</v>
      </c>
      <c r="E548" s="188" t="s">
        <v>21</v>
      </c>
      <c r="F548" s="208" t="s">
        <v>616</v>
      </c>
      <c r="H548" s="209">
        <v>39.396</v>
      </c>
      <c r="I548" s="184"/>
      <c r="L548" s="179"/>
      <c r="M548" s="185"/>
      <c r="N548" s="186"/>
      <c r="O548" s="186"/>
      <c r="P548" s="186"/>
      <c r="Q548" s="186"/>
      <c r="R548" s="186"/>
      <c r="S548" s="186"/>
      <c r="T548" s="187"/>
      <c r="AT548" s="188" t="s">
        <v>154</v>
      </c>
      <c r="AU548" s="188" t="s">
        <v>150</v>
      </c>
      <c r="AV548" s="11" t="s">
        <v>150</v>
      </c>
      <c r="AW548" s="11" t="s">
        <v>35</v>
      </c>
      <c r="AX548" s="11" t="s">
        <v>71</v>
      </c>
      <c r="AY548" s="188" t="s">
        <v>142</v>
      </c>
    </row>
    <row r="549" spans="2:51" s="11" customFormat="1" ht="20.25" customHeight="1">
      <c r="B549" s="179"/>
      <c r="D549" s="177" t="s">
        <v>154</v>
      </c>
      <c r="E549" s="188" t="s">
        <v>21</v>
      </c>
      <c r="F549" s="208" t="s">
        <v>617</v>
      </c>
      <c r="H549" s="209">
        <v>76.246</v>
      </c>
      <c r="I549" s="184"/>
      <c r="L549" s="179"/>
      <c r="M549" s="185"/>
      <c r="N549" s="186"/>
      <c r="O549" s="186"/>
      <c r="P549" s="186"/>
      <c r="Q549" s="186"/>
      <c r="R549" s="186"/>
      <c r="S549" s="186"/>
      <c r="T549" s="187"/>
      <c r="AT549" s="188" t="s">
        <v>154</v>
      </c>
      <c r="AU549" s="188" t="s">
        <v>150</v>
      </c>
      <c r="AV549" s="11" t="s">
        <v>150</v>
      </c>
      <c r="AW549" s="11" t="s">
        <v>35</v>
      </c>
      <c r="AX549" s="11" t="s">
        <v>71</v>
      </c>
      <c r="AY549" s="188" t="s">
        <v>142</v>
      </c>
    </row>
    <row r="550" spans="2:51" s="11" customFormat="1" ht="20.25" customHeight="1">
      <c r="B550" s="179"/>
      <c r="D550" s="177" t="s">
        <v>154</v>
      </c>
      <c r="E550" s="188" t="s">
        <v>21</v>
      </c>
      <c r="F550" s="208" t="s">
        <v>618</v>
      </c>
      <c r="H550" s="209">
        <v>5.095</v>
      </c>
      <c r="I550" s="184"/>
      <c r="L550" s="179"/>
      <c r="M550" s="185"/>
      <c r="N550" s="186"/>
      <c r="O550" s="186"/>
      <c r="P550" s="186"/>
      <c r="Q550" s="186"/>
      <c r="R550" s="186"/>
      <c r="S550" s="186"/>
      <c r="T550" s="187"/>
      <c r="AT550" s="188" t="s">
        <v>154</v>
      </c>
      <c r="AU550" s="188" t="s">
        <v>150</v>
      </c>
      <c r="AV550" s="11" t="s">
        <v>150</v>
      </c>
      <c r="AW550" s="11" t="s">
        <v>35</v>
      </c>
      <c r="AX550" s="11" t="s">
        <v>71</v>
      </c>
      <c r="AY550" s="188" t="s">
        <v>142</v>
      </c>
    </row>
    <row r="551" spans="2:51" s="11" customFormat="1" ht="20.25" customHeight="1">
      <c r="B551" s="179"/>
      <c r="D551" s="177" t="s">
        <v>154</v>
      </c>
      <c r="E551" s="188" t="s">
        <v>21</v>
      </c>
      <c r="F551" s="208" t="s">
        <v>619</v>
      </c>
      <c r="H551" s="209">
        <v>4.888</v>
      </c>
      <c r="I551" s="184"/>
      <c r="L551" s="179"/>
      <c r="M551" s="185"/>
      <c r="N551" s="186"/>
      <c r="O551" s="186"/>
      <c r="P551" s="186"/>
      <c r="Q551" s="186"/>
      <c r="R551" s="186"/>
      <c r="S551" s="186"/>
      <c r="T551" s="187"/>
      <c r="AT551" s="188" t="s">
        <v>154</v>
      </c>
      <c r="AU551" s="188" t="s">
        <v>150</v>
      </c>
      <c r="AV551" s="11" t="s">
        <v>150</v>
      </c>
      <c r="AW551" s="11" t="s">
        <v>35</v>
      </c>
      <c r="AX551" s="11" t="s">
        <v>71</v>
      </c>
      <c r="AY551" s="188" t="s">
        <v>142</v>
      </c>
    </row>
    <row r="552" spans="2:51" s="11" customFormat="1" ht="20.25" customHeight="1">
      <c r="B552" s="179"/>
      <c r="D552" s="177" t="s">
        <v>154</v>
      </c>
      <c r="E552" s="188" t="s">
        <v>21</v>
      </c>
      <c r="F552" s="208" t="s">
        <v>620</v>
      </c>
      <c r="H552" s="209">
        <v>46.163</v>
      </c>
      <c r="I552" s="184"/>
      <c r="L552" s="179"/>
      <c r="M552" s="185"/>
      <c r="N552" s="186"/>
      <c r="O552" s="186"/>
      <c r="P552" s="186"/>
      <c r="Q552" s="186"/>
      <c r="R552" s="186"/>
      <c r="S552" s="186"/>
      <c r="T552" s="187"/>
      <c r="AT552" s="188" t="s">
        <v>154</v>
      </c>
      <c r="AU552" s="188" t="s">
        <v>150</v>
      </c>
      <c r="AV552" s="11" t="s">
        <v>150</v>
      </c>
      <c r="AW552" s="11" t="s">
        <v>35</v>
      </c>
      <c r="AX552" s="11" t="s">
        <v>71</v>
      </c>
      <c r="AY552" s="188" t="s">
        <v>142</v>
      </c>
    </row>
    <row r="553" spans="2:51" s="11" customFormat="1" ht="20.25" customHeight="1">
      <c r="B553" s="179"/>
      <c r="D553" s="177" t="s">
        <v>154</v>
      </c>
      <c r="E553" s="188" t="s">
        <v>21</v>
      </c>
      <c r="F553" s="208" t="s">
        <v>621</v>
      </c>
      <c r="H553" s="209">
        <v>35.812</v>
      </c>
      <c r="I553" s="184"/>
      <c r="L553" s="179"/>
      <c r="M553" s="185"/>
      <c r="N553" s="186"/>
      <c r="O553" s="186"/>
      <c r="P553" s="186"/>
      <c r="Q553" s="186"/>
      <c r="R553" s="186"/>
      <c r="S553" s="186"/>
      <c r="T553" s="187"/>
      <c r="AT553" s="188" t="s">
        <v>154</v>
      </c>
      <c r="AU553" s="188" t="s">
        <v>150</v>
      </c>
      <c r="AV553" s="11" t="s">
        <v>150</v>
      </c>
      <c r="AW553" s="11" t="s">
        <v>35</v>
      </c>
      <c r="AX553" s="11" t="s">
        <v>71</v>
      </c>
      <c r="AY553" s="188" t="s">
        <v>142</v>
      </c>
    </row>
    <row r="554" spans="2:51" s="11" customFormat="1" ht="20.25" customHeight="1">
      <c r="B554" s="179"/>
      <c r="D554" s="177" t="s">
        <v>154</v>
      </c>
      <c r="E554" s="188" t="s">
        <v>21</v>
      </c>
      <c r="F554" s="208" t="s">
        <v>622</v>
      </c>
      <c r="H554" s="209">
        <v>52.595</v>
      </c>
      <c r="I554" s="184"/>
      <c r="L554" s="179"/>
      <c r="M554" s="185"/>
      <c r="N554" s="186"/>
      <c r="O554" s="186"/>
      <c r="P554" s="186"/>
      <c r="Q554" s="186"/>
      <c r="R554" s="186"/>
      <c r="S554" s="186"/>
      <c r="T554" s="187"/>
      <c r="AT554" s="188" t="s">
        <v>154</v>
      </c>
      <c r="AU554" s="188" t="s">
        <v>150</v>
      </c>
      <c r="AV554" s="11" t="s">
        <v>150</v>
      </c>
      <c r="AW554" s="11" t="s">
        <v>35</v>
      </c>
      <c r="AX554" s="11" t="s">
        <v>71</v>
      </c>
      <c r="AY554" s="188" t="s">
        <v>142</v>
      </c>
    </row>
    <row r="555" spans="2:51" s="11" customFormat="1" ht="20.25" customHeight="1">
      <c r="B555" s="179"/>
      <c r="D555" s="177" t="s">
        <v>154</v>
      </c>
      <c r="E555" s="188" t="s">
        <v>21</v>
      </c>
      <c r="F555" s="208" t="s">
        <v>623</v>
      </c>
      <c r="H555" s="209">
        <v>48.91</v>
      </c>
      <c r="I555" s="184"/>
      <c r="L555" s="179"/>
      <c r="M555" s="185"/>
      <c r="N555" s="186"/>
      <c r="O555" s="186"/>
      <c r="P555" s="186"/>
      <c r="Q555" s="186"/>
      <c r="R555" s="186"/>
      <c r="S555" s="186"/>
      <c r="T555" s="187"/>
      <c r="AT555" s="188" t="s">
        <v>154</v>
      </c>
      <c r="AU555" s="188" t="s">
        <v>150</v>
      </c>
      <c r="AV555" s="11" t="s">
        <v>150</v>
      </c>
      <c r="AW555" s="11" t="s">
        <v>35</v>
      </c>
      <c r="AX555" s="11" t="s">
        <v>71</v>
      </c>
      <c r="AY555" s="188" t="s">
        <v>142</v>
      </c>
    </row>
    <row r="556" spans="2:51" s="11" customFormat="1" ht="20.25" customHeight="1">
      <c r="B556" s="179"/>
      <c r="D556" s="180" t="s">
        <v>154</v>
      </c>
      <c r="E556" s="181" t="s">
        <v>21</v>
      </c>
      <c r="F556" s="182" t="s">
        <v>624</v>
      </c>
      <c r="H556" s="183">
        <v>47.235</v>
      </c>
      <c r="I556" s="184"/>
      <c r="L556" s="179"/>
      <c r="M556" s="185"/>
      <c r="N556" s="186"/>
      <c r="O556" s="186"/>
      <c r="P556" s="186"/>
      <c r="Q556" s="186"/>
      <c r="R556" s="186"/>
      <c r="S556" s="186"/>
      <c r="T556" s="187"/>
      <c r="AT556" s="188" t="s">
        <v>154</v>
      </c>
      <c r="AU556" s="188" t="s">
        <v>150</v>
      </c>
      <c r="AV556" s="11" t="s">
        <v>150</v>
      </c>
      <c r="AW556" s="11" t="s">
        <v>35</v>
      </c>
      <c r="AX556" s="11" t="s">
        <v>71</v>
      </c>
      <c r="AY556" s="188" t="s">
        <v>142</v>
      </c>
    </row>
    <row r="557" spans="2:65" s="1" customFormat="1" ht="28.5" customHeight="1">
      <c r="B557" s="164"/>
      <c r="C557" s="165" t="s">
        <v>989</v>
      </c>
      <c r="D557" s="165" t="s">
        <v>144</v>
      </c>
      <c r="E557" s="166" t="s">
        <v>990</v>
      </c>
      <c r="F557" s="167" t="s">
        <v>991</v>
      </c>
      <c r="G557" s="168" t="s">
        <v>189</v>
      </c>
      <c r="H557" s="169">
        <v>23.386</v>
      </c>
      <c r="I557" s="170"/>
      <c r="J557" s="171">
        <f>ROUND(I557*H557,0)</f>
        <v>0</v>
      </c>
      <c r="K557" s="167" t="s">
        <v>148</v>
      </c>
      <c r="L557" s="34"/>
      <c r="M557" s="172" t="s">
        <v>21</v>
      </c>
      <c r="N557" s="173" t="s">
        <v>43</v>
      </c>
      <c r="O557" s="35"/>
      <c r="P557" s="174">
        <f>O557*H557</f>
        <v>0</v>
      </c>
      <c r="Q557" s="174">
        <v>0</v>
      </c>
      <c r="R557" s="174">
        <f>Q557*H557</f>
        <v>0</v>
      </c>
      <c r="S557" s="174">
        <v>0.046</v>
      </c>
      <c r="T557" s="175">
        <f>S557*H557</f>
        <v>1.075756</v>
      </c>
      <c r="AR557" s="17" t="s">
        <v>149</v>
      </c>
      <c r="AT557" s="17" t="s">
        <v>144</v>
      </c>
      <c r="AU557" s="17" t="s">
        <v>150</v>
      </c>
      <c r="AY557" s="17" t="s">
        <v>142</v>
      </c>
      <c r="BE557" s="176">
        <f>IF(N557="základní",J557,0)</f>
        <v>0</v>
      </c>
      <c r="BF557" s="176">
        <f>IF(N557="snížená",J557,0)</f>
        <v>0</v>
      </c>
      <c r="BG557" s="176">
        <f>IF(N557="zákl. přenesená",J557,0)</f>
        <v>0</v>
      </c>
      <c r="BH557" s="176">
        <f>IF(N557="sníž. přenesená",J557,0)</f>
        <v>0</v>
      </c>
      <c r="BI557" s="176">
        <f>IF(N557="nulová",J557,0)</f>
        <v>0</v>
      </c>
      <c r="BJ557" s="17" t="s">
        <v>150</v>
      </c>
      <c r="BK557" s="176">
        <f>ROUND(I557*H557,0)</f>
        <v>0</v>
      </c>
      <c r="BL557" s="17" t="s">
        <v>149</v>
      </c>
      <c r="BM557" s="17" t="s">
        <v>992</v>
      </c>
    </row>
    <row r="558" spans="2:47" s="1" customFormat="1" ht="28.5" customHeight="1">
      <c r="B558" s="34"/>
      <c r="D558" s="177" t="s">
        <v>152</v>
      </c>
      <c r="F558" s="178" t="s">
        <v>993</v>
      </c>
      <c r="I558" s="138"/>
      <c r="L558" s="34"/>
      <c r="M558" s="63"/>
      <c r="N558" s="35"/>
      <c r="O558" s="35"/>
      <c r="P558" s="35"/>
      <c r="Q558" s="35"/>
      <c r="R558" s="35"/>
      <c r="S558" s="35"/>
      <c r="T558" s="64"/>
      <c r="AT558" s="17" t="s">
        <v>152</v>
      </c>
      <c r="AU558" s="17" t="s">
        <v>150</v>
      </c>
    </row>
    <row r="559" spans="2:51" s="11" customFormat="1" ht="20.25" customHeight="1">
      <c r="B559" s="179"/>
      <c r="D559" s="177" t="s">
        <v>154</v>
      </c>
      <c r="E559" s="188" t="s">
        <v>21</v>
      </c>
      <c r="F559" s="208" t="s">
        <v>590</v>
      </c>
      <c r="H559" s="209">
        <v>14.036</v>
      </c>
      <c r="I559" s="184"/>
      <c r="L559" s="179"/>
      <c r="M559" s="185"/>
      <c r="N559" s="186"/>
      <c r="O559" s="186"/>
      <c r="P559" s="186"/>
      <c r="Q559" s="186"/>
      <c r="R559" s="186"/>
      <c r="S559" s="186"/>
      <c r="T559" s="187"/>
      <c r="AT559" s="188" t="s">
        <v>154</v>
      </c>
      <c r="AU559" s="188" t="s">
        <v>150</v>
      </c>
      <c r="AV559" s="11" t="s">
        <v>150</v>
      </c>
      <c r="AW559" s="11" t="s">
        <v>35</v>
      </c>
      <c r="AX559" s="11" t="s">
        <v>71</v>
      </c>
      <c r="AY559" s="188" t="s">
        <v>142</v>
      </c>
    </row>
    <row r="560" spans="2:51" s="11" customFormat="1" ht="20.25" customHeight="1">
      <c r="B560" s="179"/>
      <c r="D560" s="180" t="s">
        <v>154</v>
      </c>
      <c r="E560" s="181" t="s">
        <v>21</v>
      </c>
      <c r="F560" s="182" t="s">
        <v>591</v>
      </c>
      <c r="H560" s="183">
        <v>9.35</v>
      </c>
      <c r="I560" s="184"/>
      <c r="L560" s="179"/>
      <c r="M560" s="185"/>
      <c r="N560" s="186"/>
      <c r="O560" s="186"/>
      <c r="P560" s="186"/>
      <c r="Q560" s="186"/>
      <c r="R560" s="186"/>
      <c r="S560" s="186"/>
      <c r="T560" s="187"/>
      <c r="AT560" s="188" t="s">
        <v>154</v>
      </c>
      <c r="AU560" s="188" t="s">
        <v>150</v>
      </c>
      <c r="AV560" s="11" t="s">
        <v>150</v>
      </c>
      <c r="AW560" s="11" t="s">
        <v>35</v>
      </c>
      <c r="AX560" s="11" t="s">
        <v>71</v>
      </c>
      <c r="AY560" s="188" t="s">
        <v>142</v>
      </c>
    </row>
    <row r="561" spans="2:65" s="1" customFormat="1" ht="20.25" customHeight="1">
      <c r="B561" s="164"/>
      <c r="C561" s="198" t="s">
        <v>994</v>
      </c>
      <c r="D561" s="198" t="s">
        <v>247</v>
      </c>
      <c r="E561" s="199" t="s">
        <v>995</v>
      </c>
      <c r="F561" s="200" t="s">
        <v>996</v>
      </c>
      <c r="G561" s="201" t="s">
        <v>890</v>
      </c>
      <c r="H561" s="202">
        <v>4</v>
      </c>
      <c r="I561" s="203"/>
      <c r="J561" s="204">
        <f>ROUND(I561*H561,0)</f>
        <v>0</v>
      </c>
      <c r="K561" s="200" t="s">
        <v>21</v>
      </c>
      <c r="L561" s="205"/>
      <c r="M561" s="206" t="s">
        <v>21</v>
      </c>
      <c r="N561" s="207" t="s">
        <v>43</v>
      </c>
      <c r="O561" s="35"/>
      <c r="P561" s="174">
        <f>O561*H561</f>
        <v>0</v>
      </c>
      <c r="Q561" s="174">
        <v>0</v>
      </c>
      <c r="R561" s="174">
        <f>Q561*H561</f>
        <v>0</v>
      </c>
      <c r="S561" s="174">
        <v>0</v>
      </c>
      <c r="T561" s="175">
        <f>S561*H561</f>
        <v>0</v>
      </c>
      <c r="AR561" s="17" t="s">
        <v>186</v>
      </c>
      <c r="AT561" s="17" t="s">
        <v>247</v>
      </c>
      <c r="AU561" s="17" t="s">
        <v>150</v>
      </c>
      <c r="AY561" s="17" t="s">
        <v>142</v>
      </c>
      <c r="BE561" s="176">
        <f>IF(N561="základní",J561,0)</f>
        <v>0</v>
      </c>
      <c r="BF561" s="176">
        <f>IF(N561="snížená",J561,0)</f>
        <v>0</v>
      </c>
      <c r="BG561" s="176">
        <f>IF(N561="zákl. přenesená",J561,0)</f>
        <v>0</v>
      </c>
      <c r="BH561" s="176">
        <f>IF(N561="sníž. přenesená",J561,0)</f>
        <v>0</v>
      </c>
      <c r="BI561" s="176">
        <f>IF(N561="nulová",J561,0)</f>
        <v>0</v>
      </c>
      <c r="BJ561" s="17" t="s">
        <v>150</v>
      </c>
      <c r="BK561" s="176">
        <f>ROUND(I561*H561,0)</f>
        <v>0</v>
      </c>
      <c r="BL561" s="17" t="s">
        <v>149</v>
      </c>
      <c r="BM561" s="17" t="s">
        <v>997</v>
      </c>
    </row>
    <row r="562" spans="2:47" s="1" customFormat="1" ht="20.25" customHeight="1">
      <c r="B562" s="34"/>
      <c r="D562" s="180" t="s">
        <v>152</v>
      </c>
      <c r="F562" s="189" t="s">
        <v>996</v>
      </c>
      <c r="I562" s="138"/>
      <c r="L562" s="34"/>
      <c r="M562" s="63"/>
      <c r="N562" s="35"/>
      <c r="O562" s="35"/>
      <c r="P562" s="35"/>
      <c r="Q562" s="35"/>
      <c r="R562" s="35"/>
      <c r="S562" s="35"/>
      <c r="T562" s="64"/>
      <c r="AT562" s="17" t="s">
        <v>152</v>
      </c>
      <c r="AU562" s="17" t="s">
        <v>150</v>
      </c>
    </row>
    <row r="563" spans="2:65" s="1" customFormat="1" ht="20.25" customHeight="1">
      <c r="B563" s="164"/>
      <c r="C563" s="198" t="s">
        <v>998</v>
      </c>
      <c r="D563" s="198" t="s">
        <v>247</v>
      </c>
      <c r="E563" s="199" t="s">
        <v>999</v>
      </c>
      <c r="F563" s="200" t="s">
        <v>1000</v>
      </c>
      <c r="G563" s="201" t="s">
        <v>1001</v>
      </c>
      <c r="H563" s="202">
        <v>8</v>
      </c>
      <c r="I563" s="203"/>
      <c r="J563" s="204">
        <f>ROUND(I563*H563,0)</f>
        <v>0</v>
      </c>
      <c r="K563" s="200" t="s">
        <v>21</v>
      </c>
      <c r="L563" s="205"/>
      <c r="M563" s="206" t="s">
        <v>21</v>
      </c>
      <c r="N563" s="207" t="s">
        <v>43</v>
      </c>
      <c r="O563" s="35"/>
      <c r="P563" s="174">
        <f>O563*H563</f>
        <v>0</v>
      </c>
      <c r="Q563" s="174">
        <v>0</v>
      </c>
      <c r="R563" s="174">
        <f>Q563*H563</f>
        <v>0</v>
      </c>
      <c r="S563" s="174">
        <v>0</v>
      </c>
      <c r="T563" s="175">
        <f>S563*H563</f>
        <v>0</v>
      </c>
      <c r="AR563" s="17" t="s">
        <v>186</v>
      </c>
      <c r="AT563" s="17" t="s">
        <v>247</v>
      </c>
      <c r="AU563" s="17" t="s">
        <v>150</v>
      </c>
      <c r="AY563" s="17" t="s">
        <v>142</v>
      </c>
      <c r="BE563" s="176">
        <f>IF(N563="základní",J563,0)</f>
        <v>0</v>
      </c>
      <c r="BF563" s="176">
        <f>IF(N563="snížená",J563,0)</f>
        <v>0</v>
      </c>
      <c r="BG563" s="176">
        <f>IF(N563="zákl. přenesená",J563,0)</f>
        <v>0</v>
      </c>
      <c r="BH563" s="176">
        <f>IF(N563="sníž. přenesená",J563,0)</f>
        <v>0</v>
      </c>
      <c r="BI563" s="176">
        <f>IF(N563="nulová",J563,0)</f>
        <v>0</v>
      </c>
      <c r="BJ563" s="17" t="s">
        <v>150</v>
      </c>
      <c r="BK563" s="176">
        <f>ROUND(I563*H563,0)</f>
        <v>0</v>
      </c>
      <c r="BL563" s="17" t="s">
        <v>149</v>
      </c>
      <c r="BM563" s="17" t="s">
        <v>1002</v>
      </c>
    </row>
    <row r="564" spans="2:47" s="1" customFormat="1" ht="20.25" customHeight="1">
      <c r="B564" s="34"/>
      <c r="D564" s="177" t="s">
        <v>152</v>
      </c>
      <c r="F564" s="178" t="s">
        <v>1000</v>
      </c>
      <c r="I564" s="138"/>
      <c r="L564" s="34"/>
      <c r="M564" s="63"/>
      <c r="N564" s="35"/>
      <c r="O564" s="35"/>
      <c r="P564" s="35"/>
      <c r="Q564" s="35"/>
      <c r="R564" s="35"/>
      <c r="S564" s="35"/>
      <c r="T564" s="64"/>
      <c r="AT564" s="17" t="s">
        <v>152</v>
      </c>
      <c r="AU564" s="17" t="s">
        <v>150</v>
      </c>
    </row>
    <row r="565" spans="2:63" s="10" customFormat="1" ht="21.75" customHeight="1">
      <c r="B565" s="150"/>
      <c r="D565" s="161" t="s">
        <v>70</v>
      </c>
      <c r="E565" s="162" t="s">
        <v>736</v>
      </c>
      <c r="F565" s="162" t="s">
        <v>1003</v>
      </c>
      <c r="I565" s="153"/>
      <c r="J565" s="163">
        <f>BK565</f>
        <v>0</v>
      </c>
      <c r="L565" s="150"/>
      <c r="M565" s="155"/>
      <c r="N565" s="156"/>
      <c r="O565" s="156"/>
      <c r="P565" s="157">
        <f>SUM(P566:P597)</f>
        <v>0</v>
      </c>
      <c r="Q565" s="156"/>
      <c r="R565" s="157">
        <f>SUM(R566:R597)</f>
        <v>0</v>
      </c>
      <c r="S565" s="156"/>
      <c r="T565" s="158">
        <f>SUM(T566:T597)</f>
        <v>0</v>
      </c>
      <c r="AR565" s="151" t="s">
        <v>8</v>
      </c>
      <c r="AT565" s="159" t="s">
        <v>70</v>
      </c>
      <c r="AU565" s="159" t="s">
        <v>150</v>
      </c>
      <c r="AY565" s="151" t="s">
        <v>142</v>
      </c>
      <c r="BK565" s="160">
        <f>SUM(BK566:BK597)</f>
        <v>0</v>
      </c>
    </row>
    <row r="566" spans="2:65" s="1" customFormat="1" ht="20.25" customHeight="1">
      <c r="B566" s="164"/>
      <c r="C566" s="165" t="s">
        <v>1004</v>
      </c>
      <c r="D566" s="165" t="s">
        <v>144</v>
      </c>
      <c r="E566" s="166" t="s">
        <v>1005</v>
      </c>
      <c r="F566" s="167" t="s">
        <v>1006</v>
      </c>
      <c r="G566" s="168" t="s">
        <v>226</v>
      </c>
      <c r="H566" s="169">
        <v>1.479</v>
      </c>
      <c r="I566" s="170"/>
      <c r="J566" s="171">
        <f>ROUND(I566*H566,0)</f>
        <v>0</v>
      </c>
      <c r="K566" s="167" t="s">
        <v>148</v>
      </c>
      <c r="L566" s="34"/>
      <c r="M566" s="172" t="s">
        <v>21</v>
      </c>
      <c r="N566" s="173" t="s">
        <v>43</v>
      </c>
      <c r="O566" s="35"/>
      <c r="P566" s="174">
        <f>O566*H566</f>
        <v>0</v>
      </c>
      <c r="Q566" s="174">
        <v>0</v>
      </c>
      <c r="R566" s="174">
        <f>Q566*H566</f>
        <v>0</v>
      </c>
      <c r="S566" s="174">
        <v>0</v>
      </c>
      <c r="T566" s="175">
        <f>S566*H566</f>
        <v>0</v>
      </c>
      <c r="AR566" s="17" t="s">
        <v>149</v>
      </c>
      <c r="AT566" s="17" t="s">
        <v>144</v>
      </c>
      <c r="AU566" s="17" t="s">
        <v>160</v>
      </c>
      <c r="AY566" s="17" t="s">
        <v>142</v>
      </c>
      <c r="BE566" s="176">
        <f>IF(N566="základní",J566,0)</f>
        <v>0</v>
      </c>
      <c r="BF566" s="176">
        <f>IF(N566="snížená",J566,0)</f>
        <v>0</v>
      </c>
      <c r="BG566" s="176">
        <f>IF(N566="zákl. přenesená",J566,0)</f>
        <v>0</v>
      </c>
      <c r="BH566" s="176">
        <f>IF(N566="sníž. přenesená",J566,0)</f>
        <v>0</v>
      </c>
      <c r="BI566" s="176">
        <f>IF(N566="nulová",J566,0)</f>
        <v>0</v>
      </c>
      <c r="BJ566" s="17" t="s">
        <v>150</v>
      </c>
      <c r="BK566" s="176">
        <f>ROUND(I566*H566,0)</f>
        <v>0</v>
      </c>
      <c r="BL566" s="17" t="s">
        <v>149</v>
      </c>
      <c r="BM566" s="17" t="s">
        <v>1007</v>
      </c>
    </row>
    <row r="567" spans="2:47" s="1" customFormat="1" ht="28.5" customHeight="1">
      <c r="B567" s="34"/>
      <c r="D567" s="177" t="s">
        <v>152</v>
      </c>
      <c r="F567" s="178" t="s">
        <v>1008</v>
      </c>
      <c r="I567" s="138"/>
      <c r="L567" s="34"/>
      <c r="M567" s="63"/>
      <c r="N567" s="35"/>
      <c r="O567" s="35"/>
      <c r="P567" s="35"/>
      <c r="Q567" s="35"/>
      <c r="R567" s="35"/>
      <c r="S567" s="35"/>
      <c r="T567" s="64"/>
      <c r="AT567" s="17" t="s">
        <v>152</v>
      </c>
      <c r="AU567" s="17" t="s">
        <v>160</v>
      </c>
    </row>
    <row r="568" spans="2:51" s="11" customFormat="1" ht="20.25" customHeight="1">
      <c r="B568" s="179"/>
      <c r="D568" s="180" t="s">
        <v>154</v>
      </c>
      <c r="E568" s="181" t="s">
        <v>21</v>
      </c>
      <c r="F568" s="182" t="s">
        <v>1009</v>
      </c>
      <c r="H568" s="183">
        <v>1.479</v>
      </c>
      <c r="I568" s="184"/>
      <c r="L568" s="179"/>
      <c r="M568" s="185"/>
      <c r="N568" s="186"/>
      <c r="O568" s="186"/>
      <c r="P568" s="186"/>
      <c r="Q568" s="186"/>
      <c r="R568" s="186"/>
      <c r="S568" s="186"/>
      <c r="T568" s="187"/>
      <c r="AT568" s="188" t="s">
        <v>154</v>
      </c>
      <c r="AU568" s="188" t="s">
        <v>160</v>
      </c>
      <c r="AV568" s="11" t="s">
        <v>150</v>
      </c>
      <c r="AW568" s="11" t="s">
        <v>35</v>
      </c>
      <c r="AX568" s="11" t="s">
        <v>71</v>
      </c>
      <c r="AY568" s="188" t="s">
        <v>142</v>
      </c>
    </row>
    <row r="569" spans="2:65" s="1" customFormat="1" ht="28.5" customHeight="1">
      <c r="B569" s="164"/>
      <c r="C569" s="165" t="s">
        <v>1010</v>
      </c>
      <c r="D569" s="165" t="s">
        <v>144</v>
      </c>
      <c r="E569" s="166" t="s">
        <v>1011</v>
      </c>
      <c r="F569" s="167" t="s">
        <v>1012</v>
      </c>
      <c r="G569" s="168" t="s">
        <v>226</v>
      </c>
      <c r="H569" s="169">
        <v>15.76</v>
      </c>
      <c r="I569" s="170"/>
      <c r="J569" s="171">
        <f>ROUND(I569*H569,0)</f>
        <v>0</v>
      </c>
      <c r="K569" s="167" t="s">
        <v>148</v>
      </c>
      <c r="L569" s="34"/>
      <c r="M569" s="172" t="s">
        <v>21</v>
      </c>
      <c r="N569" s="173" t="s">
        <v>43</v>
      </c>
      <c r="O569" s="35"/>
      <c r="P569" s="174">
        <f>O569*H569</f>
        <v>0</v>
      </c>
      <c r="Q569" s="174">
        <v>0</v>
      </c>
      <c r="R569" s="174">
        <f>Q569*H569</f>
        <v>0</v>
      </c>
      <c r="S569" s="174">
        <v>0</v>
      </c>
      <c r="T569" s="175">
        <f>S569*H569</f>
        <v>0</v>
      </c>
      <c r="AR569" s="17" t="s">
        <v>149</v>
      </c>
      <c r="AT569" s="17" t="s">
        <v>144</v>
      </c>
      <c r="AU569" s="17" t="s">
        <v>160</v>
      </c>
      <c r="AY569" s="17" t="s">
        <v>142</v>
      </c>
      <c r="BE569" s="176">
        <f>IF(N569="základní",J569,0)</f>
        <v>0</v>
      </c>
      <c r="BF569" s="176">
        <f>IF(N569="snížená",J569,0)</f>
        <v>0</v>
      </c>
      <c r="BG569" s="176">
        <f>IF(N569="zákl. přenesená",J569,0)</f>
        <v>0</v>
      </c>
      <c r="BH569" s="176">
        <f>IF(N569="sníž. přenesená",J569,0)</f>
        <v>0</v>
      </c>
      <c r="BI569" s="176">
        <f>IF(N569="nulová",J569,0)</f>
        <v>0</v>
      </c>
      <c r="BJ569" s="17" t="s">
        <v>150</v>
      </c>
      <c r="BK569" s="176">
        <f>ROUND(I569*H569,0)</f>
        <v>0</v>
      </c>
      <c r="BL569" s="17" t="s">
        <v>149</v>
      </c>
      <c r="BM569" s="17" t="s">
        <v>1013</v>
      </c>
    </row>
    <row r="570" spans="2:47" s="1" customFormat="1" ht="28.5" customHeight="1">
      <c r="B570" s="34"/>
      <c r="D570" s="180" t="s">
        <v>152</v>
      </c>
      <c r="F570" s="189" t="s">
        <v>1014</v>
      </c>
      <c r="I570" s="138"/>
      <c r="L570" s="34"/>
      <c r="M570" s="63"/>
      <c r="N570" s="35"/>
      <c r="O570" s="35"/>
      <c r="P570" s="35"/>
      <c r="Q570" s="35"/>
      <c r="R570" s="35"/>
      <c r="S570" s="35"/>
      <c r="T570" s="64"/>
      <c r="AT570" s="17" t="s">
        <v>152</v>
      </c>
      <c r="AU570" s="17" t="s">
        <v>160</v>
      </c>
    </row>
    <row r="571" spans="2:65" s="1" customFormat="1" ht="28.5" customHeight="1">
      <c r="B571" s="164"/>
      <c r="C571" s="165" t="s">
        <v>1015</v>
      </c>
      <c r="D571" s="165" t="s">
        <v>144</v>
      </c>
      <c r="E571" s="166" t="s">
        <v>1011</v>
      </c>
      <c r="F571" s="167" t="s">
        <v>1012</v>
      </c>
      <c r="G571" s="168" t="s">
        <v>226</v>
      </c>
      <c r="H571" s="169">
        <v>1.479</v>
      </c>
      <c r="I571" s="170"/>
      <c r="J571" s="171">
        <f>ROUND(I571*H571,0)</f>
        <v>0</v>
      </c>
      <c r="K571" s="167" t="s">
        <v>148</v>
      </c>
      <c r="L571" s="34"/>
      <c r="M571" s="172" t="s">
        <v>21</v>
      </c>
      <c r="N571" s="173" t="s">
        <v>43</v>
      </c>
      <c r="O571" s="35"/>
      <c r="P571" s="174">
        <f>O571*H571</f>
        <v>0</v>
      </c>
      <c r="Q571" s="174">
        <v>0</v>
      </c>
      <c r="R571" s="174">
        <f>Q571*H571</f>
        <v>0</v>
      </c>
      <c r="S571" s="174">
        <v>0</v>
      </c>
      <c r="T571" s="175">
        <f>S571*H571</f>
        <v>0</v>
      </c>
      <c r="AR571" s="17" t="s">
        <v>149</v>
      </c>
      <c r="AT571" s="17" t="s">
        <v>144</v>
      </c>
      <c r="AU571" s="17" t="s">
        <v>160</v>
      </c>
      <c r="AY571" s="17" t="s">
        <v>142</v>
      </c>
      <c r="BE571" s="176">
        <f>IF(N571="základní",J571,0)</f>
        <v>0</v>
      </c>
      <c r="BF571" s="176">
        <f>IF(N571="snížená",J571,0)</f>
        <v>0</v>
      </c>
      <c r="BG571" s="176">
        <f>IF(N571="zákl. přenesená",J571,0)</f>
        <v>0</v>
      </c>
      <c r="BH571" s="176">
        <f>IF(N571="sníž. přenesená",J571,0)</f>
        <v>0</v>
      </c>
      <c r="BI571" s="176">
        <f>IF(N571="nulová",J571,0)</f>
        <v>0</v>
      </c>
      <c r="BJ571" s="17" t="s">
        <v>150</v>
      </c>
      <c r="BK571" s="176">
        <f>ROUND(I571*H571,0)</f>
        <v>0</v>
      </c>
      <c r="BL571" s="17" t="s">
        <v>149</v>
      </c>
      <c r="BM571" s="17" t="s">
        <v>1016</v>
      </c>
    </row>
    <row r="572" spans="2:47" s="1" customFormat="1" ht="28.5" customHeight="1">
      <c r="B572" s="34"/>
      <c r="D572" s="177" t="s">
        <v>152</v>
      </c>
      <c r="F572" s="178" t="s">
        <v>1014</v>
      </c>
      <c r="I572" s="138"/>
      <c r="L572" s="34"/>
      <c r="M572" s="63"/>
      <c r="N572" s="35"/>
      <c r="O572" s="35"/>
      <c r="P572" s="35"/>
      <c r="Q572" s="35"/>
      <c r="R572" s="35"/>
      <c r="S572" s="35"/>
      <c r="T572" s="64"/>
      <c r="AT572" s="17" t="s">
        <v>152</v>
      </c>
      <c r="AU572" s="17" t="s">
        <v>160</v>
      </c>
    </row>
    <row r="573" spans="2:51" s="11" customFormat="1" ht="20.25" customHeight="1">
      <c r="B573" s="179"/>
      <c r="D573" s="180" t="s">
        <v>154</v>
      </c>
      <c r="E573" s="181" t="s">
        <v>21</v>
      </c>
      <c r="F573" s="182" t="s">
        <v>1009</v>
      </c>
      <c r="H573" s="183">
        <v>1.479</v>
      </c>
      <c r="I573" s="184"/>
      <c r="L573" s="179"/>
      <c r="M573" s="185"/>
      <c r="N573" s="186"/>
      <c r="O573" s="186"/>
      <c r="P573" s="186"/>
      <c r="Q573" s="186"/>
      <c r="R573" s="186"/>
      <c r="S573" s="186"/>
      <c r="T573" s="187"/>
      <c r="AT573" s="188" t="s">
        <v>154</v>
      </c>
      <c r="AU573" s="188" t="s">
        <v>160</v>
      </c>
      <c r="AV573" s="11" t="s">
        <v>150</v>
      </c>
      <c r="AW573" s="11" t="s">
        <v>35</v>
      </c>
      <c r="AX573" s="11" t="s">
        <v>71</v>
      </c>
      <c r="AY573" s="188" t="s">
        <v>142</v>
      </c>
    </row>
    <row r="574" spans="2:65" s="1" customFormat="1" ht="28.5" customHeight="1">
      <c r="B574" s="164"/>
      <c r="C574" s="165" t="s">
        <v>1017</v>
      </c>
      <c r="D574" s="165" t="s">
        <v>144</v>
      </c>
      <c r="E574" s="166" t="s">
        <v>1018</v>
      </c>
      <c r="F574" s="167" t="s">
        <v>1019</v>
      </c>
      <c r="G574" s="168" t="s">
        <v>226</v>
      </c>
      <c r="H574" s="169">
        <v>15.76</v>
      </c>
      <c r="I574" s="170"/>
      <c r="J574" s="171">
        <f>ROUND(I574*H574,0)</f>
        <v>0</v>
      </c>
      <c r="K574" s="167" t="s">
        <v>148</v>
      </c>
      <c r="L574" s="34"/>
      <c r="M574" s="172" t="s">
        <v>21</v>
      </c>
      <c r="N574" s="173" t="s">
        <v>43</v>
      </c>
      <c r="O574" s="35"/>
      <c r="P574" s="174">
        <f>O574*H574</f>
        <v>0</v>
      </c>
      <c r="Q574" s="174">
        <v>0</v>
      </c>
      <c r="R574" s="174">
        <f>Q574*H574</f>
        <v>0</v>
      </c>
      <c r="S574" s="174">
        <v>0</v>
      </c>
      <c r="T574" s="175">
        <f>S574*H574</f>
        <v>0</v>
      </c>
      <c r="AR574" s="17" t="s">
        <v>149</v>
      </c>
      <c r="AT574" s="17" t="s">
        <v>144</v>
      </c>
      <c r="AU574" s="17" t="s">
        <v>160</v>
      </c>
      <c r="AY574" s="17" t="s">
        <v>142</v>
      </c>
      <c r="BE574" s="176">
        <f>IF(N574="základní",J574,0)</f>
        <v>0</v>
      </c>
      <c r="BF574" s="176">
        <f>IF(N574="snížená",J574,0)</f>
        <v>0</v>
      </c>
      <c r="BG574" s="176">
        <f>IF(N574="zákl. přenesená",J574,0)</f>
        <v>0</v>
      </c>
      <c r="BH574" s="176">
        <f>IF(N574="sníž. přenesená",J574,0)</f>
        <v>0</v>
      </c>
      <c r="BI574" s="176">
        <f>IF(N574="nulová",J574,0)</f>
        <v>0</v>
      </c>
      <c r="BJ574" s="17" t="s">
        <v>150</v>
      </c>
      <c r="BK574" s="176">
        <f>ROUND(I574*H574,0)</f>
        <v>0</v>
      </c>
      <c r="BL574" s="17" t="s">
        <v>149</v>
      </c>
      <c r="BM574" s="17" t="s">
        <v>1020</v>
      </c>
    </row>
    <row r="575" spans="2:47" s="1" customFormat="1" ht="28.5" customHeight="1">
      <c r="B575" s="34"/>
      <c r="D575" s="180" t="s">
        <v>152</v>
      </c>
      <c r="F575" s="189" t="s">
        <v>1021</v>
      </c>
      <c r="I575" s="138"/>
      <c r="L575" s="34"/>
      <c r="M575" s="63"/>
      <c r="N575" s="35"/>
      <c r="O575" s="35"/>
      <c r="P575" s="35"/>
      <c r="Q575" s="35"/>
      <c r="R575" s="35"/>
      <c r="S575" s="35"/>
      <c r="T575" s="64"/>
      <c r="AT575" s="17" t="s">
        <v>152</v>
      </c>
      <c r="AU575" s="17" t="s">
        <v>160</v>
      </c>
    </row>
    <row r="576" spans="2:65" s="1" customFormat="1" ht="28.5" customHeight="1">
      <c r="B576" s="164"/>
      <c r="C576" s="165" t="s">
        <v>1022</v>
      </c>
      <c r="D576" s="165" t="s">
        <v>144</v>
      </c>
      <c r="E576" s="166" t="s">
        <v>1018</v>
      </c>
      <c r="F576" s="167" t="s">
        <v>1019</v>
      </c>
      <c r="G576" s="168" t="s">
        <v>226</v>
      </c>
      <c r="H576" s="169">
        <v>1.479</v>
      </c>
      <c r="I576" s="170"/>
      <c r="J576" s="171">
        <f>ROUND(I576*H576,0)</f>
        <v>0</v>
      </c>
      <c r="K576" s="167" t="s">
        <v>148</v>
      </c>
      <c r="L576" s="34"/>
      <c r="M576" s="172" t="s">
        <v>21</v>
      </c>
      <c r="N576" s="173" t="s">
        <v>43</v>
      </c>
      <c r="O576" s="35"/>
      <c r="P576" s="174">
        <f>O576*H576</f>
        <v>0</v>
      </c>
      <c r="Q576" s="174">
        <v>0</v>
      </c>
      <c r="R576" s="174">
        <f>Q576*H576</f>
        <v>0</v>
      </c>
      <c r="S576" s="174">
        <v>0</v>
      </c>
      <c r="T576" s="175">
        <f>S576*H576</f>
        <v>0</v>
      </c>
      <c r="AR576" s="17" t="s">
        <v>149</v>
      </c>
      <c r="AT576" s="17" t="s">
        <v>144</v>
      </c>
      <c r="AU576" s="17" t="s">
        <v>160</v>
      </c>
      <c r="AY576" s="17" t="s">
        <v>142</v>
      </c>
      <c r="BE576" s="176">
        <f>IF(N576="základní",J576,0)</f>
        <v>0</v>
      </c>
      <c r="BF576" s="176">
        <f>IF(N576="snížená",J576,0)</f>
        <v>0</v>
      </c>
      <c r="BG576" s="176">
        <f>IF(N576="zákl. přenesená",J576,0)</f>
        <v>0</v>
      </c>
      <c r="BH576" s="176">
        <f>IF(N576="sníž. přenesená",J576,0)</f>
        <v>0</v>
      </c>
      <c r="BI576" s="176">
        <f>IF(N576="nulová",J576,0)</f>
        <v>0</v>
      </c>
      <c r="BJ576" s="17" t="s">
        <v>150</v>
      </c>
      <c r="BK576" s="176">
        <f>ROUND(I576*H576,0)</f>
        <v>0</v>
      </c>
      <c r="BL576" s="17" t="s">
        <v>149</v>
      </c>
      <c r="BM576" s="17" t="s">
        <v>1023</v>
      </c>
    </row>
    <row r="577" spans="2:47" s="1" customFormat="1" ht="28.5" customHeight="1">
      <c r="B577" s="34"/>
      <c r="D577" s="177" t="s">
        <v>152</v>
      </c>
      <c r="F577" s="178" t="s">
        <v>1021</v>
      </c>
      <c r="I577" s="138"/>
      <c r="L577" s="34"/>
      <c r="M577" s="63"/>
      <c r="N577" s="35"/>
      <c r="O577" s="35"/>
      <c r="P577" s="35"/>
      <c r="Q577" s="35"/>
      <c r="R577" s="35"/>
      <c r="S577" s="35"/>
      <c r="T577" s="64"/>
      <c r="AT577" s="17" t="s">
        <v>152</v>
      </c>
      <c r="AU577" s="17" t="s">
        <v>160</v>
      </c>
    </row>
    <row r="578" spans="2:51" s="11" customFormat="1" ht="20.25" customHeight="1">
      <c r="B578" s="179"/>
      <c r="D578" s="180" t="s">
        <v>154</v>
      </c>
      <c r="E578" s="181" t="s">
        <v>21</v>
      </c>
      <c r="F578" s="182" t="s">
        <v>1009</v>
      </c>
      <c r="H578" s="183">
        <v>1.479</v>
      </c>
      <c r="I578" s="184"/>
      <c r="L578" s="179"/>
      <c r="M578" s="185"/>
      <c r="N578" s="186"/>
      <c r="O578" s="186"/>
      <c r="P578" s="186"/>
      <c r="Q578" s="186"/>
      <c r="R578" s="186"/>
      <c r="S578" s="186"/>
      <c r="T578" s="187"/>
      <c r="AT578" s="188" t="s">
        <v>154</v>
      </c>
      <c r="AU578" s="188" t="s">
        <v>160</v>
      </c>
      <c r="AV578" s="11" t="s">
        <v>150</v>
      </c>
      <c r="AW578" s="11" t="s">
        <v>35</v>
      </c>
      <c r="AX578" s="11" t="s">
        <v>71</v>
      </c>
      <c r="AY578" s="188" t="s">
        <v>142</v>
      </c>
    </row>
    <row r="579" spans="2:65" s="1" customFormat="1" ht="20.25" customHeight="1">
      <c r="B579" s="164"/>
      <c r="C579" s="165" t="s">
        <v>1024</v>
      </c>
      <c r="D579" s="165" t="s">
        <v>144</v>
      </c>
      <c r="E579" s="166" t="s">
        <v>1025</v>
      </c>
      <c r="F579" s="167" t="s">
        <v>1026</v>
      </c>
      <c r="G579" s="168" t="s">
        <v>226</v>
      </c>
      <c r="H579" s="169">
        <v>157.6</v>
      </c>
      <c r="I579" s="170"/>
      <c r="J579" s="171">
        <f>ROUND(I579*H579,0)</f>
        <v>0</v>
      </c>
      <c r="K579" s="167" t="s">
        <v>148</v>
      </c>
      <c r="L579" s="34"/>
      <c r="M579" s="172" t="s">
        <v>21</v>
      </c>
      <c r="N579" s="173" t="s">
        <v>43</v>
      </c>
      <c r="O579" s="35"/>
      <c r="P579" s="174">
        <f>O579*H579</f>
        <v>0</v>
      </c>
      <c r="Q579" s="174">
        <v>0</v>
      </c>
      <c r="R579" s="174">
        <f>Q579*H579</f>
        <v>0</v>
      </c>
      <c r="S579" s="174">
        <v>0</v>
      </c>
      <c r="T579" s="175">
        <f>S579*H579</f>
        <v>0</v>
      </c>
      <c r="AR579" s="17" t="s">
        <v>149</v>
      </c>
      <c r="AT579" s="17" t="s">
        <v>144</v>
      </c>
      <c r="AU579" s="17" t="s">
        <v>160</v>
      </c>
      <c r="AY579" s="17" t="s">
        <v>142</v>
      </c>
      <c r="BE579" s="176">
        <f>IF(N579="základní",J579,0)</f>
        <v>0</v>
      </c>
      <c r="BF579" s="176">
        <f>IF(N579="snížená",J579,0)</f>
        <v>0</v>
      </c>
      <c r="BG579" s="176">
        <f>IF(N579="zákl. přenesená",J579,0)</f>
        <v>0</v>
      </c>
      <c r="BH579" s="176">
        <f>IF(N579="sníž. přenesená",J579,0)</f>
        <v>0</v>
      </c>
      <c r="BI579" s="176">
        <f>IF(N579="nulová",J579,0)</f>
        <v>0</v>
      </c>
      <c r="BJ579" s="17" t="s">
        <v>150</v>
      </c>
      <c r="BK579" s="176">
        <f>ROUND(I579*H579,0)</f>
        <v>0</v>
      </c>
      <c r="BL579" s="17" t="s">
        <v>149</v>
      </c>
      <c r="BM579" s="17" t="s">
        <v>1027</v>
      </c>
    </row>
    <row r="580" spans="2:47" s="1" customFormat="1" ht="28.5" customHeight="1">
      <c r="B580" s="34"/>
      <c r="D580" s="177" t="s">
        <v>152</v>
      </c>
      <c r="F580" s="178" t="s">
        <v>1028</v>
      </c>
      <c r="I580" s="138"/>
      <c r="L580" s="34"/>
      <c r="M580" s="63"/>
      <c r="N580" s="35"/>
      <c r="O580" s="35"/>
      <c r="P580" s="35"/>
      <c r="Q580" s="35"/>
      <c r="R580" s="35"/>
      <c r="S580" s="35"/>
      <c r="T580" s="64"/>
      <c r="AT580" s="17" t="s">
        <v>152</v>
      </c>
      <c r="AU580" s="17" t="s">
        <v>160</v>
      </c>
    </row>
    <row r="581" spans="2:51" s="11" customFormat="1" ht="20.25" customHeight="1">
      <c r="B581" s="179"/>
      <c r="D581" s="180" t="s">
        <v>154</v>
      </c>
      <c r="E581" s="181" t="s">
        <v>21</v>
      </c>
      <c r="F581" s="182" t="s">
        <v>1029</v>
      </c>
      <c r="H581" s="183">
        <v>157.6</v>
      </c>
      <c r="I581" s="184"/>
      <c r="L581" s="179"/>
      <c r="M581" s="185"/>
      <c r="N581" s="186"/>
      <c r="O581" s="186"/>
      <c r="P581" s="186"/>
      <c r="Q581" s="186"/>
      <c r="R581" s="186"/>
      <c r="S581" s="186"/>
      <c r="T581" s="187"/>
      <c r="AT581" s="188" t="s">
        <v>154</v>
      </c>
      <c r="AU581" s="188" t="s">
        <v>160</v>
      </c>
      <c r="AV581" s="11" t="s">
        <v>150</v>
      </c>
      <c r="AW581" s="11" t="s">
        <v>35</v>
      </c>
      <c r="AX581" s="11" t="s">
        <v>71</v>
      </c>
      <c r="AY581" s="188" t="s">
        <v>142</v>
      </c>
    </row>
    <row r="582" spans="2:65" s="1" customFormat="1" ht="20.25" customHeight="1">
      <c r="B582" s="164"/>
      <c r="C582" s="165" t="s">
        <v>1030</v>
      </c>
      <c r="D582" s="165" t="s">
        <v>144</v>
      </c>
      <c r="E582" s="166" t="s">
        <v>1025</v>
      </c>
      <c r="F582" s="167" t="s">
        <v>1026</v>
      </c>
      <c r="G582" s="168" t="s">
        <v>226</v>
      </c>
      <c r="H582" s="169">
        <v>14.79</v>
      </c>
      <c r="I582" s="170"/>
      <c r="J582" s="171">
        <f>ROUND(I582*H582,0)</f>
        <v>0</v>
      </c>
      <c r="K582" s="167" t="s">
        <v>148</v>
      </c>
      <c r="L582" s="34"/>
      <c r="M582" s="172" t="s">
        <v>21</v>
      </c>
      <c r="N582" s="173" t="s">
        <v>43</v>
      </c>
      <c r="O582" s="35"/>
      <c r="P582" s="174">
        <f>O582*H582</f>
        <v>0</v>
      </c>
      <c r="Q582" s="174">
        <v>0</v>
      </c>
      <c r="R582" s="174">
        <f>Q582*H582</f>
        <v>0</v>
      </c>
      <c r="S582" s="174">
        <v>0</v>
      </c>
      <c r="T582" s="175">
        <f>S582*H582</f>
        <v>0</v>
      </c>
      <c r="AR582" s="17" t="s">
        <v>149</v>
      </c>
      <c r="AT582" s="17" t="s">
        <v>144</v>
      </c>
      <c r="AU582" s="17" t="s">
        <v>160</v>
      </c>
      <c r="AY582" s="17" t="s">
        <v>142</v>
      </c>
      <c r="BE582" s="176">
        <f>IF(N582="základní",J582,0)</f>
        <v>0</v>
      </c>
      <c r="BF582" s="176">
        <f>IF(N582="snížená",J582,0)</f>
        <v>0</v>
      </c>
      <c r="BG582" s="176">
        <f>IF(N582="zákl. přenesená",J582,0)</f>
        <v>0</v>
      </c>
      <c r="BH582" s="176">
        <f>IF(N582="sníž. přenesená",J582,0)</f>
        <v>0</v>
      </c>
      <c r="BI582" s="176">
        <f>IF(N582="nulová",J582,0)</f>
        <v>0</v>
      </c>
      <c r="BJ582" s="17" t="s">
        <v>150</v>
      </c>
      <c r="BK582" s="176">
        <f>ROUND(I582*H582,0)</f>
        <v>0</v>
      </c>
      <c r="BL582" s="17" t="s">
        <v>149</v>
      </c>
      <c r="BM582" s="17" t="s">
        <v>1031</v>
      </c>
    </row>
    <row r="583" spans="2:47" s="1" customFormat="1" ht="28.5" customHeight="1">
      <c r="B583" s="34"/>
      <c r="D583" s="177" t="s">
        <v>152</v>
      </c>
      <c r="F583" s="178" t="s">
        <v>1028</v>
      </c>
      <c r="I583" s="138"/>
      <c r="L583" s="34"/>
      <c r="M583" s="63"/>
      <c r="N583" s="35"/>
      <c r="O583" s="35"/>
      <c r="P583" s="35"/>
      <c r="Q583" s="35"/>
      <c r="R583" s="35"/>
      <c r="S583" s="35"/>
      <c r="T583" s="64"/>
      <c r="AT583" s="17" t="s">
        <v>152</v>
      </c>
      <c r="AU583" s="17" t="s">
        <v>160</v>
      </c>
    </row>
    <row r="584" spans="2:47" s="1" customFormat="1" ht="28.5" customHeight="1">
      <c r="B584" s="34"/>
      <c r="D584" s="177" t="s">
        <v>404</v>
      </c>
      <c r="F584" s="210" t="s">
        <v>1032</v>
      </c>
      <c r="I584" s="138"/>
      <c r="L584" s="34"/>
      <c r="M584" s="63"/>
      <c r="N584" s="35"/>
      <c r="O584" s="35"/>
      <c r="P584" s="35"/>
      <c r="Q584" s="35"/>
      <c r="R584" s="35"/>
      <c r="S584" s="35"/>
      <c r="T584" s="64"/>
      <c r="AT584" s="17" t="s">
        <v>404</v>
      </c>
      <c r="AU584" s="17" t="s">
        <v>160</v>
      </c>
    </row>
    <row r="585" spans="2:51" s="11" customFormat="1" ht="20.25" customHeight="1">
      <c r="B585" s="179"/>
      <c r="D585" s="180" t="s">
        <v>154</v>
      </c>
      <c r="E585" s="181" t="s">
        <v>21</v>
      </c>
      <c r="F585" s="182" t="s">
        <v>1033</v>
      </c>
      <c r="H585" s="183">
        <v>14.79</v>
      </c>
      <c r="I585" s="184"/>
      <c r="L585" s="179"/>
      <c r="M585" s="185"/>
      <c r="N585" s="186"/>
      <c r="O585" s="186"/>
      <c r="P585" s="186"/>
      <c r="Q585" s="186"/>
      <c r="R585" s="186"/>
      <c r="S585" s="186"/>
      <c r="T585" s="187"/>
      <c r="AT585" s="188" t="s">
        <v>154</v>
      </c>
      <c r="AU585" s="188" t="s">
        <v>160</v>
      </c>
      <c r="AV585" s="11" t="s">
        <v>150</v>
      </c>
      <c r="AW585" s="11" t="s">
        <v>35</v>
      </c>
      <c r="AX585" s="11" t="s">
        <v>71</v>
      </c>
      <c r="AY585" s="188" t="s">
        <v>142</v>
      </c>
    </row>
    <row r="586" spans="2:65" s="1" customFormat="1" ht="20.25" customHeight="1">
      <c r="B586" s="164"/>
      <c r="C586" s="165" t="s">
        <v>1034</v>
      </c>
      <c r="D586" s="165" t="s">
        <v>144</v>
      </c>
      <c r="E586" s="166" t="s">
        <v>1035</v>
      </c>
      <c r="F586" s="167" t="s">
        <v>1036</v>
      </c>
      <c r="G586" s="168" t="s">
        <v>226</v>
      </c>
      <c r="H586" s="169">
        <v>1.479</v>
      </c>
      <c r="I586" s="170"/>
      <c r="J586" s="171">
        <f>ROUND(I586*H586,0)</f>
        <v>0</v>
      </c>
      <c r="K586" s="167" t="s">
        <v>148</v>
      </c>
      <c r="L586" s="34"/>
      <c r="M586" s="172" t="s">
        <v>21</v>
      </c>
      <c r="N586" s="173" t="s">
        <v>43</v>
      </c>
      <c r="O586" s="35"/>
      <c r="P586" s="174">
        <f>O586*H586</f>
        <v>0</v>
      </c>
      <c r="Q586" s="174">
        <v>0</v>
      </c>
      <c r="R586" s="174">
        <f>Q586*H586</f>
        <v>0</v>
      </c>
      <c r="S586" s="174">
        <v>0</v>
      </c>
      <c r="T586" s="175">
        <f>S586*H586</f>
        <v>0</v>
      </c>
      <c r="AR586" s="17" t="s">
        <v>149</v>
      </c>
      <c r="AT586" s="17" t="s">
        <v>144</v>
      </c>
      <c r="AU586" s="17" t="s">
        <v>160</v>
      </c>
      <c r="AY586" s="17" t="s">
        <v>142</v>
      </c>
      <c r="BE586" s="176">
        <f>IF(N586="základní",J586,0)</f>
        <v>0</v>
      </c>
      <c r="BF586" s="176">
        <f>IF(N586="snížená",J586,0)</f>
        <v>0</v>
      </c>
      <c r="BG586" s="176">
        <f>IF(N586="zákl. přenesená",J586,0)</f>
        <v>0</v>
      </c>
      <c r="BH586" s="176">
        <f>IF(N586="sníž. přenesená",J586,0)</f>
        <v>0</v>
      </c>
      <c r="BI586" s="176">
        <f>IF(N586="nulová",J586,0)</f>
        <v>0</v>
      </c>
      <c r="BJ586" s="17" t="s">
        <v>150</v>
      </c>
      <c r="BK586" s="176">
        <f>ROUND(I586*H586,0)</f>
        <v>0</v>
      </c>
      <c r="BL586" s="17" t="s">
        <v>149</v>
      </c>
      <c r="BM586" s="17" t="s">
        <v>1037</v>
      </c>
    </row>
    <row r="587" spans="2:47" s="1" customFormat="1" ht="20.25" customHeight="1">
      <c r="B587" s="34"/>
      <c r="D587" s="177" t="s">
        <v>152</v>
      </c>
      <c r="F587" s="178" t="s">
        <v>1038</v>
      </c>
      <c r="I587" s="138"/>
      <c r="L587" s="34"/>
      <c r="M587" s="63"/>
      <c r="N587" s="35"/>
      <c r="O587" s="35"/>
      <c r="P587" s="35"/>
      <c r="Q587" s="35"/>
      <c r="R587" s="35"/>
      <c r="S587" s="35"/>
      <c r="T587" s="64"/>
      <c r="AT587" s="17" t="s">
        <v>152</v>
      </c>
      <c r="AU587" s="17" t="s">
        <v>160</v>
      </c>
    </row>
    <row r="588" spans="2:51" s="11" customFormat="1" ht="20.25" customHeight="1">
      <c r="B588" s="179"/>
      <c r="D588" s="180" t="s">
        <v>154</v>
      </c>
      <c r="E588" s="181" t="s">
        <v>21</v>
      </c>
      <c r="F588" s="182" t="s">
        <v>1009</v>
      </c>
      <c r="H588" s="183">
        <v>1.479</v>
      </c>
      <c r="I588" s="184"/>
      <c r="L588" s="179"/>
      <c r="M588" s="185"/>
      <c r="N588" s="186"/>
      <c r="O588" s="186"/>
      <c r="P588" s="186"/>
      <c r="Q588" s="186"/>
      <c r="R588" s="186"/>
      <c r="S588" s="186"/>
      <c r="T588" s="187"/>
      <c r="AT588" s="188" t="s">
        <v>154</v>
      </c>
      <c r="AU588" s="188" t="s">
        <v>160</v>
      </c>
      <c r="AV588" s="11" t="s">
        <v>150</v>
      </c>
      <c r="AW588" s="11" t="s">
        <v>35</v>
      </c>
      <c r="AX588" s="11" t="s">
        <v>71</v>
      </c>
      <c r="AY588" s="188" t="s">
        <v>142</v>
      </c>
    </row>
    <row r="589" spans="2:65" s="1" customFormat="1" ht="20.25" customHeight="1">
      <c r="B589" s="164"/>
      <c r="C589" s="165" t="s">
        <v>1039</v>
      </c>
      <c r="D589" s="165" t="s">
        <v>144</v>
      </c>
      <c r="E589" s="166" t="s">
        <v>1035</v>
      </c>
      <c r="F589" s="167" t="s">
        <v>1036</v>
      </c>
      <c r="G589" s="168" t="s">
        <v>226</v>
      </c>
      <c r="H589" s="169">
        <v>15.76</v>
      </c>
      <c r="I589" s="170"/>
      <c r="J589" s="171">
        <f>ROUND(I589*H589,0)</f>
        <v>0</v>
      </c>
      <c r="K589" s="167" t="s">
        <v>148</v>
      </c>
      <c r="L589" s="34"/>
      <c r="M589" s="172" t="s">
        <v>21</v>
      </c>
      <c r="N589" s="173" t="s">
        <v>43</v>
      </c>
      <c r="O589" s="35"/>
      <c r="P589" s="174">
        <f>O589*H589</f>
        <v>0</v>
      </c>
      <c r="Q589" s="174">
        <v>0</v>
      </c>
      <c r="R589" s="174">
        <f>Q589*H589</f>
        <v>0</v>
      </c>
      <c r="S589" s="174">
        <v>0</v>
      </c>
      <c r="T589" s="175">
        <f>S589*H589</f>
        <v>0</v>
      </c>
      <c r="AR589" s="17" t="s">
        <v>149</v>
      </c>
      <c r="AT589" s="17" t="s">
        <v>144</v>
      </c>
      <c r="AU589" s="17" t="s">
        <v>160</v>
      </c>
      <c r="AY589" s="17" t="s">
        <v>142</v>
      </c>
      <c r="BE589" s="176">
        <f>IF(N589="základní",J589,0)</f>
        <v>0</v>
      </c>
      <c r="BF589" s="176">
        <f>IF(N589="snížená",J589,0)</f>
        <v>0</v>
      </c>
      <c r="BG589" s="176">
        <f>IF(N589="zákl. přenesená",J589,0)</f>
        <v>0</v>
      </c>
      <c r="BH589" s="176">
        <f>IF(N589="sníž. přenesená",J589,0)</f>
        <v>0</v>
      </c>
      <c r="BI589" s="176">
        <f>IF(N589="nulová",J589,0)</f>
        <v>0</v>
      </c>
      <c r="BJ589" s="17" t="s">
        <v>150</v>
      </c>
      <c r="BK589" s="176">
        <f>ROUND(I589*H589,0)</f>
        <v>0</v>
      </c>
      <c r="BL589" s="17" t="s">
        <v>149</v>
      </c>
      <c r="BM589" s="17" t="s">
        <v>1040</v>
      </c>
    </row>
    <row r="590" spans="2:47" s="1" customFormat="1" ht="20.25" customHeight="1">
      <c r="B590" s="34"/>
      <c r="D590" s="180" t="s">
        <v>152</v>
      </c>
      <c r="F590" s="189" t="s">
        <v>1038</v>
      </c>
      <c r="I590" s="138"/>
      <c r="L590" s="34"/>
      <c r="M590" s="63"/>
      <c r="N590" s="35"/>
      <c r="O590" s="35"/>
      <c r="P590" s="35"/>
      <c r="Q590" s="35"/>
      <c r="R590" s="35"/>
      <c r="S590" s="35"/>
      <c r="T590" s="64"/>
      <c r="AT590" s="17" t="s">
        <v>152</v>
      </c>
      <c r="AU590" s="17" t="s">
        <v>160</v>
      </c>
    </row>
    <row r="591" spans="2:65" s="1" customFormat="1" ht="20.25" customHeight="1">
      <c r="B591" s="164"/>
      <c r="C591" s="165" t="s">
        <v>1041</v>
      </c>
      <c r="D591" s="165" t="s">
        <v>144</v>
      </c>
      <c r="E591" s="166" t="s">
        <v>1042</v>
      </c>
      <c r="F591" s="167" t="s">
        <v>1043</v>
      </c>
      <c r="G591" s="168" t="s">
        <v>226</v>
      </c>
      <c r="H591" s="169">
        <v>15.76</v>
      </c>
      <c r="I591" s="170"/>
      <c r="J591" s="171">
        <f>ROUND(I591*H591,0)</f>
        <v>0</v>
      </c>
      <c r="K591" s="167" t="s">
        <v>148</v>
      </c>
      <c r="L591" s="34"/>
      <c r="M591" s="172" t="s">
        <v>21</v>
      </c>
      <c r="N591" s="173" t="s">
        <v>43</v>
      </c>
      <c r="O591" s="35"/>
      <c r="P591" s="174">
        <f>O591*H591</f>
        <v>0</v>
      </c>
      <c r="Q591" s="174">
        <v>0</v>
      </c>
      <c r="R591" s="174">
        <f>Q591*H591</f>
        <v>0</v>
      </c>
      <c r="S591" s="174">
        <v>0</v>
      </c>
      <c r="T591" s="175">
        <f>S591*H591</f>
        <v>0</v>
      </c>
      <c r="AR591" s="17" t="s">
        <v>149</v>
      </c>
      <c r="AT591" s="17" t="s">
        <v>144</v>
      </c>
      <c r="AU591" s="17" t="s">
        <v>160</v>
      </c>
      <c r="AY591" s="17" t="s">
        <v>142</v>
      </c>
      <c r="BE591" s="176">
        <f>IF(N591="základní",J591,0)</f>
        <v>0</v>
      </c>
      <c r="BF591" s="176">
        <f>IF(N591="snížená",J591,0)</f>
        <v>0</v>
      </c>
      <c r="BG591" s="176">
        <f>IF(N591="zákl. přenesená",J591,0)</f>
        <v>0</v>
      </c>
      <c r="BH591" s="176">
        <f>IF(N591="sníž. přenesená",J591,0)</f>
        <v>0</v>
      </c>
      <c r="BI591" s="176">
        <f>IF(N591="nulová",J591,0)</f>
        <v>0</v>
      </c>
      <c r="BJ591" s="17" t="s">
        <v>150</v>
      </c>
      <c r="BK591" s="176">
        <f>ROUND(I591*H591,0)</f>
        <v>0</v>
      </c>
      <c r="BL591" s="17" t="s">
        <v>149</v>
      </c>
      <c r="BM591" s="17" t="s">
        <v>1044</v>
      </c>
    </row>
    <row r="592" spans="2:47" s="1" customFormat="1" ht="28.5" customHeight="1">
      <c r="B592" s="34"/>
      <c r="D592" s="180" t="s">
        <v>152</v>
      </c>
      <c r="F592" s="189" t="s">
        <v>1045</v>
      </c>
      <c r="I592" s="138"/>
      <c r="L592" s="34"/>
      <c r="M592" s="63"/>
      <c r="N592" s="35"/>
      <c r="O592" s="35"/>
      <c r="P592" s="35"/>
      <c r="Q592" s="35"/>
      <c r="R592" s="35"/>
      <c r="S592" s="35"/>
      <c r="T592" s="64"/>
      <c r="AT592" s="17" t="s">
        <v>152</v>
      </c>
      <c r="AU592" s="17" t="s">
        <v>160</v>
      </c>
    </row>
    <row r="593" spans="2:65" s="1" customFormat="1" ht="20.25" customHeight="1">
      <c r="B593" s="164"/>
      <c r="C593" s="165" t="s">
        <v>1046</v>
      </c>
      <c r="D593" s="165" t="s">
        <v>144</v>
      </c>
      <c r="E593" s="166" t="s">
        <v>1042</v>
      </c>
      <c r="F593" s="167" t="s">
        <v>1043</v>
      </c>
      <c r="G593" s="168" t="s">
        <v>226</v>
      </c>
      <c r="H593" s="169">
        <v>1.479</v>
      </c>
      <c r="I593" s="170"/>
      <c r="J593" s="171">
        <f>ROUND(I593*H593,0)</f>
        <v>0</v>
      </c>
      <c r="K593" s="167" t="s">
        <v>148</v>
      </c>
      <c r="L593" s="34"/>
      <c r="M593" s="172" t="s">
        <v>21</v>
      </c>
      <c r="N593" s="173" t="s">
        <v>43</v>
      </c>
      <c r="O593" s="35"/>
      <c r="P593" s="174">
        <f>O593*H593</f>
        <v>0</v>
      </c>
      <c r="Q593" s="174">
        <v>0</v>
      </c>
      <c r="R593" s="174">
        <f>Q593*H593</f>
        <v>0</v>
      </c>
      <c r="S593" s="174">
        <v>0</v>
      </c>
      <c r="T593" s="175">
        <f>S593*H593</f>
        <v>0</v>
      </c>
      <c r="AR593" s="17" t="s">
        <v>149</v>
      </c>
      <c r="AT593" s="17" t="s">
        <v>144</v>
      </c>
      <c r="AU593" s="17" t="s">
        <v>160</v>
      </c>
      <c r="AY593" s="17" t="s">
        <v>142</v>
      </c>
      <c r="BE593" s="176">
        <f>IF(N593="základní",J593,0)</f>
        <v>0</v>
      </c>
      <c r="BF593" s="176">
        <f>IF(N593="snížená",J593,0)</f>
        <v>0</v>
      </c>
      <c r="BG593" s="176">
        <f>IF(N593="zákl. přenesená",J593,0)</f>
        <v>0</v>
      </c>
      <c r="BH593" s="176">
        <f>IF(N593="sníž. přenesená",J593,0)</f>
        <v>0</v>
      </c>
      <c r="BI593" s="176">
        <f>IF(N593="nulová",J593,0)</f>
        <v>0</v>
      </c>
      <c r="BJ593" s="17" t="s">
        <v>150</v>
      </c>
      <c r="BK593" s="176">
        <f>ROUND(I593*H593,0)</f>
        <v>0</v>
      </c>
      <c r="BL593" s="17" t="s">
        <v>149</v>
      </c>
      <c r="BM593" s="17" t="s">
        <v>1047</v>
      </c>
    </row>
    <row r="594" spans="2:47" s="1" customFormat="1" ht="28.5" customHeight="1">
      <c r="B594" s="34"/>
      <c r="D594" s="177" t="s">
        <v>152</v>
      </c>
      <c r="F594" s="178" t="s">
        <v>1045</v>
      </c>
      <c r="I594" s="138"/>
      <c r="L594" s="34"/>
      <c r="M594" s="63"/>
      <c r="N594" s="35"/>
      <c r="O594" s="35"/>
      <c r="P594" s="35"/>
      <c r="Q594" s="35"/>
      <c r="R594" s="35"/>
      <c r="S594" s="35"/>
      <c r="T594" s="64"/>
      <c r="AT594" s="17" t="s">
        <v>152</v>
      </c>
      <c r="AU594" s="17" t="s">
        <v>160</v>
      </c>
    </row>
    <row r="595" spans="2:51" s="11" customFormat="1" ht="20.25" customHeight="1">
      <c r="B595" s="179"/>
      <c r="D595" s="180" t="s">
        <v>154</v>
      </c>
      <c r="E595" s="181" t="s">
        <v>21</v>
      </c>
      <c r="F595" s="182" t="s">
        <v>1009</v>
      </c>
      <c r="H595" s="183">
        <v>1.479</v>
      </c>
      <c r="I595" s="184"/>
      <c r="L595" s="179"/>
      <c r="M595" s="185"/>
      <c r="N595" s="186"/>
      <c r="O595" s="186"/>
      <c r="P595" s="186"/>
      <c r="Q595" s="186"/>
      <c r="R595" s="186"/>
      <c r="S595" s="186"/>
      <c r="T595" s="187"/>
      <c r="AT595" s="188" t="s">
        <v>154</v>
      </c>
      <c r="AU595" s="188" t="s">
        <v>160</v>
      </c>
      <c r="AV595" s="11" t="s">
        <v>150</v>
      </c>
      <c r="AW595" s="11" t="s">
        <v>35</v>
      </c>
      <c r="AX595" s="11" t="s">
        <v>71</v>
      </c>
      <c r="AY595" s="188" t="s">
        <v>142</v>
      </c>
    </row>
    <row r="596" spans="2:65" s="1" customFormat="1" ht="20.25" customHeight="1">
      <c r="B596" s="164"/>
      <c r="C596" s="165" t="s">
        <v>1048</v>
      </c>
      <c r="D596" s="165" t="s">
        <v>144</v>
      </c>
      <c r="E596" s="166" t="s">
        <v>1049</v>
      </c>
      <c r="F596" s="167" t="s">
        <v>1050</v>
      </c>
      <c r="G596" s="168" t="s">
        <v>226</v>
      </c>
      <c r="H596" s="169">
        <v>950.78</v>
      </c>
      <c r="I596" s="170"/>
      <c r="J596" s="171">
        <f>ROUND(I596*H596,0)</f>
        <v>0</v>
      </c>
      <c r="K596" s="167" t="s">
        <v>148</v>
      </c>
      <c r="L596" s="34"/>
      <c r="M596" s="172" t="s">
        <v>21</v>
      </c>
      <c r="N596" s="173" t="s">
        <v>43</v>
      </c>
      <c r="O596" s="35"/>
      <c r="P596" s="174">
        <f>O596*H596</f>
        <v>0</v>
      </c>
      <c r="Q596" s="174">
        <v>0</v>
      </c>
      <c r="R596" s="174">
        <f>Q596*H596</f>
        <v>0</v>
      </c>
      <c r="S596" s="174">
        <v>0</v>
      </c>
      <c r="T596" s="175">
        <f>S596*H596</f>
        <v>0</v>
      </c>
      <c r="AR596" s="17" t="s">
        <v>149</v>
      </c>
      <c r="AT596" s="17" t="s">
        <v>144</v>
      </c>
      <c r="AU596" s="17" t="s">
        <v>160</v>
      </c>
      <c r="AY596" s="17" t="s">
        <v>142</v>
      </c>
      <c r="BE596" s="176">
        <f>IF(N596="základní",J596,0)</f>
        <v>0</v>
      </c>
      <c r="BF596" s="176">
        <f>IF(N596="snížená",J596,0)</f>
        <v>0</v>
      </c>
      <c r="BG596" s="176">
        <f>IF(N596="zákl. přenesená",J596,0)</f>
        <v>0</v>
      </c>
      <c r="BH596" s="176">
        <f>IF(N596="sníž. přenesená",J596,0)</f>
        <v>0</v>
      </c>
      <c r="BI596" s="176">
        <f>IF(N596="nulová",J596,0)</f>
        <v>0</v>
      </c>
      <c r="BJ596" s="17" t="s">
        <v>150</v>
      </c>
      <c r="BK596" s="176">
        <f>ROUND(I596*H596,0)</f>
        <v>0</v>
      </c>
      <c r="BL596" s="17" t="s">
        <v>149</v>
      </c>
      <c r="BM596" s="17" t="s">
        <v>1051</v>
      </c>
    </row>
    <row r="597" spans="2:47" s="1" customFormat="1" ht="39.75" customHeight="1">
      <c r="B597" s="34"/>
      <c r="D597" s="177" t="s">
        <v>152</v>
      </c>
      <c r="F597" s="178" t="s">
        <v>1052</v>
      </c>
      <c r="I597" s="138"/>
      <c r="L597" s="34"/>
      <c r="M597" s="63"/>
      <c r="N597" s="35"/>
      <c r="O597" s="35"/>
      <c r="P597" s="35"/>
      <c r="Q597" s="35"/>
      <c r="R597" s="35"/>
      <c r="S597" s="35"/>
      <c r="T597" s="64"/>
      <c r="AT597" s="17" t="s">
        <v>152</v>
      </c>
      <c r="AU597" s="17" t="s">
        <v>160</v>
      </c>
    </row>
    <row r="598" spans="2:63" s="10" customFormat="1" ht="36.75" customHeight="1">
      <c r="B598" s="150"/>
      <c r="D598" s="151" t="s">
        <v>70</v>
      </c>
      <c r="E598" s="152" t="s">
        <v>1053</v>
      </c>
      <c r="F598" s="152" t="s">
        <v>1054</v>
      </c>
      <c r="I598" s="153"/>
      <c r="J598" s="154">
        <f>BK598</f>
        <v>0</v>
      </c>
      <c r="L598" s="150"/>
      <c r="M598" s="155"/>
      <c r="N598" s="156"/>
      <c r="O598" s="156"/>
      <c r="P598" s="157">
        <f>P599+P627+P655+P694+P746+P786+P830+P845+P872+P889+P906+P1005+P1037+P1053+P1085+P1130+P1138+P1161+P1192+P1212+P1230</f>
        <v>0</v>
      </c>
      <c r="Q598" s="156"/>
      <c r="R598" s="157">
        <f>R599+R627+R655+R694+R746+R786+R830+R845+R872+R889+R906+R1005+R1037+R1053+R1085+R1130+R1138+R1161+R1192+R1212+R1230</f>
        <v>31.708861059999993</v>
      </c>
      <c r="S598" s="156"/>
      <c r="T598" s="158">
        <f>T599+T627+T655+T694+T746+T786+T830+T845+T872+T889+T906+T1005+T1037+T1053+T1085+T1130+T1138+T1161+T1192+T1212+T1230</f>
        <v>0.7188705</v>
      </c>
      <c r="AR598" s="151" t="s">
        <v>150</v>
      </c>
      <c r="AT598" s="159" t="s">
        <v>70</v>
      </c>
      <c r="AU598" s="159" t="s">
        <v>71</v>
      </c>
      <c r="AY598" s="151" t="s">
        <v>142</v>
      </c>
      <c r="BK598" s="160">
        <f>BK599+BK627+BK655+BK694+BK746+BK786+BK830+BK845+BK872+BK889+BK906+BK1005+BK1037+BK1053+BK1085+BK1130+BK1138+BK1161+BK1192+BK1212+BK1230</f>
        <v>0</v>
      </c>
    </row>
    <row r="599" spans="2:63" s="10" customFormat="1" ht="19.5" customHeight="1">
      <c r="B599" s="150"/>
      <c r="D599" s="161" t="s">
        <v>70</v>
      </c>
      <c r="E599" s="162" t="s">
        <v>1055</v>
      </c>
      <c r="F599" s="162" t="s">
        <v>1056</v>
      </c>
      <c r="I599" s="153"/>
      <c r="J599" s="163">
        <f>BK599</f>
        <v>0</v>
      </c>
      <c r="L599" s="150"/>
      <c r="M599" s="155"/>
      <c r="N599" s="156"/>
      <c r="O599" s="156"/>
      <c r="P599" s="157">
        <f>SUM(P600:P626)</f>
        <v>0</v>
      </c>
      <c r="Q599" s="156"/>
      <c r="R599" s="157">
        <f>SUM(R600:R626)</f>
        <v>1.4548075600000003</v>
      </c>
      <c r="S599" s="156"/>
      <c r="T599" s="158">
        <f>SUM(T600:T626)</f>
        <v>0</v>
      </c>
      <c r="AR599" s="151" t="s">
        <v>150</v>
      </c>
      <c r="AT599" s="159" t="s">
        <v>70</v>
      </c>
      <c r="AU599" s="159" t="s">
        <v>8</v>
      </c>
      <c r="AY599" s="151" t="s">
        <v>142</v>
      </c>
      <c r="BK599" s="160">
        <f>SUM(BK600:BK626)</f>
        <v>0</v>
      </c>
    </row>
    <row r="600" spans="2:65" s="1" customFormat="1" ht="28.5" customHeight="1">
      <c r="B600" s="164"/>
      <c r="C600" s="165" t="s">
        <v>1057</v>
      </c>
      <c r="D600" s="165" t="s">
        <v>144</v>
      </c>
      <c r="E600" s="166" t="s">
        <v>1058</v>
      </c>
      <c r="F600" s="167" t="s">
        <v>1059</v>
      </c>
      <c r="G600" s="168" t="s">
        <v>189</v>
      </c>
      <c r="H600" s="169">
        <v>375.75</v>
      </c>
      <c r="I600" s="170"/>
      <c r="J600" s="171">
        <f>ROUND(I600*H600,0)</f>
        <v>0</v>
      </c>
      <c r="K600" s="167" t="s">
        <v>148</v>
      </c>
      <c r="L600" s="34"/>
      <c r="M600" s="172" t="s">
        <v>21</v>
      </c>
      <c r="N600" s="173" t="s">
        <v>43</v>
      </c>
      <c r="O600" s="35"/>
      <c r="P600" s="174">
        <f>O600*H600</f>
        <v>0</v>
      </c>
      <c r="Q600" s="174">
        <v>0</v>
      </c>
      <c r="R600" s="174">
        <f>Q600*H600</f>
        <v>0</v>
      </c>
      <c r="S600" s="174">
        <v>0</v>
      </c>
      <c r="T600" s="175">
        <f>S600*H600</f>
        <v>0</v>
      </c>
      <c r="AR600" s="17" t="s">
        <v>223</v>
      </c>
      <c r="AT600" s="17" t="s">
        <v>144</v>
      </c>
      <c r="AU600" s="17" t="s">
        <v>150</v>
      </c>
      <c r="AY600" s="17" t="s">
        <v>142</v>
      </c>
      <c r="BE600" s="176">
        <f>IF(N600="základní",J600,0)</f>
        <v>0</v>
      </c>
      <c r="BF600" s="176">
        <f>IF(N600="snížená",J600,0)</f>
        <v>0</v>
      </c>
      <c r="BG600" s="176">
        <f>IF(N600="zákl. přenesená",J600,0)</f>
        <v>0</v>
      </c>
      <c r="BH600" s="176">
        <f>IF(N600="sníž. přenesená",J600,0)</f>
        <v>0</v>
      </c>
      <c r="BI600" s="176">
        <f>IF(N600="nulová",J600,0)</f>
        <v>0</v>
      </c>
      <c r="BJ600" s="17" t="s">
        <v>150</v>
      </c>
      <c r="BK600" s="176">
        <f>ROUND(I600*H600,0)</f>
        <v>0</v>
      </c>
      <c r="BL600" s="17" t="s">
        <v>223</v>
      </c>
      <c r="BM600" s="17" t="s">
        <v>1060</v>
      </c>
    </row>
    <row r="601" spans="2:47" s="1" customFormat="1" ht="28.5" customHeight="1">
      <c r="B601" s="34"/>
      <c r="D601" s="177" t="s">
        <v>152</v>
      </c>
      <c r="F601" s="178" t="s">
        <v>1061</v>
      </c>
      <c r="I601" s="138"/>
      <c r="L601" s="34"/>
      <c r="M601" s="63"/>
      <c r="N601" s="35"/>
      <c r="O601" s="35"/>
      <c r="P601" s="35"/>
      <c r="Q601" s="35"/>
      <c r="R601" s="35"/>
      <c r="S601" s="35"/>
      <c r="T601" s="64"/>
      <c r="AT601" s="17" t="s">
        <v>152</v>
      </c>
      <c r="AU601" s="17" t="s">
        <v>150</v>
      </c>
    </row>
    <row r="602" spans="2:51" s="11" customFormat="1" ht="20.25" customHeight="1">
      <c r="B602" s="179"/>
      <c r="D602" s="177" t="s">
        <v>154</v>
      </c>
      <c r="E602" s="188" t="s">
        <v>21</v>
      </c>
      <c r="F602" s="208" t="s">
        <v>1062</v>
      </c>
      <c r="H602" s="209">
        <v>125.25</v>
      </c>
      <c r="I602" s="184"/>
      <c r="L602" s="179"/>
      <c r="M602" s="185"/>
      <c r="N602" s="186"/>
      <c r="O602" s="186"/>
      <c r="P602" s="186"/>
      <c r="Q602" s="186"/>
      <c r="R602" s="186"/>
      <c r="S602" s="186"/>
      <c r="T602" s="187"/>
      <c r="AT602" s="188" t="s">
        <v>154</v>
      </c>
      <c r="AU602" s="188" t="s">
        <v>150</v>
      </c>
      <c r="AV602" s="11" t="s">
        <v>150</v>
      </c>
      <c r="AW602" s="11" t="s">
        <v>35</v>
      </c>
      <c r="AX602" s="11" t="s">
        <v>71</v>
      </c>
      <c r="AY602" s="188" t="s">
        <v>142</v>
      </c>
    </row>
    <row r="603" spans="2:51" s="11" customFormat="1" ht="20.25" customHeight="1">
      <c r="B603" s="179"/>
      <c r="D603" s="180" t="s">
        <v>154</v>
      </c>
      <c r="E603" s="181" t="s">
        <v>21</v>
      </c>
      <c r="F603" s="182" t="s">
        <v>1063</v>
      </c>
      <c r="H603" s="183">
        <v>250.5</v>
      </c>
      <c r="I603" s="184"/>
      <c r="L603" s="179"/>
      <c r="M603" s="185"/>
      <c r="N603" s="186"/>
      <c r="O603" s="186"/>
      <c r="P603" s="186"/>
      <c r="Q603" s="186"/>
      <c r="R603" s="186"/>
      <c r="S603" s="186"/>
      <c r="T603" s="187"/>
      <c r="AT603" s="188" t="s">
        <v>154</v>
      </c>
      <c r="AU603" s="188" t="s">
        <v>150</v>
      </c>
      <c r="AV603" s="11" t="s">
        <v>150</v>
      </c>
      <c r="AW603" s="11" t="s">
        <v>35</v>
      </c>
      <c r="AX603" s="11" t="s">
        <v>71</v>
      </c>
      <c r="AY603" s="188" t="s">
        <v>142</v>
      </c>
    </row>
    <row r="604" spans="2:65" s="1" customFormat="1" ht="20.25" customHeight="1">
      <c r="B604" s="164"/>
      <c r="C604" s="198" t="s">
        <v>1064</v>
      </c>
      <c r="D604" s="198" t="s">
        <v>247</v>
      </c>
      <c r="E604" s="199" t="s">
        <v>1065</v>
      </c>
      <c r="F604" s="200" t="s">
        <v>1066</v>
      </c>
      <c r="G604" s="201" t="s">
        <v>226</v>
      </c>
      <c r="H604" s="202">
        <v>0.113</v>
      </c>
      <c r="I604" s="203"/>
      <c r="J604" s="204">
        <f>ROUND(I604*H604,0)</f>
        <v>0</v>
      </c>
      <c r="K604" s="200" t="s">
        <v>148</v>
      </c>
      <c r="L604" s="205"/>
      <c r="M604" s="206" t="s">
        <v>21</v>
      </c>
      <c r="N604" s="207" t="s">
        <v>43</v>
      </c>
      <c r="O604" s="35"/>
      <c r="P604" s="174">
        <f>O604*H604</f>
        <v>0</v>
      </c>
      <c r="Q604" s="174">
        <v>1</v>
      </c>
      <c r="R604" s="174">
        <f>Q604*H604</f>
        <v>0.113</v>
      </c>
      <c r="S604" s="174">
        <v>0</v>
      </c>
      <c r="T604" s="175">
        <f>S604*H604</f>
        <v>0</v>
      </c>
      <c r="AR604" s="17" t="s">
        <v>320</v>
      </c>
      <c r="AT604" s="17" t="s">
        <v>247</v>
      </c>
      <c r="AU604" s="17" t="s">
        <v>150</v>
      </c>
      <c r="AY604" s="17" t="s">
        <v>142</v>
      </c>
      <c r="BE604" s="176">
        <f>IF(N604="základní",J604,0)</f>
        <v>0</v>
      </c>
      <c r="BF604" s="176">
        <f>IF(N604="snížená",J604,0)</f>
        <v>0</v>
      </c>
      <c r="BG604" s="176">
        <f>IF(N604="zákl. přenesená",J604,0)</f>
        <v>0</v>
      </c>
      <c r="BH604" s="176">
        <f>IF(N604="sníž. přenesená",J604,0)</f>
        <v>0</v>
      </c>
      <c r="BI604" s="176">
        <f>IF(N604="nulová",J604,0)</f>
        <v>0</v>
      </c>
      <c r="BJ604" s="17" t="s">
        <v>150</v>
      </c>
      <c r="BK604" s="176">
        <f>ROUND(I604*H604,0)</f>
        <v>0</v>
      </c>
      <c r="BL604" s="17" t="s">
        <v>223</v>
      </c>
      <c r="BM604" s="17" t="s">
        <v>1067</v>
      </c>
    </row>
    <row r="605" spans="2:47" s="1" customFormat="1" ht="39.75" customHeight="1">
      <c r="B605" s="34"/>
      <c r="D605" s="177" t="s">
        <v>152</v>
      </c>
      <c r="F605" s="178" t="s">
        <v>1068</v>
      </c>
      <c r="I605" s="138"/>
      <c r="L605" s="34"/>
      <c r="M605" s="63"/>
      <c r="N605" s="35"/>
      <c r="O605" s="35"/>
      <c r="P605" s="35"/>
      <c r="Q605" s="35"/>
      <c r="R605" s="35"/>
      <c r="S605" s="35"/>
      <c r="T605" s="64"/>
      <c r="AT605" s="17" t="s">
        <v>152</v>
      </c>
      <c r="AU605" s="17" t="s">
        <v>150</v>
      </c>
    </row>
    <row r="606" spans="2:47" s="1" customFormat="1" ht="28.5" customHeight="1">
      <c r="B606" s="34"/>
      <c r="D606" s="177" t="s">
        <v>404</v>
      </c>
      <c r="F606" s="210" t="s">
        <v>1069</v>
      </c>
      <c r="I606" s="138"/>
      <c r="L606" s="34"/>
      <c r="M606" s="63"/>
      <c r="N606" s="35"/>
      <c r="O606" s="35"/>
      <c r="P606" s="35"/>
      <c r="Q606" s="35"/>
      <c r="R606" s="35"/>
      <c r="S606" s="35"/>
      <c r="T606" s="64"/>
      <c r="AT606" s="17" t="s">
        <v>404</v>
      </c>
      <c r="AU606" s="17" t="s">
        <v>150</v>
      </c>
    </row>
    <row r="607" spans="2:51" s="11" customFormat="1" ht="20.25" customHeight="1">
      <c r="B607" s="179"/>
      <c r="D607" s="180" t="s">
        <v>154</v>
      </c>
      <c r="F607" s="182" t="s">
        <v>1070</v>
      </c>
      <c r="H607" s="183">
        <v>0.113</v>
      </c>
      <c r="I607" s="184"/>
      <c r="L607" s="179"/>
      <c r="M607" s="185"/>
      <c r="N607" s="186"/>
      <c r="O607" s="186"/>
      <c r="P607" s="186"/>
      <c r="Q607" s="186"/>
      <c r="R607" s="186"/>
      <c r="S607" s="186"/>
      <c r="T607" s="187"/>
      <c r="AT607" s="188" t="s">
        <v>154</v>
      </c>
      <c r="AU607" s="188" t="s">
        <v>150</v>
      </c>
      <c r="AV607" s="11" t="s">
        <v>150</v>
      </c>
      <c r="AW607" s="11" t="s">
        <v>4</v>
      </c>
      <c r="AX607" s="11" t="s">
        <v>8</v>
      </c>
      <c r="AY607" s="188" t="s">
        <v>142</v>
      </c>
    </row>
    <row r="608" spans="2:65" s="1" customFormat="1" ht="28.5" customHeight="1">
      <c r="B608" s="164"/>
      <c r="C608" s="165" t="s">
        <v>1071</v>
      </c>
      <c r="D608" s="165" t="s">
        <v>144</v>
      </c>
      <c r="E608" s="166" t="s">
        <v>1072</v>
      </c>
      <c r="F608" s="167" t="s">
        <v>1073</v>
      </c>
      <c r="G608" s="168" t="s">
        <v>189</v>
      </c>
      <c r="H608" s="169">
        <v>125.25</v>
      </c>
      <c r="I608" s="170"/>
      <c r="J608" s="171">
        <f>ROUND(I608*H608,0)</f>
        <v>0</v>
      </c>
      <c r="K608" s="167" t="s">
        <v>148</v>
      </c>
      <c r="L608" s="34"/>
      <c r="M608" s="172" t="s">
        <v>21</v>
      </c>
      <c r="N608" s="173" t="s">
        <v>43</v>
      </c>
      <c r="O608" s="35"/>
      <c r="P608" s="174">
        <f>O608*H608</f>
        <v>0</v>
      </c>
      <c r="Q608" s="174">
        <v>0</v>
      </c>
      <c r="R608" s="174">
        <f>Q608*H608</f>
        <v>0</v>
      </c>
      <c r="S608" s="174">
        <v>0</v>
      </c>
      <c r="T608" s="175">
        <f>S608*H608</f>
        <v>0</v>
      </c>
      <c r="AR608" s="17" t="s">
        <v>223</v>
      </c>
      <c r="AT608" s="17" t="s">
        <v>144</v>
      </c>
      <c r="AU608" s="17" t="s">
        <v>150</v>
      </c>
      <c r="AY608" s="17" t="s">
        <v>142</v>
      </c>
      <c r="BE608" s="176">
        <f>IF(N608="základní",J608,0)</f>
        <v>0</v>
      </c>
      <c r="BF608" s="176">
        <f>IF(N608="snížená",J608,0)</f>
        <v>0</v>
      </c>
      <c r="BG608" s="176">
        <f>IF(N608="zákl. přenesená",J608,0)</f>
        <v>0</v>
      </c>
      <c r="BH608" s="176">
        <f>IF(N608="sníž. přenesená",J608,0)</f>
        <v>0</v>
      </c>
      <c r="BI608" s="176">
        <f>IF(N608="nulová",J608,0)</f>
        <v>0</v>
      </c>
      <c r="BJ608" s="17" t="s">
        <v>150</v>
      </c>
      <c r="BK608" s="176">
        <f>ROUND(I608*H608,0)</f>
        <v>0</v>
      </c>
      <c r="BL608" s="17" t="s">
        <v>223</v>
      </c>
      <c r="BM608" s="17" t="s">
        <v>1074</v>
      </c>
    </row>
    <row r="609" spans="2:47" s="1" customFormat="1" ht="28.5" customHeight="1">
      <c r="B609" s="34"/>
      <c r="D609" s="177" t="s">
        <v>152</v>
      </c>
      <c r="F609" s="178" t="s">
        <v>1075</v>
      </c>
      <c r="I609" s="138"/>
      <c r="L609" s="34"/>
      <c r="M609" s="63"/>
      <c r="N609" s="35"/>
      <c r="O609" s="35"/>
      <c r="P609" s="35"/>
      <c r="Q609" s="35"/>
      <c r="R609" s="35"/>
      <c r="S609" s="35"/>
      <c r="T609" s="64"/>
      <c r="AT609" s="17" t="s">
        <v>152</v>
      </c>
      <c r="AU609" s="17" t="s">
        <v>150</v>
      </c>
    </row>
    <row r="610" spans="2:51" s="11" customFormat="1" ht="20.25" customHeight="1">
      <c r="B610" s="179"/>
      <c r="D610" s="180" t="s">
        <v>154</v>
      </c>
      <c r="E610" s="181" t="s">
        <v>21</v>
      </c>
      <c r="F610" s="182" t="s">
        <v>1062</v>
      </c>
      <c r="H610" s="183">
        <v>125.25</v>
      </c>
      <c r="I610" s="184"/>
      <c r="L610" s="179"/>
      <c r="M610" s="185"/>
      <c r="N610" s="186"/>
      <c r="O610" s="186"/>
      <c r="P610" s="186"/>
      <c r="Q610" s="186"/>
      <c r="R610" s="186"/>
      <c r="S610" s="186"/>
      <c r="T610" s="187"/>
      <c r="AT610" s="188" t="s">
        <v>154</v>
      </c>
      <c r="AU610" s="188" t="s">
        <v>150</v>
      </c>
      <c r="AV610" s="11" t="s">
        <v>150</v>
      </c>
      <c r="AW610" s="11" t="s">
        <v>35</v>
      </c>
      <c r="AX610" s="11" t="s">
        <v>71</v>
      </c>
      <c r="AY610" s="188" t="s">
        <v>142</v>
      </c>
    </row>
    <row r="611" spans="2:65" s="1" customFormat="1" ht="20.25" customHeight="1">
      <c r="B611" s="164"/>
      <c r="C611" s="198" t="s">
        <v>1076</v>
      </c>
      <c r="D611" s="198" t="s">
        <v>247</v>
      </c>
      <c r="E611" s="199" t="s">
        <v>1077</v>
      </c>
      <c r="F611" s="200" t="s">
        <v>1078</v>
      </c>
      <c r="G611" s="201" t="s">
        <v>189</v>
      </c>
      <c r="H611" s="202">
        <v>144.038</v>
      </c>
      <c r="I611" s="203"/>
      <c r="J611" s="204">
        <f>ROUND(I611*H611,0)</f>
        <v>0</v>
      </c>
      <c r="K611" s="200" t="s">
        <v>148</v>
      </c>
      <c r="L611" s="205"/>
      <c r="M611" s="206" t="s">
        <v>21</v>
      </c>
      <c r="N611" s="207" t="s">
        <v>43</v>
      </c>
      <c r="O611" s="35"/>
      <c r="P611" s="174">
        <f>O611*H611</f>
        <v>0</v>
      </c>
      <c r="Q611" s="174">
        <v>0.00064</v>
      </c>
      <c r="R611" s="174">
        <f>Q611*H611</f>
        <v>0.09218432000000001</v>
      </c>
      <c r="S611" s="174">
        <v>0</v>
      </c>
      <c r="T611" s="175">
        <f>S611*H611</f>
        <v>0</v>
      </c>
      <c r="AR611" s="17" t="s">
        <v>320</v>
      </c>
      <c r="AT611" s="17" t="s">
        <v>247</v>
      </c>
      <c r="AU611" s="17" t="s">
        <v>150</v>
      </c>
      <c r="AY611" s="17" t="s">
        <v>142</v>
      </c>
      <c r="BE611" s="176">
        <f>IF(N611="základní",J611,0)</f>
        <v>0</v>
      </c>
      <c r="BF611" s="176">
        <f>IF(N611="snížená",J611,0)</f>
        <v>0</v>
      </c>
      <c r="BG611" s="176">
        <f>IF(N611="zákl. přenesená",J611,0)</f>
        <v>0</v>
      </c>
      <c r="BH611" s="176">
        <f>IF(N611="sníž. přenesená",J611,0)</f>
        <v>0</v>
      </c>
      <c r="BI611" s="176">
        <f>IF(N611="nulová",J611,0)</f>
        <v>0</v>
      </c>
      <c r="BJ611" s="17" t="s">
        <v>150</v>
      </c>
      <c r="BK611" s="176">
        <f>ROUND(I611*H611,0)</f>
        <v>0</v>
      </c>
      <c r="BL611" s="17" t="s">
        <v>223</v>
      </c>
      <c r="BM611" s="17" t="s">
        <v>1079</v>
      </c>
    </row>
    <row r="612" spans="2:47" s="1" customFormat="1" ht="20.25" customHeight="1">
      <c r="B612" s="34"/>
      <c r="D612" s="177" t="s">
        <v>152</v>
      </c>
      <c r="F612" s="178" t="s">
        <v>1080</v>
      </c>
      <c r="I612" s="138"/>
      <c r="L612" s="34"/>
      <c r="M612" s="63"/>
      <c r="N612" s="35"/>
      <c r="O612" s="35"/>
      <c r="P612" s="35"/>
      <c r="Q612" s="35"/>
      <c r="R612" s="35"/>
      <c r="S612" s="35"/>
      <c r="T612" s="64"/>
      <c r="AT612" s="17" t="s">
        <v>152</v>
      </c>
      <c r="AU612" s="17" t="s">
        <v>150</v>
      </c>
    </row>
    <row r="613" spans="2:51" s="11" customFormat="1" ht="20.25" customHeight="1">
      <c r="B613" s="179"/>
      <c r="D613" s="177" t="s">
        <v>154</v>
      </c>
      <c r="E613" s="188" t="s">
        <v>21</v>
      </c>
      <c r="F613" s="208" t="s">
        <v>1081</v>
      </c>
      <c r="H613" s="209">
        <v>125.25</v>
      </c>
      <c r="I613" s="184"/>
      <c r="L613" s="179"/>
      <c r="M613" s="185"/>
      <c r="N613" s="186"/>
      <c r="O613" s="186"/>
      <c r="P613" s="186"/>
      <c r="Q613" s="186"/>
      <c r="R613" s="186"/>
      <c r="S613" s="186"/>
      <c r="T613" s="187"/>
      <c r="AT613" s="188" t="s">
        <v>154</v>
      </c>
      <c r="AU613" s="188" t="s">
        <v>150</v>
      </c>
      <c r="AV613" s="11" t="s">
        <v>150</v>
      </c>
      <c r="AW613" s="11" t="s">
        <v>35</v>
      </c>
      <c r="AX613" s="11" t="s">
        <v>8</v>
      </c>
      <c r="AY613" s="188" t="s">
        <v>142</v>
      </c>
    </row>
    <row r="614" spans="2:51" s="11" customFormat="1" ht="20.25" customHeight="1">
      <c r="B614" s="179"/>
      <c r="D614" s="180" t="s">
        <v>154</v>
      </c>
      <c r="F614" s="182" t="s">
        <v>1082</v>
      </c>
      <c r="H614" s="183">
        <v>144.038</v>
      </c>
      <c r="I614" s="184"/>
      <c r="L614" s="179"/>
      <c r="M614" s="185"/>
      <c r="N614" s="186"/>
      <c r="O614" s="186"/>
      <c r="P614" s="186"/>
      <c r="Q614" s="186"/>
      <c r="R614" s="186"/>
      <c r="S614" s="186"/>
      <c r="T614" s="187"/>
      <c r="AT614" s="188" t="s">
        <v>154</v>
      </c>
      <c r="AU614" s="188" t="s">
        <v>150</v>
      </c>
      <c r="AV614" s="11" t="s">
        <v>150</v>
      </c>
      <c r="AW614" s="11" t="s">
        <v>4</v>
      </c>
      <c r="AX614" s="11" t="s">
        <v>8</v>
      </c>
      <c r="AY614" s="188" t="s">
        <v>142</v>
      </c>
    </row>
    <row r="615" spans="2:65" s="1" customFormat="1" ht="20.25" customHeight="1">
      <c r="B615" s="164"/>
      <c r="C615" s="165" t="s">
        <v>1083</v>
      </c>
      <c r="D615" s="165" t="s">
        <v>144</v>
      </c>
      <c r="E615" s="166" t="s">
        <v>1084</v>
      </c>
      <c r="F615" s="167" t="s">
        <v>1085</v>
      </c>
      <c r="G615" s="168" t="s">
        <v>189</v>
      </c>
      <c r="H615" s="169">
        <v>250.5</v>
      </c>
      <c r="I615" s="170"/>
      <c r="J615" s="171">
        <f>ROUND(I615*H615,0)</f>
        <v>0</v>
      </c>
      <c r="K615" s="167" t="s">
        <v>148</v>
      </c>
      <c r="L615" s="34"/>
      <c r="M615" s="172" t="s">
        <v>21</v>
      </c>
      <c r="N615" s="173" t="s">
        <v>43</v>
      </c>
      <c r="O615" s="35"/>
      <c r="P615" s="174">
        <f>O615*H615</f>
        <v>0</v>
      </c>
      <c r="Q615" s="174">
        <v>0.0004</v>
      </c>
      <c r="R615" s="174">
        <f>Q615*H615</f>
        <v>0.10020000000000001</v>
      </c>
      <c r="S615" s="174">
        <v>0</v>
      </c>
      <c r="T615" s="175">
        <f>S615*H615</f>
        <v>0</v>
      </c>
      <c r="AR615" s="17" t="s">
        <v>223</v>
      </c>
      <c r="AT615" s="17" t="s">
        <v>144</v>
      </c>
      <c r="AU615" s="17" t="s">
        <v>150</v>
      </c>
      <c r="AY615" s="17" t="s">
        <v>142</v>
      </c>
      <c r="BE615" s="176">
        <f>IF(N615="základní",J615,0)</f>
        <v>0</v>
      </c>
      <c r="BF615" s="176">
        <f>IF(N615="snížená",J615,0)</f>
        <v>0</v>
      </c>
      <c r="BG615" s="176">
        <f>IF(N615="zákl. přenesená",J615,0)</f>
        <v>0</v>
      </c>
      <c r="BH615" s="176">
        <f>IF(N615="sníž. přenesená",J615,0)</f>
        <v>0</v>
      </c>
      <c r="BI615" s="176">
        <f>IF(N615="nulová",J615,0)</f>
        <v>0</v>
      </c>
      <c r="BJ615" s="17" t="s">
        <v>150</v>
      </c>
      <c r="BK615" s="176">
        <f>ROUND(I615*H615,0)</f>
        <v>0</v>
      </c>
      <c r="BL615" s="17" t="s">
        <v>223</v>
      </c>
      <c r="BM615" s="17" t="s">
        <v>1086</v>
      </c>
    </row>
    <row r="616" spans="2:47" s="1" customFormat="1" ht="28.5" customHeight="1">
      <c r="B616" s="34"/>
      <c r="D616" s="177" t="s">
        <v>152</v>
      </c>
      <c r="F616" s="178" t="s">
        <v>1087</v>
      </c>
      <c r="I616" s="138"/>
      <c r="L616" s="34"/>
      <c r="M616" s="63"/>
      <c r="N616" s="35"/>
      <c r="O616" s="35"/>
      <c r="P616" s="35"/>
      <c r="Q616" s="35"/>
      <c r="R616" s="35"/>
      <c r="S616" s="35"/>
      <c r="T616" s="64"/>
      <c r="AT616" s="17" t="s">
        <v>152</v>
      </c>
      <c r="AU616" s="17" t="s">
        <v>150</v>
      </c>
    </row>
    <row r="617" spans="2:51" s="11" customFormat="1" ht="20.25" customHeight="1">
      <c r="B617" s="179"/>
      <c r="D617" s="177" t="s">
        <v>154</v>
      </c>
      <c r="E617" s="188" t="s">
        <v>21</v>
      </c>
      <c r="F617" s="208" t="s">
        <v>1062</v>
      </c>
      <c r="H617" s="209">
        <v>125.25</v>
      </c>
      <c r="I617" s="184"/>
      <c r="L617" s="179"/>
      <c r="M617" s="185"/>
      <c r="N617" s="186"/>
      <c r="O617" s="186"/>
      <c r="P617" s="186"/>
      <c r="Q617" s="186"/>
      <c r="R617" s="186"/>
      <c r="S617" s="186"/>
      <c r="T617" s="187"/>
      <c r="AT617" s="188" t="s">
        <v>154</v>
      </c>
      <c r="AU617" s="188" t="s">
        <v>150</v>
      </c>
      <c r="AV617" s="11" t="s">
        <v>150</v>
      </c>
      <c r="AW617" s="11" t="s">
        <v>35</v>
      </c>
      <c r="AX617" s="11" t="s">
        <v>71</v>
      </c>
      <c r="AY617" s="188" t="s">
        <v>142</v>
      </c>
    </row>
    <row r="618" spans="2:51" s="11" customFormat="1" ht="20.25" customHeight="1">
      <c r="B618" s="179"/>
      <c r="D618" s="180" t="s">
        <v>154</v>
      </c>
      <c r="E618" s="181" t="s">
        <v>21</v>
      </c>
      <c r="F618" s="182" t="s">
        <v>1081</v>
      </c>
      <c r="H618" s="183">
        <v>125.25</v>
      </c>
      <c r="I618" s="184"/>
      <c r="L618" s="179"/>
      <c r="M618" s="185"/>
      <c r="N618" s="186"/>
      <c r="O618" s="186"/>
      <c r="P618" s="186"/>
      <c r="Q618" s="186"/>
      <c r="R618" s="186"/>
      <c r="S618" s="186"/>
      <c r="T618" s="187"/>
      <c r="AT618" s="188" t="s">
        <v>154</v>
      </c>
      <c r="AU618" s="188" t="s">
        <v>150</v>
      </c>
      <c r="AV618" s="11" t="s">
        <v>150</v>
      </c>
      <c r="AW618" s="11" t="s">
        <v>35</v>
      </c>
      <c r="AX618" s="11" t="s">
        <v>71</v>
      </c>
      <c r="AY618" s="188" t="s">
        <v>142</v>
      </c>
    </row>
    <row r="619" spans="2:65" s="1" customFormat="1" ht="20.25" customHeight="1">
      <c r="B619" s="164"/>
      <c r="C619" s="198" t="s">
        <v>1088</v>
      </c>
      <c r="D619" s="198" t="s">
        <v>247</v>
      </c>
      <c r="E619" s="199" t="s">
        <v>1089</v>
      </c>
      <c r="F619" s="200" t="s">
        <v>1090</v>
      </c>
      <c r="G619" s="201" t="s">
        <v>189</v>
      </c>
      <c r="H619" s="202">
        <v>144.038</v>
      </c>
      <c r="I619" s="203"/>
      <c r="J619" s="204">
        <f>ROUND(I619*H619,0)</f>
        <v>0</v>
      </c>
      <c r="K619" s="200" t="s">
        <v>148</v>
      </c>
      <c r="L619" s="205"/>
      <c r="M619" s="206" t="s">
        <v>21</v>
      </c>
      <c r="N619" s="207" t="s">
        <v>43</v>
      </c>
      <c r="O619" s="35"/>
      <c r="P619" s="174">
        <f>O619*H619</f>
        <v>0</v>
      </c>
      <c r="Q619" s="174">
        <v>0.0041</v>
      </c>
      <c r="R619" s="174">
        <f>Q619*H619</f>
        <v>0.5905558000000001</v>
      </c>
      <c r="S619" s="174">
        <v>0</v>
      </c>
      <c r="T619" s="175">
        <f>S619*H619</f>
        <v>0</v>
      </c>
      <c r="AR619" s="17" t="s">
        <v>320</v>
      </c>
      <c r="AT619" s="17" t="s">
        <v>247</v>
      </c>
      <c r="AU619" s="17" t="s">
        <v>150</v>
      </c>
      <c r="AY619" s="17" t="s">
        <v>142</v>
      </c>
      <c r="BE619" s="176">
        <f>IF(N619="základní",J619,0)</f>
        <v>0</v>
      </c>
      <c r="BF619" s="176">
        <f>IF(N619="snížená",J619,0)</f>
        <v>0</v>
      </c>
      <c r="BG619" s="176">
        <f>IF(N619="zákl. přenesená",J619,0)</f>
        <v>0</v>
      </c>
      <c r="BH619" s="176">
        <f>IF(N619="sníž. přenesená",J619,0)</f>
        <v>0</v>
      </c>
      <c r="BI619" s="176">
        <f>IF(N619="nulová",J619,0)</f>
        <v>0</v>
      </c>
      <c r="BJ619" s="17" t="s">
        <v>150</v>
      </c>
      <c r="BK619" s="176">
        <f>ROUND(I619*H619,0)</f>
        <v>0</v>
      </c>
      <c r="BL619" s="17" t="s">
        <v>223</v>
      </c>
      <c r="BM619" s="17" t="s">
        <v>1091</v>
      </c>
    </row>
    <row r="620" spans="2:47" s="1" customFormat="1" ht="28.5" customHeight="1">
      <c r="B620" s="34"/>
      <c r="D620" s="177" t="s">
        <v>152</v>
      </c>
      <c r="F620" s="178" t="s">
        <v>1092</v>
      </c>
      <c r="I620" s="138"/>
      <c r="L620" s="34"/>
      <c r="M620" s="63"/>
      <c r="N620" s="35"/>
      <c r="O620" s="35"/>
      <c r="P620" s="35"/>
      <c r="Q620" s="35"/>
      <c r="R620" s="35"/>
      <c r="S620" s="35"/>
      <c r="T620" s="64"/>
      <c r="AT620" s="17" t="s">
        <v>152</v>
      </c>
      <c r="AU620" s="17" t="s">
        <v>150</v>
      </c>
    </row>
    <row r="621" spans="2:51" s="11" customFormat="1" ht="20.25" customHeight="1">
      <c r="B621" s="179"/>
      <c r="D621" s="180" t="s">
        <v>154</v>
      </c>
      <c r="F621" s="182" t="s">
        <v>1082</v>
      </c>
      <c r="H621" s="183">
        <v>144.038</v>
      </c>
      <c r="I621" s="184"/>
      <c r="L621" s="179"/>
      <c r="M621" s="185"/>
      <c r="N621" s="186"/>
      <c r="O621" s="186"/>
      <c r="P621" s="186"/>
      <c r="Q621" s="186"/>
      <c r="R621" s="186"/>
      <c r="S621" s="186"/>
      <c r="T621" s="187"/>
      <c r="AT621" s="188" t="s">
        <v>154</v>
      </c>
      <c r="AU621" s="188" t="s">
        <v>150</v>
      </c>
      <c r="AV621" s="11" t="s">
        <v>150</v>
      </c>
      <c r="AW621" s="11" t="s">
        <v>4</v>
      </c>
      <c r="AX621" s="11" t="s">
        <v>8</v>
      </c>
      <c r="AY621" s="188" t="s">
        <v>142</v>
      </c>
    </row>
    <row r="622" spans="2:65" s="1" customFormat="1" ht="20.25" customHeight="1">
      <c r="B622" s="164"/>
      <c r="C622" s="198" t="s">
        <v>1093</v>
      </c>
      <c r="D622" s="198" t="s">
        <v>247</v>
      </c>
      <c r="E622" s="199" t="s">
        <v>1094</v>
      </c>
      <c r="F622" s="200" t="s">
        <v>1095</v>
      </c>
      <c r="G622" s="201" t="s">
        <v>189</v>
      </c>
      <c r="H622" s="202">
        <v>144.038</v>
      </c>
      <c r="I622" s="203"/>
      <c r="J622" s="204">
        <f>ROUND(I622*H622,0)</f>
        <v>0</v>
      </c>
      <c r="K622" s="200" t="s">
        <v>148</v>
      </c>
      <c r="L622" s="205"/>
      <c r="M622" s="206" t="s">
        <v>21</v>
      </c>
      <c r="N622" s="207" t="s">
        <v>43</v>
      </c>
      <c r="O622" s="35"/>
      <c r="P622" s="174">
        <f>O622*H622</f>
        <v>0</v>
      </c>
      <c r="Q622" s="174">
        <v>0.00388</v>
      </c>
      <c r="R622" s="174">
        <f>Q622*H622</f>
        <v>0.5588674400000001</v>
      </c>
      <c r="S622" s="174">
        <v>0</v>
      </c>
      <c r="T622" s="175">
        <f>S622*H622</f>
        <v>0</v>
      </c>
      <c r="AR622" s="17" t="s">
        <v>320</v>
      </c>
      <c r="AT622" s="17" t="s">
        <v>247</v>
      </c>
      <c r="AU622" s="17" t="s">
        <v>150</v>
      </c>
      <c r="AY622" s="17" t="s">
        <v>142</v>
      </c>
      <c r="BE622" s="176">
        <f>IF(N622="základní",J622,0)</f>
        <v>0</v>
      </c>
      <c r="BF622" s="176">
        <f>IF(N622="snížená",J622,0)</f>
        <v>0</v>
      </c>
      <c r="BG622" s="176">
        <f>IF(N622="zákl. přenesená",J622,0)</f>
        <v>0</v>
      </c>
      <c r="BH622" s="176">
        <f>IF(N622="sníž. přenesená",J622,0)</f>
        <v>0</v>
      </c>
      <c r="BI622" s="176">
        <f>IF(N622="nulová",J622,0)</f>
        <v>0</v>
      </c>
      <c r="BJ622" s="17" t="s">
        <v>150</v>
      </c>
      <c r="BK622" s="176">
        <f>ROUND(I622*H622,0)</f>
        <v>0</v>
      </c>
      <c r="BL622" s="17" t="s">
        <v>223</v>
      </c>
      <c r="BM622" s="17" t="s">
        <v>1096</v>
      </c>
    </row>
    <row r="623" spans="2:47" s="1" customFormat="1" ht="20.25" customHeight="1">
      <c r="B623" s="34"/>
      <c r="D623" s="177" t="s">
        <v>152</v>
      </c>
      <c r="F623" s="178" t="s">
        <v>1097</v>
      </c>
      <c r="I623" s="138"/>
      <c r="L623" s="34"/>
      <c r="M623" s="63"/>
      <c r="N623" s="35"/>
      <c r="O623" s="35"/>
      <c r="P623" s="35"/>
      <c r="Q623" s="35"/>
      <c r="R623" s="35"/>
      <c r="S623" s="35"/>
      <c r="T623" s="64"/>
      <c r="AT623" s="17" t="s">
        <v>152</v>
      </c>
      <c r="AU623" s="17" t="s">
        <v>150</v>
      </c>
    </row>
    <row r="624" spans="2:51" s="11" customFormat="1" ht="20.25" customHeight="1">
      <c r="B624" s="179"/>
      <c r="D624" s="180" t="s">
        <v>154</v>
      </c>
      <c r="F624" s="182" t="s">
        <v>1098</v>
      </c>
      <c r="H624" s="183">
        <v>144.038</v>
      </c>
      <c r="I624" s="184"/>
      <c r="L624" s="179"/>
      <c r="M624" s="185"/>
      <c r="N624" s="186"/>
      <c r="O624" s="186"/>
      <c r="P624" s="186"/>
      <c r="Q624" s="186"/>
      <c r="R624" s="186"/>
      <c r="S624" s="186"/>
      <c r="T624" s="187"/>
      <c r="AT624" s="188" t="s">
        <v>154</v>
      </c>
      <c r="AU624" s="188" t="s">
        <v>150</v>
      </c>
      <c r="AV624" s="11" t="s">
        <v>150</v>
      </c>
      <c r="AW624" s="11" t="s">
        <v>4</v>
      </c>
      <c r="AX624" s="11" t="s">
        <v>8</v>
      </c>
      <c r="AY624" s="188" t="s">
        <v>142</v>
      </c>
    </row>
    <row r="625" spans="2:65" s="1" customFormat="1" ht="28.5" customHeight="1">
      <c r="B625" s="164"/>
      <c r="C625" s="165" t="s">
        <v>1099</v>
      </c>
      <c r="D625" s="165" t="s">
        <v>144</v>
      </c>
      <c r="E625" s="166" t="s">
        <v>1100</v>
      </c>
      <c r="F625" s="167" t="s">
        <v>1101</v>
      </c>
      <c r="G625" s="168" t="s">
        <v>226</v>
      </c>
      <c r="H625" s="169">
        <v>1.455</v>
      </c>
      <c r="I625" s="170"/>
      <c r="J625" s="171">
        <f>ROUND(I625*H625,0)</f>
        <v>0</v>
      </c>
      <c r="K625" s="167" t="s">
        <v>148</v>
      </c>
      <c r="L625" s="34"/>
      <c r="M625" s="172" t="s">
        <v>21</v>
      </c>
      <c r="N625" s="173" t="s">
        <v>43</v>
      </c>
      <c r="O625" s="35"/>
      <c r="P625" s="174">
        <f>O625*H625</f>
        <v>0</v>
      </c>
      <c r="Q625" s="174">
        <v>0</v>
      </c>
      <c r="R625" s="174">
        <f>Q625*H625</f>
        <v>0</v>
      </c>
      <c r="S625" s="174">
        <v>0</v>
      </c>
      <c r="T625" s="175">
        <f>S625*H625</f>
        <v>0</v>
      </c>
      <c r="AR625" s="17" t="s">
        <v>223</v>
      </c>
      <c r="AT625" s="17" t="s">
        <v>144</v>
      </c>
      <c r="AU625" s="17" t="s">
        <v>150</v>
      </c>
      <c r="AY625" s="17" t="s">
        <v>142</v>
      </c>
      <c r="BE625" s="176">
        <f>IF(N625="základní",J625,0)</f>
        <v>0</v>
      </c>
      <c r="BF625" s="176">
        <f>IF(N625="snížená",J625,0)</f>
        <v>0</v>
      </c>
      <c r="BG625" s="176">
        <f>IF(N625="zákl. přenesená",J625,0)</f>
        <v>0</v>
      </c>
      <c r="BH625" s="176">
        <f>IF(N625="sníž. přenesená",J625,0)</f>
        <v>0</v>
      </c>
      <c r="BI625" s="176">
        <f>IF(N625="nulová",J625,0)</f>
        <v>0</v>
      </c>
      <c r="BJ625" s="17" t="s">
        <v>150</v>
      </c>
      <c r="BK625" s="176">
        <f>ROUND(I625*H625,0)</f>
        <v>0</v>
      </c>
      <c r="BL625" s="17" t="s">
        <v>223</v>
      </c>
      <c r="BM625" s="17" t="s">
        <v>1102</v>
      </c>
    </row>
    <row r="626" spans="2:47" s="1" customFormat="1" ht="39.75" customHeight="1">
      <c r="B626" s="34"/>
      <c r="D626" s="177" t="s">
        <v>152</v>
      </c>
      <c r="F626" s="178" t="s">
        <v>1103</v>
      </c>
      <c r="I626" s="138"/>
      <c r="L626" s="34"/>
      <c r="M626" s="63"/>
      <c r="N626" s="35"/>
      <c r="O626" s="35"/>
      <c r="P626" s="35"/>
      <c r="Q626" s="35"/>
      <c r="R626" s="35"/>
      <c r="S626" s="35"/>
      <c r="T626" s="64"/>
      <c r="AT626" s="17" t="s">
        <v>152</v>
      </c>
      <c r="AU626" s="17" t="s">
        <v>150</v>
      </c>
    </row>
    <row r="627" spans="2:63" s="10" customFormat="1" ht="29.25" customHeight="1">
      <c r="B627" s="150"/>
      <c r="D627" s="161" t="s">
        <v>70</v>
      </c>
      <c r="E627" s="162" t="s">
        <v>1104</v>
      </c>
      <c r="F627" s="162" t="s">
        <v>1105</v>
      </c>
      <c r="I627" s="153"/>
      <c r="J627" s="163">
        <f>BK627</f>
        <v>0</v>
      </c>
      <c r="L627" s="150"/>
      <c r="M627" s="155"/>
      <c r="N627" s="156"/>
      <c r="O627" s="156"/>
      <c r="P627" s="157">
        <f>SUM(P628:P654)</f>
        <v>0</v>
      </c>
      <c r="Q627" s="156"/>
      <c r="R627" s="157">
        <f>SUM(R628:R654)</f>
        <v>3.2663650399999997</v>
      </c>
      <c r="S627" s="156"/>
      <c r="T627" s="158">
        <f>SUM(T628:T654)</f>
        <v>0</v>
      </c>
      <c r="AR627" s="151" t="s">
        <v>150</v>
      </c>
      <c r="AT627" s="159" t="s">
        <v>70</v>
      </c>
      <c r="AU627" s="159" t="s">
        <v>8</v>
      </c>
      <c r="AY627" s="151" t="s">
        <v>142</v>
      </c>
      <c r="BK627" s="160">
        <f>SUM(BK628:BK654)</f>
        <v>0</v>
      </c>
    </row>
    <row r="628" spans="2:65" s="1" customFormat="1" ht="28.5" customHeight="1">
      <c r="B628" s="164"/>
      <c r="C628" s="165" t="s">
        <v>1106</v>
      </c>
      <c r="D628" s="165" t="s">
        <v>144</v>
      </c>
      <c r="E628" s="166" t="s">
        <v>1107</v>
      </c>
      <c r="F628" s="167" t="s">
        <v>1108</v>
      </c>
      <c r="G628" s="168" t="s">
        <v>189</v>
      </c>
      <c r="H628" s="169">
        <v>138.38</v>
      </c>
      <c r="I628" s="170"/>
      <c r="J628" s="171">
        <f>ROUND(I628*H628,0)</f>
        <v>0</v>
      </c>
      <c r="K628" s="167" t="s">
        <v>148</v>
      </c>
      <c r="L628" s="34"/>
      <c r="M628" s="172" t="s">
        <v>21</v>
      </c>
      <c r="N628" s="173" t="s">
        <v>43</v>
      </c>
      <c r="O628" s="35"/>
      <c r="P628" s="174">
        <f>O628*H628</f>
        <v>0</v>
      </c>
      <c r="Q628" s="174">
        <v>0</v>
      </c>
      <c r="R628" s="174">
        <f>Q628*H628</f>
        <v>0</v>
      </c>
      <c r="S628" s="174">
        <v>0</v>
      </c>
      <c r="T628" s="175">
        <f>S628*H628</f>
        <v>0</v>
      </c>
      <c r="AR628" s="17" t="s">
        <v>223</v>
      </c>
      <c r="AT628" s="17" t="s">
        <v>144</v>
      </c>
      <c r="AU628" s="17" t="s">
        <v>150</v>
      </c>
      <c r="AY628" s="17" t="s">
        <v>142</v>
      </c>
      <c r="BE628" s="176">
        <f>IF(N628="základní",J628,0)</f>
        <v>0</v>
      </c>
      <c r="BF628" s="176">
        <f>IF(N628="snížená",J628,0)</f>
        <v>0</v>
      </c>
      <c r="BG628" s="176">
        <f>IF(N628="zákl. přenesená",J628,0)</f>
        <v>0</v>
      </c>
      <c r="BH628" s="176">
        <f>IF(N628="sníž. přenesená",J628,0)</f>
        <v>0</v>
      </c>
      <c r="BI628" s="176">
        <f>IF(N628="nulová",J628,0)</f>
        <v>0</v>
      </c>
      <c r="BJ628" s="17" t="s">
        <v>150</v>
      </c>
      <c r="BK628" s="176">
        <f>ROUND(I628*H628,0)</f>
        <v>0</v>
      </c>
      <c r="BL628" s="17" t="s">
        <v>223</v>
      </c>
      <c r="BM628" s="17" t="s">
        <v>1109</v>
      </c>
    </row>
    <row r="629" spans="2:47" s="1" customFormat="1" ht="28.5" customHeight="1">
      <c r="B629" s="34"/>
      <c r="D629" s="177" t="s">
        <v>152</v>
      </c>
      <c r="F629" s="178" t="s">
        <v>1110</v>
      </c>
      <c r="I629" s="138"/>
      <c r="L629" s="34"/>
      <c r="M629" s="63"/>
      <c r="N629" s="35"/>
      <c r="O629" s="35"/>
      <c r="P629" s="35"/>
      <c r="Q629" s="35"/>
      <c r="R629" s="35"/>
      <c r="S629" s="35"/>
      <c r="T629" s="64"/>
      <c r="AT629" s="17" t="s">
        <v>152</v>
      </c>
      <c r="AU629" s="17" t="s">
        <v>150</v>
      </c>
    </row>
    <row r="630" spans="2:51" s="11" customFormat="1" ht="20.25" customHeight="1">
      <c r="B630" s="179"/>
      <c r="D630" s="177" t="s">
        <v>154</v>
      </c>
      <c r="E630" s="188" t="s">
        <v>21</v>
      </c>
      <c r="F630" s="208" t="s">
        <v>1111</v>
      </c>
      <c r="H630" s="209">
        <v>126.61</v>
      </c>
      <c r="I630" s="184"/>
      <c r="L630" s="179"/>
      <c r="M630" s="185"/>
      <c r="N630" s="186"/>
      <c r="O630" s="186"/>
      <c r="P630" s="186"/>
      <c r="Q630" s="186"/>
      <c r="R630" s="186"/>
      <c r="S630" s="186"/>
      <c r="T630" s="187"/>
      <c r="AT630" s="188" t="s">
        <v>154</v>
      </c>
      <c r="AU630" s="188" t="s">
        <v>150</v>
      </c>
      <c r="AV630" s="11" t="s">
        <v>150</v>
      </c>
      <c r="AW630" s="11" t="s">
        <v>35</v>
      </c>
      <c r="AX630" s="11" t="s">
        <v>71</v>
      </c>
      <c r="AY630" s="188" t="s">
        <v>142</v>
      </c>
    </row>
    <row r="631" spans="2:51" s="11" customFormat="1" ht="20.25" customHeight="1">
      <c r="B631" s="179"/>
      <c r="D631" s="180" t="s">
        <v>154</v>
      </c>
      <c r="E631" s="181" t="s">
        <v>21</v>
      </c>
      <c r="F631" s="182" t="s">
        <v>1112</v>
      </c>
      <c r="H631" s="183">
        <v>11.77</v>
      </c>
      <c r="I631" s="184"/>
      <c r="L631" s="179"/>
      <c r="M631" s="185"/>
      <c r="N631" s="186"/>
      <c r="O631" s="186"/>
      <c r="P631" s="186"/>
      <c r="Q631" s="186"/>
      <c r="R631" s="186"/>
      <c r="S631" s="186"/>
      <c r="T631" s="187"/>
      <c r="AT631" s="188" t="s">
        <v>154</v>
      </c>
      <c r="AU631" s="188" t="s">
        <v>150</v>
      </c>
      <c r="AV631" s="11" t="s">
        <v>150</v>
      </c>
      <c r="AW631" s="11" t="s">
        <v>35</v>
      </c>
      <c r="AX631" s="11" t="s">
        <v>71</v>
      </c>
      <c r="AY631" s="188" t="s">
        <v>142</v>
      </c>
    </row>
    <row r="632" spans="2:65" s="1" customFormat="1" ht="20.25" customHeight="1">
      <c r="B632" s="164"/>
      <c r="C632" s="198" t="s">
        <v>1113</v>
      </c>
      <c r="D632" s="198" t="s">
        <v>247</v>
      </c>
      <c r="E632" s="199" t="s">
        <v>1065</v>
      </c>
      <c r="F632" s="200" t="s">
        <v>1066</v>
      </c>
      <c r="G632" s="201" t="s">
        <v>226</v>
      </c>
      <c r="H632" s="202">
        <v>0.415</v>
      </c>
      <c r="I632" s="203"/>
      <c r="J632" s="204">
        <f>ROUND(I632*H632,0)</f>
        <v>0</v>
      </c>
      <c r="K632" s="200" t="s">
        <v>148</v>
      </c>
      <c r="L632" s="205"/>
      <c r="M632" s="206" t="s">
        <v>21</v>
      </c>
      <c r="N632" s="207" t="s">
        <v>43</v>
      </c>
      <c r="O632" s="35"/>
      <c r="P632" s="174">
        <f>O632*H632</f>
        <v>0</v>
      </c>
      <c r="Q632" s="174">
        <v>1</v>
      </c>
      <c r="R632" s="174">
        <f>Q632*H632</f>
        <v>0.415</v>
      </c>
      <c r="S632" s="174">
        <v>0</v>
      </c>
      <c r="T632" s="175">
        <f>S632*H632</f>
        <v>0</v>
      </c>
      <c r="AR632" s="17" t="s">
        <v>320</v>
      </c>
      <c r="AT632" s="17" t="s">
        <v>247</v>
      </c>
      <c r="AU632" s="17" t="s">
        <v>150</v>
      </c>
      <c r="AY632" s="17" t="s">
        <v>142</v>
      </c>
      <c r="BE632" s="176">
        <f>IF(N632="základní",J632,0)</f>
        <v>0</v>
      </c>
      <c r="BF632" s="176">
        <f>IF(N632="snížená",J632,0)</f>
        <v>0</v>
      </c>
      <c r="BG632" s="176">
        <f>IF(N632="zákl. přenesená",J632,0)</f>
        <v>0</v>
      </c>
      <c r="BH632" s="176">
        <f>IF(N632="sníž. přenesená",J632,0)</f>
        <v>0</v>
      </c>
      <c r="BI632" s="176">
        <f>IF(N632="nulová",J632,0)</f>
        <v>0</v>
      </c>
      <c r="BJ632" s="17" t="s">
        <v>150</v>
      </c>
      <c r="BK632" s="176">
        <f>ROUND(I632*H632,0)</f>
        <v>0</v>
      </c>
      <c r="BL632" s="17" t="s">
        <v>223</v>
      </c>
      <c r="BM632" s="17" t="s">
        <v>1114</v>
      </c>
    </row>
    <row r="633" spans="2:47" s="1" customFormat="1" ht="39.75" customHeight="1">
      <c r="B633" s="34"/>
      <c r="D633" s="177" t="s">
        <v>152</v>
      </c>
      <c r="F633" s="178" t="s">
        <v>1068</v>
      </c>
      <c r="I633" s="138"/>
      <c r="L633" s="34"/>
      <c r="M633" s="63"/>
      <c r="N633" s="35"/>
      <c r="O633" s="35"/>
      <c r="P633" s="35"/>
      <c r="Q633" s="35"/>
      <c r="R633" s="35"/>
      <c r="S633" s="35"/>
      <c r="T633" s="64"/>
      <c r="AT633" s="17" t="s">
        <v>152</v>
      </c>
      <c r="AU633" s="17" t="s">
        <v>150</v>
      </c>
    </row>
    <row r="634" spans="2:47" s="1" customFormat="1" ht="28.5" customHeight="1">
      <c r="B634" s="34"/>
      <c r="D634" s="177" t="s">
        <v>404</v>
      </c>
      <c r="F634" s="210" t="s">
        <v>1069</v>
      </c>
      <c r="I634" s="138"/>
      <c r="L634" s="34"/>
      <c r="M634" s="63"/>
      <c r="N634" s="35"/>
      <c r="O634" s="35"/>
      <c r="P634" s="35"/>
      <c r="Q634" s="35"/>
      <c r="R634" s="35"/>
      <c r="S634" s="35"/>
      <c r="T634" s="64"/>
      <c r="AT634" s="17" t="s">
        <v>404</v>
      </c>
      <c r="AU634" s="17" t="s">
        <v>150</v>
      </c>
    </row>
    <row r="635" spans="2:51" s="11" customFormat="1" ht="20.25" customHeight="1">
      <c r="B635" s="179"/>
      <c r="D635" s="180" t="s">
        <v>154</v>
      </c>
      <c r="F635" s="182" t="s">
        <v>1115</v>
      </c>
      <c r="H635" s="183">
        <v>0.415</v>
      </c>
      <c r="I635" s="184"/>
      <c r="L635" s="179"/>
      <c r="M635" s="185"/>
      <c r="N635" s="186"/>
      <c r="O635" s="186"/>
      <c r="P635" s="186"/>
      <c r="Q635" s="186"/>
      <c r="R635" s="186"/>
      <c r="S635" s="186"/>
      <c r="T635" s="187"/>
      <c r="AT635" s="188" t="s">
        <v>154</v>
      </c>
      <c r="AU635" s="188" t="s">
        <v>150</v>
      </c>
      <c r="AV635" s="11" t="s">
        <v>150</v>
      </c>
      <c r="AW635" s="11" t="s">
        <v>4</v>
      </c>
      <c r="AX635" s="11" t="s">
        <v>8</v>
      </c>
      <c r="AY635" s="188" t="s">
        <v>142</v>
      </c>
    </row>
    <row r="636" spans="2:65" s="1" customFormat="1" ht="20.25" customHeight="1">
      <c r="B636" s="164"/>
      <c r="C636" s="165" t="s">
        <v>1116</v>
      </c>
      <c r="D636" s="165" t="s">
        <v>144</v>
      </c>
      <c r="E636" s="166" t="s">
        <v>1117</v>
      </c>
      <c r="F636" s="167" t="s">
        <v>1118</v>
      </c>
      <c r="G636" s="168" t="s">
        <v>189</v>
      </c>
      <c r="H636" s="169">
        <v>379.83</v>
      </c>
      <c r="I636" s="170"/>
      <c r="J636" s="171">
        <f>ROUND(I636*H636,0)</f>
        <v>0</v>
      </c>
      <c r="K636" s="167" t="s">
        <v>148</v>
      </c>
      <c r="L636" s="34"/>
      <c r="M636" s="172" t="s">
        <v>21</v>
      </c>
      <c r="N636" s="173" t="s">
        <v>43</v>
      </c>
      <c r="O636" s="35"/>
      <c r="P636" s="174">
        <f>O636*H636</f>
        <v>0</v>
      </c>
      <c r="Q636" s="174">
        <v>3E-05</v>
      </c>
      <c r="R636" s="174">
        <f>Q636*H636</f>
        <v>0.0113949</v>
      </c>
      <c r="S636" s="174">
        <v>0</v>
      </c>
      <c r="T636" s="175">
        <f>S636*H636</f>
        <v>0</v>
      </c>
      <c r="AR636" s="17" t="s">
        <v>223</v>
      </c>
      <c r="AT636" s="17" t="s">
        <v>144</v>
      </c>
      <c r="AU636" s="17" t="s">
        <v>150</v>
      </c>
      <c r="AY636" s="17" t="s">
        <v>142</v>
      </c>
      <c r="BE636" s="176">
        <f>IF(N636="základní",J636,0)</f>
        <v>0</v>
      </c>
      <c r="BF636" s="176">
        <f>IF(N636="snížená",J636,0)</f>
        <v>0</v>
      </c>
      <c r="BG636" s="176">
        <f>IF(N636="zákl. přenesená",J636,0)</f>
        <v>0</v>
      </c>
      <c r="BH636" s="176">
        <f>IF(N636="sníž. přenesená",J636,0)</f>
        <v>0</v>
      </c>
      <c r="BI636" s="176">
        <f>IF(N636="nulová",J636,0)</f>
        <v>0</v>
      </c>
      <c r="BJ636" s="17" t="s">
        <v>150</v>
      </c>
      <c r="BK636" s="176">
        <f>ROUND(I636*H636,0)</f>
        <v>0</v>
      </c>
      <c r="BL636" s="17" t="s">
        <v>223</v>
      </c>
      <c r="BM636" s="17" t="s">
        <v>1119</v>
      </c>
    </row>
    <row r="637" spans="2:47" s="1" customFormat="1" ht="28.5" customHeight="1">
      <c r="B637" s="34"/>
      <c r="D637" s="180" t="s">
        <v>152</v>
      </c>
      <c r="F637" s="189" t="s">
        <v>1120</v>
      </c>
      <c r="I637" s="138"/>
      <c r="L637" s="34"/>
      <c r="M637" s="63"/>
      <c r="N637" s="35"/>
      <c r="O637" s="35"/>
      <c r="P637" s="35"/>
      <c r="Q637" s="35"/>
      <c r="R637" s="35"/>
      <c r="S637" s="35"/>
      <c r="T637" s="64"/>
      <c r="AT637" s="17" t="s">
        <v>152</v>
      </c>
      <c r="AU637" s="17" t="s">
        <v>150</v>
      </c>
    </row>
    <row r="638" spans="2:65" s="1" customFormat="1" ht="20.25" customHeight="1">
      <c r="B638" s="164"/>
      <c r="C638" s="198" t="s">
        <v>1121</v>
      </c>
      <c r="D638" s="198" t="s">
        <v>247</v>
      </c>
      <c r="E638" s="199" t="s">
        <v>1122</v>
      </c>
      <c r="F638" s="200" t="s">
        <v>1123</v>
      </c>
      <c r="G638" s="201" t="s">
        <v>226</v>
      </c>
      <c r="H638" s="202">
        <v>0.57</v>
      </c>
      <c r="I638" s="203"/>
      <c r="J638" s="204">
        <f>ROUND(I638*H638,0)</f>
        <v>0</v>
      </c>
      <c r="K638" s="200" t="s">
        <v>148</v>
      </c>
      <c r="L638" s="205"/>
      <c r="M638" s="206" t="s">
        <v>21</v>
      </c>
      <c r="N638" s="207" t="s">
        <v>43</v>
      </c>
      <c r="O638" s="35"/>
      <c r="P638" s="174">
        <f>O638*H638</f>
        <v>0</v>
      </c>
      <c r="Q638" s="174">
        <v>1</v>
      </c>
      <c r="R638" s="174">
        <f>Q638*H638</f>
        <v>0.57</v>
      </c>
      <c r="S638" s="174">
        <v>0</v>
      </c>
      <c r="T638" s="175">
        <f>S638*H638</f>
        <v>0</v>
      </c>
      <c r="AR638" s="17" t="s">
        <v>320</v>
      </c>
      <c r="AT638" s="17" t="s">
        <v>247</v>
      </c>
      <c r="AU638" s="17" t="s">
        <v>150</v>
      </c>
      <c r="AY638" s="17" t="s">
        <v>142</v>
      </c>
      <c r="BE638" s="176">
        <f>IF(N638="základní",J638,0)</f>
        <v>0</v>
      </c>
      <c r="BF638" s="176">
        <f>IF(N638="snížená",J638,0)</f>
        <v>0</v>
      </c>
      <c r="BG638" s="176">
        <f>IF(N638="zákl. přenesená",J638,0)</f>
        <v>0</v>
      </c>
      <c r="BH638" s="176">
        <f>IF(N638="sníž. přenesená",J638,0)</f>
        <v>0</v>
      </c>
      <c r="BI638" s="176">
        <f>IF(N638="nulová",J638,0)</f>
        <v>0</v>
      </c>
      <c r="BJ638" s="17" t="s">
        <v>150</v>
      </c>
      <c r="BK638" s="176">
        <f>ROUND(I638*H638,0)</f>
        <v>0</v>
      </c>
      <c r="BL638" s="17" t="s">
        <v>223</v>
      </c>
      <c r="BM638" s="17" t="s">
        <v>1124</v>
      </c>
    </row>
    <row r="639" spans="2:47" s="1" customFormat="1" ht="28.5" customHeight="1">
      <c r="B639" s="34"/>
      <c r="D639" s="177" t="s">
        <v>152</v>
      </c>
      <c r="F639" s="178" t="s">
        <v>1125</v>
      </c>
      <c r="I639" s="138"/>
      <c r="L639" s="34"/>
      <c r="M639" s="63"/>
      <c r="N639" s="35"/>
      <c r="O639" s="35"/>
      <c r="P639" s="35"/>
      <c r="Q639" s="35"/>
      <c r="R639" s="35"/>
      <c r="S639" s="35"/>
      <c r="T639" s="64"/>
      <c r="AT639" s="17" t="s">
        <v>152</v>
      </c>
      <c r="AU639" s="17" t="s">
        <v>150</v>
      </c>
    </row>
    <row r="640" spans="2:51" s="11" customFormat="1" ht="20.25" customHeight="1">
      <c r="B640" s="179"/>
      <c r="D640" s="180" t="s">
        <v>154</v>
      </c>
      <c r="F640" s="182" t="s">
        <v>1126</v>
      </c>
      <c r="H640" s="183">
        <v>0.57</v>
      </c>
      <c r="I640" s="184"/>
      <c r="L640" s="179"/>
      <c r="M640" s="185"/>
      <c r="N640" s="186"/>
      <c r="O640" s="186"/>
      <c r="P640" s="186"/>
      <c r="Q640" s="186"/>
      <c r="R640" s="186"/>
      <c r="S640" s="186"/>
      <c r="T640" s="187"/>
      <c r="AT640" s="188" t="s">
        <v>154</v>
      </c>
      <c r="AU640" s="188" t="s">
        <v>150</v>
      </c>
      <c r="AV640" s="11" t="s">
        <v>150</v>
      </c>
      <c r="AW640" s="11" t="s">
        <v>4</v>
      </c>
      <c r="AX640" s="11" t="s">
        <v>8</v>
      </c>
      <c r="AY640" s="188" t="s">
        <v>142</v>
      </c>
    </row>
    <row r="641" spans="2:65" s="1" customFormat="1" ht="28.5" customHeight="1">
      <c r="B641" s="164"/>
      <c r="C641" s="165" t="s">
        <v>1127</v>
      </c>
      <c r="D641" s="165" t="s">
        <v>144</v>
      </c>
      <c r="E641" s="166" t="s">
        <v>1128</v>
      </c>
      <c r="F641" s="167" t="s">
        <v>1129</v>
      </c>
      <c r="G641" s="168" t="s">
        <v>189</v>
      </c>
      <c r="H641" s="169">
        <v>390.53</v>
      </c>
      <c r="I641" s="170"/>
      <c r="J641" s="171">
        <f>ROUND(I641*H641,0)</f>
        <v>0</v>
      </c>
      <c r="K641" s="167" t="s">
        <v>148</v>
      </c>
      <c r="L641" s="34"/>
      <c r="M641" s="172" t="s">
        <v>21</v>
      </c>
      <c r="N641" s="173" t="s">
        <v>43</v>
      </c>
      <c r="O641" s="35"/>
      <c r="P641" s="174">
        <f>O641*H641</f>
        <v>0</v>
      </c>
      <c r="Q641" s="174">
        <v>0.00088</v>
      </c>
      <c r="R641" s="174">
        <f>Q641*H641</f>
        <v>0.3436664</v>
      </c>
      <c r="S641" s="174">
        <v>0</v>
      </c>
      <c r="T641" s="175">
        <f>S641*H641</f>
        <v>0</v>
      </c>
      <c r="AR641" s="17" t="s">
        <v>223</v>
      </c>
      <c r="AT641" s="17" t="s">
        <v>144</v>
      </c>
      <c r="AU641" s="17" t="s">
        <v>150</v>
      </c>
      <c r="AY641" s="17" t="s">
        <v>142</v>
      </c>
      <c r="BE641" s="176">
        <f>IF(N641="základní",J641,0)</f>
        <v>0</v>
      </c>
      <c r="BF641" s="176">
        <f>IF(N641="snížená",J641,0)</f>
        <v>0</v>
      </c>
      <c r="BG641" s="176">
        <f>IF(N641="zákl. přenesená",J641,0)</f>
        <v>0</v>
      </c>
      <c r="BH641" s="176">
        <f>IF(N641="sníž. přenesená",J641,0)</f>
        <v>0</v>
      </c>
      <c r="BI641" s="176">
        <f>IF(N641="nulová",J641,0)</f>
        <v>0</v>
      </c>
      <c r="BJ641" s="17" t="s">
        <v>150</v>
      </c>
      <c r="BK641" s="176">
        <f>ROUND(I641*H641,0)</f>
        <v>0</v>
      </c>
      <c r="BL641" s="17" t="s">
        <v>223</v>
      </c>
      <c r="BM641" s="17" t="s">
        <v>1130</v>
      </c>
    </row>
    <row r="642" spans="2:47" s="1" customFormat="1" ht="28.5" customHeight="1">
      <c r="B642" s="34"/>
      <c r="D642" s="177" t="s">
        <v>152</v>
      </c>
      <c r="F642" s="178" t="s">
        <v>1131</v>
      </c>
      <c r="I642" s="138"/>
      <c r="L642" s="34"/>
      <c r="M642" s="63"/>
      <c r="N642" s="35"/>
      <c r="O642" s="35"/>
      <c r="P642" s="35"/>
      <c r="Q642" s="35"/>
      <c r="R642" s="35"/>
      <c r="S642" s="35"/>
      <c r="T642" s="64"/>
      <c r="AT642" s="17" t="s">
        <v>152</v>
      </c>
      <c r="AU642" s="17" t="s">
        <v>150</v>
      </c>
    </row>
    <row r="643" spans="2:51" s="11" customFormat="1" ht="20.25" customHeight="1">
      <c r="B643" s="179"/>
      <c r="D643" s="177" t="s">
        <v>154</v>
      </c>
      <c r="E643" s="188" t="s">
        <v>21</v>
      </c>
      <c r="F643" s="208" t="s">
        <v>1132</v>
      </c>
      <c r="H643" s="209">
        <v>379.83</v>
      </c>
      <c r="I643" s="184"/>
      <c r="L643" s="179"/>
      <c r="M643" s="185"/>
      <c r="N643" s="186"/>
      <c r="O643" s="186"/>
      <c r="P643" s="186"/>
      <c r="Q643" s="186"/>
      <c r="R643" s="186"/>
      <c r="S643" s="186"/>
      <c r="T643" s="187"/>
      <c r="AT643" s="188" t="s">
        <v>154</v>
      </c>
      <c r="AU643" s="188" t="s">
        <v>150</v>
      </c>
      <c r="AV643" s="11" t="s">
        <v>150</v>
      </c>
      <c r="AW643" s="11" t="s">
        <v>35</v>
      </c>
      <c r="AX643" s="11" t="s">
        <v>71</v>
      </c>
      <c r="AY643" s="188" t="s">
        <v>142</v>
      </c>
    </row>
    <row r="644" spans="2:51" s="11" customFormat="1" ht="20.25" customHeight="1">
      <c r="B644" s="179"/>
      <c r="D644" s="180" t="s">
        <v>154</v>
      </c>
      <c r="E644" s="181" t="s">
        <v>21</v>
      </c>
      <c r="F644" s="182" t="s">
        <v>1133</v>
      </c>
      <c r="H644" s="183">
        <v>10.7</v>
      </c>
      <c r="I644" s="184"/>
      <c r="L644" s="179"/>
      <c r="M644" s="185"/>
      <c r="N644" s="186"/>
      <c r="O644" s="186"/>
      <c r="P644" s="186"/>
      <c r="Q644" s="186"/>
      <c r="R644" s="186"/>
      <c r="S644" s="186"/>
      <c r="T644" s="187"/>
      <c r="AT644" s="188" t="s">
        <v>154</v>
      </c>
      <c r="AU644" s="188" t="s">
        <v>150</v>
      </c>
      <c r="AV644" s="11" t="s">
        <v>150</v>
      </c>
      <c r="AW644" s="11" t="s">
        <v>35</v>
      </c>
      <c r="AX644" s="11" t="s">
        <v>71</v>
      </c>
      <c r="AY644" s="188" t="s">
        <v>142</v>
      </c>
    </row>
    <row r="645" spans="2:65" s="1" customFormat="1" ht="20.25" customHeight="1">
      <c r="B645" s="164"/>
      <c r="C645" s="198" t="s">
        <v>1134</v>
      </c>
      <c r="D645" s="198" t="s">
        <v>247</v>
      </c>
      <c r="E645" s="199" t="s">
        <v>1094</v>
      </c>
      <c r="F645" s="200" t="s">
        <v>1095</v>
      </c>
      <c r="G645" s="201" t="s">
        <v>189</v>
      </c>
      <c r="H645" s="202">
        <v>304.313</v>
      </c>
      <c r="I645" s="203"/>
      <c r="J645" s="204">
        <f>ROUND(I645*H645,0)</f>
        <v>0</v>
      </c>
      <c r="K645" s="200" t="s">
        <v>148</v>
      </c>
      <c r="L645" s="205"/>
      <c r="M645" s="206" t="s">
        <v>21</v>
      </c>
      <c r="N645" s="207" t="s">
        <v>43</v>
      </c>
      <c r="O645" s="35"/>
      <c r="P645" s="174">
        <f>O645*H645</f>
        <v>0</v>
      </c>
      <c r="Q645" s="174">
        <v>0.00388</v>
      </c>
      <c r="R645" s="174">
        <f>Q645*H645</f>
        <v>1.18073444</v>
      </c>
      <c r="S645" s="174">
        <v>0</v>
      </c>
      <c r="T645" s="175">
        <f>S645*H645</f>
        <v>0</v>
      </c>
      <c r="AR645" s="17" t="s">
        <v>320</v>
      </c>
      <c r="AT645" s="17" t="s">
        <v>247</v>
      </c>
      <c r="AU645" s="17" t="s">
        <v>150</v>
      </c>
      <c r="AY645" s="17" t="s">
        <v>142</v>
      </c>
      <c r="BE645" s="176">
        <f>IF(N645="základní",J645,0)</f>
        <v>0</v>
      </c>
      <c r="BF645" s="176">
        <f>IF(N645="snížená",J645,0)</f>
        <v>0</v>
      </c>
      <c r="BG645" s="176">
        <f>IF(N645="zákl. přenesená",J645,0)</f>
        <v>0</v>
      </c>
      <c r="BH645" s="176">
        <f>IF(N645="sníž. přenesená",J645,0)</f>
        <v>0</v>
      </c>
      <c r="BI645" s="176">
        <f>IF(N645="nulová",J645,0)</f>
        <v>0</v>
      </c>
      <c r="BJ645" s="17" t="s">
        <v>150</v>
      </c>
      <c r="BK645" s="176">
        <f>ROUND(I645*H645,0)</f>
        <v>0</v>
      </c>
      <c r="BL645" s="17" t="s">
        <v>223</v>
      </c>
      <c r="BM645" s="17" t="s">
        <v>1135</v>
      </c>
    </row>
    <row r="646" spans="2:47" s="1" customFormat="1" ht="20.25" customHeight="1">
      <c r="B646" s="34"/>
      <c r="D646" s="177" t="s">
        <v>152</v>
      </c>
      <c r="F646" s="178" t="s">
        <v>1097</v>
      </c>
      <c r="I646" s="138"/>
      <c r="L646" s="34"/>
      <c r="M646" s="63"/>
      <c r="N646" s="35"/>
      <c r="O646" s="35"/>
      <c r="P646" s="35"/>
      <c r="Q646" s="35"/>
      <c r="R646" s="35"/>
      <c r="S646" s="35"/>
      <c r="T646" s="64"/>
      <c r="AT646" s="17" t="s">
        <v>152</v>
      </c>
      <c r="AU646" s="17" t="s">
        <v>150</v>
      </c>
    </row>
    <row r="647" spans="2:51" s="11" customFormat="1" ht="20.25" customHeight="1">
      <c r="B647" s="179"/>
      <c r="D647" s="177" t="s">
        <v>154</v>
      </c>
      <c r="E647" s="188" t="s">
        <v>21</v>
      </c>
      <c r="F647" s="208" t="s">
        <v>1136</v>
      </c>
      <c r="H647" s="209">
        <v>279.703</v>
      </c>
      <c r="I647" s="184"/>
      <c r="L647" s="179"/>
      <c r="M647" s="185"/>
      <c r="N647" s="186"/>
      <c r="O647" s="186"/>
      <c r="P647" s="186"/>
      <c r="Q647" s="186"/>
      <c r="R647" s="186"/>
      <c r="S647" s="186"/>
      <c r="T647" s="187"/>
      <c r="AT647" s="188" t="s">
        <v>154</v>
      </c>
      <c r="AU647" s="188" t="s">
        <v>150</v>
      </c>
      <c r="AV647" s="11" t="s">
        <v>150</v>
      </c>
      <c r="AW647" s="11" t="s">
        <v>35</v>
      </c>
      <c r="AX647" s="11" t="s">
        <v>71</v>
      </c>
      <c r="AY647" s="188" t="s">
        <v>142</v>
      </c>
    </row>
    <row r="648" spans="2:51" s="11" customFormat="1" ht="20.25" customHeight="1">
      <c r="B648" s="179"/>
      <c r="D648" s="180" t="s">
        <v>154</v>
      </c>
      <c r="E648" s="181" t="s">
        <v>21</v>
      </c>
      <c r="F648" s="182" t="s">
        <v>1137</v>
      </c>
      <c r="H648" s="183">
        <v>24.61</v>
      </c>
      <c r="I648" s="184"/>
      <c r="L648" s="179"/>
      <c r="M648" s="185"/>
      <c r="N648" s="186"/>
      <c r="O648" s="186"/>
      <c r="P648" s="186"/>
      <c r="Q648" s="186"/>
      <c r="R648" s="186"/>
      <c r="S648" s="186"/>
      <c r="T648" s="187"/>
      <c r="AT648" s="188" t="s">
        <v>154</v>
      </c>
      <c r="AU648" s="188" t="s">
        <v>150</v>
      </c>
      <c r="AV648" s="11" t="s">
        <v>150</v>
      </c>
      <c r="AW648" s="11" t="s">
        <v>35</v>
      </c>
      <c r="AX648" s="11" t="s">
        <v>71</v>
      </c>
      <c r="AY648" s="188" t="s">
        <v>142</v>
      </c>
    </row>
    <row r="649" spans="2:65" s="1" customFormat="1" ht="20.25" customHeight="1">
      <c r="B649" s="164"/>
      <c r="C649" s="198" t="s">
        <v>1138</v>
      </c>
      <c r="D649" s="198" t="s">
        <v>247</v>
      </c>
      <c r="E649" s="199" t="s">
        <v>1139</v>
      </c>
      <c r="F649" s="200" t="s">
        <v>1140</v>
      </c>
      <c r="G649" s="201" t="s">
        <v>189</v>
      </c>
      <c r="H649" s="202">
        <v>152.157</v>
      </c>
      <c r="I649" s="203"/>
      <c r="J649" s="204">
        <f>ROUND(I649*H649,0)</f>
        <v>0</v>
      </c>
      <c r="K649" s="200" t="s">
        <v>148</v>
      </c>
      <c r="L649" s="205"/>
      <c r="M649" s="206" t="s">
        <v>21</v>
      </c>
      <c r="N649" s="207" t="s">
        <v>43</v>
      </c>
      <c r="O649" s="35"/>
      <c r="P649" s="174">
        <f>O649*H649</f>
        <v>0</v>
      </c>
      <c r="Q649" s="174">
        <v>0.0049</v>
      </c>
      <c r="R649" s="174">
        <f>Q649*H649</f>
        <v>0.7455693</v>
      </c>
      <c r="S649" s="174">
        <v>0</v>
      </c>
      <c r="T649" s="175">
        <f>S649*H649</f>
        <v>0</v>
      </c>
      <c r="AR649" s="17" t="s">
        <v>320</v>
      </c>
      <c r="AT649" s="17" t="s">
        <v>247</v>
      </c>
      <c r="AU649" s="17" t="s">
        <v>150</v>
      </c>
      <c r="AY649" s="17" t="s">
        <v>142</v>
      </c>
      <c r="BE649" s="176">
        <f>IF(N649="základní",J649,0)</f>
        <v>0</v>
      </c>
      <c r="BF649" s="176">
        <f>IF(N649="snížená",J649,0)</f>
        <v>0</v>
      </c>
      <c r="BG649" s="176">
        <f>IF(N649="zákl. přenesená",J649,0)</f>
        <v>0</v>
      </c>
      <c r="BH649" s="176">
        <f>IF(N649="sníž. přenesená",J649,0)</f>
        <v>0</v>
      </c>
      <c r="BI649" s="176">
        <f>IF(N649="nulová",J649,0)</f>
        <v>0</v>
      </c>
      <c r="BJ649" s="17" t="s">
        <v>150</v>
      </c>
      <c r="BK649" s="176">
        <f>ROUND(I649*H649,0)</f>
        <v>0</v>
      </c>
      <c r="BL649" s="17" t="s">
        <v>223</v>
      </c>
      <c r="BM649" s="17" t="s">
        <v>1141</v>
      </c>
    </row>
    <row r="650" spans="2:47" s="1" customFormat="1" ht="39.75" customHeight="1">
      <c r="B650" s="34"/>
      <c r="D650" s="177" t="s">
        <v>152</v>
      </c>
      <c r="F650" s="178" t="s">
        <v>1142</v>
      </c>
      <c r="I650" s="138"/>
      <c r="L650" s="34"/>
      <c r="M650" s="63"/>
      <c r="N650" s="35"/>
      <c r="O650" s="35"/>
      <c r="P650" s="35"/>
      <c r="Q650" s="35"/>
      <c r="R650" s="35"/>
      <c r="S650" s="35"/>
      <c r="T650" s="64"/>
      <c r="AT650" s="17" t="s">
        <v>152</v>
      </c>
      <c r="AU650" s="17" t="s">
        <v>150</v>
      </c>
    </row>
    <row r="651" spans="2:51" s="11" customFormat="1" ht="20.25" customHeight="1">
      <c r="B651" s="179"/>
      <c r="D651" s="177" t="s">
        <v>154</v>
      </c>
      <c r="E651" s="188" t="s">
        <v>21</v>
      </c>
      <c r="F651" s="208" t="s">
        <v>1143</v>
      </c>
      <c r="H651" s="209">
        <v>139.852</v>
      </c>
      <c r="I651" s="184"/>
      <c r="L651" s="179"/>
      <c r="M651" s="185"/>
      <c r="N651" s="186"/>
      <c r="O651" s="186"/>
      <c r="P651" s="186"/>
      <c r="Q651" s="186"/>
      <c r="R651" s="186"/>
      <c r="S651" s="186"/>
      <c r="T651" s="187"/>
      <c r="AT651" s="188" t="s">
        <v>154</v>
      </c>
      <c r="AU651" s="188" t="s">
        <v>150</v>
      </c>
      <c r="AV651" s="11" t="s">
        <v>150</v>
      </c>
      <c r="AW651" s="11" t="s">
        <v>35</v>
      </c>
      <c r="AX651" s="11" t="s">
        <v>71</v>
      </c>
      <c r="AY651" s="188" t="s">
        <v>142</v>
      </c>
    </row>
    <row r="652" spans="2:51" s="11" customFormat="1" ht="20.25" customHeight="1">
      <c r="B652" s="179"/>
      <c r="D652" s="180" t="s">
        <v>154</v>
      </c>
      <c r="E652" s="181" t="s">
        <v>21</v>
      </c>
      <c r="F652" s="182" t="s">
        <v>1144</v>
      </c>
      <c r="H652" s="183">
        <v>12.305</v>
      </c>
      <c r="I652" s="184"/>
      <c r="L652" s="179"/>
      <c r="M652" s="185"/>
      <c r="N652" s="186"/>
      <c r="O652" s="186"/>
      <c r="P652" s="186"/>
      <c r="Q652" s="186"/>
      <c r="R652" s="186"/>
      <c r="S652" s="186"/>
      <c r="T652" s="187"/>
      <c r="AT652" s="188" t="s">
        <v>154</v>
      </c>
      <c r="AU652" s="188" t="s">
        <v>150</v>
      </c>
      <c r="AV652" s="11" t="s">
        <v>150</v>
      </c>
      <c r="AW652" s="11" t="s">
        <v>35</v>
      </c>
      <c r="AX652" s="11" t="s">
        <v>71</v>
      </c>
      <c r="AY652" s="188" t="s">
        <v>142</v>
      </c>
    </row>
    <row r="653" spans="2:65" s="1" customFormat="1" ht="20.25" customHeight="1">
      <c r="B653" s="164"/>
      <c r="C653" s="165" t="s">
        <v>1145</v>
      </c>
      <c r="D653" s="165" t="s">
        <v>144</v>
      </c>
      <c r="E653" s="166" t="s">
        <v>1146</v>
      </c>
      <c r="F653" s="167" t="s">
        <v>1147</v>
      </c>
      <c r="G653" s="168" t="s">
        <v>226</v>
      </c>
      <c r="H653" s="169">
        <v>3.266</v>
      </c>
      <c r="I653" s="170"/>
      <c r="J653" s="171">
        <f>ROUND(I653*H653,0)</f>
        <v>0</v>
      </c>
      <c r="K653" s="167" t="s">
        <v>148</v>
      </c>
      <c r="L653" s="34"/>
      <c r="M653" s="172" t="s">
        <v>21</v>
      </c>
      <c r="N653" s="173" t="s">
        <v>43</v>
      </c>
      <c r="O653" s="35"/>
      <c r="P653" s="174">
        <f>O653*H653</f>
        <v>0</v>
      </c>
      <c r="Q653" s="174">
        <v>0</v>
      </c>
      <c r="R653" s="174">
        <f>Q653*H653</f>
        <v>0</v>
      </c>
      <c r="S653" s="174">
        <v>0</v>
      </c>
      <c r="T653" s="175">
        <f>S653*H653</f>
        <v>0</v>
      </c>
      <c r="AR653" s="17" t="s">
        <v>223</v>
      </c>
      <c r="AT653" s="17" t="s">
        <v>144</v>
      </c>
      <c r="AU653" s="17" t="s">
        <v>150</v>
      </c>
      <c r="AY653" s="17" t="s">
        <v>142</v>
      </c>
      <c r="BE653" s="176">
        <f>IF(N653="základní",J653,0)</f>
        <v>0</v>
      </c>
      <c r="BF653" s="176">
        <f>IF(N653="snížená",J653,0)</f>
        <v>0</v>
      </c>
      <c r="BG653" s="176">
        <f>IF(N653="zákl. přenesená",J653,0)</f>
        <v>0</v>
      </c>
      <c r="BH653" s="176">
        <f>IF(N653="sníž. přenesená",J653,0)</f>
        <v>0</v>
      </c>
      <c r="BI653" s="176">
        <f>IF(N653="nulová",J653,0)</f>
        <v>0</v>
      </c>
      <c r="BJ653" s="17" t="s">
        <v>150</v>
      </c>
      <c r="BK653" s="176">
        <f>ROUND(I653*H653,0)</f>
        <v>0</v>
      </c>
      <c r="BL653" s="17" t="s">
        <v>223</v>
      </c>
      <c r="BM653" s="17" t="s">
        <v>1148</v>
      </c>
    </row>
    <row r="654" spans="2:47" s="1" customFormat="1" ht="28.5" customHeight="1">
      <c r="B654" s="34"/>
      <c r="D654" s="177" t="s">
        <v>152</v>
      </c>
      <c r="F654" s="178" t="s">
        <v>1149</v>
      </c>
      <c r="I654" s="138"/>
      <c r="L654" s="34"/>
      <c r="M654" s="63"/>
      <c r="N654" s="35"/>
      <c r="O654" s="35"/>
      <c r="P654" s="35"/>
      <c r="Q654" s="35"/>
      <c r="R654" s="35"/>
      <c r="S654" s="35"/>
      <c r="T654" s="64"/>
      <c r="AT654" s="17" t="s">
        <v>152</v>
      </c>
      <c r="AU654" s="17" t="s">
        <v>150</v>
      </c>
    </row>
    <row r="655" spans="2:63" s="10" customFormat="1" ht="29.25" customHeight="1">
      <c r="B655" s="150"/>
      <c r="D655" s="161" t="s">
        <v>70</v>
      </c>
      <c r="E655" s="162" t="s">
        <v>1150</v>
      </c>
      <c r="F655" s="162" t="s">
        <v>1151</v>
      </c>
      <c r="I655" s="153"/>
      <c r="J655" s="163">
        <f>BK655</f>
        <v>0</v>
      </c>
      <c r="L655" s="150"/>
      <c r="M655" s="155"/>
      <c r="N655" s="156"/>
      <c r="O655" s="156"/>
      <c r="P655" s="157">
        <f>SUM(P656:P693)</f>
        <v>0</v>
      </c>
      <c r="Q655" s="156"/>
      <c r="R655" s="157">
        <f>SUM(R656:R693)</f>
        <v>5.604218459999999</v>
      </c>
      <c r="S655" s="156"/>
      <c r="T655" s="158">
        <f>SUM(T656:T693)</f>
        <v>0</v>
      </c>
      <c r="AR655" s="151" t="s">
        <v>150</v>
      </c>
      <c r="AT655" s="159" t="s">
        <v>70</v>
      </c>
      <c r="AU655" s="159" t="s">
        <v>8</v>
      </c>
      <c r="AY655" s="151" t="s">
        <v>142</v>
      </c>
      <c r="BK655" s="160">
        <f>SUM(BK656:BK693)</f>
        <v>0</v>
      </c>
    </row>
    <row r="656" spans="2:65" s="1" customFormat="1" ht="28.5" customHeight="1">
      <c r="B656" s="164"/>
      <c r="C656" s="165" t="s">
        <v>1152</v>
      </c>
      <c r="D656" s="165" t="s">
        <v>144</v>
      </c>
      <c r="E656" s="166" t="s">
        <v>1153</v>
      </c>
      <c r="F656" s="167" t="s">
        <v>1154</v>
      </c>
      <c r="G656" s="168" t="s">
        <v>189</v>
      </c>
      <c r="H656" s="169">
        <v>13.612</v>
      </c>
      <c r="I656" s="170"/>
      <c r="J656" s="171">
        <f>ROUND(I656*H656,0)</f>
        <v>0</v>
      </c>
      <c r="K656" s="167" t="s">
        <v>148</v>
      </c>
      <c r="L656" s="34"/>
      <c r="M656" s="172" t="s">
        <v>21</v>
      </c>
      <c r="N656" s="173" t="s">
        <v>43</v>
      </c>
      <c r="O656" s="35"/>
      <c r="P656" s="174">
        <f>O656*H656</f>
        <v>0</v>
      </c>
      <c r="Q656" s="174">
        <v>0</v>
      </c>
      <c r="R656" s="174">
        <f>Q656*H656</f>
        <v>0</v>
      </c>
      <c r="S656" s="174">
        <v>0</v>
      </c>
      <c r="T656" s="175">
        <f>S656*H656</f>
        <v>0</v>
      </c>
      <c r="AR656" s="17" t="s">
        <v>223</v>
      </c>
      <c r="AT656" s="17" t="s">
        <v>144</v>
      </c>
      <c r="AU656" s="17" t="s">
        <v>150</v>
      </c>
      <c r="AY656" s="17" t="s">
        <v>142</v>
      </c>
      <c r="BE656" s="176">
        <f>IF(N656="základní",J656,0)</f>
        <v>0</v>
      </c>
      <c r="BF656" s="176">
        <f>IF(N656="snížená",J656,0)</f>
        <v>0</v>
      </c>
      <c r="BG656" s="176">
        <f>IF(N656="zákl. přenesená",J656,0)</f>
        <v>0</v>
      </c>
      <c r="BH656" s="176">
        <f>IF(N656="sníž. přenesená",J656,0)</f>
        <v>0</v>
      </c>
      <c r="BI656" s="176">
        <f>IF(N656="nulová",J656,0)</f>
        <v>0</v>
      </c>
      <c r="BJ656" s="17" t="s">
        <v>150</v>
      </c>
      <c r="BK656" s="176">
        <f>ROUND(I656*H656,0)</f>
        <v>0</v>
      </c>
      <c r="BL656" s="17" t="s">
        <v>223</v>
      </c>
      <c r="BM656" s="17" t="s">
        <v>1155</v>
      </c>
    </row>
    <row r="657" spans="2:47" s="1" customFormat="1" ht="28.5" customHeight="1">
      <c r="B657" s="34"/>
      <c r="D657" s="177" t="s">
        <v>152</v>
      </c>
      <c r="F657" s="178" t="s">
        <v>1156</v>
      </c>
      <c r="I657" s="138"/>
      <c r="L657" s="34"/>
      <c r="M657" s="63"/>
      <c r="N657" s="35"/>
      <c r="O657" s="35"/>
      <c r="P657" s="35"/>
      <c r="Q657" s="35"/>
      <c r="R657" s="35"/>
      <c r="S657" s="35"/>
      <c r="T657" s="64"/>
      <c r="AT657" s="17" t="s">
        <v>152</v>
      </c>
      <c r="AU657" s="17" t="s">
        <v>150</v>
      </c>
    </row>
    <row r="658" spans="2:51" s="11" customFormat="1" ht="20.25" customHeight="1">
      <c r="B658" s="179"/>
      <c r="D658" s="177" t="s">
        <v>154</v>
      </c>
      <c r="E658" s="188" t="s">
        <v>21</v>
      </c>
      <c r="F658" s="208" t="s">
        <v>1157</v>
      </c>
      <c r="H658" s="209">
        <v>2.375</v>
      </c>
      <c r="I658" s="184"/>
      <c r="L658" s="179"/>
      <c r="M658" s="185"/>
      <c r="N658" s="186"/>
      <c r="O658" s="186"/>
      <c r="P658" s="186"/>
      <c r="Q658" s="186"/>
      <c r="R658" s="186"/>
      <c r="S658" s="186"/>
      <c r="T658" s="187"/>
      <c r="AT658" s="188" t="s">
        <v>154</v>
      </c>
      <c r="AU658" s="188" t="s">
        <v>150</v>
      </c>
      <c r="AV658" s="11" t="s">
        <v>150</v>
      </c>
      <c r="AW658" s="11" t="s">
        <v>35</v>
      </c>
      <c r="AX658" s="11" t="s">
        <v>71</v>
      </c>
      <c r="AY658" s="188" t="s">
        <v>142</v>
      </c>
    </row>
    <row r="659" spans="2:51" s="11" customFormat="1" ht="20.25" customHeight="1">
      <c r="B659" s="179"/>
      <c r="D659" s="180" t="s">
        <v>154</v>
      </c>
      <c r="E659" s="181" t="s">
        <v>21</v>
      </c>
      <c r="F659" s="182" t="s">
        <v>1158</v>
      </c>
      <c r="H659" s="183">
        <v>11.237</v>
      </c>
      <c r="I659" s="184"/>
      <c r="L659" s="179"/>
      <c r="M659" s="185"/>
      <c r="N659" s="186"/>
      <c r="O659" s="186"/>
      <c r="P659" s="186"/>
      <c r="Q659" s="186"/>
      <c r="R659" s="186"/>
      <c r="S659" s="186"/>
      <c r="T659" s="187"/>
      <c r="AT659" s="188" t="s">
        <v>154</v>
      </c>
      <c r="AU659" s="188" t="s">
        <v>150</v>
      </c>
      <c r="AV659" s="11" t="s">
        <v>150</v>
      </c>
      <c r="AW659" s="11" t="s">
        <v>35</v>
      </c>
      <c r="AX659" s="11" t="s">
        <v>71</v>
      </c>
      <c r="AY659" s="188" t="s">
        <v>142</v>
      </c>
    </row>
    <row r="660" spans="2:65" s="1" customFormat="1" ht="28.5" customHeight="1">
      <c r="B660" s="164"/>
      <c r="C660" s="165" t="s">
        <v>1159</v>
      </c>
      <c r="D660" s="165" t="s">
        <v>144</v>
      </c>
      <c r="E660" s="166" t="s">
        <v>1160</v>
      </c>
      <c r="F660" s="167" t="s">
        <v>1161</v>
      </c>
      <c r="G660" s="168" t="s">
        <v>189</v>
      </c>
      <c r="H660" s="169">
        <v>212.12</v>
      </c>
      <c r="I660" s="170"/>
      <c r="J660" s="171">
        <f>ROUND(I660*H660,0)</f>
        <v>0</v>
      </c>
      <c r="K660" s="167" t="s">
        <v>148</v>
      </c>
      <c r="L660" s="34"/>
      <c r="M660" s="172" t="s">
        <v>21</v>
      </c>
      <c r="N660" s="173" t="s">
        <v>43</v>
      </c>
      <c r="O660" s="35"/>
      <c r="P660" s="174">
        <f>O660*H660</f>
        <v>0</v>
      </c>
      <c r="Q660" s="174">
        <v>0</v>
      </c>
      <c r="R660" s="174">
        <f>Q660*H660</f>
        <v>0</v>
      </c>
      <c r="S660" s="174">
        <v>0</v>
      </c>
      <c r="T660" s="175">
        <f>S660*H660</f>
        <v>0</v>
      </c>
      <c r="AR660" s="17" t="s">
        <v>223</v>
      </c>
      <c r="AT660" s="17" t="s">
        <v>144</v>
      </c>
      <c r="AU660" s="17" t="s">
        <v>150</v>
      </c>
      <c r="AY660" s="17" t="s">
        <v>142</v>
      </c>
      <c r="BE660" s="176">
        <f>IF(N660="základní",J660,0)</f>
        <v>0</v>
      </c>
      <c r="BF660" s="176">
        <f>IF(N660="snížená",J660,0)</f>
        <v>0</v>
      </c>
      <c r="BG660" s="176">
        <f>IF(N660="zákl. přenesená",J660,0)</f>
        <v>0</v>
      </c>
      <c r="BH660" s="176">
        <f>IF(N660="sníž. přenesená",J660,0)</f>
        <v>0</v>
      </c>
      <c r="BI660" s="176">
        <f>IF(N660="nulová",J660,0)</f>
        <v>0</v>
      </c>
      <c r="BJ660" s="17" t="s">
        <v>150</v>
      </c>
      <c r="BK660" s="176">
        <f>ROUND(I660*H660,0)</f>
        <v>0</v>
      </c>
      <c r="BL660" s="17" t="s">
        <v>223</v>
      </c>
      <c r="BM660" s="17" t="s">
        <v>1162</v>
      </c>
    </row>
    <row r="661" spans="2:47" s="1" customFormat="1" ht="28.5" customHeight="1">
      <c r="B661" s="34"/>
      <c r="D661" s="177" t="s">
        <v>152</v>
      </c>
      <c r="F661" s="178" t="s">
        <v>1163</v>
      </c>
      <c r="I661" s="138"/>
      <c r="L661" s="34"/>
      <c r="M661" s="63"/>
      <c r="N661" s="35"/>
      <c r="O661" s="35"/>
      <c r="P661" s="35"/>
      <c r="Q661" s="35"/>
      <c r="R661" s="35"/>
      <c r="S661" s="35"/>
      <c r="T661" s="64"/>
      <c r="AT661" s="17" t="s">
        <v>152</v>
      </c>
      <c r="AU661" s="17" t="s">
        <v>150</v>
      </c>
    </row>
    <row r="662" spans="2:51" s="11" customFormat="1" ht="20.25" customHeight="1">
      <c r="B662" s="179"/>
      <c r="D662" s="177" t="s">
        <v>154</v>
      </c>
      <c r="E662" s="188" t="s">
        <v>21</v>
      </c>
      <c r="F662" s="208" t="s">
        <v>1164</v>
      </c>
      <c r="H662" s="209">
        <v>106.06</v>
      </c>
      <c r="I662" s="184"/>
      <c r="L662" s="179"/>
      <c r="M662" s="185"/>
      <c r="N662" s="186"/>
      <c r="O662" s="186"/>
      <c r="P662" s="186"/>
      <c r="Q662" s="186"/>
      <c r="R662" s="186"/>
      <c r="S662" s="186"/>
      <c r="T662" s="187"/>
      <c r="AT662" s="188" t="s">
        <v>154</v>
      </c>
      <c r="AU662" s="188" t="s">
        <v>150</v>
      </c>
      <c r="AV662" s="11" t="s">
        <v>150</v>
      </c>
      <c r="AW662" s="11" t="s">
        <v>35</v>
      </c>
      <c r="AX662" s="11" t="s">
        <v>71</v>
      </c>
      <c r="AY662" s="188" t="s">
        <v>142</v>
      </c>
    </row>
    <row r="663" spans="2:51" s="11" customFormat="1" ht="20.25" customHeight="1">
      <c r="B663" s="179"/>
      <c r="D663" s="180" t="s">
        <v>154</v>
      </c>
      <c r="E663" s="181" t="s">
        <v>21</v>
      </c>
      <c r="F663" s="182" t="s">
        <v>1165</v>
      </c>
      <c r="H663" s="183">
        <v>106.06</v>
      </c>
      <c r="I663" s="184"/>
      <c r="L663" s="179"/>
      <c r="M663" s="185"/>
      <c r="N663" s="186"/>
      <c r="O663" s="186"/>
      <c r="P663" s="186"/>
      <c r="Q663" s="186"/>
      <c r="R663" s="186"/>
      <c r="S663" s="186"/>
      <c r="T663" s="187"/>
      <c r="AT663" s="188" t="s">
        <v>154</v>
      </c>
      <c r="AU663" s="188" t="s">
        <v>150</v>
      </c>
      <c r="AV663" s="11" t="s">
        <v>150</v>
      </c>
      <c r="AW663" s="11" t="s">
        <v>35</v>
      </c>
      <c r="AX663" s="11" t="s">
        <v>71</v>
      </c>
      <c r="AY663" s="188" t="s">
        <v>142</v>
      </c>
    </row>
    <row r="664" spans="2:65" s="1" customFormat="1" ht="20.25" customHeight="1">
      <c r="B664" s="164"/>
      <c r="C664" s="198" t="s">
        <v>1166</v>
      </c>
      <c r="D664" s="198" t="s">
        <v>247</v>
      </c>
      <c r="E664" s="199" t="s">
        <v>1167</v>
      </c>
      <c r="F664" s="200" t="s">
        <v>1168</v>
      </c>
      <c r="G664" s="201" t="s">
        <v>189</v>
      </c>
      <c r="H664" s="202">
        <v>216.362</v>
      </c>
      <c r="I664" s="203"/>
      <c r="J664" s="204">
        <f>ROUND(I664*H664,0)</f>
        <v>0</v>
      </c>
      <c r="K664" s="200" t="s">
        <v>148</v>
      </c>
      <c r="L664" s="205"/>
      <c r="M664" s="206" t="s">
        <v>21</v>
      </c>
      <c r="N664" s="207" t="s">
        <v>43</v>
      </c>
      <c r="O664" s="35"/>
      <c r="P664" s="174">
        <f>O664*H664</f>
        <v>0</v>
      </c>
      <c r="Q664" s="174">
        <v>0.0015</v>
      </c>
      <c r="R664" s="174">
        <f>Q664*H664</f>
        <v>0.324543</v>
      </c>
      <c r="S664" s="174">
        <v>0</v>
      </c>
      <c r="T664" s="175">
        <f>S664*H664</f>
        <v>0</v>
      </c>
      <c r="AR664" s="17" t="s">
        <v>320</v>
      </c>
      <c r="AT664" s="17" t="s">
        <v>247</v>
      </c>
      <c r="AU664" s="17" t="s">
        <v>150</v>
      </c>
      <c r="AY664" s="17" t="s">
        <v>142</v>
      </c>
      <c r="BE664" s="176">
        <f>IF(N664="základní",J664,0)</f>
        <v>0</v>
      </c>
      <c r="BF664" s="176">
        <f>IF(N664="snížená",J664,0)</f>
        <v>0</v>
      </c>
      <c r="BG664" s="176">
        <f>IF(N664="zákl. přenesená",J664,0)</f>
        <v>0</v>
      </c>
      <c r="BH664" s="176">
        <f>IF(N664="sníž. přenesená",J664,0)</f>
        <v>0</v>
      </c>
      <c r="BI664" s="176">
        <f>IF(N664="nulová",J664,0)</f>
        <v>0</v>
      </c>
      <c r="BJ664" s="17" t="s">
        <v>150</v>
      </c>
      <c r="BK664" s="176">
        <f>ROUND(I664*H664,0)</f>
        <v>0</v>
      </c>
      <c r="BL664" s="17" t="s">
        <v>223</v>
      </c>
      <c r="BM664" s="17" t="s">
        <v>1169</v>
      </c>
    </row>
    <row r="665" spans="2:47" s="1" customFormat="1" ht="51" customHeight="1">
      <c r="B665" s="34"/>
      <c r="D665" s="177" t="s">
        <v>152</v>
      </c>
      <c r="F665" s="178" t="s">
        <v>1170</v>
      </c>
      <c r="I665" s="138"/>
      <c r="L665" s="34"/>
      <c r="M665" s="63"/>
      <c r="N665" s="35"/>
      <c r="O665" s="35"/>
      <c r="P665" s="35"/>
      <c r="Q665" s="35"/>
      <c r="R665" s="35"/>
      <c r="S665" s="35"/>
      <c r="T665" s="64"/>
      <c r="AT665" s="17" t="s">
        <v>152</v>
      </c>
      <c r="AU665" s="17" t="s">
        <v>150</v>
      </c>
    </row>
    <row r="666" spans="2:51" s="11" customFormat="1" ht="20.25" customHeight="1">
      <c r="B666" s="179"/>
      <c r="D666" s="177" t="s">
        <v>154</v>
      </c>
      <c r="E666" s="188" t="s">
        <v>21</v>
      </c>
      <c r="F666" s="208" t="s">
        <v>1165</v>
      </c>
      <c r="H666" s="209">
        <v>106.06</v>
      </c>
      <c r="I666" s="184"/>
      <c r="L666" s="179"/>
      <c r="M666" s="185"/>
      <c r="N666" s="186"/>
      <c r="O666" s="186"/>
      <c r="P666" s="186"/>
      <c r="Q666" s="186"/>
      <c r="R666" s="186"/>
      <c r="S666" s="186"/>
      <c r="T666" s="187"/>
      <c r="AT666" s="188" t="s">
        <v>154</v>
      </c>
      <c r="AU666" s="188" t="s">
        <v>150</v>
      </c>
      <c r="AV666" s="11" t="s">
        <v>150</v>
      </c>
      <c r="AW666" s="11" t="s">
        <v>35</v>
      </c>
      <c r="AX666" s="11" t="s">
        <v>8</v>
      </c>
      <c r="AY666" s="188" t="s">
        <v>142</v>
      </c>
    </row>
    <row r="667" spans="2:51" s="11" customFormat="1" ht="20.25" customHeight="1">
      <c r="B667" s="179"/>
      <c r="D667" s="180" t="s">
        <v>154</v>
      </c>
      <c r="F667" s="182" t="s">
        <v>1171</v>
      </c>
      <c r="H667" s="183">
        <v>216.362</v>
      </c>
      <c r="I667" s="184"/>
      <c r="L667" s="179"/>
      <c r="M667" s="185"/>
      <c r="N667" s="186"/>
      <c r="O667" s="186"/>
      <c r="P667" s="186"/>
      <c r="Q667" s="186"/>
      <c r="R667" s="186"/>
      <c r="S667" s="186"/>
      <c r="T667" s="187"/>
      <c r="AT667" s="188" t="s">
        <v>154</v>
      </c>
      <c r="AU667" s="188" t="s">
        <v>150</v>
      </c>
      <c r="AV667" s="11" t="s">
        <v>150</v>
      </c>
      <c r="AW667" s="11" t="s">
        <v>4</v>
      </c>
      <c r="AX667" s="11" t="s">
        <v>8</v>
      </c>
      <c r="AY667" s="188" t="s">
        <v>142</v>
      </c>
    </row>
    <row r="668" spans="2:65" s="1" customFormat="1" ht="28.5" customHeight="1">
      <c r="B668" s="164"/>
      <c r="C668" s="165" t="s">
        <v>1172</v>
      </c>
      <c r="D668" s="165" t="s">
        <v>144</v>
      </c>
      <c r="E668" s="166" t="s">
        <v>1173</v>
      </c>
      <c r="F668" s="167" t="s">
        <v>1174</v>
      </c>
      <c r="G668" s="168" t="s">
        <v>189</v>
      </c>
      <c r="H668" s="169">
        <v>3.575</v>
      </c>
      <c r="I668" s="170"/>
      <c r="J668" s="171">
        <f>ROUND(I668*H668,0)</f>
        <v>0</v>
      </c>
      <c r="K668" s="167" t="s">
        <v>148</v>
      </c>
      <c r="L668" s="34"/>
      <c r="M668" s="172" t="s">
        <v>21</v>
      </c>
      <c r="N668" s="173" t="s">
        <v>43</v>
      </c>
      <c r="O668" s="35"/>
      <c r="P668" s="174">
        <f>O668*H668</f>
        <v>0</v>
      </c>
      <c r="Q668" s="174">
        <v>0.006</v>
      </c>
      <c r="R668" s="174">
        <f>Q668*H668</f>
        <v>0.02145</v>
      </c>
      <c r="S668" s="174">
        <v>0</v>
      </c>
      <c r="T668" s="175">
        <f>S668*H668</f>
        <v>0</v>
      </c>
      <c r="AR668" s="17" t="s">
        <v>223</v>
      </c>
      <c r="AT668" s="17" t="s">
        <v>144</v>
      </c>
      <c r="AU668" s="17" t="s">
        <v>150</v>
      </c>
      <c r="AY668" s="17" t="s">
        <v>142</v>
      </c>
      <c r="BE668" s="176">
        <f>IF(N668="základní",J668,0)</f>
        <v>0</v>
      </c>
      <c r="BF668" s="176">
        <f>IF(N668="snížená",J668,0)</f>
        <v>0</v>
      </c>
      <c r="BG668" s="176">
        <f>IF(N668="zákl. přenesená",J668,0)</f>
        <v>0</v>
      </c>
      <c r="BH668" s="176">
        <f>IF(N668="sníž. přenesená",J668,0)</f>
        <v>0</v>
      </c>
      <c r="BI668" s="176">
        <f>IF(N668="nulová",J668,0)</f>
        <v>0</v>
      </c>
      <c r="BJ668" s="17" t="s">
        <v>150</v>
      </c>
      <c r="BK668" s="176">
        <f>ROUND(I668*H668,0)</f>
        <v>0</v>
      </c>
      <c r="BL668" s="17" t="s">
        <v>223</v>
      </c>
      <c r="BM668" s="17" t="s">
        <v>1175</v>
      </c>
    </row>
    <row r="669" spans="2:47" s="1" customFormat="1" ht="28.5" customHeight="1">
      <c r="B669" s="34"/>
      <c r="D669" s="180" t="s">
        <v>152</v>
      </c>
      <c r="F669" s="189" t="s">
        <v>1176</v>
      </c>
      <c r="I669" s="138"/>
      <c r="L669" s="34"/>
      <c r="M669" s="63"/>
      <c r="N669" s="35"/>
      <c r="O669" s="35"/>
      <c r="P669" s="35"/>
      <c r="Q669" s="35"/>
      <c r="R669" s="35"/>
      <c r="S669" s="35"/>
      <c r="T669" s="64"/>
      <c r="AT669" s="17" t="s">
        <v>152</v>
      </c>
      <c r="AU669" s="17" t="s">
        <v>150</v>
      </c>
    </row>
    <row r="670" spans="2:65" s="1" customFormat="1" ht="20.25" customHeight="1">
      <c r="B670" s="164"/>
      <c r="C670" s="198" t="s">
        <v>1177</v>
      </c>
      <c r="D670" s="198" t="s">
        <v>247</v>
      </c>
      <c r="E670" s="199" t="s">
        <v>1178</v>
      </c>
      <c r="F670" s="200" t="s">
        <v>1179</v>
      </c>
      <c r="G670" s="201" t="s">
        <v>189</v>
      </c>
      <c r="H670" s="202">
        <v>3.647</v>
      </c>
      <c r="I670" s="203"/>
      <c r="J670" s="204">
        <f>ROUND(I670*H670,0)</f>
        <v>0</v>
      </c>
      <c r="K670" s="200" t="s">
        <v>148</v>
      </c>
      <c r="L670" s="205"/>
      <c r="M670" s="206" t="s">
        <v>21</v>
      </c>
      <c r="N670" s="207" t="s">
        <v>43</v>
      </c>
      <c r="O670" s="35"/>
      <c r="P670" s="174">
        <f>O670*H670</f>
        <v>0</v>
      </c>
      <c r="Q670" s="174">
        <v>0.0022</v>
      </c>
      <c r="R670" s="174">
        <f>Q670*H670</f>
        <v>0.0080234</v>
      </c>
      <c r="S670" s="174">
        <v>0</v>
      </c>
      <c r="T670" s="175">
        <f>S670*H670</f>
        <v>0</v>
      </c>
      <c r="AR670" s="17" t="s">
        <v>320</v>
      </c>
      <c r="AT670" s="17" t="s">
        <v>247</v>
      </c>
      <c r="AU670" s="17" t="s">
        <v>150</v>
      </c>
      <c r="AY670" s="17" t="s">
        <v>142</v>
      </c>
      <c r="BE670" s="176">
        <f>IF(N670="základní",J670,0)</f>
        <v>0</v>
      </c>
      <c r="BF670" s="176">
        <f>IF(N670="snížená",J670,0)</f>
        <v>0</v>
      </c>
      <c r="BG670" s="176">
        <f>IF(N670="zákl. přenesená",J670,0)</f>
        <v>0</v>
      </c>
      <c r="BH670" s="176">
        <f>IF(N670="sníž. přenesená",J670,0)</f>
        <v>0</v>
      </c>
      <c r="BI670" s="176">
        <f>IF(N670="nulová",J670,0)</f>
        <v>0</v>
      </c>
      <c r="BJ670" s="17" t="s">
        <v>150</v>
      </c>
      <c r="BK670" s="176">
        <f>ROUND(I670*H670,0)</f>
        <v>0</v>
      </c>
      <c r="BL670" s="17" t="s">
        <v>223</v>
      </c>
      <c r="BM670" s="17" t="s">
        <v>1180</v>
      </c>
    </row>
    <row r="671" spans="2:47" s="1" customFormat="1" ht="51" customHeight="1">
      <c r="B671" s="34"/>
      <c r="D671" s="177" t="s">
        <v>152</v>
      </c>
      <c r="F671" s="178" t="s">
        <v>1181</v>
      </c>
      <c r="I671" s="138"/>
      <c r="L671" s="34"/>
      <c r="M671" s="63"/>
      <c r="N671" s="35"/>
      <c r="O671" s="35"/>
      <c r="P671" s="35"/>
      <c r="Q671" s="35"/>
      <c r="R671" s="35"/>
      <c r="S671" s="35"/>
      <c r="T671" s="64"/>
      <c r="AT671" s="17" t="s">
        <v>152</v>
      </c>
      <c r="AU671" s="17" t="s">
        <v>150</v>
      </c>
    </row>
    <row r="672" spans="2:51" s="11" customFormat="1" ht="20.25" customHeight="1">
      <c r="B672" s="179"/>
      <c r="D672" s="180" t="s">
        <v>154</v>
      </c>
      <c r="F672" s="182" t="s">
        <v>1182</v>
      </c>
      <c r="H672" s="183">
        <v>3.647</v>
      </c>
      <c r="I672" s="184"/>
      <c r="L672" s="179"/>
      <c r="M672" s="185"/>
      <c r="N672" s="186"/>
      <c r="O672" s="186"/>
      <c r="P672" s="186"/>
      <c r="Q672" s="186"/>
      <c r="R672" s="186"/>
      <c r="S672" s="186"/>
      <c r="T672" s="187"/>
      <c r="AT672" s="188" t="s">
        <v>154</v>
      </c>
      <c r="AU672" s="188" t="s">
        <v>150</v>
      </c>
      <c r="AV672" s="11" t="s">
        <v>150</v>
      </c>
      <c r="AW672" s="11" t="s">
        <v>4</v>
      </c>
      <c r="AX672" s="11" t="s">
        <v>8</v>
      </c>
      <c r="AY672" s="188" t="s">
        <v>142</v>
      </c>
    </row>
    <row r="673" spans="2:65" s="1" customFormat="1" ht="28.5" customHeight="1">
      <c r="B673" s="164"/>
      <c r="C673" s="165" t="s">
        <v>1183</v>
      </c>
      <c r="D673" s="165" t="s">
        <v>144</v>
      </c>
      <c r="E673" s="166" t="s">
        <v>1184</v>
      </c>
      <c r="F673" s="167" t="s">
        <v>1185</v>
      </c>
      <c r="G673" s="168" t="s">
        <v>189</v>
      </c>
      <c r="H673" s="169">
        <v>259.22</v>
      </c>
      <c r="I673" s="170"/>
      <c r="J673" s="171">
        <f>ROUND(I673*H673,0)</f>
        <v>0</v>
      </c>
      <c r="K673" s="167" t="s">
        <v>148</v>
      </c>
      <c r="L673" s="34"/>
      <c r="M673" s="172" t="s">
        <v>21</v>
      </c>
      <c r="N673" s="173" t="s">
        <v>43</v>
      </c>
      <c r="O673" s="35"/>
      <c r="P673" s="174">
        <f>O673*H673</f>
        <v>0</v>
      </c>
      <c r="Q673" s="174">
        <v>0.00204</v>
      </c>
      <c r="R673" s="174">
        <f>Q673*H673</f>
        <v>0.5288088000000001</v>
      </c>
      <c r="S673" s="174">
        <v>0</v>
      </c>
      <c r="T673" s="175">
        <f>S673*H673</f>
        <v>0</v>
      </c>
      <c r="AR673" s="17" t="s">
        <v>223</v>
      </c>
      <c r="AT673" s="17" t="s">
        <v>144</v>
      </c>
      <c r="AU673" s="17" t="s">
        <v>150</v>
      </c>
      <c r="AY673" s="17" t="s">
        <v>142</v>
      </c>
      <c r="BE673" s="176">
        <f>IF(N673="základní",J673,0)</f>
        <v>0</v>
      </c>
      <c r="BF673" s="176">
        <f>IF(N673="snížená",J673,0)</f>
        <v>0</v>
      </c>
      <c r="BG673" s="176">
        <f>IF(N673="zákl. přenesená",J673,0)</f>
        <v>0</v>
      </c>
      <c r="BH673" s="176">
        <f>IF(N673="sníž. přenesená",J673,0)</f>
        <v>0</v>
      </c>
      <c r="BI673" s="176">
        <f>IF(N673="nulová",J673,0)</f>
        <v>0</v>
      </c>
      <c r="BJ673" s="17" t="s">
        <v>150</v>
      </c>
      <c r="BK673" s="176">
        <f>ROUND(I673*H673,0)</f>
        <v>0</v>
      </c>
      <c r="BL673" s="17" t="s">
        <v>223</v>
      </c>
      <c r="BM673" s="17" t="s">
        <v>1186</v>
      </c>
    </row>
    <row r="674" spans="2:47" s="1" customFormat="1" ht="39.75" customHeight="1">
      <c r="B674" s="34"/>
      <c r="D674" s="177" t="s">
        <v>152</v>
      </c>
      <c r="F674" s="178" t="s">
        <v>1187</v>
      </c>
      <c r="I674" s="138"/>
      <c r="L674" s="34"/>
      <c r="M674" s="63"/>
      <c r="N674" s="35"/>
      <c r="O674" s="35"/>
      <c r="P674" s="35"/>
      <c r="Q674" s="35"/>
      <c r="R674" s="35"/>
      <c r="S674" s="35"/>
      <c r="T674" s="64"/>
      <c r="AT674" s="17" t="s">
        <v>152</v>
      </c>
      <c r="AU674" s="17" t="s">
        <v>150</v>
      </c>
    </row>
    <row r="675" spans="2:51" s="11" customFormat="1" ht="20.25" customHeight="1">
      <c r="B675" s="179"/>
      <c r="D675" s="180" t="s">
        <v>154</v>
      </c>
      <c r="E675" s="181" t="s">
        <v>21</v>
      </c>
      <c r="F675" s="182" t="s">
        <v>1188</v>
      </c>
      <c r="H675" s="183">
        <v>259.22</v>
      </c>
      <c r="I675" s="184"/>
      <c r="L675" s="179"/>
      <c r="M675" s="185"/>
      <c r="N675" s="186"/>
      <c r="O675" s="186"/>
      <c r="P675" s="186"/>
      <c r="Q675" s="186"/>
      <c r="R675" s="186"/>
      <c r="S675" s="186"/>
      <c r="T675" s="187"/>
      <c r="AT675" s="188" t="s">
        <v>154</v>
      </c>
      <c r="AU675" s="188" t="s">
        <v>150</v>
      </c>
      <c r="AV675" s="11" t="s">
        <v>150</v>
      </c>
      <c r="AW675" s="11" t="s">
        <v>35</v>
      </c>
      <c r="AX675" s="11" t="s">
        <v>71</v>
      </c>
      <c r="AY675" s="188" t="s">
        <v>142</v>
      </c>
    </row>
    <row r="676" spans="2:65" s="1" customFormat="1" ht="20.25" customHeight="1">
      <c r="B676" s="164"/>
      <c r="C676" s="198" t="s">
        <v>1189</v>
      </c>
      <c r="D676" s="198" t="s">
        <v>247</v>
      </c>
      <c r="E676" s="199" t="s">
        <v>1190</v>
      </c>
      <c r="F676" s="200" t="s">
        <v>1191</v>
      </c>
      <c r="G676" s="201" t="s">
        <v>189</v>
      </c>
      <c r="H676" s="202">
        <v>13.884</v>
      </c>
      <c r="I676" s="203"/>
      <c r="J676" s="204">
        <f>ROUND(I676*H676,0)</f>
        <v>0</v>
      </c>
      <c r="K676" s="200" t="s">
        <v>148</v>
      </c>
      <c r="L676" s="205"/>
      <c r="M676" s="206" t="s">
        <v>21</v>
      </c>
      <c r="N676" s="207" t="s">
        <v>43</v>
      </c>
      <c r="O676" s="35"/>
      <c r="P676" s="174">
        <f>O676*H676</f>
        <v>0</v>
      </c>
      <c r="Q676" s="174">
        <v>0.0192</v>
      </c>
      <c r="R676" s="174">
        <f>Q676*H676</f>
        <v>0.2665728</v>
      </c>
      <c r="S676" s="174">
        <v>0</v>
      </c>
      <c r="T676" s="175">
        <f>S676*H676</f>
        <v>0</v>
      </c>
      <c r="AR676" s="17" t="s">
        <v>320</v>
      </c>
      <c r="AT676" s="17" t="s">
        <v>247</v>
      </c>
      <c r="AU676" s="17" t="s">
        <v>150</v>
      </c>
      <c r="AY676" s="17" t="s">
        <v>142</v>
      </c>
      <c r="BE676" s="176">
        <f>IF(N676="základní",J676,0)</f>
        <v>0</v>
      </c>
      <c r="BF676" s="176">
        <f>IF(N676="snížená",J676,0)</f>
        <v>0</v>
      </c>
      <c r="BG676" s="176">
        <f>IF(N676="zákl. přenesená",J676,0)</f>
        <v>0</v>
      </c>
      <c r="BH676" s="176">
        <f>IF(N676="sníž. přenesená",J676,0)</f>
        <v>0</v>
      </c>
      <c r="BI676" s="176">
        <f>IF(N676="nulová",J676,0)</f>
        <v>0</v>
      </c>
      <c r="BJ676" s="17" t="s">
        <v>150</v>
      </c>
      <c r="BK676" s="176">
        <f>ROUND(I676*H676,0)</f>
        <v>0</v>
      </c>
      <c r="BL676" s="17" t="s">
        <v>223</v>
      </c>
      <c r="BM676" s="17" t="s">
        <v>1192</v>
      </c>
    </row>
    <row r="677" spans="2:47" s="1" customFormat="1" ht="28.5" customHeight="1">
      <c r="B677" s="34"/>
      <c r="D677" s="177" t="s">
        <v>152</v>
      </c>
      <c r="F677" s="178" t="s">
        <v>1193</v>
      </c>
      <c r="I677" s="138"/>
      <c r="L677" s="34"/>
      <c r="M677" s="63"/>
      <c r="N677" s="35"/>
      <c r="O677" s="35"/>
      <c r="P677" s="35"/>
      <c r="Q677" s="35"/>
      <c r="R677" s="35"/>
      <c r="S677" s="35"/>
      <c r="T677" s="64"/>
      <c r="AT677" s="17" t="s">
        <v>152</v>
      </c>
      <c r="AU677" s="17" t="s">
        <v>150</v>
      </c>
    </row>
    <row r="678" spans="2:51" s="11" customFormat="1" ht="20.25" customHeight="1">
      <c r="B678" s="179"/>
      <c r="D678" s="177" t="s">
        <v>154</v>
      </c>
      <c r="E678" s="188" t="s">
        <v>21</v>
      </c>
      <c r="F678" s="208" t="s">
        <v>1194</v>
      </c>
      <c r="H678" s="209">
        <v>13.612</v>
      </c>
      <c r="I678" s="184"/>
      <c r="L678" s="179"/>
      <c r="M678" s="185"/>
      <c r="N678" s="186"/>
      <c r="O678" s="186"/>
      <c r="P678" s="186"/>
      <c r="Q678" s="186"/>
      <c r="R678" s="186"/>
      <c r="S678" s="186"/>
      <c r="T678" s="187"/>
      <c r="AT678" s="188" t="s">
        <v>154</v>
      </c>
      <c r="AU678" s="188" t="s">
        <v>150</v>
      </c>
      <c r="AV678" s="11" t="s">
        <v>150</v>
      </c>
      <c r="AW678" s="11" t="s">
        <v>35</v>
      </c>
      <c r="AX678" s="11" t="s">
        <v>71</v>
      </c>
      <c r="AY678" s="188" t="s">
        <v>142</v>
      </c>
    </row>
    <row r="679" spans="2:51" s="11" customFormat="1" ht="20.25" customHeight="1">
      <c r="B679" s="179"/>
      <c r="D679" s="180" t="s">
        <v>154</v>
      </c>
      <c r="F679" s="182" t="s">
        <v>1195</v>
      </c>
      <c r="H679" s="183">
        <v>13.884</v>
      </c>
      <c r="I679" s="184"/>
      <c r="L679" s="179"/>
      <c r="M679" s="185"/>
      <c r="N679" s="186"/>
      <c r="O679" s="186"/>
      <c r="P679" s="186"/>
      <c r="Q679" s="186"/>
      <c r="R679" s="186"/>
      <c r="S679" s="186"/>
      <c r="T679" s="187"/>
      <c r="AT679" s="188" t="s">
        <v>154</v>
      </c>
      <c r="AU679" s="188" t="s">
        <v>150</v>
      </c>
      <c r="AV679" s="11" t="s">
        <v>150</v>
      </c>
      <c r="AW679" s="11" t="s">
        <v>4</v>
      </c>
      <c r="AX679" s="11" t="s">
        <v>8</v>
      </c>
      <c r="AY679" s="188" t="s">
        <v>142</v>
      </c>
    </row>
    <row r="680" spans="2:65" s="1" customFormat="1" ht="20.25" customHeight="1">
      <c r="B680" s="164"/>
      <c r="C680" s="198" t="s">
        <v>1196</v>
      </c>
      <c r="D680" s="198" t="s">
        <v>247</v>
      </c>
      <c r="E680" s="199" t="s">
        <v>1197</v>
      </c>
      <c r="F680" s="200" t="s">
        <v>1198</v>
      </c>
      <c r="G680" s="201" t="s">
        <v>189</v>
      </c>
      <c r="H680" s="202">
        <v>264.404</v>
      </c>
      <c r="I680" s="203"/>
      <c r="J680" s="204">
        <f>ROUND(I680*H680,0)</f>
        <v>0</v>
      </c>
      <c r="K680" s="200" t="s">
        <v>148</v>
      </c>
      <c r="L680" s="205"/>
      <c r="M680" s="206" t="s">
        <v>21</v>
      </c>
      <c r="N680" s="207" t="s">
        <v>43</v>
      </c>
      <c r="O680" s="35"/>
      <c r="P680" s="174">
        <f>O680*H680</f>
        <v>0</v>
      </c>
      <c r="Q680" s="174">
        <v>0.0168</v>
      </c>
      <c r="R680" s="174">
        <f>Q680*H680</f>
        <v>4.4419872</v>
      </c>
      <c r="S680" s="174">
        <v>0</v>
      </c>
      <c r="T680" s="175">
        <f>S680*H680</f>
        <v>0</v>
      </c>
      <c r="AR680" s="17" t="s">
        <v>320</v>
      </c>
      <c r="AT680" s="17" t="s">
        <v>247</v>
      </c>
      <c r="AU680" s="17" t="s">
        <v>150</v>
      </c>
      <c r="AY680" s="17" t="s">
        <v>142</v>
      </c>
      <c r="BE680" s="176">
        <f>IF(N680="základní",J680,0)</f>
        <v>0</v>
      </c>
      <c r="BF680" s="176">
        <f>IF(N680="snížená",J680,0)</f>
        <v>0</v>
      </c>
      <c r="BG680" s="176">
        <f>IF(N680="zákl. přenesená",J680,0)</f>
        <v>0</v>
      </c>
      <c r="BH680" s="176">
        <f>IF(N680="sníž. přenesená",J680,0)</f>
        <v>0</v>
      </c>
      <c r="BI680" s="176">
        <f>IF(N680="nulová",J680,0)</f>
        <v>0</v>
      </c>
      <c r="BJ680" s="17" t="s">
        <v>150</v>
      </c>
      <c r="BK680" s="176">
        <f>ROUND(I680*H680,0)</f>
        <v>0</v>
      </c>
      <c r="BL680" s="17" t="s">
        <v>223</v>
      </c>
      <c r="BM680" s="17" t="s">
        <v>1199</v>
      </c>
    </row>
    <row r="681" spans="2:47" s="1" customFormat="1" ht="28.5" customHeight="1">
      <c r="B681" s="34"/>
      <c r="D681" s="177" t="s">
        <v>152</v>
      </c>
      <c r="F681" s="178" t="s">
        <v>1200</v>
      </c>
      <c r="I681" s="138"/>
      <c r="L681" s="34"/>
      <c r="M681" s="63"/>
      <c r="N681" s="35"/>
      <c r="O681" s="35"/>
      <c r="P681" s="35"/>
      <c r="Q681" s="35"/>
      <c r="R681" s="35"/>
      <c r="S681" s="35"/>
      <c r="T681" s="64"/>
      <c r="AT681" s="17" t="s">
        <v>152</v>
      </c>
      <c r="AU681" s="17" t="s">
        <v>150</v>
      </c>
    </row>
    <row r="682" spans="2:51" s="11" customFormat="1" ht="20.25" customHeight="1">
      <c r="B682" s="179"/>
      <c r="D682" s="177" t="s">
        <v>154</v>
      </c>
      <c r="E682" s="188" t="s">
        <v>21</v>
      </c>
      <c r="F682" s="208" t="s">
        <v>1201</v>
      </c>
      <c r="H682" s="209">
        <v>259.22</v>
      </c>
      <c r="I682" s="184"/>
      <c r="L682" s="179"/>
      <c r="M682" s="185"/>
      <c r="N682" s="186"/>
      <c r="O682" s="186"/>
      <c r="P682" s="186"/>
      <c r="Q682" s="186"/>
      <c r="R682" s="186"/>
      <c r="S682" s="186"/>
      <c r="T682" s="187"/>
      <c r="AT682" s="188" t="s">
        <v>154</v>
      </c>
      <c r="AU682" s="188" t="s">
        <v>150</v>
      </c>
      <c r="AV682" s="11" t="s">
        <v>150</v>
      </c>
      <c r="AW682" s="11" t="s">
        <v>35</v>
      </c>
      <c r="AX682" s="11" t="s">
        <v>71</v>
      </c>
      <c r="AY682" s="188" t="s">
        <v>142</v>
      </c>
    </row>
    <row r="683" spans="2:51" s="11" customFormat="1" ht="20.25" customHeight="1">
      <c r="B683" s="179"/>
      <c r="D683" s="180" t="s">
        <v>154</v>
      </c>
      <c r="F683" s="182" t="s">
        <v>1202</v>
      </c>
      <c r="H683" s="183">
        <v>264.404</v>
      </c>
      <c r="I683" s="184"/>
      <c r="L683" s="179"/>
      <c r="M683" s="185"/>
      <c r="N683" s="186"/>
      <c r="O683" s="186"/>
      <c r="P683" s="186"/>
      <c r="Q683" s="186"/>
      <c r="R683" s="186"/>
      <c r="S683" s="186"/>
      <c r="T683" s="187"/>
      <c r="AT683" s="188" t="s">
        <v>154</v>
      </c>
      <c r="AU683" s="188" t="s">
        <v>150</v>
      </c>
      <c r="AV683" s="11" t="s">
        <v>150</v>
      </c>
      <c r="AW683" s="11" t="s">
        <v>4</v>
      </c>
      <c r="AX683" s="11" t="s">
        <v>8</v>
      </c>
      <c r="AY683" s="188" t="s">
        <v>142</v>
      </c>
    </row>
    <row r="684" spans="2:65" s="1" customFormat="1" ht="28.5" customHeight="1">
      <c r="B684" s="164"/>
      <c r="C684" s="165" t="s">
        <v>1203</v>
      </c>
      <c r="D684" s="165" t="s">
        <v>144</v>
      </c>
      <c r="E684" s="166" t="s">
        <v>1204</v>
      </c>
      <c r="F684" s="167" t="s">
        <v>1205</v>
      </c>
      <c r="G684" s="168" t="s">
        <v>189</v>
      </c>
      <c r="H684" s="169">
        <v>106.06</v>
      </c>
      <c r="I684" s="170"/>
      <c r="J684" s="171">
        <f>ROUND(I684*H684,0)</f>
        <v>0</v>
      </c>
      <c r="K684" s="167" t="s">
        <v>148</v>
      </c>
      <c r="L684" s="34"/>
      <c r="M684" s="172" t="s">
        <v>21</v>
      </c>
      <c r="N684" s="173" t="s">
        <v>43</v>
      </c>
      <c r="O684" s="35"/>
      <c r="P684" s="174">
        <f>O684*H684</f>
        <v>0</v>
      </c>
      <c r="Q684" s="174">
        <v>0</v>
      </c>
      <c r="R684" s="174">
        <f>Q684*H684</f>
        <v>0</v>
      </c>
      <c r="S684" s="174">
        <v>0</v>
      </c>
      <c r="T684" s="175">
        <f>S684*H684</f>
        <v>0</v>
      </c>
      <c r="AR684" s="17" t="s">
        <v>223</v>
      </c>
      <c r="AT684" s="17" t="s">
        <v>144</v>
      </c>
      <c r="AU684" s="17" t="s">
        <v>150</v>
      </c>
      <c r="AY684" s="17" t="s">
        <v>142</v>
      </c>
      <c r="BE684" s="176">
        <f>IF(N684="základní",J684,0)</f>
        <v>0</v>
      </c>
      <c r="BF684" s="176">
        <f>IF(N684="snížená",J684,0)</f>
        <v>0</v>
      </c>
      <c r="BG684" s="176">
        <f>IF(N684="zákl. přenesená",J684,0)</f>
        <v>0</v>
      </c>
      <c r="BH684" s="176">
        <f>IF(N684="sníž. přenesená",J684,0)</f>
        <v>0</v>
      </c>
      <c r="BI684" s="176">
        <f>IF(N684="nulová",J684,0)</f>
        <v>0</v>
      </c>
      <c r="BJ684" s="17" t="s">
        <v>150</v>
      </c>
      <c r="BK684" s="176">
        <f>ROUND(I684*H684,0)</f>
        <v>0</v>
      </c>
      <c r="BL684" s="17" t="s">
        <v>223</v>
      </c>
      <c r="BM684" s="17" t="s">
        <v>1206</v>
      </c>
    </row>
    <row r="685" spans="2:47" s="1" customFormat="1" ht="28.5" customHeight="1">
      <c r="B685" s="34"/>
      <c r="D685" s="177" t="s">
        <v>152</v>
      </c>
      <c r="F685" s="178" t="s">
        <v>1207</v>
      </c>
      <c r="I685" s="138"/>
      <c r="L685" s="34"/>
      <c r="M685" s="63"/>
      <c r="N685" s="35"/>
      <c r="O685" s="35"/>
      <c r="P685" s="35"/>
      <c r="Q685" s="35"/>
      <c r="R685" s="35"/>
      <c r="S685" s="35"/>
      <c r="T685" s="64"/>
      <c r="AT685" s="17" t="s">
        <v>152</v>
      </c>
      <c r="AU685" s="17" t="s">
        <v>150</v>
      </c>
    </row>
    <row r="686" spans="2:51" s="11" customFormat="1" ht="20.25" customHeight="1">
      <c r="B686" s="179"/>
      <c r="D686" s="180" t="s">
        <v>154</v>
      </c>
      <c r="E686" s="181" t="s">
        <v>21</v>
      </c>
      <c r="F686" s="182" t="s">
        <v>1165</v>
      </c>
      <c r="H686" s="183">
        <v>106.06</v>
      </c>
      <c r="I686" s="184"/>
      <c r="L686" s="179"/>
      <c r="M686" s="185"/>
      <c r="N686" s="186"/>
      <c r="O686" s="186"/>
      <c r="P686" s="186"/>
      <c r="Q686" s="186"/>
      <c r="R686" s="186"/>
      <c r="S686" s="186"/>
      <c r="T686" s="187"/>
      <c r="AT686" s="188" t="s">
        <v>154</v>
      </c>
      <c r="AU686" s="188" t="s">
        <v>150</v>
      </c>
      <c r="AV686" s="11" t="s">
        <v>150</v>
      </c>
      <c r="AW686" s="11" t="s">
        <v>35</v>
      </c>
      <c r="AX686" s="11" t="s">
        <v>8</v>
      </c>
      <c r="AY686" s="188" t="s">
        <v>142</v>
      </c>
    </row>
    <row r="687" spans="2:65" s="1" customFormat="1" ht="20.25" customHeight="1">
      <c r="B687" s="164"/>
      <c r="C687" s="198" t="s">
        <v>1208</v>
      </c>
      <c r="D687" s="198" t="s">
        <v>247</v>
      </c>
      <c r="E687" s="199" t="s">
        <v>1209</v>
      </c>
      <c r="F687" s="200" t="s">
        <v>1210</v>
      </c>
      <c r="G687" s="201" t="s">
        <v>189</v>
      </c>
      <c r="H687" s="202">
        <v>116.666</v>
      </c>
      <c r="I687" s="203"/>
      <c r="J687" s="204">
        <f>ROUND(I687*H687,0)</f>
        <v>0</v>
      </c>
      <c r="K687" s="200" t="s">
        <v>148</v>
      </c>
      <c r="L687" s="205"/>
      <c r="M687" s="206" t="s">
        <v>21</v>
      </c>
      <c r="N687" s="207" t="s">
        <v>43</v>
      </c>
      <c r="O687" s="35"/>
      <c r="P687" s="174">
        <f>O687*H687</f>
        <v>0</v>
      </c>
      <c r="Q687" s="174">
        <v>0.00011</v>
      </c>
      <c r="R687" s="174">
        <f>Q687*H687</f>
        <v>0.01283326</v>
      </c>
      <c r="S687" s="174">
        <v>0</v>
      </c>
      <c r="T687" s="175">
        <f>S687*H687</f>
        <v>0</v>
      </c>
      <c r="AR687" s="17" t="s">
        <v>320</v>
      </c>
      <c r="AT687" s="17" t="s">
        <v>247</v>
      </c>
      <c r="AU687" s="17" t="s">
        <v>150</v>
      </c>
      <c r="AY687" s="17" t="s">
        <v>142</v>
      </c>
      <c r="BE687" s="176">
        <f>IF(N687="základní",J687,0)</f>
        <v>0</v>
      </c>
      <c r="BF687" s="176">
        <f>IF(N687="snížená",J687,0)</f>
        <v>0</v>
      </c>
      <c r="BG687" s="176">
        <f>IF(N687="zákl. přenesená",J687,0)</f>
        <v>0</v>
      </c>
      <c r="BH687" s="176">
        <f>IF(N687="sníž. přenesená",J687,0)</f>
        <v>0</v>
      </c>
      <c r="BI687" s="176">
        <f>IF(N687="nulová",J687,0)</f>
        <v>0</v>
      </c>
      <c r="BJ687" s="17" t="s">
        <v>150</v>
      </c>
      <c r="BK687" s="176">
        <f>ROUND(I687*H687,0)</f>
        <v>0</v>
      </c>
      <c r="BL687" s="17" t="s">
        <v>223</v>
      </c>
      <c r="BM687" s="17" t="s">
        <v>1211</v>
      </c>
    </row>
    <row r="688" spans="2:47" s="1" customFormat="1" ht="28.5" customHeight="1">
      <c r="B688" s="34"/>
      <c r="D688" s="177" t="s">
        <v>152</v>
      </c>
      <c r="F688" s="178" t="s">
        <v>1212</v>
      </c>
      <c r="I688" s="138"/>
      <c r="L688" s="34"/>
      <c r="M688" s="63"/>
      <c r="N688" s="35"/>
      <c r="O688" s="35"/>
      <c r="P688" s="35"/>
      <c r="Q688" s="35"/>
      <c r="R688" s="35"/>
      <c r="S688" s="35"/>
      <c r="T688" s="64"/>
      <c r="AT688" s="17" t="s">
        <v>152</v>
      </c>
      <c r="AU688" s="17" t="s">
        <v>150</v>
      </c>
    </row>
    <row r="689" spans="2:47" s="1" customFormat="1" ht="28.5" customHeight="1">
      <c r="B689" s="34"/>
      <c r="D689" s="177" t="s">
        <v>404</v>
      </c>
      <c r="F689" s="210" t="s">
        <v>1213</v>
      </c>
      <c r="I689" s="138"/>
      <c r="L689" s="34"/>
      <c r="M689" s="63"/>
      <c r="N689" s="35"/>
      <c r="O689" s="35"/>
      <c r="P689" s="35"/>
      <c r="Q689" s="35"/>
      <c r="R689" s="35"/>
      <c r="S689" s="35"/>
      <c r="T689" s="64"/>
      <c r="AT689" s="17" t="s">
        <v>404</v>
      </c>
      <c r="AU689" s="17" t="s">
        <v>150</v>
      </c>
    </row>
    <row r="690" spans="2:51" s="11" customFormat="1" ht="20.25" customHeight="1">
      <c r="B690" s="179"/>
      <c r="D690" s="177" t="s">
        <v>154</v>
      </c>
      <c r="E690" s="188" t="s">
        <v>21</v>
      </c>
      <c r="F690" s="208" t="s">
        <v>1165</v>
      </c>
      <c r="H690" s="209">
        <v>106.06</v>
      </c>
      <c r="I690" s="184"/>
      <c r="L690" s="179"/>
      <c r="M690" s="185"/>
      <c r="N690" s="186"/>
      <c r="O690" s="186"/>
      <c r="P690" s="186"/>
      <c r="Q690" s="186"/>
      <c r="R690" s="186"/>
      <c r="S690" s="186"/>
      <c r="T690" s="187"/>
      <c r="AT690" s="188" t="s">
        <v>154</v>
      </c>
      <c r="AU690" s="188" t="s">
        <v>150</v>
      </c>
      <c r="AV690" s="11" t="s">
        <v>150</v>
      </c>
      <c r="AW690" s="11" t="s">
        <v>35</v>
      </c>
      <c r="AX690" s="11" t="s">
        <v>8</v>
      </c>
      <c r="AY690" s="188" t="s">
        <v>142</v>
      </c>
    </row>
    <row r="691" spans="2:51" s="11" customFormat="1" ht="20.25" customHeight="1">
      <c r="B691" s="179"/>
      <c r="D691" s="180" t="s">
        <v>154</v>
      </c>
      <c r="F691" s="182" t="s">
        <v>1214</v>
      </c>
      <c r="H691" s="183">
        <v>116.666</v>
      </c>
      <c r="I691" s="184"/>
      <c r="L691" s="179"/>
      <c r="M691" s="185"/>
      <c r="N691" s="186"/>
      <c r="O691" s="186"/>
      <c r="P691" s="186"/>
      <c r="Q691" s="186"/>
      <c r="R691" s="186"/>
      <c r="S691" s="186"/>
      <c r="T691" s="187"/>
      <c r="AT691" s="188" t="s">
        <v>154</v>
      </c>
      <c r="AU691" s="188" t="s">
        <v>150</v>
      </c>
      <c r="AV691" s="11" t="s">
        <v>150</v>
      </c>
      <c r="AW691" s="11" t="s">
        <v>4</v>
      </c>
      <c r="AX691" s="11" t="s">
        <v>8</v>
      </c>
      <c r="AY691" s="188" t="s">
        <v>142</v>
      </c>
    </row>
    <row r="692" spans="2:65" s="1" customFormat="1" ht="20.25" customHeight="1">
      <c r="B692" s="164"/>
      <c r="C692" s="165" t="s">
        <v>1215</v>
      </c>
      <c r="D692" s="165" t="s">
        <v>144</v>
      </c>
      <c r="E692" s="166" t="s">
        <v>1216</v>
      </c>
      <c r="F692" s="167" t="s">
        <v>1217</v>
      </c>
      <c r="G692" s="168" t="s">
        <v>226</v>
      </c>
      <c r="H692" s="169">
        <v>5.604</v>
      </c>
      <c r="I692" s="170"/>
      <c r="J692" s="171">
        <f>ROUND(I692*H692,0)</f>
        <v>0</v>
      </c>
      <c r="K692" s="167" t="s">
        <v>148</v>
      </c>
      <c r="L692" s="34"/>
      <c r="M692" s="172" t="s">
        <v>21</v>
      </c>
      <c r="N692" s="173" t="s">
        <v>43</v>
      </c>
      <c r="O692" s="35"/>
      <c r="P692" s="174">
        <f>O692*H692</f>
        <v>0</v>
      </c>
      <c r="Q692" s="174">
        <v>0</v>
      </c>
      <c r="R692" s="174">
        <f>Q692*H692</f>
        <v>0</v>
      </c>
      <c r="S692" s="174">
        <v>0</v>
      </c>
      <c r="T692" s="175">
        <f>S692*H692</f>
        <v>0</v>
      </c>
      <c r="AR692" s="17" t="s">
        <v>223</v>
      </c>
      <c r="AT692" s="17" t="s">
        <v>144</v>
      </c>
      <c r="AU692" s="17" t="s">
        <v>150</v>
      </c>
      <c r="AY692" s="17" t="s">
        <v>142</v>
      </c>
      <c r="BE692" s="176">
        <f>IF(N692="základní",J692,0)</f>
        <v>0</v>
      </c>
      <c r="BF692" s="176">
        <f>IF(N692="snížená",J692,0)</f>
        <v>0</v>
      </c>
      <c r="BG692" s="176">
        <f>IF(N692="zákl. přenesená",J692,0)</f>
        <v>0</v>
      </c>
      <c r="BH692" s="176">
        <f>IF(N692="sníž. přenesená",J692,0)</f>
        <v>0</v>
      </c>
      <c r="BI692" s="176">
        <f>IF(N692="nulová",J692,0)</f>
        <v>0</v>
      </c>
      <c r="BJ692" s="17" t="s">
        <v>150</v>
      </c>
      <c r="BK692" s="176">
        <f>ROUND(I692*H692,0)</f>
        <v>0</v>
      </c>
      <c r="BL692" s="17" t="s">
        <v>223</v>
      </c>
      <c r="BM692" s="17" t="s">
        <v>1218</v>
      </c>
    </row>
    <row r="693" spans="2:47" s="1" customFormat="1" ht="28.5" customHeight="1">
      <c r="B693" s="34"/>
      <c r="D693" s="177" t="s">
        <v>152</v>
      </c>
      <c r="F693" s="178" t="s">
        <v>1219</v>
      </c>
      <c r="I693" s="138"/>
      <c r="L693" s="34"/>
      <c r="M693" s="63"/>
      <c r="N693" s="35"/>
      <c r="O693" s="35"/>
      <c r="P693" s="35"/>
      <c r="Q693" s="35"/>
      <c r="R693" s="35"/>
      <c r="S693" s="35"/>
      <c r="T693" s="64"/>
      <c r="AT693" s="17" t="s">
        <v>152</v>
      </c>
      <c r="AU693" s="17" t="s">
        <v>150</v>
      </c>
    </row>
    <row r="694" spans="2:63" s="10" customFormat="1" ht="29.25" customHeight="1">
      <c r="B694" s="150"/>
      <c r="D694" s="161" t="s">
        <v>70</v>
      </c>
      <c r="E694" s="162" t="s">
        <v>1220</v>
      </c>
      <c r="F694" s="162" t="s">
        <v>1221</v>
      </c>
      <c r="I694" s="153"/>
      <c r="J694" s="163">
        <f>BK694</f>
        <v>0</v>
      </c>
      <c r="L694" s="150"/>
      <c r="M694" s="155"/>
      <c r="N694" s="156"/>
      <c r="O694" s="156"/>
      <c r="P694" s="157">
        <f>SUM(P695:P745)</f>
        <v>0</v>
      </c>
      <c r="Q694" s="156"/>
      <c r="R694" s="157">
        <f>SUM(R695:R745)</f>
        <v>0.18642999999999998</v>
      </c>
      <c r="S694" s="156"/>
      <c r="T694" s="158">
        <f>SUM(T695:T745)</f>
        <v>0</v>
      </c>
      <c r="AR694" s="151" t="s">
        <v>150</v>
      </c>
      <c r="AT694" s="159" t="s">
        <v>70</v>
      </c>
      <c r="AU694" s="159" t="s">
        <v>8</v>
      </c>
      <c r="AY694" s="151" t="s">
        <v>142</v>
      </c>
      <c r="BK694" s="160">
        <f>SUM(BK695:BK745)</f>
        <v>0</v>
      </c>
    </row>
    <row r="695" spans="2:65" s="1" customFormat="1" ht="20.25" customHeight="1">
      <c r="B695" s="164"/>
      <c r="C695" s="165" t="s">
        <v>1222</v>
      </c>
      <c r="D695" s="165" t="s">
        <v>144</v>
      </c>
      <c r="E695" s="166" t="s">
        <v>1223</v>
      </c>
      <c r="F695" s="167" t="s">
        <v>1224</v>
      </c>
      <c r="G695" s="168" t="s">
        <v>360</v>
      </c>
      <c r="H695" s="169">
        <v>3</v>
      </c>
      <c r="I695" s="170"/>
      <c r="J695" s="171">
        <f>ROUND(I695*H695,0)</f>
        <v>0</v>
      </c>
      <c r="K695" s="167" t="s">
        <v>148</v>
      </c>
      <c r="L695" s="34"/>
      <c r="M695" s="172" t="s">
        <v>21</v>
      </c>
      <c r="N695" s="173" t="s">
        <v>43</v>
      </c>
      <c r="O695" s="35"/>
      <c r="P695" s="174">
        <f>O695*H695</f>
        <v>0</v>
      </c>
      <c r="Q695" s="174">
        <v>0.00157</v>
      </c>
      <c r="R695" s="174">
        <f>Q695*H695</f>
        <v>0.00471</v>
      </c>
      <c r="S695" s="174">
        <v>0</v>
      </c>
      <c r="T695" s="175">
        <f>S695*H695</f>
        <v>0</v>
      </c>
      <c r="AR695" s="17" t="s">
        <v>223</v>
      </c>
      <c r="AT695" s="17" t="s">
        <v>144</v>
      </c>
      <c r="AU695" s="17" t="s">
        <v>150</v>
      </c>
      <c r="AY695" s="17" t="s">
        <v>142</v>
      </c>
      <c r="BE695" s="176">
        <f>IF(N695="základní",J695,0)</f>
        <v>0</v>
      </c>
      <c r="BF695" s="176">
        <f>IF(N695="snížená",J695,0)</f>
        <v>0</v>
      </c>
      <c r="BG695" s="176">
        <f>IF(N695="zákl. přenesená",J695,0)</f>
        <v>0</v>
      </c>
      <c r="BH695" s="176">
        <f>IF(N695="sníž. přenesená",J695,0)</f>
        <v>0</v>
      </c>
      <c r="BI695" s="176">
        <f>IF(N695="nulová",J695,0)</f>
        <v>0</v>
      </c>
      <c r="BJ695" s="17" t="s">
        <v>150</v>
      </c>
      <c r="BK695" s="176">
        <f>ROUND(I695*H695,0)</f>
        <v>0</v>
      </c>
      <c r="BL695" s="17" t="s">
        <v>223</v>
      </c>
      <c r="BM695" s="17" t="s">
        <v>1225</v>
      </c>
    </row>
    <row r="696" spans="2:47" s="1" customFormat="1" ht="20.25" customHeight="1">
      <c r="B696" s="34"/>
      <c r="D696" s="180" t="s">
        <v>152</v>
      </c>
      <c r="F696" s="189" t="s">
        <v>1226</v>
      </c>
      <c r="I696" s="138"/>
      <c r="L696" s="34"/>
      <c r="M696" s="63"/>
      <c r="N696" s="35"/>
      <c r="O696" s="35"/>
      <c r="P696" s="35"/>
      <c r="Q696" s="35"/>
      <c r="R696" s="35"/>
      <c r="S696" s="35"/>
      <c r="T696" s="64"/>
      <c r="AT696" s="17" t="s">
        <v>152</v>
      </c>
      <c r="AU696" s="17" t="s">
        <v>150</v>
      </c>
    </row>
    <row r="697" spans="2:65" s="1" customFormat="1" ht="20.25" customHeight="1">
      <c r="B697" s="164"/>
      <c r="C697" s="165" t="s">
        <v>1227</v>
      </c>
      <c r="D697" s="165" t="s">
        <v>144</v>
      </c>
      <c r="E697" s="166" t="s">
        <v>1228</v>
      </c>
      <c r="F697" s="167" t="s">
        <v>1229</v>
      </c>
      <c r="G697" s="168" t="s">
        <v>360</v>
      </c>
      <c r="H697" s="169">
        <v>2</v>
      </c>
      <c r="I697" s="170"/>
      <c r="J697" s="171">
        <f>ROUND(I697*H697,0)</f>
        <v>0</v>
      </c>
      <c r="K697" s="167" t="s">
        <v>148</v>
      </c>
      <c r="L697" s="34"/>
      <c r="M697" s="172" t="s">
        <v>21</v>
      </c>
      <c r="N697" s="173" t="s">
        <v>43</v>
      </c>
      <c r="O697" s="35"/>
      <c r="P697" s="174">
        <f>O697*H697</f>
        <v>0</v>
      </c>
      <c r="Q697" s="174">
        <v>0.00226</v>
      </c>
      <c r="R697" s="174">
        <f>Q697*H697</f>
        <v>0.00452</v>
      </c>
      <c r="S697" s="174">
        <v>0</v>
      </c>
      <c r="T697" s="175">
        <f>S697*H697</f>
        <v>0</v>
      </c>
      <c r="AR697" s="17" t="s">
        <v>223</v>
      </c>
      <c r="AT697" s="17" t="s">
        <v>144</v>
      </c>
      <c r="AU697" s="17" t="s">
        <v>150</v>
      </c>
      <c r="AY697" s="17" t="s">
        <v>142</v>
      </c>
      <c r="BE697" s="176">
        <f>IF(N697="základní",J697,0)</f>
        <v>0</v>
      </c>
      <c r="BF697" s="176">
        <f>IF(N697="snížená",J697,0)</f>
        <v>0</v>
      </c>
      <c r="BG697" s="176">
        <f>IF(N697="zákl. přenesená",J697,0)</f>
        <v>0</v>
      </c>
      <c r="BH697" s="176">
        <f>IF(N697="sníž. přenesená",J697,0)</f>
        <v>0</v>
      </c>
      <c r="BI697" s="176">
        <f>IF(N697="nulová",J697,0)</f>
        <v>0</v>
      </c>
      <c r="BJ697" s="17" t="s">
        <v>150</v>
      </c>
      <c r="BK697" s="176">
        <f>ROUND(I697*H697,0)</f>
        <v>0</v>
      </c>
      <c r="BL697" s="17" t="s">
        <v>223</v>
      </c>
      <c r="BM697" s="17" t="s">
        <v>1230</v>
      </c>
    </row>
    <row r="698" spans="2:47" s="1" customFormat="1" ht="20.25" customHeight="1">
      <c r="B698" s="34"/>
      <c r="D698" s="180" t="s">
        <v>152</v>
      </c>
      <c r="F698" s="189" t="s">
        <v>1231</v>
      </c>
      <c r="I698" s="138"/>
      <c r="L698" s="34"/>
      <c r="M698" s="63"/>
      <c r="N698" s="35"/>
      <c r="O698" s="35"/>
      <c r="P698" s="35"/>
      <c r="Q698" s="35"/>
      <c r="R698" s="35"/>
      <c r="S698" s="35"/>
      <c r="T698" s="64"/>
      <c r="AT698" s="17" t="s">
        <v>152</v>
      </c>
      <c r="AU698" s="17" t="s">
        <v>150</v>
      </c>
    </row>
    <row r="699" spans="2:65" s="1" customFormat="1" ht="20.25" customHeight="1">
      <c r="B699" s="164"/>
      <c r="C699" s="165" t="s">
        <v>1232</v>
      </c>
      <c r="D699" s="165" t="s">
        <v>144</v>
      </c>
      <c r="E699" s="166" t="s">
        <v>1233</v>
      </c>
      <c r="F699" s="167" t="s">
        <v>1234</v>
      </c>
      <c r="G699" s="168" t="s">
        <v>360</v>
      </c>
      <c r="H699" s="169">
        <v>3</v>
      </c>
      <c r="I699" s="170"/>
      <c r="J699" s="171">
        <f>ROUND(I699*H699,0)</f>
        <v>0</v>
      </c>
      <c r="K699" s="167" t="s">
        <v>148</v>
      </c>
      <c r="L699" s="34"/>
      <c r="M699" s="172" t="s">
        <v>21</v>
      </c>
      <c r="N699" s="173" t="s">
        <v>43</v>
      </c>
      <c r="O699" s="35"/>
      <c r="P699" s="174">
        <f>O699*H699</f>
        <v>0</v>
      </c>
      <c r="Q699" s="174">
        <v>0</v>
      </c>
      <c r="R699" s="174">
        <f>Q699*H699</f>
        <v>0</v>
      </c>
      <c r="S699" s="174">
        <v>0</v>
      </c>
      <c r="T699" s="175">
        <f>S699*H699</f>
        <v>0</v>
      </c>
      <c r="AR699" s="17" t="s">
        <v>223</v>
      </c>
      <c r="AT699" s="17" t="s">
        <v>144</v>
      </c>
      <c r="AU699" s="17" t="s">
        <v>150</v>
      </c>
      <c r="AY699" s="17" t="s">
        <v>142</v>
      </c>
      <c r="BE699" s="176">
        <f>IF(N699="základní",J699,0)</f>
        <v>0</v>
      </c>
      <c r="BF699" s="176">
        <f>IF(N699="snížená",J699,0)</f>
        <v>0</v>
      </c>
      <c r="BG699" s="176">
        <f>IF(N699="zákl. přenesená",J699,0)</f>
        <v>0</v>
      </c>
      <c r="BH699" s="176">
        <f>IF(N699="sníž. přenesená",J699,0)</f>
        <v>0</v>
      </c>
      <c r="BI699" s="176">
        <f>IF(N699="nulová",J699,0)</f>
        <v>0</v>
      </c>
      <c r="BJ699" s="17" t="s">
        <v>150</v>
      </c>
      <c r="BK699" s="176">
        <f>ROUND(I699*H699,0)</f>
        <v>0</v>
      </c>
      <c r="BL699" s="17" t="s">
        <v>223</v>
      </c>
      <c r="BM699" s="17" t="s">
        <v>1235</v>
      </c>
    </row>
    <row r="700" spans="2:47" s="1" customFormat="1" ht="20.25" customHeight="1">
      <c r="B700" s="34"/>
      <c r="D700" s="180" t="s">
        <v>152</v>
      </c>
      <c r="F700" s="189" t="s">
        <v>1236</v>
      </c>
      <c r="I700" s="138"/>
      <c r="L700" s="34"/>
      <c r="M700" s="63"/>
      <c r="N700" s="35"/>
      <c r="O700" s="35"/>
      <c r="P700" s="35"/>
      <c r="Q700" s="35"/>
      <c r="R700" s="35"/>
      <c r="S700" s="35"/>
      <c r="T700" s="64"/>
      <c r="AT700" s="17" t="s">
        <v>152</v>
      </c>
      <c r="AU700" s="17" t="s">
        <v>150</v>
      </c>
    </row>
    <row r="701" spans="2:65" s="1" customFormat="1" ht="20.25" customHeight="1">
      <c r="B701" s="164"/>
      <c r="C701" s="165" t="s">
        <v>1237</v>
      </c>
      <c r="D701" s="165" t="s">
        <v>144</v>
      </c>
      <c r="E701" s="166" t="s">
        <v>1238</v>
      </c>
      <c r="F701" s="167" t="s">
        <v>1239</v>
      </c>
      <c r="G701" s="168" t="s">
        <v>360</v>
      </c>
      <c r="H701" s="169">
        <v>2</v>
      </c>
      <c r="I701" s="170"/>
      <c r="J701" s="171">
        <f>ROUND(I701*H701,0)</f>
        <v>0</v>
      </c>
      <c r="K701" s="167" t="s">
        <v>148</v>
      </c>
      <c r="L701" s="34"/>
      <c r="M701" s="172" t="s">
        <v>21</v>
      </c>
      <c r="N701" s="173" t="s">
        <v>43</v>
      </c>
      <c r="O701" s="35"/>
      <c r="P701" s="174">
        <f>O701*H701</f>
        <v>0</v>
      </c>
      <c r="Q701" s="174">
        <v>0</v>
      </c>
      <c r="R701" s="174">
        <f>Q701*H701</f>
        <v>0</v>
      </c>
      <c r="S701" s="174">
        <v>0</v>
      </c>
      <c r="T701" s="175">
        <f>S701*H701</f>
        <v>0</v>
      </c>
      <c r="AR701" s="17" t="s">
        <v>223</v>
      </c>
      <c r="AT701" s="17" t="s">
        <v>144</v>
      </c>
      <c r="AU701" s="17" t="s">
        <v>150</v>
      </c>
      <c r="AY701" s="17" t="s">
        <v>142</v>
      </c>
      <c r="BE701" s="176">
        <f>IF(N701="základní",J701,0)</f>
        <v>0</v>
      </c>
      <c r="BF701" s="176">
        <f>IF(N701="snížená",J701,0)</f>
        <v>0</v>
      </c>
      <c r="BG701" s="176">
        <f>IF(N701="zákl. přenesená",J701,0)</f>
        <v>0</v>
      </c>
      <c r="BH701" s="176">
        <f>IF(N701="sníž. přenesená",J701,0)</f>
        <v>0</v>
      </c>
      <c r="BI701" s="176">
        <f>IF(N701="nulová",J701,0)</f>
        <v>0</v>
      </c>
      <c r="BJ701" s="17" t="s">
        <v>150</v>
      </c>
      <c r="BK701" s="176">
        <f>ROUND(I701*H701,0)</f>
        <v>0</v>
      </c>
      <c r="BL701" s="17" t="s">
        <v>223</v>
      </c>
      <c r="BM701" s="17" t="s">
        <v>1240</v>
      </c>
    </row>
    <row r="702" spans="2:47" s="1" customFormat="1" ht="20.25" customHeight="1">
      <c r="B702" s="34"/>
      <c r="D702" s="180" t="s">
        <v>152</v>
      </c>
      <c r="F702" s="189" t="s">
        <v>1241</v>
      </c>
      <c r="I702" s="138"/>
      <c r="L702" s="34"/>
      <c r="M702" s="63"/>
      <c r="N702" s="35"/>
      <c r="O702" s="35"/>
      <c r="P702" s="35"/>
      <c r="Q702" s="35"/>
      <c r="R702" s="35"/>
      <c r="S702" s="35"/>
      <c r="T702" s="64"/>
      <c r="AT702" s="17" t="s">
        <v>152</v>
      </c>
      <c r="AU702" s="17" t="s">
        <v>150</v>
      </c>
    </row>
    <row r="703" spans="2:65" s="1" customFormat="1" ht="20.25" customHeight="1">
      <c r="B703" s="164"/>
      <c r="C703" s="165" t="s">
        <v>1242</v>
      </c>
      <c r="D703" s="165" t="s">
        <v>144</v>
      </c>
      <c r="E703" s="166" t="s">
        <v>1243</v>
      </c>
      <c r="F703" s="167" t="s">
        <v>1244</v>
      </c>
      <c r="G703" s="168" t="s">
        <v>417</v>
      </c>
      <c r="H703" s="169">
        <v>4</v>
      </c>
      <c r="I703" s="170"/>
      <c r="J703" s="171">
        <f>ROUND(I703*H703,0)</f>
        <v>0</v>
      </c>
      <c r="K703" s="167" t="s">
        <v>148</v>
      </c>
      <c r="L703" s="34"/>
      <c r="M703" s="172" t="s">
        <v>21</v>
      </c>
      <c r="N703" s="173" t="s">
        <v>43</v>
      </c>
      <c r="O703" s="35"/>
      <c r="P703" s="174">
        <f>O703*H703</f>
        <v>0</v>
      </c>
      <c r="Q703" s="174">
        <v>0.00189</v>
      </c>
      <c r="R703" s="174">
        <f>Q703*H703</f>
        <v>0.00756</v>
      </c>
      <c r="S703" s="174">
        <v>0</v>
      </c>
      <c r="T703" s="175">
        <f>S703*H703</f>
        <v>0</v>
      </c>
      <c r="AR703" s="17" t="s">
        <v>223</v>
      </c>
      <c r="AT703" s="17" t="s">
        <v>144</v>
      </c>
      <c r="AU703" s="17" t="s">
        <v>150</v>
      </c>
      <c r="AY703" s="17" t="s">
        <v>142</v>
      </c>
      <c r="BE703" s="176">
        <f>IF(N703="základní",J703,0)</f>
        <v>0</v>
      </c>
      <c r="BF703" s="176">
        <f>IF(N703="snížená",J703,0)</f>
        <v>0</v>
      </c>
      <c r="BG703" s="176">
        <f>IF(N703="zákl. přenesená",J703,0)</f>
        <v>0</v>
      </c>
      <c r="BH703" s="176">
        <f>IF(N703="sníž. přenesená",J703,0)</f>
        <v>0</v>
      </c>
      <c r="BI703" s="176">
        <f>IF(N703="nulová",J703,0)</f>
        <v>0</v>
      </c>
      <c r="BJ703" s="17" t="s">
        <v>150</v>
      </c>
      <c r="BK703" s="176">
        <f>ROUND(I703*H703,0)</f>
        <v>0</v>
      </c>
      <c r="BL703" s="17" t="s">
        <v>223</v>
      </c>
      <c r="BM703" s="17" t="s">
        <v>1245</v>
      </c>
    </row>
    <row r="704" spans="2:47" s="1" customFormat="1" ht="20.25" customHeight="1">
      <c r="B704" s="34"/>
      <c r="D704" s="180" t="s">
        <v>152</v>
      </c>
      <c r="F704" s="189" t="s">
        <v>1246</v>
      </c>
      <c r="I704" s="138"/>
      <c r="L704" s="34"/>
      <c r="M704" s="63"/>
      <c r="N704" s="35"/>
      <c r="O704" s="35"/>
      <c r="P704" s="35"/>
      <c r="Q704" s="35"/>
      <c r="R704" s="35"/>
      <c r="S704" s="35"/>
      <c r="T704" s="64"/>
      <c r="AT704" s="17" t="s">
        <v>152</v>
      </c>
      <c r="AU704" s="17" t="s">
        <v>150</v>
      </c>
    </row>
    <row r="705" spans="2:65" s="1" customFormat="1" ht="20.25" customHeight="1">
      <c r="B705" s="164"/>
      <c r="C705" s="165" t="s">
        <v>1247</v>
      </c>
      <c r="D705" s="165" t="s">
        <v>144</v>
      </c>
      <c r="E705" s="166" t="s">
        <v>1248</v>
      </c>
      <c r="F705" s="167" t="s">
        <v>1249</v>
      </c>
      <c r="G705" s="168" t="s">
        <v>417</v>
      </c>
      <c r="H705" s="169">
        <v>35</v>
      </c>
      <c r="I705" s="170"/>
      <c r="J705" s="171">
        <f>ROUND(I705*H705,0)</f>
        <v>0</v>
      </c>
      <c r="K705" s="167" t="s">
        <v>148</v>
      </c>
      <c r="L705" s="34"/>
      <c r="M705" s="172" t="s">
        <v>21</v>
      </c>
      <c r="N705" s="173" t="s">
        <v>43</v>
      </c>
      <c r="O705" s="35"/>
      <c r="P705" s="174">
        <f>O705*H705</f>
        <v>0</v>
      </c>
      <c r="Q705" s="174">
        <v>0.00227</v>
      </c>
      <c r="R705" s="174">
        <f>Q705*H705</f>
        <v>0.07944999999999999</v>
      </c>
      <c r="S705" s="174">
        <v>0</v>
      </c>
      <c r="T705" s="175">
        <f>S705*H705</f>
        <v>0</v>
      </c>
      <c r="AR705" s="17" t="s">
        <v>223</v>
      </c>
      <c r="AT705" s="17" t="s">
        <v>144</v>
      </c>
      <c r="AU705" s="17" t="s">
        <v>150</v>
      </c>
      <c r="AY705" s="17" t="s">
        <v>142</v>
      </c>
      <c r="BE705" s="176">
        <f>IF(N705="základní",J705,0)</f>
        <v>0</v>
      </c>
      <c r="BF705" s="176">
        <f>IF(N705="snížená",J705,0)</f>
        <v>0</v>
      </c>
      <c r="BG705" s="176">
        <f>IF(N705="zákl. přenesená",J705,0)</f>
        <v>0</v>
      </c>
      <c r="BH705" s="176">
        <f>IF(N705="sníž. přenesená",J705,0)</f>
        <v>0</v>
      </c>
      <c r="BI705" s="176">
        <f>IF(N705="nulová",J705,0)</f>
        <v>0</v>
      </c>
      <c r="BJ705" s="17" t="s">
        <v>150</v>
      </c>
      <c r="BK705" s="176">
        <f>ROUND(I705*H705,0)</f>
        <v>0</v>
      </c>
      <c r="BL705" s="17" t="s">
        <v>223</v>
      </c>
      <c r="BM705" s="17" t="s">
        <v>1250</v>
      </c>
    </row>
    <row r="706" spans="2:47" s="1" customFormat="1" ht="20.25" customHeight="1">
      <c r="B706" s="34"/>
      <c r="D706" s="180" t="s">
        <v>152</v>
      </c>
      <c r="F706" s="189" t="s">
        <v>1251</v>
      </c>
      <c r="I706" s="138"/>
      <c r="L706" s="34"/>
      <c r="M706" s="63"/>
      <c r="N706" s="35"/>
      <c r="O706" s="35"/>
      <c r="P706" s="35"/>
      <c r="Q706" s="35"/>
      <c r="R706" s="35"/>
      <c r="S706" s="35"/>
      <c r="T706" s="64"/>
      <c r="AT706" s="17" t="s">
        <v>152</v>
      </c>
      <c r="AU706" s="17" t="s">
        <v>150</v>
      </c>
    </row>
    <row r="707" spans="2:65" s="1" customFormat="1" ht="20.25" customHeight="1">
      <c r="B707" s="164"/>
      <c r="C707" s="165" t="s">
        <v>1252</v>
      </c>
      <c r="D707" s="165" t="s">
        <v>144</v>
      </c>
      <c r="E707" s="166" t="s">
        <v>1253</v>
      </c>
      <c r="F707" s="167" t="s">
        <v>1254</v>
      </c>
      <c r="G707" s="168" t="s">
        <v>417</v>
      </c>
      <c r="H707" s="169">
        <v>4</v>
      </c>
      <c r="I707" s="170"/>
      <c r="J707" s="171">
        <f>ROUND(I707*H707,0)</f>
        <v>0</v>
      </c>
      <c r="K707" s="167" t="s">
        <v>148</v>
      </c>
      <c r="L707" s="34"/>
      <c r="M707" s="172" t="s">
        <v>21</v>
      </c>
      <c r="N707" s="173" t="s">
        <v>43</v>
      </c>
      <c r="O707" s="35"/>
      <c r="P707" s="174">
        <f>O707*H707</f>
        <v>0</v>
      </c>
      <c r="Q707" s="174">
        <v>0.00126</v>
      </c>
      <c r="R707" s="174">
        <f>Q707*H707</f>
        <v>0.00504</v>
      </c>
      <c r="S707" s="174">
        <v>0</v>
      </c>
      <c r="T707" s="175">
        <f>S707*H707</f>
        <v>0</v>
      </c>
      <c r="AR707" s="17" t="s">
        <v>223</v>
      </c>
      <c r="AT707" s="17" t="s">
        <v>144</v>
      </c>
      <c r="AU707" s="17" t="s">
        <v>150</v>
      </c>
      <c r="AY707" s="17" t="s">
        <v>142</v>
      </c>
      <c r="BE707" s="176">
        <f>IF(N707="základní",J707,0)</f>
        <v>0</v>
      </c>
      <c r="BF707" s="176">
        <f>IF(N707="snížená",J707,0)</f>
        <v>0</v>
      </c>
      <c r="BG707" s="176">
        <f>IF(N707="zákl. přenesená",J707,0)</f>
        <v>0</v>
      </c>
      <c r="BH707" s="176">
        <f>IF(N707="sníž. přenesená",J707,0)</f>
        <v>0</v>
      </c>
      <c r="BI707" s="176">
        <f>IF(N707="nulová",J707,0)</f>
        <v>0</v>
      </c>
      <c r="BJ707" s="17" t="s">
        <v>150</v>
      </c>
      <c r="BK707" s="176">
        <f>ROUND(I707*H707,0)</f>
        <v>0</v>
      </c>
      <c r="BL707" s="17" t="s">
        <v>223</v>
      </c>
      <c r="BM707" s="17" t="s">
        <v>1255</v>
      </c>
    </row>
    <row r="708" spans="2:47" s="1" customFormat="1" ht="20.25" customHeight="1">
      <c r="B708" s="34"/>
      <c r="D708" s="180" t="s">
        <v>152</v>
      </c>
      <c r="F708" s="189" t="s">
        <v>1256</v>
      </c>
      <c r="I708" s="138"/>
      <c r="L708" s="34"/>
      <c r="M708" s="63"/>
      <c r="N708" s="35"/>
      <c r="O708" s="35"/>
      <c r="P708" s="35"/>
      <c r="Q708" s="35"/>
      <c r="R708" s="35"/>
      <c r="S708" s="35"/>
      <c r="T708" s="64"/>
      <c r="AT708" s="17" t="s">
        <v>152</v>
      </c>
      <c r="AU708" s="17" t="s">
        <v>150</v>
      </c>
    </row>
    <row r="709" spans="2:65" s="1" customFormat="1" ht="20.25" customHeight="1">
      <c r="B709" s="164"/>
      <c r="C709" s="165" t="s">
        <v>1257</v>
      </c>
      <c r="D709" s="165" t="s">
        <v>144</v>
      </c>
      <c r="E709" s="166" t="s">
        <v>1258</v>
      </c>
      <c r="F709" s="167" t="s">
        <v>1259</v>
      </c>
      <c r="G709" s="168" t="s">
        <v>417</v>
      </c>
      <c r="H709" s="169">
        <v>10</v>
      </c>
      <c r="I709" s="170"/>
      <c r="J709" s="171">
        <f>ROUND(I709*H709,0)</f>
        <v>0</v>
      </c>
      <c r="K709" s="167" t="s">
        <v>148</v>
      </c>
      <c r="L709" s="34"/>
      <c r="M709" s="172" t="s">
        <v>21</v>
      </c>
      <c r="N709" s="173" t="s">
        <v>43</v>
      </c>
      <c r="O709" s="35"/>
      <c r="P709" s="174">
        <f>O709*H709</f>
        <v>0</v>
      </c>
      <c r="Q709" s="174">
        <v>0.00177</v>
      </c>
      <c r="R709" s="174">
        <f>Q709*H709</f>
        <v>0.0177</v>
      </c>
      <c r="S709" s="174">
        <v>0</v>
      </c>
      <c r="T709" s="175">
        <f>S709*H709</f>
        <v>0</v>
      </c>
      <c r="AR709" s="17" t="s">
        <v>223</v>
      </c>
      <c r="AT709" s="17" t="s">
        <v>144</v>
      </c>
      <c r="AU709" s="17" t="s">
        <v>150</v>
      </c>
      <c r="AY709" s="17" t="s">
        <v>142</v>
      </c>
      <c r="BE709" s="176">
        <f>IF(N709="základní",J709,0)</f>
        <v>0</v>
      </c>
      <c r="BF709" s="176">
        <f>IF(N709="snížená",J709,0)</f>
        <v>0</v>
      </c>
      <c r="BG709" s="176">
        <f>IF(N709="zákl. přenesená",J709,0)</f>
        <v>0</v>
      </c>
      <c r="BH709" s="176">
        <f>IF(N709="sníž. přenesená",J709,0)</f>
        <v>0</v>
      </c>
      <c r="BI709" s="176">
        <f>IF(N709="nulová",J709,0)</f>
        <v>0</v>
      </c>
      <c r="BJ709" s="17" t="s">
        <v>150</v>
      </c>
      <c r="BK709" s="176">
        <f>ROUND(I709*H709,0)</f>
        <v>0</v>
      </c>
      <c r="BL709" s="17" t="s">
        <v>223</v>
      </c>
      <c r="BM709" s="17" t="s">
        <v>1260</v>
      </c>
    </row>
    <row r="710" spans="2:47" s="1" customFormat="1" ht="20.25" customHeight="1">
      <c r="B710" s="34"/>
      <c r="D710" s="180" t="s">
        <v>152</v>
      </c>
      <c r="F710" s="189" t="s">
        <v>1261</v>
      </c>
      <c r="I710" s="138"/>
      <c r="L710" s="34"/>
      <c r="M710" s="63"/>
      <c r="N710" s="35"/>
      <c r="O710" s="35"/>
      <c r="P710" s="35"/>
      <c r="Q710" s="35"/>
      <c r="R710" s="35"/>
      <c r="S710" s="35"/>
      <c r="T710" s="64"/>
      <c r="AT710" s="17" t="s">
        <v>152</v>
      </c>
      <c r="AU710" s="17" t="s">
        <v>150</v>
      </c>
    </row>
    <row r="711" spans="2:65" s="1" customFormat="1" ht="20.25" customHeight="1">
      <c r="B711" s="164"/>
      <c r="C711" s="165" t="s">
        <v>1262</v>
      </c>
      <c r="D711" s="165" t="s">
        <v>144</v>
      </c>
      <c r="E711" s="166" t="s">
        <v>1263</v>
      </c>
      <c r="F711" s="167" t="s">
        <v>1264</v>
      </c>
      <c r="G711" s="168" t="s">
        <v>417</v>
      </c>
      <c r="H711" s="169">
        <v>13</v>
      </c>
      <c r="I711" s="170"/>
      <c r="J711" s="171">
        <f>ROUND(I711*H711,0)</f>
        <v>0</v>
      </c>
      <c r="K711" s="167" t="s">
        <v>148</v>
      </c>
      <c r="L711" s="34"/>
      <c r="M711" s="172" t="s">
        <v>21</v>
      </c>
      <c r="N711" s="173" t="s">
        <v>43</v>
      </c>
      <c r="O711" s="35"/>
      <c r="P711" s="174">
        <f>O711*H711</f>
        <v>0</v>
      </c>
      <c r="Q711" s="174">
        <v>0.0012</v>
      </c>
      <c r="R711" s="174">
        <f>Q711*H711</f>
        <v>0.0156</v>
      </c>
      <c r="S711" s="174">
        <v>0</v>
      </c>
      <c r="T711" s="175">
        <f>S711*H711</f>
        <v>0</v>
      </c>
      <c r="AR711" s="17" t="s">
        <v>223</v>
      </c>
      <c r="AT711" s="17" t="s">
        <v>144</v>
      </c>
      <c r="AU711" s="17" t="s">
        <v>150</v>
      </c>
      <c r="AY711" s="17" t="s">
        <v>142</v>
      </c>
      <c r="BE711" s="176">
        <f>IF(N711="základní",J711,0)</f>
        <v>0</v>
      </c>
      <c r="BF711" s="176">
        <f>IF(N711="snížená",J711,0)</f>
        <v>0</v>
      </c>
      <c r="BG711" s="176">
        <f>IF(N711="zákl. přenesená",J711,0)</f>
        <v>0</v>
      </c>
      <c r="BH711" s="176">
        <f>IF(N711="sníž. přenesená",J711,0)</f>
        <v>0</v>
      </c>
      <c r="BI711" s="176">
        <f>IF(N711="nulová",J711,0)</f>
        <v>0</v>
      </c>
      <c r="BJ711" s="17" t="s">
        <v>150</v>
      </c>
      <c r="BK711" s="176">
        <f>ROUND(I711*H711,0)</f>
        <v>0</v>
      </c>
      <c r="BL711" s="17" t="s">
        <v>223</v>
      </c>
      <c r="BM711" s="17" t="s">
        <v>1265</v>
      </c>
    </row>
    <row r="712" spans="2:47" s="1" customFormat="1" ht="28.5" customHeight="1">
      <c r="B712" s="34"/>
      <c r="D712" s="180" t="s">
        <v>152</v>
      </c>
      <c r="F712" s="189" t="s">
        <v>1266</v>
      </c>
      <c r="I712" s="138"/>
      <c r="L712" s="34"/>
      <c r="M712" s="63"/>
      <c r="N712" s="35"/>
      <c r="O712" s="35"/>
      <c r="P712" s="35"/>
      <c r="Q712" s="35"/>
      <c r="R712" s="35"/>
      <c r="S712" s="35"/>
      <c r="T712" s="64"/>
      <c r="AT712" s="17" t="s">
        <v>152</v>
      </c>
      <c r="AU712" s="17" t="s">
        <v>150</v>
      </c>
    </row>
    <row r="713" spans="2:65" s="1" customFormat="1" ht="20.25" customHeight="1">
      <c r="B713" s="164"/>
      <c r="C713" s="165" t="s">
        <v>1267</v>
      </c>
      <c r="D713" s="165" t="s">
        <v>144</v>
      </c>
      <c r="E713" s="166" t="s">
        <v>1268</v>
      </c>
      <c r="F713" s="167" t="s">
        <v>1269</v>
      </c>
      <c r="G713" s="168" t="s">
        <v>417</v>
      </c>
      <c r="H713" s="169">
        <v>14</v>
      </c>
      <c r="I713" s="170"/>
      <c r="J713" s="171">
        <f>ROUND(I713*H713,0)</f>
        <v>0</v>
      </c>
      <c r="K713" s="167" t="s">
        <v>148</v>
      </c>
      <c r="L713" s="34"/>
      <c r="M713" s="172" t="s">
        <v>21</v>
      </c>
      <c r="N713" s="173" t="s">
        <v>43</v>
      </c>
      <c r="O713" s="35"/>
      <c r="P713" s="174">
        <f>O713*H713</f>
        <v>0</v>
      </c>
      <c r="Q713" s="174">
        <v>0.00035</v>
      </c>
      <c r="R713" s="174">
        <f>Q713*H713</f>
        <v>0.0049</v>
      </c>
      <c r="S713" s="174">
        <v>0</v>
      </c>
      <c r="T713" s="175">
        <f>S713*H713</f>
        <v>0</v>
      </c>
      <c r="AR713" s="17" t="s">
        <v>223</v>
      </c>
      <c r="AT713" s="17" t="s">
        <v>144</v>
      </c>
      <c r="AU713" s="17" t="s">
        <v>150</v>
      </c>
      <c r="AY713" s="17" t="s">
        <v>142</v>
      </c>
      <c r="BE713" s="176">
        <f>IF(N713="základní",J713,0)</f>
        <v>0</v>
      </c>
      <c r="BF713" s="176">
        <f>IF(N713="snížená",J713,0)</f>
        <v>0</v>
      </c>
      <c r="BG713" s="176">
        <f>IF(N713="zákl. přenesená",J713,0)</f>
        <v>0</v>
      </c>
      <c r="BH713" s="176">
        <f>IF(N713="sníž. přenesená",J713,0)</f>
        <v>0</v>
      </c>
      <c r="BI713" s="176">
        <f>IF(N713="nulová",J713,0)</f>
        <v>0</v>
      </c>
      <c r="BJ713" s="17" t="s">
        <v>150</v>
      </c>
      <c r="BK713" s="176">
        <f>ROUND(I713*H713,0)</f>
        <v>0</v>
      </c>
      <c r="BL713" s="17" t="s">
        <v>223</v>
      </c>
      <c r="BM713" s="17" t="s">
        <v>1270</v>
      </c>
    </row>
    <row r="714" spans="2:47" s="1" customFormat="1" ht="20.25" customHeight="1">
      <c r="B714" s="34"/>
      <c r="D714" s="180" t="s">
        <v>152</v>
      </c>
      <c r="F714" s="189" t="s">
        <v>1271</v>
      </c>
      <c r="I714" s="138"/>
      <c r="L714" s="34"/>
      <c r="M714" s="63"/>
      <c r="N714" s="35"/>
      <c r="O714" s="35"/>
      <c r="P714" s="35"/>
      <c r="Q714" s="35"/>
      <c r="R714" s="35"/>
      <c r="S714" s="35"/>
      <c r="T714" s="64"/>
      <c r="AT714" s="17" t="s">
        <v>152</v>
      </c>
      <c r="AU714" s="17" t="s">
        <v>150</v>
      </c>
    </row>
    <row r="715" spans="2:65" s="1" customFormat="1" ht="20.25" customHeight="1">
      <c r="B715" s="164"/>
      <c r="C715" s="165" t="s">
        <v>1272</v>
      </c>
      <c r="D715" s="165" t="s">
        <v>144</v>
      </c>
      <c r="E715" s="166" t="s">
        <v>1273</v>
      </c>
      <c r="F715" s="167" t="s">
        <v>1274</v>
      </c>
      <c r="G715" s="168" t="s">
        <v>417</v>
      </c>
      <c r="H715" s="169">
        <v>29</v>
      </c>
      <c r="I715" s="170"/>
      <c r="J715" s="171">
        <f>ROUND(I715*H715,0)</f>
        <v>0</v>
      </c>
      <c r="K715" s="167" t="s">
        <v>148</v>
      </c>
      <c r="L715" s="34"/>
      <c r="M715" s="172" t="s">
        <v>21</v>
      </c>
      <c r="N715" s="173" t="s">
        <v>43</v>
      </c>
      <c r="O715" s="35"/>
      <c r="P715" s="174">
        <f>O715*H715</f>
        <v>0</v>
      </c>
      <c r="Q715" s="174">
        <v>0.00057</v>
      </c>
      <c r="R715" s="174">
        <f>Q715*H715</f>
        <v>0.01653</v>
      </c>
      <c r="S715" s="174">
        <v>0</v>
      </c>
      <c r="T715" s="175">
        <f>S715*H715</f>
        <v>0</v>
      </c>
      <c r="AR715" s="17" t="s">
        <v>223</v>
      </c>
      <c r="AT715" s="17" t="s">
        <v>144</v>
      </c>
      <c r="AU715" s="17" t="s">
        <v>150</v>
      </c>
      <c r="AY715" s="17" t="s">
        <v>142</v>
      </c>
      <c r="BE715" s="176">
        <f>IF(N715="základní",J715,0)</f>
        <v>0</v>
      </c>
      <c r="BF715" s="176">
        <f>IF(N715="snížená",J715,0)</f>
        <v>0</v>
      </c>
      <c r="BG715" s="176">
        <f>IF(N715="zákl. přenesená",J715,0)</f>
        <v>0</v>
      </c>
      <c r="BH715" s="176">
        <f>IF(N715="sníž. přenesená",J715,0)</f>
        <v>0</v>
      </c>
      <c r="BI715" s="176">
        <f>IF(N715="nulová",J715,0)</f>
        <v>0</v>
      </c>
      <c r="BJ715" s="17" t="s">
        <v>150</v>
      </c>
      <c r="BK715" s="176">
        <f>ROUND(I715*H715,0)</f>
        <v>0</v>
      </c>
      <c r="BL715" s="17" t="s">
        <v>223</v>
      </c>
      <c r="BM715" s="17" t="s">
        <v>1275</v>
      </c>
    </row>
    <row r="716" spans="2:47" s="1" customFormat="1" ht="20.25" customHeight="1">
      <c r="B716" s="34"/>
      <c r="D716" s="180" t="s">
        <v>152</v>
      </c>
      <c r="F716" s="189" t="s">
        <v>1276</v>
      </c>
      <c r="I716" s="138"/>
      <c r="L716" s="34"/>
      <c r="M716" s="63"/>
      <c r="N716" s="35"/>
      <c r="O716" s="35"/>
      <c r="P716" s="35"/>
      <c r="Q716" s="35"/>
      <c r="R716" s="35"/>
      <c r="S716" s="35"/>
      <c r="T716" s="64"/>
      <c r="AT716" s="17" t="s">
        <v>152</v>
      </c>
      <c r="AU716" s="17" t="s">
        <v>150</v>
      </c>
    </row>
    <row r="717" spans="2:65" s="1" customFormat="1" ht="20.25" customHeight="1">
      <c r="B717" s="164"/>
      <c r="C717" s="165" t="s">
        <v>1277</v>
      </c>
      <c r="D717" s="165" t="s">
        <v>144</v>
      </c>
      <c r="E717" s="166" t="s">
        <v>1278</v>
      </c>
      <c r="F717" s="167" t="s">
        <v>1279</v>
      </c>
      <c r="G717" s="168" t="s">
        <v>417</v>
      </c>
      <c r="H717" s="169">
        <v>10</v>
      </c>
      <c r="I717" s="170"/>
      <c r="J717" s="171">
        <f>ROUND(I717*H717,0)</f>
        <v>0</v>
      </c>
      <c r="K717" s="167" t="s">
        <v>148</v>
      </c>
      <c r="L717" s="34"/>
      <c r="M717" s="172" t="s">
        <v>21</v>
      </c>
      <c r="N717" s="173" t="s">
        <v>43</v>
      </c>
      <c r="O717" s="35"/>
      <c r="P717" s="174">
        <f>O717*H717</f>
        <v>0</v>
      </c>
      <c r="Q717" s="174">
        <v>0.00114</v>
      </c>
      <c r="R717" s="174">
        <f>Q717*H717</f>
        <v>0.0114</v>
      </c>
      <c r="S717" s="174">
        <v>0</v>
      </c>
      <c r="T717" s="175">
        <f>S717*H717</f>
        <v>0</v>
      </c>
      <c r="AR717" s="17" t="s">
        <v>223</v>
      </c>
      <c r="AT717" s="17" t="s">
        <v>144</v>
      </c>
      <c r="AU717" s="17" t="s">
        <v>150</v>
      </c>
      <c r="AY717" s="17" t="s">
        <v>142</v>
      </c>
      <c r="BE717" s="176">
        <f>IF(N717="základní",J717,0)</f>
        <v>0</v>
      </c>
      <c r="BF717" s="176">
        <f>IF(N717="snížená",J717,0)</f>
        <v>0</v>
      </c>
      <c r="BG717" s="176">
        <f>IF(N717="zákl. přenesená",J717,0)</f>
        <v>0</v>
      </c>
      <c r="BH717" s="176">
        <f>IF(N717="sníž. přenesená",J717,0)</f>
        <v>0</v>
      </c>
      <c r="BI717" s="176">
        <f>IF(N717="nulová",J717,0)</f>
        <v>0</v>
      </c>
      <c r="BJ717" s="17" t="s">
        <v>150</v>
      </c>
      <c r="BK717" s="176">
        <f>ROUND(I717*H717,0)</f>
        <v>0</v>
      </c>
      <c r="BL717" s="17" t="s">
        <v>223</v>
      </c>
      <c r="BM717" s="17" t="s">
        <v>1280</v>
      </c>
    </row>
    <row r="718" spans="2:47" s="1" customFormat="1" ht="20.25" customHeight="1">
      <c r="B718" s="34"/>
      <c r="D718" s="180" t="s">
        <v>152</v>
      </c>
      <c r="F718" s="189" t="s">
        <v>1281</v>
      </c>
      <c r="I718" s="138"/>
      <c r="L718" s="34"/>
      <c r="M718" s="63"/>
      <c r="N718" s="35"/>
      <c r="O718" s="35"/>
      <c r="P718" s="35"/>
      <c r="Q718" s="35"/>
      <c r="R718" s="35"/>
      <c r="S718" s="35"/>
      <c r="T718" s="64"/>
      <c r="AT718" s="17" t="s">
        <v>152</v>
      </c>
      <c r="AU718" s="17" t="s">
        <v>150</v>
      </c>
    </row>
    <row r="719" spans="2:65" s="1" customFormat="1" ht="20.25" customHeight="1">
      <c r="B719" s="164"/>
      <c r="C719" s="165" t="s">
        <v>1282</v>
      </c>
      <c r="D719" s="165" t="s">
        <v>144</v>
      </c>
      <c r="E719" s="166" t="s">
        <v>1283</v>
      </c>
      <c r="F719" s="167" t="s">
        <v>1284</v>
      </c>
      <c r="G719" s="168" t="s">
        <v>360</v>
      </c>
      <c r="H719" s="169">
        <v>8</v>
      </c>
      <c r="I719" s="170"/>
      <c r="J719" s="171">
        <f>ROUND(I719*H719,0)</f>
        <v>0</v>
      </c>
      <c r="K719" s="167" t="s">
        <v>148</v>
      </c>
      <c r="L719" s="34"/>
      <c r="M719" s="172" t="s">
        <v>21</v>
      </c>
      <c r="N719" s="173" t="s">
        <v>43</v>
      </c>
      <c r="O719" s="35"/>
      <c r="P719" s="174">
        <f>O719*H719</f>
        <v>0</v>
      </c>
      <c r="Q719" s="174">
        <v>0</v>
      </c>
      <c r="R719" s="174">
        <f>Q719*H719</f>
        <v>0</v>
      </c>
      <c r="S719" s="174">
        <v>0</v>
      </c>
      <c r="T719" s="175">
        <f>S719*H719</f>
        <v>0</v>
      </c>
      <c r="AR719" s="17" t="s">
        <v>223</v>
      </c>
      <c r="AT719" s="17" t="s">
        <v>144</v>
      </c>
      <c r="AU719" s="17" t="s">
        <v>150</v>
      </c>
      <c r="AY719" s="17" t="s">
        <v>142</v>
      </c>
      <c r="BE719" s="176">
        <f>IF(N719="základní",J719,0)</f>
        <v>0</v>
      </c>
      <c r="BF719" s="176">
        <f>IF(N719="snížená",J719,0)</f>
        <v>0</v>
      </c>
      <c r="BG719" s="176">
        <f>IF(N719="zákl. přenesená",J719,0)</f>
        <v>0</v>
      </c>
      <c r="BH719" s="176">
        <f>IF(N719="sníž. přenesená",J719,0)</f>
        <v>0</v>
      </c>
      <c r="BI719" s="176">
        <f>IF(N719="nulová",J719,0)</f>
        <v>0</v>
      </c>
      <c r="BJ719" s="17" t="s">
        <v>150</v>
      </c>
      <c r="BK719" s="176">
        <f>ROUND(I719*H719,0)</f>
        <v>0</v>
      </c>
      <c r="BL719" s="17" t="s">
        <v>223</v>
      </c>
      <c r="BM719" s="17" t="s">
        <v>1285</v>
      </c>
    </row>
    <row r="720" spans="2:47" s="1" customFormat="1" ht="20.25" customHeight="1">
      <c r="B720" s="34"/>
      <c r="D720" s="180" t="s">
        <v>152</v>
      </c>
      <c r="F720" s="189" t="s">
        <v>1286</v>
      </c>
      <c r="I720" s="138"/>
      <c r="L720" s="34"/>
      <c r="M720" s="63"/>
      <c r="N720" s="35"/>
      <c r="O720" s="35"/>
      <c r="P720" s="35"/>
      <c r="Q720" s="35"/>
      <c r="R720" s="35"/>
      <c r="S720" s="35"/>
      <c r="T720" s="64"/>
      <c r="AT720" s="17" t="s">
        <v>152</v>
      </c>
      <c r="AU720" s="17" t="s">
        <v>150</v>
      </c>
    </row>
    <row r="721" spans="2:65" s="1" customFormat="1" ht="20.25" customHeight="1">
      <c r="B721" s="164"/>
      <c r="C721" s="165" t="s">
        <v>1287</v>
      </c>
      <c r="D721" s="165" t="s">
        <v>144</v>
      </c>
      <c r="E721" s="166" t="s">
        <v>1288</v>
      </c>
      <c r="F721" s="167" t="s">
        <v>1289</v>
      </c>
      <c r="G721" s="168" t="s">
        <v>360</v>
      </c>
      <c r="H721" s="169">
        <v>4</v>
      </c>
      <c r="I721" s="170"/>
      <c r="J721" s="171">
        <f>ROUND(I721*H721,0)</f>
        <v>0</v>
      </c>
      <c r="K721" s="167" t="s">
        <v>148</v>
      </c>
      <c r="L721" s="34"/>
      <c r="M721" s="172" t="s">
        <v>21</v>
      </c>
      <c r="N721" s="173" t="s">
        <v>43</v>
      </c>
      <c r="O721" s="35"/>
      <c r="P721" s="174">
        <f>O721*H721</f>
        <v>0</v>
      </c>
      <c r="Q721" s="174">
        <v>0</v>
      </c>
      <c r="R721" s="174">
        <f>Q721*H721</f>
        <v>0</v>
      </c>
      <c r="S721" s="174">
        <v>0</v>
      </c>
      <c r="T721" s="175">
        <f>S721*H721</f>
        <v>0</v>
      </c>
      <c r="AR721" s="17" t="s">
        <v>223</v>
      </c>
      <c r="AT721" s="17" t="s">
        <v>144</v>
      </c>
      <c r="AU721" s="17" t="s">
        <v>150</v>
      </c>
      <c r="AY721" s="17" t="s">
        <v>142</v>
      </c>
      <c r="BE721" s="176">
        <f>IF(N721="základní",J721,0)</f>
        <v>0</v>
      </c>
      <c r="BF721" s="176">
        <f>IF(N721="snížená",J721,0)</f>
        <v>0</v>
      </c>
      <c r="BG721" s="176">
        <f>IF(N721="zákl. přenesená",J721,0)</f>
        <v>0</v>
      </c>
      <c r="BH721" s="176">
        <f>IF(N721="sníž. přenesená",J721,0)</f>
        <v>0</v>
      </c>
      <c r="BI721" s="176">
        <f>IF(N721="nulová",J721,0)</f>
        <v>0</v>
      </c>
      <c r="BJ721" s="17" t="s">
        <v>150</v>
      </c>
      <c r="BK721" s="176">
        <f>ROUND(I721*H721,0)</f>
        <v>0</v>
      </c>
      <c r="BL721" s="17" t="s">
        <v>223</v>
      </c>
      <c r="BM721" s="17" t="s">
        <v>1290</v>
      </c>
    </row>
    <row r="722" spans="2:47" s="1" customFormat="1" ht="20.25" customHeight="1">
      <c r="B722" s="34"/>
      <c r="D722" s="180" t="s">
        <v>152</v>
      </c>
      <c r="F722" s="189" t="s">
        <v>1291</v>
      </c>
      <c r="I722" s="138"/>
      <c r="L722" s="34"/>
      <c r="M722" s="63"/>
      <c r="N722" s="35"/>
      <c r="O722" s="35"/>
      <c r="P722" s="35"/>
      <c r="Q722" s="35"/>
      <c r="R722" s="35"/>
      <c r="S722" s="35"/>
      <c r="T722" s="64"/>
      <c r="AT722" s="17" t="s">
        <v>152</v>
      </c>
      <c r="AU722" s="17" t="s">
        <v>150</v>
      </c>
    </row>
    <row r="723" spans="2:65" s="1" customFormat="1" ht="20.25" customHeight="1">
      <c r="B723" s="164"/>
      <c r="C723" s="165" t="s">
        <v>1292</v>
      </c>
      <c r="D723" s="165" t="s">
        <v>144</v>
      </c>
      <c r="E723" s="166" t="s">
        <v>1293</v>
      </c>
      <c r="F723" s="167" t="s">
        <v>1294</v>
      </c>
      <c r="G723" s="168" t="s">
        <v>360</v>
      </c>
      <c r="H723" s="169">
        <v>1</v>
      </c>
      <c r="I723" s="170"/>
      <c r="J723" s="171">
        <f>ROUND(I723*H723,0)</f>
        <v>0</v>
      </c>
      <c r="K723" s="167" t="s">
        <v>148</v>
      </c>
      <c r="L723" s="34"/>
      <c r="M723" s="172" t="s">
        <v>21</v>
      </c>
      <c r="N723" s="173" t="s">
        <v>43</v>
      </c>
      <c r="O723" s="35"/>
      <c r="P723" s="174">
        <f>O723*H723</f>
        <v>0</v>
      </c>
      <c r="Q723" s="174">
        <v>0.00148</v>
      </c>
      <c r="R723" s="174">
        <f>Q723*H723</f>
        <v>0.00148</v>
      </c>
      <c r="S723" s="174">
        <v>0</v>
      </c>
      <c r="T723" s="175">
        <f>S723*H723</f>
        <v>0</v>
      </c>
      <c r="AR723" s="17" t="s">
        <v>223</v>
      </c>
      <c r="AT723" s="17" t="s">
        <v>144</v>
      </c>
      <c r="AU723" s="17" t="s">
        <v>150</v>
      </c>
      <c r="AY723" s="17" t="s">
        <v>142</v>
      </c>
      <c r="BE723" s="176">
        <f>IF(N723="základní",J723,0)</f>
        <v>0</v>
      </c>
      <c r="BF723" s="176">
        <f>IF(N723="snížená",J723,0)</f>
        <v>0</v>
      </c>
      <c r="BG723" s="176">
        <f>IF(N723="zákl. přenesená",J723,0)</f>
        <v>0</v>
      </c>
      <c r="BH723" s="176">
        <f>IF(N723="sníž. přenesená",J723,0)</f>
        <v>0</v>
      </c>
      <c r="BI723" s="176">
        <f>IF(N723="nulová",J723,0)</f>
        <v>0</v>
      </c>
      <c r="BJ723" s="17" t="s">
        <v>150</v>
      </c>
      <c r="BK723" s="176">
        <f>ROUND(I723*H723,0)</f>
        <v>0</v>
      </c>
      <c r="BL723" s="17" t="s">
        <v>223</v>
      </c>
      <c r="BM723" s="17" t="s">
        <v>1295</v>
      </c>
    </row>
    <row r="724" spans="2:47" s="1" customFormat="1" ht="20.25" customHeight="1">
      <c r="B724" s="34"/>
      <c r="D724" s="180" t="s">
        <v>152</v>
      </c>
      <c r="F724" s="189" t="s">
        <v>1296</v>
      </c>
      <c r="I724" s="138"/>
      <c r="L724" s="34"/>
      <c r="M724" s="63"/>
      <c r="N724" s="35"/>
      <c r="O724" s="35"/>
      <c r="P724" s="35"/>
      <c r="Q724" s="35"/>
      <c r="R724" s="35"/>
      <c r="S724" s="35"/>
      <c r="T724" s="64"/>
      <c r="AT724" s="17" t="s">
        <v>152</v>
      </c>
      <c r="AU724" s="17" t="s">
        <v>150</v>
      </c>
    </row>
    <row r="725" spans="2:65" s="1" customFormat="1" ht="28.5" customHeight="1">
      <c r="B725" s="164"/>
      <c r="C725" s="165" t="s">
        <v>1297</v>
      </c>
      <c r="D725" s="165" t="s">
        <v>144</v>
      </c>
      <c r="E725" s="166" t="s">
        <v>1298</v>
      </c>
      <c r="F725" s="167" t="s">
        <v>1299</v>
      </c>
      <c r="G725" s="168" t="s">
        <v>360</v>
      </c>
      <c r="H725" s="169">
        <v>1</v>
      </c>
      <c r="I725" s="170"/>
      <c r="J725" s="171">
        <f>ROUND(I725*H725,0)</f>
        <v>0</v>
      </c>
      <c r="K725" s="167" t="s">
        <v>148</v>
      </c>
      <c r="L725" s="34"/>
      <c r="M725" s="172" t="s">
        <v>21</v>
      </c>
      <c r="N725" s="173" t="s">
        <v>43</v>
      </c>
      <c r="O725" s="35"/>
      <c r="P725" s="174">
        <f>O725*H725</f>
        <v>0</v>
      </c>
      <c r="Q725" s="174">
        <v>0.01024</v>
      </c>
      <c r="R725" s="174">
        <f>Q725*H725</f>
        <v>0.01024</v>
      </c>
      <c r="S725" s="174">
        <v>0</v>
      </c>
      <c r="T725" s="175">
        <f>S725*H725</f>
        <v>0</v>
      </c>
      <c r="AR725" s="17" t="s">
        <v>223</v>
      </c>
      <c r="AT725" s="17" t="s">
        <v>144</v>
      </c>
      <c r="AU725" s="17" t="s">
        <v>150</v>
      </c>
      <c r="AY725" s="17" t="s">
        <v>142</v>
      </c>
      <c r="BE725" s="176">
        <f>IF(N725="základní",J725,0)</f>
        <v>0</v>
      </c>
      <c r="BF725" s="176">
        <f>IF(N725="snížená",J725,0)</f>
        <v>0</v>
      </c>
      <c r="BG725" s="176">
        <f>IF(N725="zákl. přenesená",J725,0)</f>
        <v>0</v>
      </c>
      <c r="BH725" s="176">
        <f>IF(N725="sníž. přenesená",J725,0)</f>
        <v>0</v>
      </c>
      <c r="BI725" s="176">
        <f>IF(N725="nulová",J725,0)</f>
        <v>0</v>
      </c>
      <c r="BJ725" s="17" t="s">
        <v>150</v>
      </c>
      <c r="BK725" s="176">
        <f>ROUND(I725*H725,0)</f>
        <v>0</v>
      </c>
      <c r="BL725" s="17" t="s">
        <v>223</v>
      </c>
      <c r="BM725" s="17" t="s">
        <v>1300</v>
      </c>
    </row>
    <row r="726" spans="2:47" s="1" customFormat="1" ht="28.5" customHeight="1">
      <c r="B726" s="34"/>
      <c r="D726" s="180" t="s">
        <v>152</v>
      </c>
      <c r="F726" s="189" t="s">
        <v>1301</v>
      </c>
      <c r="I726" s="138"/>
      <c r="L726" s="34"/>
      <c r="M726" s="63"/>
      <c r="N726" s="35"/>
      <c r="O726" s="35"/>
      <c r="P726" s="35"/>
      <c r="Q726" s="35"/>
      <c r="R726" s="35"/>
      <c r="S726" s="35"/>
      <c r="T726" s="64"/>
      <c r="AT726" s="17" t="s">
        <v>152</v>
      </c>
      <c r="AU726" s="17" t="s">
        <v>150</v>
      </c>
    </row>
    <row r="727" spans="2:65" s="1" customFormat="1" ht="20.25" customHeight="1">
      <c r="B727" s="164"/>
      <c r="C727" s="165" t="s">
        <v>1302</v>
      </c>
      <c r="D727" s="165" t="s">
        <v>144</v>
      </c>
      <c r="E727" s="166" t="s">
        <v>1303</v>
      </c>
      <c r="F727" s="167" t="s">
        <v>1304</v>
      </c>
      <c r="G727" s="168" t="s">
        <v>360</v>
      </c>
      <c r="H727" s="169">
        <v>1</v>
      </c>
      <c r="I727" s="170"/>
      <c r="J727" s="171">
        <f>ROUND(I727*H727,0)</f>
        <v>0</v>
      </c>
      <c r="K727" s="167" t="s">
        <v>148</v>
      </c>
      <c r="L727" s="34"/>
      <c r="M727" s="172" t="s">
        <v>21</v>
      </c>
      <c r="N727" s="173" t="s">
        <v>43</v>
      </c>
      <c r="O727" s="35"/>
      <c r="P727" s="174">
        <f>O727*H727</f>
        <v>0</v>
      </c>
      <c r="Q727" s="174">
        <v>0.00342</v>
      </c>
      <c r="R727" s="174">
        <f>Q727*H727</f>
        <v>0.00342</v>
      </c>
      <c r="S727" s="174">
        <v>0</v>
      </c>
      <c r="T727" s="175">
        <f>S727*H727</f>
        <v>0</v>
      </c>
      <c r="AR727" s="17" t="s">
        <v>223</v>
      </c>
      <c r="AT727" s="17" t="s">
        <v>144</v>
      </c>
      <c r="AU727" s="17" t="s">
        <v>150</v>
      </c>
      <c r="AY727" s="17" t="s">
        <v>142</v>
      </c>
      <c r="BE727" s="176">
        <f>IF(N727="základní",J727,0)</f>
        <v>0</v>
      </c>
      <c r="BF727" s="176">
        <f>IF(N727="snížená",J727,0)</f>
        <v>0</v>
      </c>
      <c r="BG727" s="176">
        <f>IF(N727="zákl. přenesená",J727,0)</f>
        <v>0</v>
      </c>
      <c r="BH727" s="176">
        <f>IF(N727="sníž. přenesená",J727,0)</f>
        <v>0</v>
      </c>
      <c r="BI727" s="176">
        <f>IF(N727="nulová",J727,0)</f>
        <v>0</v>
      </c>
      <c r="BJ727" s="17" t="s">
        <v>150</v>
      </c>
      <c r="BK727" s="176">
        <f>ROUND(I727*H727,0)</f>
        <v>0</v>
      </c>
      <c r="BL727" s="17" t="s">
        <v>223</v>
      </c>
      <c r="BM727" s="17" t="s">
        <v>1305</v>
      </c>
    </row>
    <row r="728" spans="2:47" s="1" customFormat="1" ht="28.5" customHeight="1">
      <c r="B728" s="34"/>
      <c r="D728" s="177" t="s">
        <v>152</v>
      </c>
      <c r="F728" s="178" t="s">
        <v>1306</v>
      </c>
      <c r="I728" s="138"/>
      <c r="L728" s="34"/>
      <c r="M728" s="63"/>
      <c r="N728" s="35"/>
      <c r="O728" s="35"/>
      <c r="P728" s="35"/>
      <c r="Q728" s="35"/>
      <c r="R728" s="35"/>
      <c r="S728" s="35"/>
      <c r="T728" s="64"/>
      <c r="AT728" s="17" t="s">
        <v>152</v>
      </c>
      <c r="AU728" s="17" t="s">
        <v>150</v>
      </c>
    </row>
    <row r="729" spans="2:47" s="1" customFormat="1" ht="28.5" customHeight="1">
      <c r="B729" s="34"/>
      <c r="D729" s="180" t="s">
        <v>404</v>
      </c>
      <c r="F729" s="211" t="s">
        <v>1307</v>
      </c>
      <c r="I729" s="138"/>
      <c r="L729" s="34"/>
      <c r="M729" s="63"/>
      <c r="N729" s="35"/>
      <c r="O729" s="35"/>
      <c r="P729" s="35"/>
      <c r="Q729" s="35"/>
      <c r="R729" s="35"/>
      <c r="S729" s="35"/>
      <c r="T729" s="64"/>
      <c r="AT729" s="17" t="s">
        <v>404</v>
      </c>
      <c r="AU729" s="17" t="s">
        <v>150</v>
      </c>
    </row>
    <row r="730" spans="2:65" s="1" customFormat="1" ht="28.5" customHeight="1">
      <c r="B730" s="164"/>
      <c r="C730" s="165" t="s">
        <v>1308</v>
      </c>
      <c r="D730" s="165" t="s">
        <v>144</v>
      </c>
      <c r="E730" s="166" t="s">
        <v>1309</v>
      </c>
      <c r="F730" s="167" t="s">
        <v>1310</v>
      </c>
      <c r="G730" s="168" t="s">
        <v>360</v>
      </c>
      <c r="H730" s="169">
        <v>2</v>
      </c>
      <c r="I730" s="170"/>
      <c r="J730" s="171">
        <f>ROUND(I730*H730,0)</f>
        <v>0</v>
      </c>
      <c r="K730" s="167" t="s">
        <v>148</v>
      </c>
      <c r="L730" s="34"/>
      <c r="M730" s="172" t="s">
        <v>21</v>
      </c>
      <c r="N730" s="173" t="s">
        <v>43</v>
      </c>
      <c r="O730" s="35"/>
      <c r="P730" s="174">
        <f>O730*H730</f>
        <v>0</v>
      </c>
      <c r="Q730" s="174">
        <v>0.00143</v>
      </c>
      <c r="R730" s="174">
        <f>Q730*H730</f>
        <v>0.00286</v>
      </c>
      <c r="S730" s="174">
        <v>0</v>
      </c>
      <c r="T730" s="175">
        <f>S730*H730</f>
        <v>0</v>
      </c>
      <c r="AR730" s="17" t="s">
        <v>223</v>
      </c>
      <c r="AT730" s="17" t="s">
        <v>144</v>
      </c>
      <c r="AU730" s="17" t="s">
        <v>150</v>
      </c>
      <c r="AY730" s="17" t="s">
        <v>142</v>
      </c>
      <c r="BE730" s="176">
        <f>IF(N730="základní",J730,0)</f>
        <v>0</v>
      </c>
      <c r="BF730" s="176">
        <f>IF(N730="snížená",J730,0)</f>
        <v>0</v>
      </c>
      <c r="BG730" s="176">
        <f>IF(N730="zákl. přenesená",J730,0)</f>
        <v>0</v>
      </c>
      <c r="BH730" s="176">
        <f>IF(N730="sníž. přenesená",J730,0)</f>
        <v>0</v>
      </c>
      <c r="BI730" s="176">
        <f>IF(N730="nulová",J730,0)</f>
        <v>0</v>
      </c>
      <c r="BJ730" s="17" t="s">
        <v>150</v>
      </c>
      <c r="BK730" s="176">
        <f>ROUND(I730*H730,0)</f>
        <v>0</v>
      </c>
      <c r="BL730" s="17" t="s">
        <v>223</v>
      </c>
      <c r="BM730" s="17" t="s">
        <v>1311</v>
      </c>
    </row>
    <row r="731" spans="2:47" s="1" customFormat="1" ht="20.25" customHeight="1">
      <c r="B731" s="34"/>
      <c r="D731" s="180" t="s">
        <v>152</v>
      </c>
      <c r="F731" s="189" t="s">
        <v>1312</v>
      </c>
      <c r="I731" s="138"/>
      <c r="L731" s="34"/>
      <c r="M731" s="63"/>
      <c r="N731" s="35"/>
      <c r="O731" s="35"/>
      <c r="P731" s="35"/>
      <c r="Q731" s="35"/>
      <c r="R731" s="35"/>
      <c r="S731" s="35"/>
      <c r="T731" s="64"/>
      <c r="AT731" s="17" t="s">
        <v>152</v>
      </c>
      <c r="AU731" s="17" t="s">
        <v>150</v>
      </c>
    </row>
    <row r="732" spans="2:65" s="1" customFormat="1" ht="20.25" customHeight="1">
      <c r="B732" s="164"/>
      <c r="C732" s="165" t="s">
        <v>1313</v>
      </c>
      <c r="D732" s="165" t="s">
        <v>144</v>
      </c>
      <c r="E732" s="166" t="s">
        <v>1314</v>
      </c>
      <c r="F732" s="167" t="s">
        <v>1315</v>
      </c>
      <c r="G732" s="168" t="s">
        <v>360</v>
      </c>
      <c r="H732" s="169">
        <v>2</v>
      </c>
      <c r="I732" s="170"/>
      <c r="J732" s="171">
        <f>ROUND(I732*H732,0)</f>
        <v>0</v>
      </c>
      <c r="K732" s="167" t="s">
        <v>148</v>
      </c>
      <c r="L732" s="34"/>
      <c r="M732" s="172" t="s">
        <v>21</v>
      </c>
      <c r="N732" s="173" t="s">
        <v>43</v>
      </c>
      <c r="O732" s="35"/>
      <c r="P732" s="174">
        <f>O732*H732</f>
        <v>0</v>
      </c>
      <c r="Q732" s="174">
        <v>0.00051</v>
      </c>
      <c r="R732" s="174">
        <f>Q732*H732</f>
        <v>0.00102</v>
      </c>
      <c r="S732" s="174">
        <v>0</v>
      </c>
      <c r="T732" s="175">
        <f>S732*H732</f>
        <v>0</v>
      </c>
      <c r="AR732" s="17" t="s">
        <v>223</v>
      </c>
      <c r="AT732" s="17" t="s">
        <v>144</v>
      </c>
      <c r="AU732" s="17" t="s">
        <v>150</v>
      </c>
      <c r="AY732" s="17" t="s">
        <v>142</v>
      </c>
      <c r="BE732" s="176">
        <f>IF(N732="základní",J732,0)</f>
        <v>0</v>
      </c>
      <c r="BF732" s="176">
        <f>IF(N732="snížená",J732,0)</f>
        <v>0</v>
      </c>
      <c r="BG732" s="176">
        <f>IF(N732="zákl. přenesená",J732,0)</f>
        <v>0</v>
      </c>
      <c r="BH732" s="176">
        <f>IF(N732="sníž. přenesená",J732,0)</f>
        <v>0</v>
      </c>
      <c r="BI732" s="176">
        <f>IF(N732="nulová",J732,0)</f>
        <v>0</v>
      </c>
      <c r="BJ732" s="17" t="s">
        <v>150</v>
      </c>
      <c r="BK732" s="176">
        <f>ROUND(I732*H732,0)</f>
        <v>0</v>
      </c>
      <c r="BL732" s="17" t="s">
        <v>223</v>
      </c>
      <c r="BM732" s="17" t="s">
        <v>1316</v>
      </c>
    </row>
    <row r="733" spans="2:47" s="1" customFormat="1" ht="20.25" customHeight="1">
      <c r="B733" s="34"/>
      <c r="D733" s="180" t="s">
        <v>152</v>
      </c>
      <c r="F733" s="189" t="s">
        <v>1317</v>
      </c>
      <c r="I733" s="138"/>
      <c r="L733" s="34"/>
      <c r="M733" s="63"/>
      <c r="N733" s="35"/>
      <c r="O733" s="35"/>
      <c r="P733" s="35"/>
      <c r="Q733" s="35"/>
      <c r="R733" s="35"/>
      <c r="S733" s="35"/>
      <c r="T733" s="64"/>
      <c r="AT733" s="17" t="s">
        <v>152</v>
      </c>
      <c r="AU733" s="17" t="s">
        <v>150</v>
      </c>
    </row>
    <row r="734" spans="2:65" s="1" customFormat="1" ht="20.25" customHeight="1">
      <c r="B734" s="164"/>
      <c r="C734" s="165" t="s">
        <v>1318</v>
      </c>
      <c r="D734" s="165" t="s">
        <v>144</v>
      </c>
      <c r="E734" s="166" t="s">
        <v>1319</v>
      </c>
      <c r="F734" s="167" t="s">
        <v>1320</v>
      </c>
      <c r="G734" s="168" t="s">
        <v>417</v>
      </c>
      <c r="H734" s="169">
        <v>53</v>
      </c>
      <c r="I734" s="170"/>
      <c r="J734" s="171">
        <f>ROUND(I734*H734,0)</f>
        <v>0</v>
      </c>
      <c r="K734" s="167" t="s">
        <v>148</v>
      </c>
      <c r="L734" s="34"/>
      <c r="M734" s="172" t="s">
        <v>21</v>
      </c>
      <c r="N734" s="173" t="s">
        <v>43</v>
      </c>
      <c r="O734" s="35"/>
      <c r="P734" s="174">
        <f>O734*H734</f>
        <v>0</v>
      </c>
      <c r="Q734" s="174">
        <v>0</v>
      </c>
      <c r="R734" s="174">
        <f>Q734*H734</f>
        <v>0</v>
      </c>
      <c r="S734" s="174">
        <v>0</v>
      </c>
      <c r="T734" s="175">
        <f>S734*H734</f>
        <v>0</v>
      </c>
      <c r="AR734" s="17" t="s">
        <v>223</v>
      </c>
      <c r="AT734" s="17" t="s">
        <v>144</v>
      </c>
      <c r="AU734" s="17" t="s">
        <v>150</v>
      </c>
      <c r="AY734" s="17" t="s">
        <v>142</v>
      </c>
      <c r="BE734" s="176">
        <f>IF(N734="základní",J734,0)</f>
        <v>0</v>
      </c>
      <c r="BF734" s="176">
        <f>IF(N734="snížená",J734,0)</f>
        <v>0</v>
      </c>
      <c r="BG734" s="176">
        <f>IF(N734="zákl. přenesená",J734,0)</f>
        <v>0</v>
      </c>
      <c r="BH734" s="176">
        <f>IF(N734="sníž. přenesená",J734,0)</f>
        <v>0</v>
      </c>
      <c r="BI734" s="176">
        <f>IF(N734="nulová",J734,0)</f>
        <v>0</v>
      </c>
      <c r="BJ734" s="17" t="s">
        <v>150</v>
      </c>
      <c r="BK734" s="176">
        <f>ROUND(I734*H734,0)</f>
        <v>0</v>
      </c>
      <c r="BL734" s="17" t="s">
        <v>223</v>
      </c>
      <c r="BM734" s="17" t="s">
        <v>1321</v>
      </c>
    </row>
    <row r="735" spans="2:47" s="1" customFormat="1" ht="20.25" customHeight="1">
      <c r="B735" s="34"/>
      <c r="D735" s="180" t="s">
        <v>152</v>
      </c>
      <c r="F735" s="189" t="s">
        <v>1322</v>
      </c>
      <c r="I735" s="138"/>
      <c r="L735" s="34"/>
      <c r="M735" s="63"/>
      <c r="N735" s="35"/>
      <c r="O735" s="35"/>
      <c r="P735" s="35"/>
      <c r="Q735" s="35"/>
      <c r="R735" s="35"/>
      <c r="S735" s="35"/>
      <c r="T735" s="64"/>
      <c r="AT735" s="17" t="s">
        <v>152</v>
      </c>
      <c r="AU735" s="17" t="s">
        <v>150</v>
      </c>
    </row>
    <row r="736" spans="2:65" s="1" customFormat="1" ht="20.25" customHeight="1">
      <c r="B736" s="164"/>
      <c r="C736" s="165" t="s">
        <v>1323</v>
      </c>
      <c r="D736" s="165" t="s">
        <v>144</v>
      </c>
      <c r="E736" s="166" t="s">
        <v>1324</v>
      </c>
      <c r="F736" s="167" t="s">
        <v>1325</v>
      </c>
      <c r="G736" s="168" t="s">
        <v>417</v>
      </c>
      <c r="H736" s="169">
        <v>66</v>
      </c>
      <c r="I736" s="170"/>
      <c r="J736" s="171">
        <f>ROUND(I736*H736,0)</f>
        <v>0</v>
      </c>
      <c r="K736" s="167" t="s">
        <v>148</v>
      </c>
      <c r="L736" s="34"/>
      <c r="M736" s="172" t="s">
        <v>21</v>
      </c>
      <c r="N736" s="173" t="s">
        <v>43</v>
      </c>
      <c r="O736" s="35"/>
      <c r="P736" s="174">
        <f>O736*H736</f>
        <v>0</v>
      </c>
      <c r="Q736" s="174">
        <v>0</v>
      </c>
      <c r="R736" s="174">
        <f>Q736*H736</f>
        <v>0</v>
      </c>
      <c r="S736" s="174">
        <v>0</v>
      </c>
      <c r="T736" s="175">
        <f>S736*H736</f>
        <v>0</v>
      </c>
      <c r="AR736" s="17" t="s">
        <v>223</v>
      </c>
      <c r="AT736" s="17" t="s">
        <v>144</v>
      </c>
      <c r="AU736" s="17" t="s">
        <v>150</v>
      </c>
      <c r="AY736" s="17" t="s">
        <v>142</v>
      </c>
      <c r="BE736" s="176">
        <f>IF(N736="základní",J736,0)</f>
        <v>0</v>
      </c>
      <c r="BF736" s="176">
        <f>IF(N736="snížená",J736,0)</f>
        <v>0</v>
      </c>
      <c r="BG736" s="176">
        <f>IF(N736="zákl. přenesená",J736,0)</f>
        <v>0</v>
      </c>
      <c r="BH736" s="176">
        <f>IF(N736="sníž. přenesená",J736,0)</f>
        <v>0</v>
      </c>
      <c r="BI736" s="176">
        <f>IF(N736="nulová",J736,0)</f>
        <v>0</v>
      </c>
      <c r="BJ736" s="17" t="s">
        <v>150</v>
      </c>
      <c r="BK736" s="176">
        <f>ROUND(I736*H736,0)</f>
        <v>0</v>
      </c>
      <c r="BL736" s="17" t="s">
        <v>223</v>
      </c>
      <c r="BM736" s="17" t="s">
        <v>1326</v>
      </c>
    </row>
    <row r="737" spans="2:47" s="1" customFormat="1" ht="20.25" customHeight="1">
      <c r="B737" s="34"/>
      <c r="D737" s="180" t="s">
        <v>152</v>
      </c>
      <c r="F737" s="189" t="s">
        <v>1327</v>
      </c>
      <c r="I737" s="138"/>
      <c r="L737" s="34"/>
      <c r="M737" s="63"/>
      <c r="N737" s="35"/>
      <c r="O737" s="35"/>
      <c r="P737" s="35"/>
      <c r="Q737" s="35"/>
      <c r="R737" s="35"/>
      <c r="S737" s="35"/>
      <c r="T737" s="64"/>
      <c r="AT737" s="17" t="s">
        <v>152</v>
      </c>
      <c r="AU737" s="17" t="s">
        <v>150</v>
      </c>
    </row>
    <row r="738" spans="2:65" s="1" customFormat="1" ht="20.25" customHeight="1">
      <c r="B738" s="164"/>
      <c r="C738" s="165" t="s">
        <v>1328</v>
      </c>
      <c r="D738" s="165" t="s">
        <v>144</v>
      </c>
      <c r="E738" s="166" t="s">
        <v>1329</v>
      </c>
      <c r="F738" s="167" t="s">
        <v>1330</v>
      </c>
      <c r="G738" s="168" t="s">
        <v>417</v>
      </c>
      <c r="H738" s="169">
        <v>30</v>
      </c>
      <c r="I738" s="170"/>
      <c r="J738" s="171">
        <f>ROUND(I738*H738,0)</f>
        <v>0</v>
      </c>
      <c r="K738" s="167" t="s">
        <v>148</v>
      </c>
      <c r="L738" s="34"/>
      <c r="M738" s="172" t="s">
        <v>21</v>
      </c>
      <c r="N738" s="173" t="s">
        <v>43</v>
      </c>
      <c r="O738" s="35"/>
      <c r="P738" s="174">
        <f>O738*H738</f>
        <v>0</v>
      </c>
      <c r="Q738" s="174">
        <v>0</v>
      </c>
      <c r="R738" s="174">
        <f>Q738*H738</f>
        <v>0</v>
      </c>
      <c r="S738" s="174">
        <v>0</v>
      </c>
      <c r="T738" s="175">
        <f>S738*H738</f>
        <v>0</v>
      </c>
      <c r="AR738" s="17" t="s">
        <v>223</v>
      </c>
      <c r="AT738" s="17" t="s">
        <v>144</v>
      </c>
      <c r="AU738" s="17" t="s">
        <v>150</v>
      </c>
      <c r="AY738" s="17" t="s">
        <v>142</v>
      </c>
      <c r="BE738" s="176">
        <f>IF(N738="základní",J738,0)</f>
        <v>0</v>
      </c>
      <c r="BF738" s="176">
        <f>IF(N738="snížená",J738,0)</f>
        <v>0</v>
      </c>
      <c r="BG738" s="176">
        <f>IF(N738="zákl. přenesená",J738,0)</f>
        <v>0</v>
      </c>
      <c r="BH738" s="176">
        <f>IF(N738="sníž. přenesená",J738,0)</f>
        <v>0</v>
      </c>
      <c r="BI738" s="176">
        <f>IF(N738="nulová",J738,0)</f>
        <v>0</v>
      </c>
      <c r="BJ738" s="17" t="s">
        <v>150</v>
      </c>
      <c r="BK738" s="176">
        <f>ROUND(I738*H738,0)</f>
        <v>0</v>
      </c>
      <c r="BL738" s="17" t="s">
        <v>223</v>
      </c>
      <c r="BM738" s="17" t="s">
        <v>1331</v>
      </c>
    </row>
    <row r="739" spans="2:47" s="1" customFormat="1" ht="20.25" customHeight="1">
      <c r="B739" s="34"/>
      <c r="D739" s="180" t="s">
        <v>152</v>
      </c>
      <c r="F739" s="189" t="s">
        <v>1332</v>
      </c>
      <c r="I739" s="138"/>
      <c r="L739" s="34"/>
      <c r="M739" s="63"/>
      <c r="N739" s="35"/>
      <c r="O739" s="35"/>
      <c r="P739" s="35"/>
      <c r="Q739" s="35"/>
      <c r="R739" s="35"/>
      <c r="S739" s="35"/>
      <c r="T739" s="64"/>
      <c r="AT739" s="17" t="s">
        <v>152</v>
      </c>
      <c r="AU739" s="17" t="s">
        <v>150</v>
      </c>
    </row>
    <row r="740" spans="2:65" s="1" customFormat="1" ht="20.25" customHeight="1">
      <c r="B740" s="164"/>
      <c r="C740" s="165" t="s">
        <v>1333</v>
      </c>
      <c r="D740" s="165" t="s">
        <v>144</v>
      </c>
      <c r="E740" s="166" t="s">
        <v>1334</v>
      </c>
      <c r="F740" s="167" t="s">
        <v>1335</v>
      </c>
      <c r="G740" s="168" t="s">
        <v>226</v>
      </c>
      <c r="H740" s="169">
        <v>0.186</v>
      </c>
      <c r="I740" s="170"/>
      <c r="J740" s="171">
        <f>ROUND(I740*H740,0)</f>
        <v>0</v>
      </c>
      <c r="K740" s="167" t="s">
        <v>148</v>
      </c>
      <c r="L740" s="34"/>
      <c r="M740" s="172" t="s">
        <v>21</v>
      </c>
      <c r="N740" s="173" t="s">
        <v>43</v>
      </c>
      <c r="O740" s="35"/>
      <c r="P740" s="174">
        <f>O740*H740</f>
        <v>0</v>
      </c>
      <c r="Q740" s="174">
        <v>0</v>
      </c>
      <c r="R740" s="174">
        <f>Q740*H740</f>
        <v>0</v>
      </c>
      <c r="S740" s="174">
        <v>0</v>
      </c>
      <c r="T740" s="175">
        <f>S740*H740</f>
        <v>0</v>
      </c>
      <c r="AR740" s="17" t="s">
        <v>223</v>
      </c>
      <c r="AT740" s="17" t="s">
        <v>144</v>
      </c>
      <c r="AU740" s="17" t="s">
        <v>150</v>
      </c>
      <c r="AY740" s="17" t="s">
        <v>142</v>
      </c>
      <c r="BE740" s="176">
        <f>IF(N740="základní",J740,0)</f>
        <v>0</v>
      </c>
      <c r="BF740" s="176">
        <f>IF(N740="snížená",J740,0)</f>
        <v>0</v>
      </c>
      <c r="BG740" s="176">
        <f>IF(N740="zákl. přenesená",J740,0)</f>
        <v>0</v>
      </c>
      <c r="BH740" s="176">
        <f>IF(N740="sníž. přenesená",J740,0)</f>
        <v>0</v>
      </c>
      <c r="BI740" s="176">
        <f>IF(N740="nulová",J740,0)</f>
        <v>0</v>
      </c>
      <c r="BJ740" s="17" t="s">
        <v>150</v>
      </c>
      <c r="BK740" s="176">
        <f>ROUND(I740*H740,0)</f>
        <v>0</v>
      </c>
      <c r="BL740" s="17" t="s">
        <v>223</v>
      </c>
      <c r="BM740" s="17" t="s">
        <v>1336</v>
      </c>
    </row>
    <row r="741" spans="2:47" s="1" customFormat="1" ht="28.5" customHeight="1">
      <c r="B741" s="34"/>
      <c r="D741" s="180" t="s">
        <v>152</v>
      </c>
      <c r="F741" s="189" t="s">
        <v>1337</v>
      </c>
      <c r="I741" s="138"/>
      <c r="L741" s="34"/>
      <c r="M741" s="63"/>
      <c r="N741" s="35"/>
      <c r="O741" s="35"/>
      <c r="P741" s="35"/>
      <c r="Q741" s="35"/>
      <c r="R741" s="35"/>
      <c r="S741" s="35"/>
      <c r="T741" s="64"/>
      <c r="AT741" s="17" t="s">
        <v>152</v>
      </c>
      <c r="AU741" s="17" t="s">
        <v>150</v>
      </c>
    </row>
    <row r="742" spans="2:65" s="1" customFormat="1" ht="20.25" customHeight="1">
      <c r="B742" s="164"/>
      <c r="C742" s="165" t="s">
        <v>1338</v>
      </c>
      <c r="D742" s="165" t="s">
        <v>144</v>
      </c>
      <c r="E742" s="166" t="s">
        <v>1339</v>
      </c>
      <c r="F742" s="167" t="s">
        <v>1340</v>
      </c>
      <c r="G742" s="168" t="s">
        <v>226</v>
      </c>
      <c r="H742" s="169">
        <v>0.186</v>
      </c>
      <c r="I742" s="170"/>
      <c r="J742" s="171">
        <f>ROUND(I742*H742,0)</f>
        <v>0</v>
      </c>
      <c r="K742" s="167" t="s">
        <v>148</v>
      </c>
      <c r="L742" s="34"/>
      <c r="M742" s="172" t="s">
        <v>21</v>
      </c>
      <c r="N742" s="173" t="s">
        <v>43</v>
      </c>
      <c r="O742" s="35"/>
      <c r="P742" s="174">
        <f>O742*H742</f>
        <v>0</v>
      </c>
      <c r="Q742" s="174">
        <v>0</v>
      </c>
      <c r="R742" s="174">
        <f>Q742*H742</f>
        <v>0</v>
      </c>
      <c r="S742" s="174">
        <v>0</v>
      </c>
      <c r="T742" s="175">
        <f>S742*H742</f>
        <v>0</v>
      </c>
      <c r="AR742" s="17" t="s">
        <v>223</v>
      </c>
      <c r="AT742" s="17" t="s">
        <v>144</v>
      </c>
      <c r="AU742" s="17" t="s">
        <v>150</v>
      </c>
      <c r="AY742" s="17" t="s">
        <v>142</v>
      </c>
      <c r="BE742" s="176">
        <f>IF(N742="základní",J742,0)</f>
        <v>0</v>
      </c>
      <c r="BF742" s="176">
        <f>IF(N742="snížená",J742,0)</f>
        <v>0</v>
      </c>
      <c r="BG742" s="176">
        <f>IF(N742="zákl. přenesená",J742,0)</f>
        <v>0</v>
      </c>
      <c r="BH742" s="176">
        <f>IF(N742="sníž. přenesená",J742,0)</f>
        <v>0</v>
      </c>
      <c r="BI742" s="176">
        <f>IF(N742="nulová",J742,0)</f>
        <v>0</v>
      </c>
      <c r="BJ742" s="17" t="s">
        <v>150</v>
      </c>
      <c r="BK742" s="176">
        <f>ROUND(I742*H742,0)</f>
        <v>0</v>
      </c>
      <c r="BL742" s="17" t="s">
        <v>223</v>
      </c>
      <c r="BM742" s="17" t="s">
        <v>1341</v>
      </c>
    </row>
    <row r="743" spans="2:47" s="1" customFormat="1" ht="39.75" customHeight="1">
      <c r="B743" s="34"/>
      <c r="D743" s="180" t="s">
        <v>152</v>
      </c>
      <c r="F743" s="189" t="s">
        <v>1342</v>
      </c>
      <c r="I743" s="138"/>
      <c r="L743" s="34"/>
      <c r="M743" s="63"/>
      <c r="N743" s="35"/>
      <c r="O743" s="35"/>
      <c r="P743" s="35"/>
      <c r="Q743" s="35"/>
      <c r="R743" s="35"/>
      <c r="S743" s="35"/>
      <c r="T743" s="64"/>
      <c r="AT743" s="17" t="s">
        <v>152</v>
      </c>
      <c r="AU743" s="17" t="s">
        <v>150</v>
      </c>
    </row>
    <row r="744" spans="2:65" s="1" customFormat="1" ht="20.25" customHeight="1">
      <c r="B744" s="164"/>
      <c r="C744" s="165" t="s">
        <v>1343</v>
      </c>
      <c r="D744" s="165" t="s">
        <v>144</v>
      </c>
      <c r="E744" s="166" t="s">
        <v>1344</v>
      </c>
      <c r="F744" s="167" t="s">
        <v>1345</v>
      </c>
      <c r="G744" s="168" t="s">
        <v>890</v>
      </c>
      <c r="H744" s="169">
        <v>1</v>
      </c>
      <c r="I744" s="170"/>
      <c r="J744" s="171">
        <f>ROUND(I744*H744,0)</f>
        <v>0</v>
      </c>
      <c r="K744" s="167" t="s">
        <v>21</v>
      </c>
      <c r="L744" s="34"/>
      <c r="M744" s="172" t="s">
        <v>21</v>
      </c>
      <c r="N744" s="173" t="s">
        <v>43</v>
      </c>
      <c r="O744" s="35"/>
      <c r="P744" s="174">
        <f>O744*H744</f>
        <v>0</v>
      </c>
      <c r="Q744" s="174">
        <v>0</v>
      </c>
      <c r="R744" s="174">
        <f>Q744*H744</f>
        <v>0</v>
      </c>
      <c r="S744" s="174">
        <v>0</v>
      </c>
      <c r="T744" s="175">
        <f>S744*H744</f>
        <v>0</v>
      </c>
      <c r="AR744" s="17" t="s">
        <v>223</v>
      </c>
      <c r="AT744" s="17" t="s">
        <v>144</v>
      </c>
      <c r="AU744" s="17" t="s">
        <v>150</v>
      </c>
      <c r="AY744" s="17" t="s">
        <v>142</v>
      </c>
      <c r="BE744" s="176">
        <f>IF(N744="základní",J744,0)</f>
        <v>0</v>
      </c>
      <c r="BF744" s="176">
        <f>IF(N744="snížená",J744,0)</f>
        <v>0</v>
      </c>
      <c r="BG744" s="176">
        <f>IF(N744="zákl. přenesená",J744,0)</f>
        <v>0</v>
      </c>
      <c r="BH744" s="176">
        <f>IF(N744="sníž. přenesená",J744,0)</f>
        <v>0</v>
      </c>
      <c r="BI744" s="176">
        <f>IF(N744="nulová",J744,0)</f>
        <v>0</v>
      </c>
      <c r="BJ744" s="17" t="s">
        <v>150</v>
      </c>
      <c r="BK744" s="176">
        <f>ROUND(I744*H744,0)</f>
        <v>0</v>
      </c>
      <c r="BL744" s="17" t="s">
        <v>223</v>
      </c>
      <c r="BM744" s="17" t="s">
        <v>1346</v>
      </c>
    </row>
    <row r="745" spans="2:47" s="1" customFormat="1" ht="20.25" customHeight="1">
      <c r="B745" s="34"/>
      <c r="D745" s="177" t="s">
        <v>152</v>
      </c>
      <c r="F745" s="178" t="s">
        <v>1345</v>
      </c>
      <c r="I745" s="138"/>
      <c r="L745" s="34"/>
      <c r="M745" s="63"/>
      <c r="N745" s="35"/>
      <c r="O745" s="35"/>
      <c r="P745" s="35"/>
      <c r="Q745" s="35"/>
      <c r="R745" s="35"/>
      <c r="S745" s="35"/>
      <c r="T745" s="64"/>
      <c r="AT745" s="17" t="s">
        <v>152</v>
      </c>
      <c r="AU745" s="17" t="s">
        <v>150</v>
      </c>
    </row>
    <row r="746" spans="2:63" s="10" customFormat="1" ht="29.25" customHeight="1">
      <c r="B746" s="150"/>
      <c r="D746" s="161" t="s">
        <v>70</v>
      </c>
      <c r="E746" s="162" t="s">
        <v>1347</v>
      </c>
      <c r="F746" s="162" t="s">
        <v>1221</v>
      </c>
      <c r="I746" s="153"/>
      <c r="J746" s="163">
        <f>BK746</f>
        <v>0</v>
      </c>
      <c r="L746" s="150"/>
      <c r="M746" s="155"/>
      <c r="N746" s="156"/>
      <c r="O746" s="156"/>
      <c r="P746" s="157">
        <f>SUM(P747:P785)</f>
        <v>0</v>
      </c>
      <c r="Q746" s="156"/>
      <c r="R746" s="157">
        <f>SUM(R747:R785)</f>
        <v>0.28928999999999994</v>
      </c>
      <c r="S746" s="156"/>
      <c r="T746" s="158">
        <f>SUM(T747:T785)</f>
        <v>0</v>
      </c>
      <c r="AR746" s="151" t="s">
        <v>150</v>
      </c>
      <c r="AT746" s="159" t="s">
        <v>70</v>
      </c>
      <c r="AU746" s="159" t="s">
        <v>8</v>
      </c>
      <c r="AY746" s="151" t="s">
        <v>142</v>
      </c>
      <c r="BK746" s="160">
        <f>SUM(BK747:BK785)</f>
        <v>0</v>
      </c>
    </row>
    <row r="747" spans="2:65" s="1" customFormat="1" ht="20.25" customHeight="1">
      <c r="B747" s="164"/>
      <c r="C747" s="165" t="s">
        <v>1348</v>
      </c>
      <c r="D747" s="165" t="s">
        <v>144</v>
      </c>
      <c r="E747" s="166" t="s">
        <v>1349</v>
      </c>
      <c r="F747" s="167" t="s">
        <v>1350</v>
      </c>
      <c r="G747" s="168" t="s">
        <v>417</v>
      </c>
      <c r="H747" s="169">
        <v>3</v>
      </c>
      <c r="I747" s="170"/>
      <c r="J747" s="171">
        <f>ROUND(I747*H747,0)</f>
        <v>0</v>
      </c>
      <c r="K747" s="167" t="s">
        <v>148</v>
      </c>
      <c r="L747" s="34"/>
      <c r="M747" s="172" t="s">
        <v>21</v>
      </c>
      <c r="N747" s="173" t="s">
        <v>43</v>
      </c>
      <c r="O747" s="35"/>
      <c r="P747" s="174">
        <f>O747*H747</f>
        <v>0</v>
      </c>
      <c r="Q747" s="174">
        <v>0.00309</v>
      </c>
      <c r="R747" s="174">
        <f>Q747*H747</f>
        <v>0.00927</v>
      </c>
      <c r="S747" s="174">
        <v>0</v>
      </c>
      <c r="T747" s="175">
        <f>S747*H747</f>
        <v>0</v>
      </c>
      <c r="AR747" s="17" t="s">
        <v>223</v>
      </c>
      <c r="AT747" s="17" t="s">
        <v>144</v>
      </c>
      <c r="AU747" s="17" t="s">
        <v>150</v>
      </c>
      <c r="AY747" s="17" t="s">
        <v>142</v>
      </c>
      <c r="BE747" s="176">
        <f>IF(N747="základní",J747,0)</f>
        <v>0</v>
      </c>
      <c r="BF747" s="176">
        <f>IF(N747="snížená",J747,0)</f>
        <v>0</v>
      </c>
      <c r="BG747" s="176">
        <f>IF(N747="zákl. přenesená",J747,0)</f>
        <v>0</v>
      </c>
      <c r="BH747" s="176">
        <f>IF(N747="sníž. přenesená",J747,0)</f>
        <v>0</v>
      </c>
      <c r="BI747" s="176">
        <f>IF(N747="nulová",J747,0)</f>
        <v>0</v>
      </c>
      <c r="BJ747" s="17" t="s">
        <v>150</v>
      </c>
      <c r="BK747" s="176">
        <f>ROUND(I747*H747,0)</f>
        <v>0</v>
      </c>
      <c r="BL747" s="17" t="s">
        <v>223</v>
      </c>
      <c r="BM747" s="17" t="s">
        <v>1351</v>
      </c>
    </row>
    <row r="748" spans="2:47" s="1" customFormat="1" ht="28.5" customHeight="1">
      <c r="B748" s="34"/>
      <c r="D748" s="180" t="s">
        <v>152</v>
      </c>
      <c r="F748" s="189" t="s">
        <v>1352</v>
      </c>
      <c r="I748" s="138"/>
      <c r="L748" s="34"/>
      <c r="M748" s="63"/>
      <c r="N748" s="35"/>
      <c r="O748" s="35"/>
      <c r="P748" s="35"/>
      <c r="Q748" s="35"/>
      <c r="R748" s="35"/>
      <c r="S748" s="35"/>
      <c r="T748" s="64"/>
      <c r="AT748" s="17" t="s">
        <v>152</v>
      </c>
      <c r="AU748" s="17" t="s">
        <v>150</v>
      </c>
    </row>
    <row r="749" spans="2:65" s="1" customFormat="1" ht="20.25" customHeight="1">
      <c r="B749" s="164"/>
      <c r="C749" s="165" t="s">
        <v>1353</v>
      </c>
      <c r="D749" s="165" t="s">
        <v>144</v>
      </c>
      <c r="E749" s="166" t="s">
        <v>1354</v>
      </c>
      <c r="F749" s="167" t="s">
        <v>1355</v>
      </c>
      <c r="G749" s="168" t="s">
        <v>417</v>
      </c>
      <c r="H749" s="169">
        <v>22</v>
      </c>
      <c r="I749" s="170"/>
      <c r="J749" s="171">
        <f>ROUND(I749*H749,0)</f>
        <v>0</v>
      </c>
      <c r="K749" s="167" t="s">
        <v>148</v>
      </c>
      <c r="L749" s="34"/>
      <c r="M749" s="172" t="s">
        <v>21</v>
      </c>
      <c r="N749" s="173" t="s">
        <v>43</v>
      </c>
      <c r="O749" s="35"/>
      <c r="P749" s="174">
        <f>O749*H749</f>
        <v>0</v>
      </c>
      <c r="Q749" s="174">
        <v>0.00451</v>
      </c>
      <c r="R749" s="174">
        <f>Q749*H749</f>
        <v>0.09922</v>
      </c>
      <c r="S749" s="174">
        <v>0</v>
      </c>
      <c r="T749" s="175">
        <f>S749*H749</f>
        <v>0</v>
      </c>
      <c r="AR749" s="17" t="s">
        <v>223</v>
      </c>
      <c r="AT749" s="17" t="s">
        <v>144</v>
      </c>
      <c r="AU749" s="17" t="s">
        <v>150</v>
      </c>
      <c r="AY749" s="17" t="s">
        <v>142</v>
      </c>
      <c r="BE749" s="176">
        <f>IF(N749="základní",J749,0)</f>
        <v>0</v>
      </c>
      <c r="BF749" s="176">
        <f>IF(N749="snížená",J749,0)</f>
        <v>0</v>
      </c>
      <c r="BG749" s="176">
        <f>IF(N749="zákl. přenesená",J749,0)</f>
        <v>0</v>
      </c>
      <c r="BH749" s="176">
        <f>IF(N749="sníž. přenesená",J749,0)</f>
        <v>0</v>
      </c>
      <c r="BI749" s="176">
        <f>IF(N749="nulová",J749,0)</f>
        <v>0</v>
      </c>
      <c r="BJ749" s="17" t="s">
        <v>150</v>
      </c>
      <c r="BK749" s="176">
        <f>ROUND(I749*H749,0)</f>
        <v>0</v>
      </c>
      <c r="BL749" s="17" t="s">
        <v>223</v>
      </c>
      <c r="BM749" s="17" t="s">
        <v>1356</v>
      </c>
    </row>
    <row r="750" spans="2:47" s="1" customFormat="1" ht="28.5" customHeight="1">
      <c r="B750" s="34"/>
      <c r="D750" s="180" t="s">
        <v>152</v>
      </c>
      <c r="F750" s="189" t="s">
        <v>1357</v>
      </c>
      <c r="I750" s="138"/>
      <c r="L750" s="34"/>
      <c r="M750" s="63"/>
      <c r="N750" s="35"/>
      <c r="O750" s="35"/>
      <c r="P750" s="35"/>
      <c r="Q750" s="35"/>
      <c r="R750" s="35"/>
      <c r="S750" s="35"/>
      <c r="T750" s="64"/>
      <c r="AT750" s="17" t="s">
        <v>152</v>
      </c>
      <c r="AU750" s="17" t="s">
        <v>150</v>
      </c>
    </row>
    <row r="751" spans="2:65" s="1" customFormat="1" ht="28.5" customHeight="1">
      <c r="B751" s="164"/>
      <c r="C751" s="165" t="s">
        <v>1358</v>
      </c>
      <c r="D751" s="165" t="s">
        <v>144</v>
      </c>
      <c r="E751" s="166" t="s">
        <v>1359</v>
      </c>
      <c r="F751" s="167" t="s">
        <v>1360</v>
      </c>
      <c r="G751" s="168" t="s">
        <v>360</v>
      </c>
      <c r="H751" s="169">
        <v>1</v>
      </c>
      <c r="I751" s="170"/>
      <c r="J751" s="171">
        <f>ROUND(I751*H751,0)</f>
        <v>0</v>
      </c>
      <c r="K751" s="167" t="s">
        <v>148</v>
      </c>
      <c r="L751" s="34"/>
      <c r="M751" s="172" t="s">
        <v>21</v>
      </c>
      <c r="N751" s="173" t="s">
        <v>43</v>
      </c>
      <c r="O751" s="35"/>
      <c r="P751" s="174">
        <f>O751*H751</f>
        <v>0</v>
      </c>
      <c r="Q751" s="174">
        <v>0.00186</v>
      </c>
      <c r="R751" s="174">
        <f>Q751*H751</f>
        <v>0.00186</v>
      </c>
      <c r="S751" s="174">
        <v>0</v>
      </c>
      <c r="T751" s="175">
        <f>S751*H751</f>
        <v>0</v>
      </c>
      <c r="AR751" s="17" t="s">
        <v>223</v>
      </c>
      <c r="AT751" s="17" t="s">
        <v>144</v>
      </c>
      <c r="AU751" s="17" t="s">
        <v>150</v>
      </c>
      <c r="AY751" s="17" t="s">
        <v>142</v>
      </c>
      <c r="BE751" s="176">
        <f>IF(N751="základní",J751,0)</f>
        <v>0</v>
      </c>
      <c r="BF751" s="176">
        <f>IF(N751="snížená",J751,0)</f>
        <v>0</v>
      </c>
      <c r="BG751" s="176">
        <f>IF(N751="zákl. přenesená",J751,0)</f>
        <v>0</v>
      </c>
      <c r="BH751" s="176">
        <f>IF(N751="sníž. přenesená",J751,0)</f>
        <v>0</v>
      </c>
      <c r="BI751" s="176">
        <f>IF(N751="nulová",J751,0)</f>
        <v>0</v>
      </c>
      <c r="BJ751" s="17" t="s">
        <v>150</v>
      </c>
      <c r="BK751" s="176">
        <f>ROUND(I751*H751,0)</f>
        <v>0</v>
      </c>
      <c r="BL751" s="17" t="s">
        <v>223</v>
      </c>
      <c r="BM751" s="17" t="s">
        <v>1361</v>
      </c>
    </row>
    <row r="752" spans="2:47" s="1" customFormat="1" ht="39.75" customHeight="1">
      <c r="B752" s="34"/>
      <c r="D752" s="180" t="s">
        <v>152</v>
      </c>
      <c r="F752" s="189" t="s">
        <v>1362</v>
      </c>
      <c r="I752" s="138"/>
      <c r="L752" s="34"/>
      <c r="M752" s="63"/>
      <c r="N752" s="35"/>
      <c r="O752" s="35"/>
      <c r="P752" s="35"/>
      <c r="Q752" s="35"/>
      <c r="R752" s="35"/>
      <c r="S752" s="35"/>
      <c r="T752" s="64"/>
      <c r="AT752" s="17" t="s">
        <v>152</v>
      </c>
      <c r="AU752" s="17" t="s">
        <v>150</v>
      </c>
    </row>
    <row r="753" spans="2:65" s="1" customFormat="1" ht="20.25" customHeight="1">
      <c r="B753" s="164"/>
      <c r="C753" s="165" t="s">
        <v>1363</v>
      </c>
      <c r="D753" s="165" t="s">
        <v>144</v>
      </c>
      <c r="E753" s="166" t="s">
        <v>1364</v>
      </c>
      <c r="F753" s="167" t="s">
        <v>1365</v>
      </c>
      <c r="G753" s="168" t="s">
        <v>360</v>
      </c>
      <c r="H753" s="169">
        <v>8</v>
      </c>
      <c r="I753" s="170"/>
      <c r="J753" s="171">
        <f>ROUND(I753*H753,0)</f>
        <v>0</v>
      </c>
      <c r="K753" s="167" t="s">
        <v>148</v>
      </c>
      <c r="L753" s="34"/>
      <c r="M753" s="172" t="s">
        <v>21</v>
      </c>
      <c r="N753" s="173" t="s">
        <v>43</v>
      </c>
      <c r="O753" s="35"/>
      <c r="P753" s="174">
        <f>O753*H753</f>
        <v>0</v>
      </c>
      <c r="Q753" s="174">
        <v>4E-05</v>
      </c>
      <c r="R753" s="174">
        <f>Q753*H753</f>
        <v>0.00032</v>
      </c>
      <c r="S753" s="174">
        <v>0</v>
      </c>
      <c r="T753" s="175">
        <f>S753*H753</f>
        <v>0</v>
      </c>
      <c r="AR753" s="17" t="s">
        <v>223</v>
      </c>
      <c r="AT753" s="17" t="s">
        <v>144</v>
      </c>
      <c r="AU753" s="17" t="s">
        <v>150</v>
      </c>
      <c r="AY753" s="17" t="s">
        <v>142</v>
      </c>
      <c r="BE753" s="176">
        <f>IF(N753="základní",J753,0)</f>
        <v>0</v>
      </c>
      <c r="BF753" s="176">
        <f>IF(N753="snížená",J753,0)</f>
        <v>0</v>
      </c>
      <c r="BG753" s="176">
        <f>IF(N753="zákl. přenesená",J753,0)</f>
        <v>0</v>
      </c>
      <c r="BH753" s="176">
        <f>IF(N753="sníž. přenesená",J753,0)</f>
        <v>0</v>
      </c>
      <c r="BI753" s="176">
        <f>IF(N753="nulová",J753,0)</f>
        <v>0</v>
      </c>
      <c r="BJ753" s="17" t="s">
        <v>150</v>
      </c>
      <c r="BK753" s="176">
        <f>ROUND(I753*H753,0)</f>
        <v>0</v>
      </c>
      <c r="BL753" s="17" t="s">
        <v>223</v>
      </c>
      <c r="BM753" s="17" t="s">
        <v>1366</v>
      </c>
    </row>
    <row r="754" spans="2:47" s="1" customFormat="1" ht="28.5" customHeight="1">
      <c r="B754" s="34"/>
      <c r="D754" s="180" t="s">
        <v>152</v>
      </c>
      <c r="F754" s="189" t="s">
        <v>1367</v>
      </c>
      <c r="I754" s="138"/>
      <c r="L754" s="34"/>
      <c r="M754" s="63"/>
      <c r="N754" s="35"/>
      <c r="O754" s="35"/>
      <c r="P754" s="35"/>
      <c r="Q754" s="35"/>
      <c r="R754" s="35"/>
      <c r="S754" s="35"/>
      <c r="T754" s="64"/>
      <c r="AT754" s="17" t="s">
        <v>152</v>
      </c>
      <c r="AU754" s="17" t="s">
        <v>150</v>
      </c>
    </row>
    <row r="755" spans="2:65" s="1" customFormat="1" ht="20.25" customHeight="1">
      <c r="B755" s="164"/>
      <c r="C755" s="165" t="s">
        <v>1368</v>
      </c>
      <c r="D755" s="165" t="s">
        <v>144</v>
      </c>
      <c r="E755" s="166" t="s">
        <v>1369</v>
      </c>
      <c r="F755" s="167" t="s">
        <v>1370</v>
      </c>
      <c r="G755" s="168" t="s">
        <v>417</v>
      </c>
      <c r="H755" s="169">
        <v>123</v>
      </c>
      <c r="I755" s="170"/>
      <c r="J755" s="171">
        <f>ROUND(I755*H755,0)</f>
        <v>0</v>
      </c>
      <c r="K755" s="167" t="s">
        <v>148</v>
      </c>
      <c r="L755" s="34"/>
      <c r="M755" s="172" t="s">
        <v>21</v>
      </c>
      <c r="N755" s="173" t="s">
        <v>43</v>
      </c>
      <c r="O755" s="35"/>
      <c r="P755" s="174">
        <f>O755*H755</f>
        <v>0</v>
      </c>
      <c r="Q755" s="174">
        <v>0.00078</v>
      </c>
      <c r="R755" s="174">
        <f>Q755*H755</f>
        <v>0.09594</v>
      </c>
      <c r="S755" s="174">
        <v>0</v>
      </c>
      <c r="T755" s="175">
        <f>S755*H755</f>
        <v>0</v>
      </c>
      <c r="AR755" s="17" t="s">
        <v>223</v>
      </c>
      <c r="AT755" s="17" t="s">
        <v>144</v>
      </c>
      <c r="AU755" s="17" t="s">
        <v>150</v>
      </c>
      <c r="AY755" s="17" t="s">
        <v>142</v>
      </c>
      <c r="BE755" s="176">
        <f>IF(N755="základní",J755,0)</f>
        <v>0</v>
      </c>
      <c r="BF755" s="176">
        <f>IF(N755="snížená",J755,0)</f>
        <v>0</v>
      </c>
      <c r="BG755" s="176">
        <f>IF(N755="zákl. přenesená",J755,0)</f>
        <v>0</v>
      </c>
      <c r="BH755" s="176">
        <f>IF(N755="sníž. přenesená",J755,0)</f>
        <v>0</v>
      </c>
      <c r="BI755" s="176">
        <f>IF(N755="nulová",J755,0)</f>
        <v>0</v>
      </c>
      <c r="BJ755" s="17" t="s">
        <v>150</v>
      </c>
      <c r="BK755" s="176">
        <f>ROUND(I755*H755,0)</f>
        <v>0</v>
      </c>
      <c r="BL755" s="17" t="s">
        <v>223</v>
      </c>
      <c r="BM755" s="17" t="s">
        <v>1371</v>
      </c>
    </row>
    <row r="756" spans="2:47" s="1" customFormat="1" ht="28.5" customHeight="1">
      <c r="B756" s="34"/>
      <c r="D756" s="177" t="s">
        <v>152</v>
      </c>
      <c r="F756" s="178" t="s">
        <v>1372</v>
      </c>
      <c r="I756" s="138"/>
      <c r="L756" s="34"/>
      <c r="M756" s="63"/>
      <c r="N756" s="35"/>
      <c r="O756" s="35"/>
      <c r="P756" s="35"/>
      <c r="Q756" s="35"/>
      <c r="R756" s="35"/>
      <c r="S756" s="35"/>
      <c r="T756" s="64"/>
      <c r="AT756" s="17" t="s">
        <v>152</v>
      </c>
      <c r="AU756" s="17" t="s">
        <v>150</v>
      </c>
    </row>
    <row r="757" spans="2:51" s="11" customFormat="1" ht="20.25" customHeight="1">
      <c r="B757" s="179"/>
      <c r="D757" s="177" t="s">
        <v>154</v>
      </c>
      <c r="E757" s="188" t="s">
        <v>21</v>
      </c>
      <c r="F757" s="208" t="s">
        <v>1373</v>
      </c>
      <c r="H757" s="209">
        <v>58</v>
      </c>
      <c r="I757" s="184"/>
      <c r="L757" s="179"/>
      <c r="M757" s="185"/>
      <c r="N757" s="186"/>
      <c r="O757" s="186"/>
      <c r="P757" s="186"/>
      <c r="Q757" s="186"/>
      <c r="R757" s="186"/>
      <c r="S757" s="186"/>
      <c r="T757" s="187"/>
      <c r="AT757" s="188" t="s">
        <v>154</v>
      </c>
      <c r="AU757" s="188" t="s">
        <v>150</v>
      </c>
      <c r="AV757" s="11" t="s">
        <v>150</v>
      </c>
      <c r="AW757" s="11" t="s">
        <v>35</v>
      </c>
      <c r="AX757" s="11" t="s">
        <v>71</v>
      </c>
      <c r="AY757" s="188" t="s">
        <v>142</v>
      </c>
    </row>
    <row r="758" spans="2:51" s="11" customFormat="1" ht="20.25" customHeight="1">
      <c r="B758" s="179"/>
      <c r="D758" s="177" t="s">
        <v>154</v>
      </c>
      <c r="E758" s="188" t="s">
        <v>21</v>
      </c>
      <c r="F758" s="208" t="s">
        <v>1374</v>
      </c>
      <c r="H758" s="209">
        <v>65</v>
      </c>
      <c r="I758" s="184"/>
      <c r="L758" s="179"/>
      <c r="M758" s="185"/>
      <c r="N758" s="186"/>
      <c r="O758" s="186"/>
      <c r="P758" s="186"/>
      <c r="Q758" s="186"/>
      <c r="R758" s="186"/>
      <c r="S758" s="186"/>
      <c r="T758" s="187"/>
      <c r="AT758" s="188" t="s">
        <v>154</v>
      </c>
      <c r="AU758" s="188" t="s">
        <v>150</v>
      </c>
      <c r="AV758" s="11" t="s">
        <v>150</v>
      </c>
      <c r="AW758" s="11" t="s">
        <v>35</v>
      </c>
      <c r="AX758" s="11" t="s">
        <v>71</v>
      </c>
      <c r="AY758" s="188" t="s">
        <v>142</v>
      </c>
    </row>
    <row r="759" spans="2:51" s="13" customFormat="1" ht="20.25" customHeight="1">
      <c r="B759" s="212"/>
      <c r="D759" s="180" t="s">
        <v>154</v>
      </c>
      <c r="E759" s="213" t="s">
        <v>21</v>
      </c>
      <c r="F759" s="214" t="s">
        <v>1375</v>
      </c>
      <c r="H759" s="215">
        <v>123</v>
      </c>
      <c r="I759" s="216"/>
      <c r="L759" s="212"/>
      <c r="M759" s="217"/>
      <c r="N759" s="218"/>
      <c r="O759" s="218"/>
      <c r="P759" s="218"/>
      <c r="Q759" s="218"/>
      <c r="R759" s="218"/>
      <c r="S759" s="218"/>
      <c r="T759" s="219"/>
      <c r="AT759" s="220" t="s">
        <v>154</v>
      </c>
      <c r="AU759" s="220" t="s">
        <v>150</v>
      </c>
      <c r="AV759" s="13" t="s">
        <v>149</v>
      </c>
      <c r="AW759" s="13" t="s">
        <v>35</v>
      </c>
      <c r="AX759" s="13" t="s">
        <v>8</v>
      </c>
      <c r="AY759" s="220" t="s">
        <v>142</v>
      </c>
    </row>
    <row r="760" spans="2:65" s="1" customFormat="1" ht="20.25" customHeight="1">
      <c r="B760" s="164"/>
      <c r="C760" s="165" t="s">
        <v>1376</v>
      </c>
      <c r="D760" s="165" t="s">
        <v>144</v>
      </c>
      <c r="E760" s="166" t="s">
        <v>1377</v>
      </c>
      <c r="F760" s="167" t="s">
        <v>1378</v>
      </c>
      <c r="G760" s="168" t="s">
        <v>360</v>
      </c>
      <c r="H760" s="169">
        <v>5</v>
      </c>
      <c r="I760" s="170"/>
      <c r="J760" s="171">
        <f>ROUND(I760*H760,0)</f>
        <v>0</v>
      </c>
      <c r="K760" s="167" t="s">
        <v>148</v>
      </c>
      <c r="L760" s="34"/>
      <c r="M760" s="172" t="s">
        <v>21</v>
      </c>
      <c r="N760" s="173" t="s">
        <v>43</v>
      </c>
      <c r="O760" s="35"/>
      <c r="P760" s="174">
        <f>O760*H760</f>
        <v>0</v>
      </c>
      <c r="Q760" s="174">
        <v>0.0007</v>
      </c>
      <c r="R760" s="174">
        <f>Q760*H760</f>
        <v>0.0035</v>
      </c>
      <c r="S760" s="174">
        <v>0</v>
      </c>
      <c r="T760" s="175">
        <f>S760*H760</f>
        <v>0</v>
      </c>
      <c r="AR760" s="17" t="s">
        <v>223</v>
      </c>
      <c r="AT760" s="17" t="s">
        <v>144</v>
      </c>
      <c r="AU760" s="17" t="s">
        <v>150</v>
      </c>
      <c r="AY760" s="17" t="s">
        <v>142</v>
      </c>
      <c r="BE760" s="176">
        <f>IF(N760="základní",J760,0)</f>
        <v>0</v>
      </c>
      <c r="BF760" s="176">
        <f>IF(N760="snížená",J760,0)</f>
        <v>0</v>
      </c>
      <c r="BG760" s="176">
        <f>IF(N760="zákl. přenesená",J760,0)</f>
        <v>0</v>
      </c>
      <c r="BH760" s="176">
        <f>IF(N760="sníž. přenesená",J760,0)</f>
        <v>0</v>
      </c>
      <c r="BI760" s="176">
        <f>IF(N760="nulová",J760,0)</f>
        <v>0</v>
      </c>
      <c r="BJ760" s="17" t="s">
        <v>150</v>
      </c>
      <c r="BK760" s="176">
        <f>ROUND(I760*H760,0)</f>
        <v>0</v>
      </c>
      <c r="BL760" s="17" t="s">
        <v>223</v>
      </c>
      <c r="BM760" s="17" t="s">
        <v>1379</v>
      </c>
    </row>
    <row r="761" spans="2:47" s="1" customFormat="1" ht="28.5" customHeight="1">
      <c r="B761" s="34"/>
      <c r="D761" s="180" t="s">
        <v>152</v>
      </c>
      <c r="F761" s="189" t="s">
        <v>1380</v>
      </c>
      <c r="I761" s="138"/>
      <c r="L761" s="34"/>
      <c r="M761" s="63"/>
      <c r="N761" s="35"/>
      <c r="O761" s="35"/>
      <c r="P761" s="35"/>
      <c r="Q761" s="35"/>
      <c r="R761" s="35"/>
      <c r="S761" s="35"/>
      <c r="T761" s="64"/>
      <c r="AT761" s="17" t="s">
        <v>152</v>
      </c>
      <c r="AU761" s="17" t="s">
        <v>150</v>
      </c>
    </row>
    <row r="762" spans="2:65" s="1" customFormat="1" ht="28.5" customHeight="1">
      <c r="B762" s="164"/>
      <c r="C762" s="165" t="s">
        <v>1381</v>
      </c>
      <c r="D762" s="165" t="s">
        <v>144</v>
      </c>
      <c r="E762" s="166" t="s">
        <v>1382</v>
      </c>
      <c r="F762" s="167" t="s">
        <v>1383</v>
      </c>
      <c r="G762" s="168" t="s">
        <v>417</v>
      </c>
      <c r="H762" s="169">
        <v>65</v>
      </c>
      <c r="I762" s="170"/>
      <c r="J762" s="171">
        <f>ROUND(I762*H762,0)</f>
        <v>0</v>
      </c>
      <c r="K762" s="167" t="s">
        <v>148</v>
      </c>
      <c r="L762" s="34"/>
      <c r="M762" s="172" t="s">
        <v>21</v>
      </c>
      <c r="N762" s="173" t="s">
        <v>43</v>
      </c>
      <c r="O762" s="35"/>
      <c r="P762" s="174">
        <f>O762*H762</f>
        <v>0</v>
      </c>
      <c r="Q762" s="174">
        <v>7E-05</v>
      </c>
      <c r="R762" s="174">
        <f>Q762*H762</f>
        <v>0.004549999999999999</v>
      </c>
      <c r="S762" s="174">
        <v>0</v>
      </c>
      <c r="T762" s="175">
        <f>S762*H762</f>
        <v>0</v>
      </c>
      <c r="AR762" s="17" t="s">
        <v>223</v>
      </c>
      <c r="AT762" s="17" t="s">
        <v>144</v>
      </c>
      <c r="AU762" s="17" t="s">
        <v>150</v>
      </c>
      <c r="AY762" s="17" t="s">
        <v>142</v>
      </c>
      <c r="BE762" s="176">
        <f>IF(N762="základní",J762,0)</f>
        <v>0</v>
      </c>
      <c r="BF762" s="176">
        <f>IF(N762="snížená",J762,0)</f>
        <v>0</v>
      </c>
      <c r="BG762" s="176">
        <f>IF(N762="zákl. přenesená",J762,0)</f>
        <v>0</v>
      </c>
      <c r="BH762" s="176">
        <f>IF(N762="sníž. přenesená",J762,0)</f>
        <v>0</v>
      </c>
      <c r="BI762" s="176">
        <f>IF(N762="nulová",J762,0)</f>
        <v>0</v>
      </c>
      <c r="BJ762" s="17" t="s">
        <v>150</v>
      </c>
      <c r="BK762" s="176">
        <f>ROUND(I762*H762,0)</f>
        <v>0</v>
      </c>
      <c r="BL762" s="17" t="s">
        <v>223</v>
      </c>
      <c r="BM762" s="17" t="s">
        <v>1384</v>
      </c>
    </row>
    <row r="763" spans="2:47" s="1" customFormat="1" ht="39.75" customHeight="1">
      <c r="B763" s="34"/>
      <c r="D763" s="180" t="s">
        <v>152</v>
      </c>
      <c r="F763" s="189" t="s">
        <v>1385</v>
      </c>
      <c r="I763" s="138"/>
      <c r="L763" s="34"/>
      <c r="M763" s="63"/>
      <c r="N763" s="35"/>
      <c r="O763" s="35"/>
      <c r="P763" s="35"/>
      <c r="Q763" s="35"/>
      <c r="R763" s="35"/>
      <c r="S763" s="35"/>
      <c r="T763" s="64"/>
      <c r="AT763" s="17" t="s">
        <v>152</v>
      </c>
      <c r="AU763" s="17" t="s">
        <v>150</v>
      </c>
    </row>
    <row r="764" spans="2:65" s="1" customFormat="1" ht="28.5" customHeight="1">
      <c r="B764" s="164"/>
      <c r="C764" s="165" t="s">
        <v>1386</v>
      </c>
      <c r="D764" s="165" t="s">
        <v>144</v>
      </c>
      <c r="E764" s="166" t="s">
        <v>1387</v>
      </c>
      <c r="F764" s="167" t="s">
        <v>1388</v>
      </c>
      <c r="G764" s="168" t="s">
        <v>417</v>
      </c>
      <c r="H764" s="169">
        <v>58</v>
      </c>
      <c r="I764" s="170"/>
      <c r="J764" s="171">
        <f>ROUND(I764*H764,0)</f>
        <v>0</v>
      </c>
      <c r="K764" s="167" t="s">
        <v>148</v>
      </c>
      <c r="L764" s="34"/>
      <c r="M764" s="172" t="s">
        <v>21</v>
      </c>
      <c r="N764" s="173" t="s">
        <v>43</v>
      </c>
      <c r="O764" s="35"/>
      <c r="P764" s="174">
        <f>O764*H764</f>
        <v>0</v>
      </c>
      <c r="Q764" s="174">
        <v>0.00019</v>
      </c>
      <c r="R764" s="174">
        <f>Q764*H764</f>
        <v>0.01102</v>
      </c>
      <c r="S764" s="174">
        <v>0</v>
      </c>
      <c r="T764" s="175">
        <f>S764*H764</f>
        <v>0</v>
      </c>
      <c r="AR764" s="17" t="s">
        <v>223</v>
      </c>
      <c r="AT764" s="17" t="s">
        <v>144</v>
      </c>
      <c r="AU764" s="17" t="s">
        <v>150</v>
      </c>
      <c r="AY764" s="17" t="s">
        <v>142</v>
      </c>
      <c r="BE764" s="176">
        <f>IF(N764="základní",J764,0)</f>
        <v>0</v>
      </c>
      <c r="BF764" s="176">
        <f>IF(N764="snížená",J764,0)</f>
        <v>0</v>
      </c>
      <c r="BG764" s="176">
        <f>IF(N764="zákl. přenesená",J764,0)</f>
        <v>0</v>
      </c>
      <c r="BH764" s="176">
        <f>IF(N764="sníž. přenesená",J764,0)</f>
        <v>0</v>
      </c>
      <c r="BI764" s="176">
        <f>IF(N764="nulová",J764,0)</f>
        <v>0</v>
      </c>
      <c r="BJ764" s="17" t="s">
        <v>150</v>
      </c>
      <c r="BK764" s="176">
        <f>ROUND(I764*H764,0)</f>
        <v>0</v>
      </c>
      <c r="BL764" s="17" t="s">
        <v>223</v>
      </c>
      <c r="BM764" s="17" t="s">
        <v>1389</v>
      </c>
    </row>
    <row r="765" spans="2:47" s="1" customFormat="1" ht="39.75" customHeight="1">
      <c r="B765" s="34"/>
      <c r="D765" s="180" t="s">
        <v>152</v>
      </c>
      <c r="F765" s="189" t="s">
        <v>1390</v>
      </c>
      <c r="I765" s="138"/>
      <c r="L765" s="34"/>
      <c r="M765" s="63"/>
      <c r="N765" s="35"/>
      <c r="O765" s="35"/>
      <c r="P765" s="35"/>
      <c r="Q765" s="35"/>
      <c r="R765" s="35"/>
      <c r="S765" s="35"/>
      <c r="T765" s="64"/>
      <c r="AT765" s="17" t="s">
        <v>152</v>
      </c>
      <c r="AU765" s="17" t="s">
        <v>150</v>
      </c>
    </row>
    <row r="766" spans="2:65" s="1" customFormat="1" ht="20.25" customHeight="1">
      <c r="B766" s="164"/>
      <c r="C766" s="165" t="s">
        <v>1391</v>
      </c>
      <c r="D766" s="165" t="s">
        <v>144</v>
      </c>
      <c r="E766" s="166" t="s">
        <v>1392</v>
      </c>
      <c r="F766" s="167" t="s">
        <v>1393</v>
      </c>
      <c r="G766" s="168" t="s">
        <v>360</v>
      </c>
      <c r="H766" s="169">
        <v>8</v>
      </c>
      <c r="I766" s="170"/>
      <c r="J766" s="171">
        <f>ROUND(I766*H766,0)</f>
        <v>0</v>
      </c>
      <c r="K766" s="167" t="s">
        <v>148</v>
      </c>
      <c r="L766" s="34"/>
      <c r="M766" s="172" t="s">
        <v>21</v>
      </c>
      <c r="N766" s="173" t="s">
        <v>43</v>
      </c>
      <c r="O766" s="35"/>
      <c r="P766" s="174">
        <f>O766*H766</f>
        <v>0</v>
      </c>
      <c r="Q766" s="174">
        <v>0</v>
      </c>
      <c r="R766" s="174">
        <f>Q766*H766</f>
        <v>0</v>
      </c>
      <c r="S766" s="174">
        <v>0</v>
      </c>
      <c r="T766" s="175">
        <f>S766*H766</f>
        <v>0</v>
      </c>
      <c r="AR766" s="17" t="s">
        <v>223</v>
      </c>
      <c r="AT766" s="17" t="s">
        <v>144</v>
      </c>
      <c r="AU766" s="17" t="s">
        <v>150</v>
      </c>
      <c r="AY766" s="17" t="s">
        <v>142</v>
      </c>
      <c r="BE766" s="176">
        <f>IF(N766="základní",J766,0)</f>
        <v>0</v>
      </c>
      <c r="BF766" s="176">
        <f>IF(N766="snížená",J766,0)</f>
        <v>0</v>
      </c>
      <c r="BG766" s="176">
        <f>IF(N766="zákl. přenesená",J766,0)</f>
        <v>0</v>
      </c>
      <c r="BH766" s="176">
        <f>IF(N766="sníž. přenesená",J766,0)</f>
        <v>0</v>
      </c>
      <c r="BI766" s="176">
        <f>IF(N766="nulová",J766,0)</f>
        <v>0</v>
      </c>
      <c r="BJ766" s="17" t="s">
        <v>150</v>
      </c>
      <c r="BK766" s="176">
        <f>ROUND(I766*H766,0)</f>
        <v>0</v>
      </c>
      <c r="BL766" s="17" t="s">
        <v>223</v>
      </c>
      <c r="BM766" s="17" t="s">
        <v>1394</v>
      </c>
    </row>
    <row r="767" spans="2:47" s="1" customFormat="1" ht="28.5" customHeight="1">
      <c r="B767" s="34"/>
      <c r="D767" s="180" t="s">
        <v>152</v>
      </c>
      <c r="F767" s="189" t="s">
        <v>1395</v>
      </c>
      <c r="I767" s="138"/>
      <c r="L767" s="34"/>
      <c r="M767" s="63"/>
      <c r="N767" s="35"/>
      <c r="O767" s="35"/>
      <c r="P767" s="35"/>
      <c r="Q767" s="35"/>
      <c r="R767" s="35"/>
      <c r="S767" s="35"/>
      <c r="T767" s="64"/>
      <c r="AT767" s="17" t="s">
        <v>152</v>
      </c>
      <c r="AU767" s="17" t="s">
        <v>150</v>
      </c>
    </row>
    <row r="768" spans="2:65" s="1" customFormat="1" ht="20.25" customHeight="1">
      <c r="B768" s="164"/>
      <c r="C768" s="165" t="s">
        <v>1396</v>
      </c>
      <c r="D768" s="165" t="s">
        <v>144</v>
      </c>
      <c r="E768" s="166" t="s">
        <v>1397</v>
      </c>
      <c r="F768" s="167" t="s">
        <v>1398</v>
      </c>
      <c r="G768" s="168" t="s">
        <v>360</v>
      </c>
      <c r="H768" s="169">
        <v>2</v>
      </c>
      <c r="I768" s="170"/>
      <c r="J768" s="171">
        <f>ROUND(I768*H768,0)</f>
        <v>0</v>
      </c>
      <c r="K768" s="167" t="s">
        <v>148</v>
      </c>
      <c r="L768" s="34"/>
      <c r="M768" s="172" t="s">
        <v>21</v>
      </c>
      <c r="N768" s="173" t="s">
        <v>43</v>
      </c>
      <c r="O768" s="35"/>
      <c r="P768" s="174">
        <f>O768*H768</f>
        <v>0</v>
      </c>
      <c r="Q768" s="174">
        <v>0.00017</v>
      </c>
      <c r="R768" s="174">
        <f>Q768*H768</f>
        <v>0.00034</v>
      </c>
      <c r="S768" s="174">
        <v>0</v>
      </c>
      <c r="T768" s="175">
        <f>S768*H768</f>
        <v>0</v>
      </c>
      <c r="AR768" s="17" t="s">
        <v>223</v>
      </c>
      <c r="AT768" s="17" t="s">
        <v>144</v>
      </c>
      <c r="AU768" s="17" t="s">
        <v>150</v>
      </c>
      <c r="AY768" s="17" t="s">
        <v>142</v>
      </c>
      <c r="BE768" s="176">
        <f>IF(N768="základní",J768,0)</f>
        <v>0</v>
      </c>
      <c r="BF768" s="176">
        <f>IF(N768="snížená",J768,0)</f>
        <v>0</v>
      </c>
      <c r="BG768" s="176">
        <f>IF(N768="zákl. přenesená",J768,0)</f>
        <v>0</v>
      </c>
      <c r="BH768" s="176">
        <f>IF(N768="sníž. přenesená",J768,0)</f>
        <v>0</v>
      </c>
      <c r="BI768" s="176">
        <f>IF(N768="nulová",J768,0)</f>
        <v>0</v>
      </c>
      <c r="BJ768" s="17" t="s">
        <v>150</v>
      </c>
      <c r="BK768" s="176">
        <f>ROUND(I768*H768,0)</f>
        <v>0</v>
      </c>
      <c r="BL768" s="17" t="s">
        <v>223</v>
      </c>
      <c r="BM768" s="17" t="s">
        <v>1399</v>
      </c>
    </row>
    <row r="769" spans="2:47" s="1" customFormat="1" ht="20.25" customHeight="1">
      <c r="B769" s="34"/>
      <c r="D769" s="180" t="s">
        <v>152</v>
      </c>
      <c r="F769" s="189" t="s">
        <v>1400</v>
      </c>
      <c r="I769" s="138"/>
      <c r="L769" s="34"/>
      <c r="M769" s="63"/>
      <c r="N769" s="35"/>
      <c r="O769" s="35"/>
      <c r="P769" s="35"/>
      <c r="Q769" s="35"/>
      <c r="R769" s="35"/>
      <c r="S769" s="35"/>
      <c r="T769" s="64"/>
      <c r="AT769" s="17" t="s">
        <v>152</v>
      </c>
      <c r="AU769" s="17" t="s">
        <v>150</v>
      </c>
    </row>
    <row r="770" spans="2:65" s="1" customFormat="1" ht="20.25" customHeight="1">
      <c r="B770" s="164"/>
      <c r="C770" s="165" t="s">
        <v>1401</v>
      </c>
      <c r="D770" s="165" t="s">
        <v>144</v>
      </c>
      <c r="E770" s="166" t="s">
        <v>1402</v>
      </c>
      <c r="F770" s="167" t="s">
        <v>1403</v>
      </c>
      <c r="G770" s="168" t="s">
        <v>1404</v>
      </c>
      <c r="H770" s="169">
        <v>9</v>
      </c>
      <c r="I770" s="170"/>
      <c r="J770" s="171">
        <f>ROUND(I770*H770,0)</f>
        <v>0</v>
      </c>
      <c r="K770" s="167" t="s">
        <v>148</v>
      </c>
      <c r="L770" s="34"/>
      <c r="M770" s="172" t="s">
        <v>21</v>
      </c>
      <c r="N770" s="173" t="s">
        <v>43</v>
      </c>
      <c r="O770" s="35"/>
      <c r="P770" s="174">
        <f>O770*H770</f>
        <v>0</v>
      </c>
      <c r="Q770" s="174">
        <v>0.00021</v>
      </c>
      <c r="R770" s="174">
        <f>Q770*H770</f>
        <v>0.0018900000000000002</v>
      </c>
      <c r="S770" s="174">
        <v>0</v>
      </c>
      <c r="T770" s="175">
        <f>S770*H770</f>
        <v>0</v>
      </c>
      <c r="AR770" s="17" t="s">
        <v>223</v>
      </c>
      <c r="AT770" s="17" t="s">
        <v>144</v>
      </c>
      <c r="AU770" s="17" t="s">
        <v>150</v>
      </c>
      <c r="AY770" s="17" t="s">
        <v>142</v>
      </c>
      <c r="BE770" s="176">
        <f>IF(N770="základní",J770,0)</f>
        <v>0</v>
      </c>
      <c r="BF770" s="176">
        <f>IF(N770="snížená",J770,0)</f>
        <v>0</v>
      </c>
      <c r="BG770" s="176">
        <f>IF(N770="zákl. přenesená",J770,0)</f>
        <v>0</v>
      </c>
      <c r="BH770" s="176">
        <f>IF(N770="sníž. přenesená",J770,0)</f>
        <v>0</v>
      </c>
      <c r="BI770" s="176">
        <f>IF(N770="nulová",J770,0)</f>
        <v>0</v>
      </c>
      <c r="BJ770" s="17" t="s">
        <v>150</v>
      </c>
      <c r="BK770" s="176">
        <f>ROUND(I770*H770,0)</f>
        <v>0</v>
      </c>
      <c r="BL770" s="17" t="s">
        <v>223</v>
      </c>
      <c r="BM770" s="17" t="s">
        <v>1405</v>
      </c>
    </row>
    <row r="771" spans="2:47" s="1" customFormat="1" ht="28.5" customHeight="1">
      <c r="B771" s="34"/>
      <c r="D771" s="180" t="s">
        <v>152</v>
      </c>
      <c r="F771" s="189" t="s">
        <v>1406</v>
      </c>
      <c r="I771" s="138"/>
      <c r="L771" s="34"/>
      <c r="M771" s="63"/>
      <c r="N771" s="35"/>
      <c r="O771" s="35"/>
      <c r="P771" s="35"/>
      <c r="Q771" s="35"/>
      <c r="R771" s="35"/>
      <c r="S771" s="35"/>
      <c r="T771" s="64"/>
      <c r="AT771" s="17" t="s">
        <v>152</v>
      </c>
      <c r="AU771" s="17" t="s">
        <v>150</v>
      </c>
    </row>
    <row r="772" spans="2:65" s="1" customFormat="1" ht="20.25" customHeight="1">
      <c r="B772" s="164"/>
      <c r="C772" s="165" t="s">
        <v>1407</v>
      </c>
      <c r="D772" s="165" t="s">
        <v>144</v>
      </c>
      <c r="E772" s="166" t="s">
        <v>1408</v>
      </c>
      <c r="F772" s="167" t="s">
        <v>1409</v>
      </c>
      <c r="G772" s="168" t="s">
        <v>360</v>
      </c>
      <c r="H772" s="169">
        <v>16</v>
      </c>
      <c r="I772" s="170"/>
      <c r="J772" s="171">
        <f>ROUND(I772*H772,0)</f>
        <v>0</v>
      </c>
      <c r="K772" s="167" t="s">
        <v>148</v>
      </c>
      <c r="L772" s="34"/>
      <c r="M772" s="172" t="s">
        <v>21</v>
      </c>
      <c r="N772" s="173" t="s">
        <v>43</v>
      </c>
      <c r="O772" s="35"/>
      <c r="P772" s="174">
        <f>O772*H772</f>
        <v>0</v>
      </c>
      <c r="Q772" s="174">
        <v>6E-05</v>
      </c>
      <c r="R772" s="174">
        <f>Q772*H772</f>
        <v>0.00096</v>
      </c>
      <c r="S772" s="174">
        <v>0</v>
      </c>
      <c r="T772" s="175">
        <f>S772*H772</f>
        <v>0</v>
      </c>
      <c r="AR772" s="17" t="s">
        <v>223</v>
      </c>
      <c r="AT772" s="17" t="s">
        <v>144</v>
      </c>
      <c r="AU772" s="17" t="s">
        <v>150</v>
      </c>
      <c r="AY772" s="17" t="s">
        <v>142</v>
      </c>
      <c r="BE772" s="176">
        <f>IF(N772="základní",J772,0)</f>
        <v>0</v>
      </c>
      <c r="BF772" s="176">
        <f>IF(N772="snížená",J772,0)</f>
        <v>0</v>
      </c>
      <c r="BG772" s="176">
        <f>IF(N772="zákl. přenesená",J772,0)</f>
        <v>0</v>
      </c>
      <c r="BH772" s="176">
        <f>IF(N772="sníž. přenesená",J772,0)</f>
        <v>0</v>
      </c>
      <c r="BI772" s="176">
        <f>IF(N772="nulová",J772,0)</f>
        <v>0</v>
      </c>
      <c r="BJ772" s="17" t="s">
        <v>150</v>
      </c>
      <c r="BK772" s="176">
        <f>ROUND(I772*H772,0)</f>
        <v>0</v>
      </c>
      <c r="BL772" s="17" t="s">
        <v>223</v>
      </c>
      <c r="BM772" s="17" t="s">
        <v>1410</v>
      </c>
    </row>
    <row r="773" spans="2:47" s="1" customFormat="1" ht="28.5" customHeight="1">
      <c r="B773" s="34"/>
      <c r="D773" s="180" t="s">
        <v>152</v>
      </c>
      <c r="F773" s="189" t="s">
        <v>1411</v>
      </c>
      <c r="I773" s="138"/>
      <c r="L773" s="34"/>
      <c r="M773" s="63"/>
      <c r="N773" s="35"/>
      <c r="O773" s="35"/>
      <c r="P773" s="35"/>
      <c r="Q773" s="35"/>
      <c r="R773" s="35"/>
      <c r="S773" s="35"/>
      <c r="T773" s="64"/>
      <c r="AT773" s="17" t="s">
        <v>152</v>
      </c>
      <c r="AU773" s="17" t="s">
        <v>150</v>
      </c>
    </row>
    <row r="774" spans="2:65" s="1" customFormat="1" ht="20.25" customHeight="1">
      <c r="B774" s="164"/>
      <c r="C774" s="165" t="s">
        <v>1412</v>
      </c>
      <c r="D774" s="165" t="s">
        <v>144</v>
      </c>
      <c r="E774" s="166" t="s">
        <v>1413</v>
      </c>
      <c r="F774" s="167" t="s">
        <v>1414</v>
      </c>
      <c r="G774" s="168" t="s">
        <v>360</v>
      </c>
      <c r="H774" s="169">
        <v>8</v>
      </c>
      <c r="I774" s="170"/>
      <c r="J774" s="171">
        <f>ROUND(I774*H774,0)</f>
        <v>0</v>
      </c>
      <c r="K774" s="167" t="s">
        <v>148</v>
      </c>
      <c r="L774" s="34"/>
      <c r="M774" s="172" t="s">
        <v>21</v>
      </c>
      <c r="N774" s="173" t="s">
        <v>43</v>
      </c>
      <c r="O774" s="35"/>
      <c r="P774" s="174">
        <f>O774*H774</f>
        <v>0</v>
      </c>
      <c r="Q774" s="174">
        <v>0.00021</v>
      </c>
      <c r="R774" s="174">
        <f>Q774*H774</f>
        <v>0.00168</v>
      </c>
      <c r="S774" s="174">
        <v>0</v>
      </c>
      <c r="T774" s="175">
        <f>S774*H774</f>
        <v>0</v>
      </c>
      <c r="AR774" s="17" t="s">
        <v>223</v>
      </c>
      <c r="AT774" s="17" t="s">
        <v>144</v>
      </c>
      <c r="AU774" s="17" t="s">
        <v>150</v>
      </c>
      <c r="AY774" s="17" t="s">
        <v>142</v>
      </c>
      <c r="BE774" s="176">
        <f>IF(N774="základní",J774,0)</f>
        <v>0</v>
      </c>
      <c r="BF774" s="176">
        <f>IF(N774="snížená",J774,0)</f>
        <v>0</v>
      </c>
      <c r="BG774" s="176">
        <f>IF(N774="zákl. přenesená",J774,0)</f>
        <v>0</v>
      </c>
      <c r="BH774" s="176">
        <f>IF(N774="sníž. přenesená",J774,0)</f>
        <v>0</v>
      </c>
      <c r="BI774" s="176">
        <f>IF(N774="nulová",J774,0)</f>
        <v>0</v>
      </c>
      <c r="BJ774" s="17" t="s">
        <v>150</v>
      </c>
      <c r="BK774" s="176">
        <f>ROUND(I774*H774,0)</f>
        <v>0</v>
      </c>
      <c r="BL774" s="17" t="s">
        <v>223</v>
      </c>
      <c r="BM774" s="17" t="s">
        <v>1415</v>
      </c>
    </row>
    <row r="775" spans="2:47" s="1" customFormat="1" ht="28.5" customHeight="1">
      <c r="B775" s="34"/>
      <c r="D775" s="180" t="s">
        <v>152</v>
      </c>
      <c r="F775" s="189" t="s">
        <v>1416</v>
      </c>
      <c r="I775" s="138"/>
      <c r="L775" s="34"/>
      <c r="M775" s="63"/>
      <c r="N775" s="35"/>
      <c r="O775" s="35"/>
      <c r="P775" s="35"/>
      <c r="Q775" s="35"/>
      <c r="R775" s="35"/>
      <c r="S775" s="35"/>
      <c r="T775" s="64"/>
      <c r="AT775" s="17" t="s">
        <v>152</v>
      </c>
      <c r="AU775" s="17" t="s">
        <v>150</v>
      </c>
    </row>
    <row r="776" spans="2:65" s="1" customFormat="1" ht="20.25" customHeight="1">
      <c r="B776" s="164"/>
      <c r="C776" s="165" t="s">
        <v>1417</v>
      </c>
      <c r="D776" s="165" t="s">
        <v>144</v>
      </c>
      <c r="E776" s="166" t="s">
        <v>1418</v>
      </c>
      <c r="F776" s="167" t="s">
        <v>1419</v>
      </c>
      <c r="G776" s="168" t="s">
        <v>1404</v>
      </c>
      <c r="H776" s="169">
        <v>1</v>
      </c>
      <c r="I776" s="170"/>
      <c r="J776" s="171">
        <f>ROUND(I776*H776,0)</f>
        <v>0</v>
      </c>
      <c r="K776" s="167" t="s">
        <v>148</v>
      </c>
      <c r="L776" s="34"/>
      <c r="M776" s="172" t="s">
        <v>21</v>
      </c>
      <c r="N776" s="173" t="s">
        <v>43</v>
      </c>
      <c r="O776" s="35"/>
      <c r="P776" s="174">
        <f>O776*H776</f>
        <v>0</v>
      </c>
      <c r="Q776" s="174">
        <v>0.02914</v>
      </c>
      <c r="R776" s="174">
        <f>Q776*H776</f>
        <v>0.02914</v>
      </c>
      <c r="S776" s="174">
        <v>0</v>
      </c>
      <c r="T776" s="175">
        <f>S776*H776</f>
        <v>0</v>
      </c>
      <c r="AR776" s="17" t="s">
        <v>223</v>
      </c>
      <c r="AT776" s="17" t="s">
        <v>144</v>
      </c>
      <c r="AU776" s="17" t="s">
        <v>150</v>
      </c>
      <c r="AY776" s="17" t="s">
        <v>142</v>
      </c>
      <c r="BE776" s="176">
        <f>IF(N776="základní",J776,0)</f>
        <v>0</v>
      </c>
      <c r="BF776" s="176">
        <f>IF(N776="snížená",J776,0)</f>
        <v>0</v>
      </c>
      <c r="BG776" s="176">
        <f>IF(N776="zákl. přenesená",J776,0)</f>
        <v>0</v>
      </c>
      <c r="BH776" s="176">
        <f>IF(N776="sníž. přenesená",J776,0)</f>
        <v>0</v>
      </c>
      <c r="BI776" s="176">
        <f>IF(N776="nulová",J776,0)</f>
        <v>0</v>
      </c>
      <c r="BJ776" s="17" t="s">
        <v>150</v>
      </c>
      <c r="BK776" s="176">
        <f>ROUND(I776*H776,0)</f>
        <v>0</v>
      </c>
      <c r="BL776" s="17" t="s">
        <v>223</v>
      </c>
      <c r="BM776" s="17" t="s">
        <v>1420</v>
      </c>
    </row>
    <row r="777" spans="2:47" s="1" customFormat="1" ht="28.5" customHeight="1">
      <c r="B777" s="34"/>
      <c r="D777" s="180" t="s">
        <v>152</v>
      </c>
      <c r="F777" s="189" t="s">
        <v>1421</v>
      </c>
      <c r="I777" s="138"/>
      <c r="L777" s="34"/>
      <c r="M777" s="63"/>
      <c r="N777" s="35"/>
      <c r="O777" s="35"/>
      <c r="P777" s="35"/>
      <c r="Q777" s="35"/>
      <c r="R777" s="35"/>
      <c r="S777" s="35"/>
      <c r="T777" s="64"/>
      <c r="AT777" s="17" t="s">
        <v>152</v>
      </c>
      <c r="AU777" s="17" t="s">
        <v>150</v>
      </c>
    </row>
    <row r="778" spans="2:65" s="1" customFormat="1" ht="20.25" customHeight="1">
      <c r="B778" s="164"/>
      <c r="C778" s="165" t="s">
        <v>1422</v>
      </c>
      <c r="D778" s="165" t="s">
        <v>144</v>
      </c>
      <c r="E778" s="166" t="s">
        <v>1423</v>
      </c>
      <c r="F778" s="167" t="s">
        <v>1424</v>
      </c>
      <c r="G778" s="168" t="s">
        <v>417</v>
      </c>
      <c r="H778" s="169">
        <v>148</v>
      </c>
      <c r="I778" s="170"/>
      <c r="J778" s="171">
        <f>ROUND(I778*H778,0)</f>
        <v>0</v>
      </c>
      <c r="K778" s="167" t="s">
        <v>148</v>
      </c>
      <c r="L778" s="34"/>
      <c r="M778" s="172" t="s">
        <v>21</v>
      </c>
      <c r="N778" s="173" t="s">
        <v>43</v>
      </c>
      <c r="O778" s="35"/>
      <c r="P778" s="174">
        <f>O778*H778</f>
        <v>0</v>
      </c>
      <c r="Q778" s="174">
        <v>0.00019</v>
      </c>
      <c r="R778" s="174">
        <f>Q778*H778</f>
        <v>0.028120000000000003</v>
      </c>
      <c r="S778" s="174">
        <v>0</v>
      </c>
      <c r="T778" s="175">
        <f>S778*H778</f>
        <v>0</v>
      </c>
      <c r="AR778" s="17" t="s">
        <v>223</v>
      </c>
      <c r="AT778" s="17" t="s">
        <v>144</v>
      </c>
      <c r="AU778" s="17" t="s">
        <v>150</v>
      </c>
      <c r="AY778" s="17" t="s">
        <v>142</v>
      </c>
      <c r="BE778" s="176">
        <f>IF(N778="základní",J778,0)</f>
        <v>0</v>
      </c>
      <c r="BF778" s="176">
        <f>IF(N778="snížená",J778,0)</f>
        <v>0</v>
      </c>
      <c r="BG778" s="176">
        <f>IF(N778="zákl. přenesená",J778,0)</f>
        <v>0</v>
      </c>
      <c r="BH778" s="176">
        <f>IF(N778="sníž. přenesená",J778,0)</f>
        <v>0</v>
      </c>
      <c r="BI778" s="176">
        <f>IF(N778="nulová",J778,0)</f>
        <v>0</v>
      </c>
      <c r="BJ778" s="17" t="s">
        <v>150</v>
      </c>
      <c r="BK778" s="176">
        <f>ROUND(I778*H778,0)</f>
        <v>0</v>
      </c>
      <c r="BL778" s="17" t="s">
        <v>223</v>
      </c>
      <c r="BM778" s="17" t="s">
        <v>1425</v>
      </c>
    </row>
    <row r="779" spans="2:47" s="1" customFormat="1" ht="28.5" customHeight="1">
      <c r="B779" s="34"/>
      <c r="D779" s="180" t="s">
        <v>152</v>
      </c>
      <c r="F779" s="189" t="s">
        <v>1426</v>
      </c>
      <c r="I779" s="138"/>
      <c r="L779" s="34"/>
      <c r="M779" s="63"/>
      <c r="N779" s="35"/>
      <c r="O779" s="35"/>
      <c r="P779" s="35"/>
      <c r="Q779" s="35"/>
      <c r="R779" s="35"/>
      <c r="S779" s="35"/>
      <c r="T779" s="64"/>
      <c r="AT779" s="17" t="s">
        <v>152</v>
      </c>
      <c r="AU779" s="17" t="s">
        <v>150</v>
      </c>
    </row>
    <row r="780" spans="2:65" s="1" customFormat="1" ht="20.25" customHeight="1">
      <c r="B780" s="164"/>
      <c r="C780" s="165" t="s">
        <v>1427</v>
      </c>
      <c r="D780" s="165" t="s">
        <v>144</v>
      </c>
      <c r="E780" s="166" t="s">
        <v>1428</v>
      </c>
      <c r="F780" s="167" t="s">
        <v>1429</v>
      </c>
      <c r="G780" s="168" t="s">
        <v>417</v>
      </c>
      <c r="H780" s="169">
        <v>148</v>
      </c>
      <c r="I780" s="170"/>
      <c r="J780" s="171">
        <f>ROUND(I780*H780,0)</f>
        <v>0</v>
      </c>
      <c r="K780" s="167" t="s">
        <v>148</v>
      </c>
      <c r="L780" s="34"/>
      <c r="M780" s="172" t="s">
        <v>21</v>
      </c>
      <c r="N780" s="173" t="s">
        <v>43</v>
      </c>
      <c r="O780" s="35"/>
      <c r="P780" s="174">
        <f>O780*H780</f>
        <v>0</v>
      </c>
      <c r="Q780" s="174">
        <v>1E-05</v>
      </c>
      <c r="R780" s="174">
        <f>Q780*H780</f>
        <v>0.0014800000000000002</v>
      </c>
      <c r="S780" s="174">
        <v>0</v>
      </c>
      <c r="T780" s="175">
        <f>S780*H780</f>
        <v>0</v>
      </c>
      <c r="AR780" s="17" t="s">
        <v>223</v>
      </c>
      <c r="AT780" s="17" t="s">
        <v>144</v>
      </c>
      <c r="AU780" s="17" t="s">
        <v>150</v>
      </c>
      <c r="AY780" s="17" t="s">
        <v>142</v>
      </c>
      <c r="BE780" s="176">
        <f>IF(N780="základní",J780,0)</f>
        <v>0</v>
      </c>
      <c r="BF780" s="176">
        <f>IF(N780="snížená",J780,0)</f>
        <v>0</v>
      </c>
      <c r="BG780" s="176">
        <f>IF(N780="zákl. přenesená",J780,0)</f>
        <v>0</v>
      </c>
      <c r="BH780" s="176">
        <f>IF(N780="sníž. přenesená",J780,0)</f>
        <v>0</v>
      </c>
      <c r="BI780" s="176">
        <f>IF(N780="nulová",J780,0)</f>
        <v>0</v>
      </c>
      <c r="BJ780" s="17" t="s">
        <v>150</v>
      </c>
      <c r="BK780" s="176">
        <f>ROUND(I780*H780,0)</f>
        <v>0</v>
      </c>
      <c r="BL780" s="17" t="s">
        <v>223</v>
      </c>
      <c r="BM780" s="17" t="s">
        <v>1430</v>
      </c>
    </row>
    <row r="781" spans="2:47" s="1" customFormat="1" ht="28.5" customHeight="1">
      <c r="B781" s="34"/>
      <c r="D781" s="180" t="s">
        <v>152</v>
      </c>
      <c r="F781" s="189" t="s">
        <v>1431</v>
      </c>
      <c r="I781" s="138"/>
      <c r="L781" s="34"/>
      <c r="M781" s="63"/>
      <c r="N781" s="35"/>
      <c r="O781" s="35"/>
      <c r="P781" s="35"/>
      <c r="Q781" s="35"/>
      <c r="R781" s="35"/>
      <c r="S781" s="35"/>
      <c r="T781" s="64"/>
      <c r="AT781" s="17" t="s">
        <v>152</v>
      </c>
      <c r="AU781" s="17" t="s">
        <v>150</v>
      </c>
    </row>
    <row r="782" spans="2:65" s="1" customFormat="1" ht="20.25" customHeight="1">
      <c r="B782" s="164"/>
      <c r="C782" s="165" t="s">
        <v>1432</v>
      </c>
      <c r="D782" s="165" t="s">
        <v>144</v>
      </c>
      <c r="E782" s="166" t="s">
        <v>1433</v>
      </c>
      <c r="F782" s="167" t="s">
        <v>1434</v>
      </c>
      <c r="G782" s="168" t="s">
        <v>226</v>
      </c>
      <c r="H782" s="169">
        <v>0.289</v>
      </c>
      <c r="I782" s="170"/>
      <c r="J782" s="171">
        <f>ROUND(I782*H782,0)</f>
        <v>0</v>
      </c>
      <c r="K782" s="167" t="s">
        <v>148</v>
      </c>
      <c r="L782" s="34"/>
      <c r="M782" s="172" t="s">
        <v>21</v>
      </c>
      <c r="N782" s="173" t="s">
        <v>43</v>
      </c>
      <c r="O782" s="35"/>
      <c r="P782" s="174">
        <f>O782*H782</f>
        <v>0</v>
      </c>
      <c r="Q782" s="174">
        <v>0</v>
      </c>
      <c r="R782" s="174">
        <f>Q782*H782</f>
        <v>0</v>
      </c>
      <c r="S782" s="174">
        <v>0</v>
      </c>
      <c r="T782" s="175">
        <f>S782*H782</f>
        <v>0</v>
      </c>
      <c r="AR782" s="17" t="s">
        <v>223</v>
      </c>
      <c r="AT782" s="17" t="s">
        <v>144</v>
      </c>
      <c r="AU782" s="17" t="s">
        <v>150</v>
      </c>
      <c r="AY782" s="17" t="s">
        <v>142</v>
      </c>
      <c r="BE782" s="176">
        <f>IF(N782="základní",J782,0)</f>
        <v>0</v>
      </c>
      <c r="BF782" s="176">
        <f>IF(N782="snížená",J782,0)</f>
        <v>0</v>
      </c>
      <c r="BG782" s="176">
        <f>IF(N782="zákl. přenesená",J782,0)</f>
        <v>0</v>
      </c>
      <c r="BH782" s="176">
        <f>IF(N782="sníž. přenesená",J782,0)</f>
        <v>0</v>
      </c>
      <c r="BI782" s="176">
        <f>IF(N782="nulová",J782,0)</f>
        <v>0</v>
      </c>
      <c r="BJ782" s="17" t="s">
        <v>150</v>
      </c>
      <c r="BK782" s="176">
        <f>ROUND(I782*H782,0)</f>
        <v>0</v>
      </c>
      <c r="BL782" s="17" t="s">
        <v>223</v>
      </c>
      <c r="BM782" s="17" t="s">
        <v>1435</v>
      </c>
    </row>
    <row r="783" spans="2:47" s="1" customFormat="1" ht="28.5" customHeight="1">
      <c r="B783" s="34"/>
      <c r="D783" s="180" t="s">
        <v>152</v>
      </c>
      <c r="F783" s="189" t="s">
        <v>1436</v>
      </c>
      <c r="I783" s="138"/>
      <c r="L783" s="34"/>
      <c r="M783" s="63"/>
      <c r="N783" s="35"/>
      <c r="O783" s="35"/>
      <c r="P783" s="35"/>
      <c r="Q783" s="35"/>
      <c r="R783" s="35"/>
      <c r="S783" s="35"/>
      <c r="T783" s="64"/>
      <c r="AT783" s="17" t="s">
        <v>152</v>
      </c>
      <c r="AU783" s="17" t="s">
        <v>150</v>
      </c>
    </row>
    <row r="784" spans="2:65" s="1" customFormat="1" ht="20.25" customHeight="1">
      <c r="B784" s="164"/>
      <c r="C784" s="165" t="s">
        <v>1437</v>
      </c>
      <c r="D784" s="165" t="s">
        <v>144</v>
      </c>
      <c r="E784" s="166" t="s">
        <v>1438</v>
      </c>
      <c r="F784" s="167" t="s">
        <v>1439</v>
      </c>
      <c r="G784" s="168" t="s">
        <v>226</v>
      </c>
      <c r="H784" s="169">
        <v>0.289</v>
      </c>
      <c r="I784" s="170"/>
      <c r="J784" s="171">
        <f>ROUND(I784*H784,0)</f>
        <v>0</v>
      </c>
      <c r="K784" s="167" t="s">
        <v>148</v>
      </c>
      <c r="L784" s="34"/>
      <c r="M784" s="172" t="s">
        <v>21</v>
      </c>
      <c r="N784" s="173" t="s">
        <v>43</v>
      </c>
      <c r="O784" s="35"/>
      <c r="P784" s="174">
        <f>O784*H784</f>
        <v>0</v>
      </c>
      <c r="Q784" s="174">
        <v>0</v>
      </c>
      <c r="R784" s="174">
        <f>Q784*H784</f>
        <v>0</v>
      </c>
      <c r="S784" s="174">
        <v>0</v>
      </c>
      <c r="T784" s="175">
        <f>S784*H784</f>
        <v>0</v>
      </c>
      <c r="AR784" s="17" t="s">
        <v>223</v>
      </c>
      <c r="AT784" s="17" t="s">
        <v>144</v>
      </c>
      <c r="AU784" s="17" t="s">
        <v>150</v>
      </c>
      <c r="AY784" s="17" t="s">
        <v>142</v>
      </c>
      <c r="BE784" s="176">
        <f>IF(N784="základní",J784,0)</f>
        <v>0</v>
      </c>
      <c r="BF784" s="176">
        <f>IF(N784="snížená",J784,0)</f>
        <v>0</v>
      </c>
      <c r="BG784" s="176">
        <f>IF(N784="zákl. přenesená",J784,0)</f>
        <v>0</v>
      </c>
      <c r="BH784" s="176">
        <f>IF(N784="sníž. přenesená",J784,0)</f>
        <v>0</v>
      </c>
      <c r="BI784" s="176">
        <f>IF(N784="nulová",J784,0)</f>
        <v>0</v>
      </c>
      <c r="BJ784" s="17" t="s">
        <v>150</v>
      </c>
      <c r="BK784" s="176">
        <f>ROUND(I784*H784,0)</f>
        <v>0</v>
      </c>
      <c r="BL784" s="17" t="s">
        <v>223</v>
      </c>
      <c r="BM784" s="17" t="s">
        <v>1440</v>
      </c>
    </row>
    <row r="785" spans="2:47" s="1" customFormat="1" ht="39.75" customHeight="1">
      <c r="B785" s="34"/>
      <c r="D785" s="177" t="s">
        <v>152</v>
      </c>
      <c r="F785" s="178" t="s">
        <v>1441</v>
      </c>
      <c r="I785" s="138"/>
      <c r="L785" s="34"/>
      <c r="M785" s="63"/>
      <c r="N785" s="35"/>
      <c r="O785" s="35"/>
      <c r="P785" s="35"/>
      <c r="Q785" s="35"/>
      <c r="R785" s="35"/>
      <c r="S785" s="35"/>
      <c r="T785" s="64"/>
      <c r="AT785" s="17" t="s">
        <v>152</v>
      </c>
      <c r="AU785" s="17" t="s">
        <v>150</v>
      </c>
    </row>
    <row r="786" spans="2:63" s="10" customFormat="1" ht="29.25" customHeight="1">
      <c r="B786" s="150"/>
      <c r="D786" s="161" t="s">
        <v>70</v>
      </c>
      <c r="E786" s="162" t="s">
        <v>1442</v>
      </c>
      <c r="F786" s="162" t="s">
        <v>1221</v>
      </c>
      <c r="I786" s="153"/>
      <c r="J786" s="163">
        <f>BK786</f>
        <v>0</v>
      </c>
      <c r="L786" s="150"/>
      <c r="M786" s="155"/>
      <c r="N786" s="156"/>
      <c r="O786" s="156"/>
      <c r="P786" s="157">
        <f>SUM(P787:P829)</f>
        <v>0</v>
      </c>
      <c r="Q786" s="156"/>
      <c r="R786" s="157">
        <f>SUM(R787:R829)</f>
        <v>0.21676</v>
      </c>
      <c r="S786" s="156"/>
      <c r="T786" s="158">
        <f>SUM(T787:T829)</f>
        <v>0.02866</v>
      </c>
      <c r="AR786" s="151" t="s">
        <v>150</v>
      </c>
      <c r="AT786" s="159" t="s">
        <v>70</v>
      </c>
      <c r="AU786" s="159" t="s">
        <v>8</v>
      </c>
      <c r="AY786" s="151" t="s">
        <v>142</v>
      </c>
      <c r="BK786" s="160">
        <f>SUM(BK787:BK829)</f>
        <v>0</v>
      </c>
    </row>
    <row r="787" spans="2:65" s="1" customFormat="1" ht="28.5" customHeight="1">
      <c r="B787" s="164"/>
      <c r="C787" s="165" t="s">
        <v>1443</v>
      </c>
      <c r="D787" s="165" t="s">
        <v>144</v>
      </c>
      <c r="E787" s="166" t="s">
        <v>1444</v>
      </c>
      <c r="F787" s="167" t="s">
        <v>1445</v>
      </c>
      <c r="G787" s="168" t="s">
        <v>1404</v>
      </c>
      <c r="H787" s="169">
        <v>2</v>
      </c>
      <c r="I787" s="170"/>
      <c r="J787" s="171">
        <f>ROUND(I787*H787,0)</f>
        <v>0</v>
      </c>
      <c r="K787" s="167" t="s">
        <v>148</v>
      </c>
      <c r="L787" s="34"/>
      <c r="M787" s="172" t="s">
        <v>21</v>
      </c>
      <c r="N787" s="173" t="s">
        <v>43</v>
      </c>
      <c r="O787" s="35"/>
      <c r="P787" s="174">
        <f>O787*H787</f>
        <v>0</v>
      </c>
      <c r="Q787" s="174">
        <v>0.02275</v>
      </c>
      <c r="R787" s="174">
        <f>Q787*H787</f>
        <v>0.0455</v>
      </c>
      <c r="S787" s="174">
        <v>0</v>
      </c>
      <c r="T787" s="175">
        <f>S787*H787</f>
        <v>0</v>
      </c>
      <c r="AR787" s="17" t="s">
        <v>223</v>
      </c>
      <c r="AT787" s="17" t="s">
        <v>144</v>
      </c>
      <c r="AU787" s="17" t="s">
        <v>150</v>
      </c>
      <c r="AY787" s="17" t="s">
        <v>142</v>
      </c>
      <c r="BE787" s="176">
        <f>IF(N787="základní",J787,0)</f>
        <v>0</v>
      </c>
      <c r="BF787" s="176">
        <f>IF(N787="snížená",J787,0)</f>
        <v>0</v>
      </c>
      <c r="BG787" s="176">
        <f>IF(N787="zákl. přenesená",J787,0)</f>
        <v>0</v>
      </c>
      <c r="BH787" s="176">
        <f>IF(N787="sníž. přenesená",J787,0)</f>
        <v>0</v>
      </c>
      <c r="BI787" s="176">
        <f>IF(N787="nulová",J787,0)</f>
        <v>0</v>
      </c>
      <c r="BJ787" s="17" t="s">
        <v>150</v>
      </c>
      <c r="BK787" s="176">
        <f>ROUND(I787*H787,0)</f>
        <v>0</v>
      </c>
      <c r="BL787" s="17" t="s">
        <v>223</v>
      </c>
      <c r="BM787" s="17" t="s">
        <v>1446</v>
      </c>
    </row>
    <row r="788" spans="2:47" s="1" customFormat="1" ht="28.5" customHeight="1">
      <c r="B788" s="34"/>
      <c r="D788" s="180" t="s">
        <v>152</v>
      </c>
      <c r="F788" s="189" t="s">
        <v>1447</v>
      </c>
      <c r="I788" s="138"/>
      <c r="L788" s="34"/>
      <c r="M788" s="63"/>
      <c r="N788" s="35"/>
      <c r="O788" s="35"/>
      <c r="P788" s="35"/>
      <c r="Q788" s="35"/>
      <c r="R788" s="35"/>
      <c r="S788" s="35"/>
      <c r="T788" s="64"/>
      <c r="AT788" s="17" t="s">
        <v>152</v>
      </c>
      <c r="AU788" s="17" t="s">
        <v>150</v>
      </c>
    </row>
    <row r="789" spans="2:65" s="1" customFormat="1" ht="20.25" customHeight="1">
      <c r="B789" s="164"/>
      <c r="C789" s="165" t="s">
        <v>1448</v>
      </c>
      <c r="D789" s="165" t="s">
        <v>144</v>
      </c>
      <c r="E789" s="166" t="s">
        <v>1449</v>
      </c>
      <c r="F789" s="167" t="s">
        <v>1450</v>
      </c>
      <c r="G789" s="168" t="s">
        <v>1404</v>
      </c>
      <c r="H789" s="169">
        <v>1</v>
      </c>
      <c r="I789" s="170"/>
      <c r="J789" s="171">
        <f>ROUND(I789*H789,0)</f>
        <v>0</v>
      </c>
      <c r="K789" s="167" t="s">
        <v>148</v>
      </c>
      <c r="L789" s="34"/>
      <c r="M789" s="172" t="s">
        <v>21</v>
      </c>
      <c r="N789" s="173" t="s">
        <v>43</v>
      </c>
      <c r="O789" s="35"/>
      <c r="P789" s="174">
        <f>O789*H789</f>
        <v>0</v>
      </c>
      <c r="Q789" s="174">
        <v>0</v>
      </c>
      <c r="R789" s="174">
        <f>Q789*H789</f>
        <v>0</v>
      </c>
      <c r="S789" s="174">
        <v>0.01946</v>
      </c>
      <c r="T789" s="175">
        <f>S789*H789</f>
        <v>0.01946</v>
      </c>
      <c r="AR789" s="17" t="s">
        <v>223</v>
      </c>
      <c r="AT789" s="17" t="s">
        <v>144</v>
      </c>
      <c r="AU789" s="17" t="s">
        <v>150</v>
      </c>
      <c r="AY789" s="17" t="s">
        <v>142</v>
      </c>
      <c r="BE789" s="176">
        <f>IF(N789="základní",J789,0)</f>
        <v>0</v>
      </c>
      <c r="BF789" s="176">
        <f>IF(N789="snížená",J789,0)</f>
        <v>0</v>
      </c>
      <c r="BG789" s="176">
        <f>IF(N789="zákl. přenesená",J789,0)</f>
        <v>0</v>
      </c>
      <c r="BH789" s="176">
        <f>IF(N789="sníž. přenesená",J789,0)</f>
        <v>0</v>
      </c>
      <c r="BI789" s="176">
        <f>IF(N789="nulová",J789,0)</f>
        <v>0</v>
      </c>
      <c r="BJ789" s="17" t="s">
        <v>150</v>
      </c>
      <c r="BK789" s="176">
        <f>ROUND(I789*H789,0)</f>
        <v>0</v>
      </c>
      <c r="BL789" s="17" t="s">
        <v>223</v>
      </c>
      <c r="BM789" s="17" t="s">
        <v>1451</v>
      </c>
    </row>
    <row r="790" spans="2:47" s="1" customFormat="1" ht="20.25" customHeight="1">
      <c r="B790" s="34"/>
      <c r="D790" s="180" t="s">
        <v>152</v>
      </c>
      <c r="F790" s="189" t="s">
        <v>1452</v>
      </c>
      <c r="I790" s="138"/>
      <c r="L790" s="34"/>
      <c r="M790" s="63"/>
      <c r="N790" s="35"/>
      <c r="O790" s="35"/>
      <c r="P790" s="35"/>
      <c r="Q790" s="35"/>
      <c r="R790" s="35"/>
      <c r="S790" s="35"/>
      <c r="T790" s="64"/>
      <c r="AT790" s="17" t="s">
        <v>152</v>
      </c>
      <c r="AU790" s="17" t="s">
        <v>150</v>
      </c>
    </row>
    <row r="791" spans="2:65" s="1" customFormat="1" ht="28.5" customHeight="1">
      <c r="B791" s="164"/>
      <c r="C791" s="165" t="s">
        <v>1453</v>
      </c>
      <c r="D791" s="165" t="s">
        <v>144</v>
      </c>
      <c r="E791" s="166" t="s">
        <v>1454</v>
      </c>
      <c r="F791" s="167" t="s">
        <v>1455</v>
      </c>
      <c r="G791" s="168" t="s">
        <v>1404</v>
      </c>
      <c r="H791" s="169">
        <v>6</v>
      </c>
      <c r="I791" s="170"/>
      <c r="J791" s="171">
        <f>ROUND(I791*H791,0)</f>
        <v>0</v>
      </c>
      <c r="K791" s="167" t="s">
        <v>148</v>
      </c>
      <c r="L791" s="34"/>
      <c r="M791" s="172" t="s">
        <v>21</v>
      </c>
      <c r="N791" s="173" t="s">
        <v>43</v>
      </c>
      <c r="O791" s="35"/>
      <c r="P791" s="174">
        <f>O791*H791</f>
        <v>0</v>
      </c>
      <c r="Q791" s="174">
        <v>0.01476</v>
      </c>
      <c r="R791" s="174">
        <f>Q791*H791</f>
        <v>0.08856</v>
      </c>
      <c r="S791" s="174">
        <v>0</v>
      </c>
      <c r="T791" s="175">
        <f>S791*H791</f>
        <v>0</v>
      </c>
      <c r="AR791" s="17" t="s">
        <v>223</v>
      </c>
      <c r="AT791" s="17" t="s">
        <v>144</v>
      </c>
      <c r="AU791" s="17" t="s">
        <v>150</v>
      </c>
      <c r="AY791" s="17" t="s">
        <v>142</v>
      </c>
      <c r="BE791" s="176">
        <f>IF(N791="základní",J791,0)</f>
        <v>0</v>
      </c>
      <c r="BF791" s="176">
        <f>IF(N791="snížená",J791,0)</f>
        <v>0</v>
      </c>
      <c r="BG791" s="176">
        <f>IF(N791="zákl. přenesená",J791,0)</f>
        <v>0</v>
      </c>
      <c r="BH791" s="176">
        <f>IF(N791="sníž. přenesená",J791,0)</f>
        <v>0</v>
      </c>
      <c r="BI791" s="176">
        <f>IF(N791="nulová",J791,0)</f>
        <v>0</v>
      </c>
      <c r="BJ791" s="17" t="s">
        <v>150</v>
      </c>
      <c r="BK791" s="176">
        <f>ROUND(I791*H791,0)</f>
        <v>0</v>
      </c>
      <c r="BL791" s="17" t="s">
        <v>223</v>
      </c>
      <c r="BM791" s="17" t="s">
        <v>1456</v>
      </c>
    </row>
    <row r="792" spans="2:47" s="1" customFormat="1" ht="28.5" customHeight="1">
      <c r="B792" s="34"/>
      <c r="D792" s="180" t="s">
        <v>152</v>
      </c>
      <c r="F792" s="189" t="s">
        <v>1457</v>
      </c>
      <c r="I792" s="138"/>
      <c r="L792" s="34"/>
      <c r="M792" s="63"/>
      <c r="N792" s="35"/>
      <c r="O792" s="35"/>
      <c r="P792" s="35"/>
      <c r="Q792" s="35"/>
      <c r="R792" s="35"/>
      <c r="S792" s="35"/>
      <c r="T792" s="64"/>
      <c r="AT792" s="17" t="s">
        <v>152</v>
      </c>
      <c r="AU792" s="17" t="s">
        <v>150</v>
      </c>
    </row>
    <row r="793" spans="2:65" s="1" customFormat="1" ht="20.25" customHeight="1">
      <c r="B793" s="164"/>
      <c r="C793" s="198" t="s">
        <v>1458</v>
      </c>
      <c r="D793" s="198" t="s">
        <v>247</v>
      </c>
      <c r="E793" s="199" t="s">
        <v>1459</v>
      </c>
      <c r="F793" s="200" t="s">
        <v>1460</v>
      </c>
      <c r="G793" s="201" t="s">
        <v>890</v>
      </c>
      <c r="H793" s="202">
        <v>1</v>
      </c>
      <c r="I793" s="203"/>
      <c r="J793" s="204">
        <f>ROUND(I793*H793,0)</f>
        <v>0</v>
      </c>
      <c r="K793" s="200" t="s">
        <v>21</v>
      </c>
      <c r="L793" s="205"/>
      <c r="M793" s="206" t="s">
        <v>21</v>
      </c>
      <c r="N793" s="207" t="s">
        <v>43</v>
      </c>
      <c r="O793" s="35"/>
      <c r="P793" s="174">
        <f>O793*H793</f>
        <v>0</v>
      </c>
      <c r="Q793" s="174">
        <v>0</v>
      </c>
      <c r="R793" s="174">
        <f>Q793*H793</f>
        <v>0</v>
      </c>
      <c r="S793" s="174">
        <v>0</v>
      </c>
      <c r="T793" s="175">
        <f>S793*H793</f>
        <v>0</v>
      </c>
      <c r="AR793" s="17" t="s">
        <v>320</v>
      </c>
      <c r="AT793" s="17" t="s">
        <v>247</v>
      </c>
      <c r="AU793" s="17" t="s">
        <v>150</v>
      </c>
      <c r="AY793" s="17" t="s">
        <v>142</v>
      </c>
      <c r="BE793" s="176">
        <f>IF(N793="základní",J793,0)</f>
        <v>0</v>
      </c>
      <c r="BF793" s="176">
        <f>IF(N793="snížená",J793,0)</f>
        <v>0</v>
      </c>
      <c r="BG793" s="176">
        <f>IF(N793="zákl. přenesená",J793,0)</f>
        <v>0</v>
      </c>
      <c r="BH793" s="176">
        <f>IF(N793="sníž. přenesená",J793,0)</f>
        <v>0</v>
      </c>
      <c r="BI793" s="176">
        <f>IF(N793="nulová",J793,0)</f>
        <v>0</v>
      </c>
      <c r="BJ793" s="17" t="s">
        <v>150</v>
      </c>
      <c r="BK793" s="176">
        <f>ROUND(I793*H793,0)</f>
        <v>0</v>
      </c>
      <c r="BL793" s="17" t="s">
        <v>223</v>
      </c>
      <c r="BM793" s="17" t="s">
        <v>1461</v>
      </c>
    </row>
    <row r="794" spans="2:65" s="1" customFormat="1" ht="20.25" customHeight="1">
      <c r="B794" s="164"/>
      <c r="C794" s="165" t="s">
        <v>1462</v>
      </c>
      <c r="D794" s="165" t="s">
        <v>144</v>
      </c>
      <c r="E794" s="166" t="s">
        <v>1463</v>
      </c>
      <c r="F794" s="167" t="s">
        <v>1464</v>
      </c>
      <c r="G794" s="168" t="s">
        <v>1404</v>
      </c>
      <c r="H794" s="169">
        <v>3</v>
      </c>
      <c r="I794" s="170"/>
      <c r="J794" s="171">
        <f>ROUND(I794*H794,0)</f>
        <v>0</v>
      </c>
      <c r="K794" s="167" t="s">
        <v>148</v>
      </c>
      <c r="L794" s="34"/>
      <c r="M794" s="172" t="s">
        <v>21</v>
      </c>
      <c r="N794" s="173" t="s">
        <v>43</v>
      </c>
      <c r="O794" s="35"/>
      <c r="P794" s="174">
        <f>O794*H794</f>
        <v>0</v>
      </c>
      <c r="Q794" s="174">
        <v>0.01879</v>
      </c>
      <c r="R794" s="174">
        <f>Q794*H794</f>
        <v>0.05637</v>
      </c>
      <c r="S794" s="174">
        <v>0</v>
      </c>
      <c r="T794" s="175">
        <f>S794*H794</f>
        <v>0</v>
      </c>
      <c r="AR794" s="17" t="s">
        <v>223</v>
      </c>
      <c r="AT794" s="17" t="s">
        <v>144</v>
      </c>
      <c r="AU794" s="17" t="s">
        <v>150</v>
      </c>
      <c r="AY794" s="17" t="s">
        <v>142</v>
      </c>
      <c r="BE794" s="176">
        <f>IF(N794="základní",J794,0)</f>
        <v>0</v>
      </c>
      <c r="BF794" s="176">
        <f>IF(N794="snížená",J794,0)</f>
        <v>0</v>
      </c>
      <c r="BG794" s="176">
        <f>IF(N794="zákl. přenesená",J794,0)</f>
        <v>0</v>
      </c>
      <c r="BH794" s="176">
        <f>IF(N794="sníž. přenesená",J794,0)</f>
        <v>0</v>
      </c>
      <c r="BI794" s="176">
        <f>IF(N794="nulová",J794,0)</f>
        <v>0</v>
      </c>
      <c r="BJ794" s="17" t="s">
        <v>150</v>
      </c>
      <c r="BK794" s="176">
        <f>ROUND(I794*H794,0)</f>
        <v>0</v>
      </c>
      <c r="BL794" s="17" t="s">
        <v>223</v>
      </c>
      <c r="BM794" s="17" t="s">
        <v>1465</v>
      </c>
    </row>
    <row r="795" spans="2:47" s="1" customFormat="1" ht="28.5" customHeight="1">
      <c r="B795" s="34"/>
      <c r="D795" s="180" t="s">
        <v>152</v>
      </c>
      <c r="F795" s="189" t="s">
        <v>1466</v>
      </c>
      <c r="I795" s="138"/>
      <c r="L795" s="34"/>
      <c r="M795" s="63"/>
      <c r="N795" s="35"/>
      <c r="O795" s="35"/>
      <c r="P795" s="35"/>
      <c r="Q795" s="35"/>
      <c r="R795" s="35"/>
      <c r="S795" s="35"/>
      <c r="T795" s="64"/>
      <c r="AT795" s="17" t="s">
        <v>152</v>
      </c>
      <c r="AU795" s="17" t="s">
        <v>150</v>
      </c>
    </row>
    <row r="796" spans="2:65" s="1" customFormat="1" ht="28.5" customHeight="1">
      <c r="B796" s="164"/>
      <c r="C796" s="165" t="s">
        <v>1467</v>
      </c>
      <c r="D796" s="165" t="s">
        <v>144</v>
      </c>
      <c r="E796" s="166" t="s">
        <v>1468</v>
      </c>
      <c r="F796" s="167" t="s">
        <v>1469</v>
      </c>
      <c r="G796" s="168" t="s">
        <v>1404</v>
      </c>
      <c r="H796" s="169">
        <v>2</v>
      </c>
      <c r="I796" s="170"/>
      <c r="J796" s="171">
        <f>ROUND(I796*H796,0)</f>
        <v>0</v>
      </c>
      <c r="K796" s="167" t="s">
        <v>148</v>
      </c>
      <c r="L796" s="34"/>
      <c r="M796" s="172" t="s">
        <v>21</v>
      </c>
      <c r="N796" s="173" t="s">
        <v>43</v>
      </c>
      <c r="O796" s="35"/>
      <c r="P796" s="174">
        <f>O796*H796</f>
        <v>0</v>
      </c>
      <c r="Q796" s="174">
        <v>0.00052</v>
      </c>
      <c r="R796" s="174">
        <f>Q796*H796</f>
        <v>0.00104</v>
      </c>
      <c r="S796" s="174">
        <v>0</v>
      </c>
      <c r="T796" s="175">
        <f>S796*H796</f>
        <v>0</v>
      </c>
      <c r="AR796" s="17" t="s">
        <v>223</v>
      </c>
      <c r="AT796" s="17" t="s">
        <v>144</v>
      </c>
      <c r="AU796" s="17" t="s">
        <v>150</v>
      </c>
      <c r="AY796" s="17" t="s">
        <v>142</v>
      </c>
      <c r="BE796" s="176">
        <f>IF(N796="základní",J796,0)</f>
        <v>0</v>
      </c>
      <c r="BF796" s="176">
        <f>IF(N796="snížená",J796,0)</f>
        <v>0</v>
      </c>
      <c r="BG796" s="176">
        <f>IF(N796="zákl. přenesená",J796,0)</f>
        <v>0</v>
      </c>
      <c r="BH796" s="176">
        <f>IF(N796="sníž. přenesená",J796,0)</f>
        <v>0</v>
      </c>
      <c r="BI796" s="176">
        <f>IF(N796="nulová",J796,0)</f>
        <v>0</v>
      </c>
      <c r="BJ796" s="17" t="s">
        <v>150</v>
      </c>
      <c r="BK796" s="176">
        <f>ROUND(I796*H796,0)</f>
        <v>0</v>
      </c>
      <c r="BL796" s="17" t="s">
        <v>223</v>
      </c>
      <c r="BM796" s="17" t="s">
        <v>1470</v>
      </c>
    </row>
    <row r="797" spans="2:47" s="1" customFormat="1" ht="28.5" customHeight="1">
      <c r="B797" s="34"/>
      <c r="D797" s="180" t="s">
        <v>152</v>
      </c>
      <c r="F797" s="189" t="s">
        <v>1469</v>
      </c>
      <c r="I797" s="138"/>
      <c r="L797" s="34"/>
      <c r="M797" s="63"/>
      <c r="N797" s="35"/>
      <c r="O797" s="35"/>
      <c r="P797" s="35"/>
      <c r="Q797" s="35"/>
      <c r="R797" s="35"/>
      <c r="S797" s="35"/>
      <c r="T797" s="64"/>
      <c r="AT797" s="17" t="s">
        <v>152</v>
      </c>
      <c r="AU797" s="17" t="s">
        <v>150</v>
      </c>
    </row>
    <row r="798" spans="2:65" s="1" customFormat="1" ht="28.5" customHeight="1">
      <c r="B798" s="164"/>
      <c r="C798" s="165" t="s">
        <v>1471</v>
      </c>
      <c r="D798" s="165" t="s">
        <v>144</v>
      </c>
      <c r="E798" s="166" t="s">
        <v>1472</v>
      </c>
      <c r="F798" s="167" t="s">
        <v>1473</v>
      </c>
      <c r="G798" s="168" t="s">
        <v>1404</v>
      </c>
      <c r="H798" s="169">
        <v>2</v>
      </c>
      <c r="I798" s="170"/>
      <c r="J798" s="171">
        <f>ROUND(I798*H798,0)</f>
        <v>0</v>
      </c>
      <c r="K798" s="167" t="s">
        <v>148</v>
      </c>
      <c r="L798" s="34"/>
      <c r="M798" s="172" t="s">
        <v>21</v>
      </c>
      <c r="N798" s="173" t="s">
        <v>43</v>
      </c>
      <c r="O798" s="35"/>
      <c r="P798" s="174">
        <f>O798*H798</f>
        <v>0</v>
      </c>
      <c r="Q798" s="174">
        <v>0.0011</v>
      </c>
      <c r="R798" s="174">
        <f>Q798*H798</f>
        <v>0.0022</v>
      </c>
      <c r="S798" s="174">
        <v>0</v>
      </c>
      <c r="T798" s="175">
        <f>S798*H798</f>
        <v>0</v>
      </c>
      <c r="AR798" s="17" t="s">
        <v>223</v>
      </c>
      <c r="AT798" s="17" t="s">
        <v>144</v>
      </c>
      <c r="AU798" s="17" t="s">
        <v>150</v>
      </c>
      <c r="AY798" s="17" t="s">
        <v>142</v>
      </c>
      <c r="BE798" s="176">
        <f>IF(N798="základní",J798,0)</f>
        <v>0</v>
      </c>
      <c r="BF798" s="176">
        <f>IF(N798="snížená",J798,0)</f>
        <v>0</v>
      </c>
      <c r="BG798" s="176">
        <f>IF(N798="zákl. přenesená",J798,0)</f>
        <v>0</v>
      </c>
      <c r="BH798" s="176">
        <f>IF(N798="sníž. přenesená",J798,0)</f>
        <v>0</v>
      </c>
      <c r="BI798" s="176">
        <f>IF(N798="nulová",J798,0)</f>
        <v>0</v>
      </c>
      <c r="BJ798" s="17" t="s">
        <v>150</v>
      </c>
      <c r="BK798" s="176">
        <f>ROUND(I798*H798,0)</f>
        <v>0</v>
      </c>
      <c r="BL798" s="17" t="s">
        <v>223</v>
      </c>
      <c r="BM798" s="17" t="s">
        <v>1474</v>
      </c>
    </row>
    <row r="799" spans="2:47" s="1" customFormat="1" ht="20.25" customHeight="1">
      <c r="B799" s="34"/>
      <c r="D799" s="180" t="s">
        <v>152</v>
      </c>
      <c r="F799" s="189" t="s">
        <v>1473</v>
      </c>
      <c r="I799" s="138"/>
      <c r="L799" s="34"/>
      <c r="M799" s="63"/>
      <c r="N799" s="35"/>
      <c r="O799" s="35"/>
      <c r="P799" s="35"/>
      <c r="Q799" s="35"/>
      <c r="R799" s="35"/>
      <c r="S799" s="35"/>
      <c r="T799" s="64"/>
      <c r="AT799" s="17" t="s">
        <v>152</v>
      </c>
      <c r="AU799" s="17" t="s">
        <v>150</v>
      </c>
    </row>
    <row r="800" spans="2:65" s="1" customFormat="1" ht="20.25" customHeight="1">
      <c r="B800" s="164"/>
      <c r="C800" s="165" t="s">
        <v>1475</v>
      </c>
      <c r="D800" s="165" t="s">
        <v>144</v>
      </c>
      <c r="E800" s="166" t="s">
        <v>1476</v>
      </c>
      <c r="F800" s="167" t="s">
        <v>1477</v>
      </c>
      <c r="G800" s="168" t="s">
        <v>1404</v>
      </c>
      <c r="H800" s="169">
        <v>1</v>
      </c>
      <c r="I800" s="170"/>
      <c r="J800" s="171">
        <f>ROUND(I800*H800,0)</f>
        <v>0</v>
      </c>
      <c r="K800" s="167" t="s">
        <v>148</v>
      </c>
      <c r="L800" s="34"/>
      <c r="M800" s="172" t="s">
        <v>21</v>
      </c>
      <c r="N800" s="173" t="s">
        <v>43</v>
      </c>
      <c r="O800" s="35"/>
      <c r="P800" s="174">
        <f>O800*H800</f>
        <v>0</v>
      </c>
      <c r="Q800" s="174">
        <v>0.0005</v>
      </c>
      <c r="R800" s="174">
        <f>Q800*H800</f>
        <v>0.0005</v>
      </c>
      <c r="S800" s="174">
        <v>0</v>
      </c>
      <c r="T800" s="175">
        <f>S800*H800</f>
        <v>0</v>
      </c>
      <c r="AR800" s="17" t="s">
        <v>223</v>
      </c>
      <c r="AT800" s="17" t="s">
        <v>144</v>
      </c>
      <c r="AU800" s="17" t="s">
        <v>150</v>
      </c>
      <c r="AY800" s="17" t="s">
        <v>142</v>
      </c>
      <c r="BE800" s="176">
        <f>IF(N800="základní",J800,0)</f>
        <v>0</v>
      </c>
      <c r="BF800" s="176">
        <f>IF(N800="snížená",J800,0)</f>
        <v>0</v>
      </c>
      <c r="BG800" s="176">
        <f>IF(N800="zákl. přenesená",J800,0)</f>
        <v>0</v>
      </c>
      <c r="BH800" s="176">
        <f>IF(N800="sníž. přenesená",J800,0)</f>
        <v>0</v>
      </c>
      <c r="BI800" s="176">
        <f>IF(N800="nulová",J800,0)</f>
        <v>0</v>
      </c>
      <c r="BJ800" s="17" t="s">
        <v>150</v>
      </c>
      <c r="BK800" s="176">
        <f>ROUND(I800*H800,0)</f>
        <v>0</v>
      </c>
      <c r="BL800" s="17" t="s">
        <v>223</v>
      </c>
      <c r="BM800" s="17" t="s">
        <v>1478</v>
      </c>
    </row>
    <row r="801" spans="2:47" s="1" customFormat="1" ht="20.25" customHeight="1">
      <c r="B801" s="34"/>
      <c r="D801" s="180" t="s">
        <v>152</v>
      </c>
      <c r="F801" s="189" t="s">
        <v>1479</v>
      </c>
      <c r="I801" s="138"/>
      <c r="L801" s="34"/>
      <c r="M801" s="63"/>
      <c r="N801" s="35"/>
      <c r="O801" s="35"/>
      <c r="P801" s="35"/>
      <c r="Q801" s="35"/>
      <c r="R801" s="35"/>
      <c r="S801" s="35"/>
      <c r="T801" s="64"/>
      <c r="AT801" s="17" t="s">
        <v>152</v>
      </c>
      <c r="AU801" s="17" t="s">
        <v>150</v>
      </c>
    </row>
    <row r="802" spans="2:65" s="1" customFormat="1" ht="20.25" customHeight="1">
      <c r="B802" s="164"/>
      <c r="C802" s="165" t="s">
        <v>1480</v>
      </c>
      <c r="D802" s="165" t="s">
        <v>144</v>
      </c>
      <c r="E802" s="166" t="s">
        <v>1481</v>
      </c>
      <c r="F802" s="167" t="s">
        <v>1482</v>
      </c>
      <c r="G802" s="168" t="s">
        <v>1404</v>
      </c>
      <c r="H802" s="169">
        <v>1</v>
      </c>
      <c r="I802" s="170"/>
      <c r="J802" s="171">
        <f>ROUND(I802*H802,0)</f>
        <v>0</v>
      </c>
      <c r="K802" s="167" t="s">
        <v>148</v>
      </c>
      <c r="L802" s="34"/>
      <c r="M802" s="172" t="s">
        <v>21</v>
      </c>
      <c r="N802" s="173" t="s">
        <v>43</v>
      </c>
      <c r="O802" s="35"/>
      <c r="P802" s="174">
        <f>O802*H802</f>
        <v>0</v>
      </c>
      <c r="Q802" s="174">
        <v>0.0013</v>
      </c>
      <c r="R802" s="174">
        <f>Q802*H802</f>
        <v>0.0013</v>
      </c>
      <c r="S802" s="174">
        <v>0</v>
      </c>
      <c r="T802" s="175">
        <f>S802*H802</f>
        <v>0</v>
      </c>
      <c r="AR802" s="17" t="s">
        <v>223</v>
      </c>
      <c r="AT802" s="17" t="s">
        <v>144</v>
      </c>
      <c r="AU802" s="17" t="s">
        <v>150</v>
      </c>
      <c r="AY802" s="17" t="s">
        <v>142</v>
      </c>
      <c r="BE802" s="176">
        <f>IF(N802="základní",J802,0)</f>
        <v>0</v>
      </c>
      <c r="BF802" s="176">
        <f>IF(N802="snížená",J802,0)</f>
        <v>0</v>
      </c>
      <c r="BG802" s="176">
        <f>IF(N802="zákl. přenesená",J802,0)</f>
        <v>0</v>
      </c>
      <c r="BH802" s="176">
        <f>IF(N802="sníž. přenesená",J802,0)</f>
        <v>0</v>
      </c>
      <c r="BI802" s="176">
        <f>IF(N802="nulová",J802,0)</f>
        <v>0</v>
      </c>
      <c r="BJ802" s="17" t="s">
        <v>150</v>
      </c>
      <c r="BK802" s="176">
        <f>ROUND(I802*H802,0)</f>
        <v>0</v>
      </c>
      <c r="BL802" s="17" t="s">
        <v>223</v>
      </c>
      <c r="BM802" s="17" t="s">
        <v>1483</v>
      </c>
    </row>
    <row r="803" spans="2:47" s="1" customFormat="1" ht="20.25" customHeight="1">
      <c r="B803" s="34"/>
      <c r="D803" s="180" t="s">
        <v>152</v>
      </c>
      <c r="F803" s="189" t="s">
        <v>1484</v>
      </c>
      <c r="I803" s="138"/>
      <c r="L803" s="34"/>
      <c r="M803" s="63"/>
      <c r="N803" s="35"/>
      <c r="O803" s="35"/>
      <c r="P803" s="35"/>
      <c r="Q803" s="35"/>
      <c r="R803" s="35"/>
      <c r="S803" s="35"/>
      <c r="T803" s="64"/>
      <c r="AT803" s="17" t="s">
        <v>152</v>
      </c>
      <c r="AU803" s="17" t="s">
        <v>150</v>
      </c>
    </row>
    <row r="804" spans="2:65" s="1" customFormat="1" ht="28.5" customHeight="1">
      <c r="B804" s="164"/>
      <c r="C804" s="165" t="s">
        <v>1485</v>
      </c>
      <c r="D804" s="165" t="s">
        <v>144</v>
      </c>
      <c r="E804" s="166" t="s">
        <v>1486</v>
      </c>
      <c r="F804" s="167" t="s">
        <v>1487</v>
      </c>
      <c r="G804" s="168" t="s">
        <v>1404</v>
      </c>
      <c r="H804" s="169">
        <v>1</v>
      </c>
      <c r="I804" s="170"/>
      <c r="J804" s="171">
        <f>ROUND(I804*H804,0)</f>
        <v>0</v>
      </c>
      <c r="K804" s="167" t="s">
        <v>148</v>
      </c>
      <c r="L804" s="34"/>
      <c r="M804" s="172" t="s">
        <v>21</v>
      </c>
      <c r="N804" s="173" t="s">
        <v>43</v>
      </c>
      <c r="O804" s="35"/>
      <c r="P804" s="174">
        <f>O804*H804</f>
        <v>0</v>
      </c>
      <c r="Q804" s="174">
        <v>0.00075</v>
      </c>
      <c r="R804" s="174">
        <f>Q804*H804</f>
        <v>0.00075</v>
      </c>
      <c r="S804" s="174">
        <v>0</v>
      </c>
      <c r="T804" s="175">
        <f>S804*H804</f>
        <v>0</v>
      </c>
      <c r="AR804" s="17" t="s">
        <v>223</v>
      </c>
      <c r="AT804" s="17" t="s">
        <v>144</v>
      </c>
      <c r="AU804" s="17" t="s">
        <v>150</v>
      </c>
      <c r="AY804" s="17" t="s">
        <v>142</v>
      </c>
      <c r="BE804" s="176">
        <f>IF(N804="základní",J804,0)</f>
        <v>0</v>
      </c>
      <c r="BF804" s="176">
        <f>IF(N804="snížená",J804,0)</f>
        <v>0</v>
      </c>
      <c r="BG804" s="176">
        <f>IF(N804="zákl. přenesená",J804,0)</f>
        <v>0</v>
      </c>
      <c r="BH804" s="176">
        <f>IF(N804="sníž. přenesená",J804,0)</f>
        <v>0</v>
      </c>
      <c r="BI804" s="176">
        <f>IF(N804="nulová",J804,0)</f>
        <v>0</v>
      </c>
      <c r="BJ804" s="17" t="s">
        <v>150</v>
      </c>
      <c r="BK804" s="176">
        <f>ROUND(I804*H804,0)</f>
        <v>0</v>
      </c>
      <c r="BL804" s="17" t="s">
        <v>223</v>
      </c>
      <c r="BM804" s="17" t="s">
        <v>1488</v>
      </c>
    </row>
    <row r="805" spans="2:47" s="1" customFormat="1" ht="28.5" customHeight="1">
      <c r="B805" s="34"/>
      <c r="D805" s="180" t="s">
        <v>152</v>
      </c>
      <c r="F805" s="189" t="s">
        <v>1489</v>
      </c>
      <c r="I805" s="138"/>
      <c r="L805" s="34"/>
      <c r="M805" s="63"/>
      <c r="N805" s="35"/>
      <c r="O805" s="35"/>
      <c r="P805" s="35"/>
      <c r="Q805" s="35"/>
      <c r="R805" s="35"/>
      <c r="S805" s="35"/>
      <c r="T805" s="64"/>
      <c r="AT805" s="17" t="s">
        <v>152</v>
      </c>
      <c r="AU805" s="17" t="s">
        <v>150</v>
      </c>
    </row>
    <row r="806" spans="2:65" s="1" customFormat="1" ht="28.5" customHeight="1">
      <c r="B806" s="164"/>
      <c r="C806" s="165" t="s">
        <v>1490</v>
      </c>
      <c r="D806" s="165" t="s">
        <v>144</v>
      </c>
      <c r="E806" s="166" t="s">
        <v>1491</v>
      </c>
      <c r="F806" s="167" t="s">
        <v>1492</v>
      </c>
      <c r="G806" s="168" t="s">
        <v>1404</v>
      </c>
      <c r="H806" s="169">
        <v>1</v>
      </c>
      <c r="I806" s="170"/>
      <c r="J806" s="171">
        <f>ROUND(I806*H806,0)</f>
        <v>0</v>
      </c>
      <c r="K806" s="167" t="s">
        <v>148</v>
      </c>
      <c r="L806" s="34"/>
      <c r="M806" s="172" t="s">
        <v>21</v>
      </c>
      <c r="N806" s="173" t="s">
        <v>43</v>
      </c>
      <c r="O806" s="35"/>
      <c r="P806" s="174">
        <f>O806*H806</f>
        <v>0</v>
      </c>
      <c r="Q806" s="174">
        <v>0.00085</v>
      </c>
      <c r="R806" s="174">
        <f>Q806*H806</f>
        <v>0.00085</v>
      </c>
      <c r="S806" s="174">
        <v>0</v>
      </c>
      <c r="T806" s="175">
        <f>S806*H806</f>
        <v>0</v>
      </c>
      <c r="AR806" s="17" t="s">
        <v>223</v>
      </c>
      <c r="AT806" s="17" t="s">
        <v>144</v>
      </c>
      <c r="AU806" s="17" t="s">
        <v>150</v>
      </c>
      <c r="AY806" s="17" t="s">
        <v>142</v>
      </c>
      <c r="BE806" s="176">
        <f>IF(N806="základní",J806,0)</f>
        <v>0</v>
      </c>
      <c r="BF806" s="176">
        <f>IF(N806="snížená",J806,0)</f>
        <v>0</v>
      </c>
      <c r="BG806" s="176">
        <f>IF(N806="zákl. přenesená",J806,0)</f>
        <v>0</v>
      </c>
      <c r="BH806" s="176">
        <f>IF(N806="sníž. přenesená",J806,0)</f>
        <v>0</v>
      </c>
      <c r="BI806" s="176">
        <f>IF(N806="nulová",J806,0)</f>
        <v>0</v>
      </c>
      <c r="BJ806" s="17" t="s">
        <v>150</v>
      </c>
      <c r="BK806" s="176">
        <f>ROUND(I806*H806,0)</f>
        <v>0</v>
      </c>
      <c r="BL806" s="17" t="s">
        <v>223</v>
      </c>
      <c r="BM806" s="17" t="s">
        <v>1493</v>
      </c>
    </row>
    <row r="807" spans="2:47" s="1" customFormat="1" ht="28.5" customHeight="1">
      <c r="B807" s="34"/>
      <c r="D807" s="180" t="s">
        <v>152</v>
      </c>
      <c r="F807" s="189" t="s">
        <v>1494</v>
      </c>
      <c r="I807" s="138"/>
      <c r="L807" s="34"/>
      <c r="M807" s="63"/>
      <c r="N807" s="35"/>
      <c r="O807" s="35"/>
      <c r="P807" s="35"/>
      <c r="Q807" s="35"/>
      <c r="R807" s="35"/>
      <c r="S807" s="35"/>
      <c r="T807" s="64"/>
      <c r="AT807" s="17" t="s">
        <v>152</v>
      </c>
      <c r="AU807" s="17" t="s">
        <v>150</v>
      </c>
    </row>
    <row r="808" spans="2:65" s="1" customFormat="1" ht="28.5" customHeight="1">
      <c r="B808" s="164"/>
      <c r="C808" s="165" t="s">
        <v>1495</v>
      </c>
      <c r="D808" s="165" t="s">
        <v>144</v>
      </c>
      <c r="E808" s="166" t="s">
        <v>1496</v>
      </c>
      <c r="F808" s="167" t="s">
        <v>1497</v>
      </c>
      <c r="G808" s="168" t="s">
        <v>1404</v>
      </c>
      <c r="H808" s="169">
        <v>1</v>
      </c>
      <c r="I808" s="170"/>
      <c r="J808" s="171">
        <f>ROUND(I808*H808,0)</f>
        <v>0</v>
      </c>
      <c r="K808" s="167" t="s">
        <v>148</v>
      </c>
      <c r="L808" s="34"/>
      <c r="M808" s="172" t="s">
        <v>21</v>
      </c>
      <c r="N808" s="173" t="s">
        <v>43</v>
      </c>
      <c r="O808" s="35"/>
      <c r="P808" s="174">
        <f>O808*H808</f>
        <v>0</v>
      </c>
      <c r="Q808" s="174">
        <v>0.00085</v>
      </c>
      <c r="R808" s="174">
        <f>Q808*H808</f>
        <v>0.00085</v>
      </c>
      <c r="S808" s="174">
        <v>0</v>
      </c>
      <c r="T808" s="175">
        <f>S808*H808</f>
        <v>0</v>
      </c>
      <c r="AR808" s="17" t="s">
        <v>223</v>
      </c>
      <c r="AT808" s="17" t="s">
        <v>144</v>
      </c>
      <c r="AU808" s="17" t="s">
        <v>150</v>
      </c>
      <c r="AY808" s="17" t="s">
        <v>142</v>
      </c>
      <c r="BE808" s="176">
        <f>IF(N808="základní",J808,0)</f>
        <v>0</v>
      </c>
      <c r="BF808" s="176">
        <f>IF(N808="snížená",J808,0)</f>
        <v>0</v>
      </c>
      <c r="BG808" s="176">
        <f>IF(N808="zákl. přenesená",J808,0)</f>
        <v>0</v>
      </c>
      <c r="BH808" s="176">
        <f>IF(N808="sníž. přenesená",J808,0)</f>
        <v>0</v>
      </c>
      <c r="BI808" s="176">
        <f>IF(N808="nulová",J808,0)</f>
        <v>0</v>
      </c>
      <c r="BJ808" s="17" t="s">
        <v>150</v>
      </c>
      <c r="BK808" s="176">
        <f>ROUND(I808*H808,0)</f>
        <v>0</v>
      </c>
      <c r="BL808" s="17" t="s">
        <v>223</v>
      </c>
      <c r="BM808" s="17" t="s">
        <v>1498</v>
      </c>
    </row>
    <row r="809" spans="2:47" s="1" customFormat="1" ht="28.5" customHeight="1">
      <c r="B809" s="34"/>
      <c r="D809" s="180" t="s">
        <v>152</v>
      </c>
      <c r="F809" s="189" t="s">
        <v>1499</v>
      </c>
      <c r="I809" s="138"/>
      <c r="L809" s="34"/>
      <c r="M809" s="63"/>
      <c r="N809" s="35"/>
      <c r="O809" s="35"/>
      <c r="P809" s="35"/>
      <c r="Q809" s="35"/>
      <c r="R809" s="35"/>
      <c r="S809" s="35"/>
      <c r="T809" s="64"/>
      <c r="AT809" s="17" t="s">
        <v>152</v>
      </c>
      <c r="AU809" s="17" t="s">
        <v>150</v>
      </c>
    </row>
    <row r="810" spans="2:65" s="1" customFormat="1" ht="28.5" customHeight="1">
      <c r="B810" s="164"/>
      <c r="C810" s="165" t="s">
        <v>1500</v>
      </c>
      <c r="D810" s="165" t="s">
        <v>144</v>
      </c>
      <c r="E810" s="166" t="s">
        <v>1501</v>
      </c>
      <c r="F810" s="167" t="s">
        <v>1502</v>
      </c>
      <c r="G810" s="168" t="s">
        <v>1404</v>
      </c>
      <c r="H810" s="169">
        <v>1</v>
      </c>
      <c r="I810" s="170"/>
      <c r="J810" s="171">
        <f>ROUND(I810*H810,0)</f>
        <v>0</v>
      </c>
      <c r="K810" s="167" t="s">
        <v>148</v>
      </c>
      <c r="L810" s="34"/>
      <c r="M810" s="172" t="s">
        <v>21</v>
      </c>
      <c r="N810" s="173" t="s">
        <v>43</v>
      </c>
      <c r="O810" s="35"/>
      <c r="P810" s="174">
        <f>O810*H810</f>
        <v>0</v>
      </c>
      <c r="Q810" s="174">
        <v>0</v>
      </c>
      <c r="R810" s="174">
        <f>Q810*H810</f>
        <v>0</v>
      </c>
      <c r="S810" s="174">
        <v>0.0092</v>
      </c>
      <c r="T810" s="175">
        <f>S810*H810</f>
        <v>0.0092</v>
      </c>
      <c r="AR810" s="17" t="s">
        <v>223</v>
      </c>
      <c r="AT810" s="17" t="s">
        <v>144</v>
      </c>
      <c r="AU810" s="17" t="s">
        <v>150</v>
      </c>
      <c r="AY810" s="17" t="s">
        <v>142</v>
      </c>
      <c r="BE810" s="176">
        <f>IF(N810="základní",J810,0)</f>
        <v>0</v>
      </c>
      <c r="BF810" s="176">
        <f>IF(N810="snížená",J810,0)</f>
        <v>0</v>
      </c>
      <c r="BG810" s="176">
        <f>IF(N810="zákl. přenesená",J810,0)</f>
        <v>0</v>
      </c>
      <c r="BH810" s="176">
        <f>IF(N810="sníž. přenesená",J810,0)</f>
        <v>0</v>
      </c>
      <c r="BI810" s="176">
        <f>IF(N810="nulová",J810,0)</f>
        <v>0</v>
      </c>
      <c r="BJ810" s="17" t="s">
        <v>150</v>
      </c>
      <c r="BK810" s="176">
        <f>ROUND(I810*H810,0)</f>
        <v>0</v>
      </c>
      <c r="BL810" s="17" t="s">
        <v>223</v>
      </c>
      <c r="BM810" s="17" t="s">
        <v>1503</v>
      </c>
    </row>
    <row r="811" spans="2:47" s="1" customFormat="1" ht="28.5" customHeight="1">
      <c r="B811" s="34"/>
      <c r="D811" s="180" t="s">
        <v>152</v>
      </c>
      <c r="F811" s="189" t="s">
        <v>1504</v>
      </c>
      <c r="I811" s="138"/>
      <c r="L811" s="34"/>
      <c r="M811" s="63"/>
      <c r="N811" s="35"/>
      <c r="O811" s="35"/>
      <c r="P811" s="35"/>
      <c r="Q811" s="35"/>
      <c r="R811" s="35"/>
      <c r="S811" s="35"/>
      <c r="T811" s="64"/>
      <c r="AT811" s="17" t="s">
        <v>152</v>
      </c>
      <c r="AU811" s="17" t="s">
        <v>150</v>
      </c>
    </row>
    <row r="812" spans="2:65" s="1" customFormat="1" ht="28.5" customHeight="1">
      <c r="B812" s="164"/>
      <c r="C812" s="165" t="s">
        <v>1505</v>
      </c>
      <c r="D812" s="165" t="s">
        <v>144</v>
      </c>
      <c r="E812" s="166" t="s">
        <v>1506</v>
      </c>
      <c r="F812" s="167" t="s">
        <v>1507</v>
      </c>
      <c r="G812" s="168" t="s">
        <v>1404</v>
      </c>
      <c r="H812" s="169">
        <v>1</v>
      </c>
      <c r="I812" s="170"/>
      <c r="J812" s="171">
        <f>ROUND(I812*H812,0)</f>
        <v>0</v>
      </c>
      <c r="K812" s="167" t="s">
        <v>148</v>
      </c>
      <c r="L812" s="34"/>
      <c r="M812" s="172" t="s">
        <v>21</v>
      </c>
      <c r="N812" s="173" t="s">
        <v>43</v>
      </c>
      <c r="O812" s="35"/>
      <c r="P812" s="174">
        <f>O812*H812</f>
        <v>0</v>
      </c>
      <c r="Q812" s="174">
        <v>0.0018</v>
      </c>
      <c r="R812" s="174">
        <f>Q812*H812</f>
        <v>0.0018</v>
      </c>
      <c r="S812" s="174">
        <v>0</v>
      </c>
      <c r="T812" s="175">
        <f>S812*H812</f>
        <v>0</v>
      </c>
      <c r="AR812" s="17" t="s">
        <v>223</v>
      </c>
      <c r="AT812" s="17" t="s">
        <v>144</v>
      </c>
      <c r="AU812" s="17" t="s">
        <v>150</v>
      </c>
      <c r="AY812" s="17" t="s">
        <v>142</v>
      </c>
      <c r="BE812" s="176">
        <f>IF(N812="základní",J812,0)</f>
        <v>0</v>
      </c>
      <c r="BF812" s="176">
        <f>IF(N812="snížená",J812,0)</f>
        <v>0</v>
      </c>
      <c r="BG812" s="176">
        <f>IF(N812="zákl. přenesená",J812,0)</f>
        <v>0</v>
      </c>
      <c r="BH812" s="176">
        <f>IF(N812="sníž. přenesená",J812,0)</f>
        <v>0</v>
      </c>
      <c r="BI812" s="176">
        <f>IF(N812="nulová",J812,0)</f>
        <v>0</v>
      </c>
      <c r="BJ812" s="17" t="s">
        <v>150</v>
      </c>
      <c r="BK812" s="176">
        <f>ROUND(I812*H812,0)</f>
        <v>0</v>
      </c>
      <c r="BL812" s="17" t="s">
        <v>223</v>
      </c>
      <c r="BM812" s="17" t="s">
        <v>1508</v>
      </c>
    </row>
    <row r="813" spans="2:47" s="1" customFormat="1" ht="20.25" customHeight="1">
      <c r="B813" s="34"/>
      <c r="D813" s="180" t="s">
        <v>152</v>
      </c>
      <c r="F813" s="189" t="s">
        <v>1509</v>
      </c>
      <c r="I813" s="138"/>
      <c r="L813" s="34"/>
      <c r="M813" s="63"/>
      <c r="N813" s="35"/>
      <c r="O813" s="35"/>
      <c r="P813" s="35"/>
      <c r="Q813" s="35"/>
      <c r="R813" s="35"/>
      <c r="S813" s="35"/>
      <c r="T813" s="64"/>
      <c r="AT813" s="17" t="s">
        <v>152</v>
      </c>
      <c r="AU813" s="17" t="s">
        <v>150</v>
      </c>
    </row>
    <row r="814" spans="2:65" s="1" customFormat="1" ht="20.25" customHeight="1">
      <c r="B814" s="164"/>
      <c r="C814" s="165" t="s">
        <v>1510</v>
      </c>
      <c r="D814" s="165" t="s">
        <v>144</v>
      </c>
      <c r="E814" s="166" t="s">
        <v>1511</v>
      </c>
      <c r="F814" s="167" t="s">
        <v>1512</v>
      </c>
      <c r="G814" s="168" t="s">
        <v>1404</v>
      </c>
      <c r="H814" s="169">
        <v>7</v>
      </c>
      <c r="I814" s="170"/>
      <c r="J814" s="171">
        <f>ROUND(I814*H814,0)</f>
        <v>0</v>
      </c>
      <c r="K814" s="167" t="s">
        <v>148</v>
      </c>
      <c r="L814" s="34"/>
      <c r="M814" s="172" t="s">
        <v>21</v>
      </c>
      <c r="N814" s="173" t="s">
        <v>43</v>
      </c>
      <c r="O814" s="35"/>
      <c r="P814" s="174">
        <f>O814*H814</f>
        <v>0</v>
      </c>
      <c r="Q814" s="174">
        <v>0.00184</v>
      </c>
      <c r="R814" s="174">
        <f>Q814*H814</f>
        <v>0.01288</v>
      </c>
      <c r="S814" s="174">
        <v>0</v>
      </c>
      <c r="T814" s="175">
        <f>S814*H814</f>
        <v>0</v>
      </c>
      <c r="AR814" s="17" t="s">
        <v>223</v>
      </c>
      <c r="AT814" s="17" t="s">
        <v>144</v>
      </c>
      <c r="AU814" s="17" t="s">
        <v>150</v>
      </c>
      <c r="AY814" s="17" t="s">
        <v>142</v>
      </c>
      <c r="BE814" s="176">
        <f>IF(N814="základní",J814,0)</f>
        <v>0</v>
      </c>
      <c r="BF814" s="176">
        <f>IF(N814="snížená",J814,0)</f>
        <v>0</v>
      </c>
      <c r="BG814" s="176">
        <f>IF(N814="zákl. přenesená",J814,0)</f>
        <v>0</v>
      </c>
      <c r="BH814" s="176">
        <f>IF(N814="sníž. přenesená",J814,0)</f>
        <v>0</v>
      </c>
      <c r="BI814" s="176">
        <f>IF(N814="nulová",J814,0)</f>
        <v>0</v>
      </c>
      <c r="BJ814" s="17" t="s">
        <v>150</v>
      </c>
      <c r="BK814" s="176">
        <f>ROUND(I814*H814,0)</f>
        <v>0</v>
      </c>
      <c r="BL814" s="17" t="s">
        <v>223</v>
      </c>
      <c r="BM814" s="17" t="s">
        <v>1513</v>
      </c>
    </row>
    <row r="815" spans="2:47" s="1" customFormat="1" ht="20.25" customHeight="1">
      <c r="B815" s="34"/>
      <c r="D815" s="180" t="s">
        <v>152</v>
      </c>
      <c r="F815" s="189" t="s">
        <v>1512</v>
      </c>
      <c r="I815" s="138"/>
      <c r="L815" s="34"/>
      <c r="M815" s="63"/>
      <c r="N815" s="35"/>
      <c r="O815" s="35"/>
      <c r="P815" s="35"/>
      <c r="Q815" s="35"/>
      <c r="R815" s="35"/>
      <c r="S815" s="35"/>
      <c r="T815" s="64"/>
      <c r="AT815" s="17" t="s">
        <v>152</v>
      </c>
      <c r="AU815" s="17" t="s">
        <v>150</v>
      </c>
    </row>
    <row r="816" spans="2:65" s="1" customFormat="1" ht="20.25" customHeight="1">
      <c r="B816" s="164"/>
      <c r="C816" s="165" t="s">
        <v>1514</v>
      </c>
      <c r="D816" s="165" t="s">
        <v>144</v>
      </c>
      <c r="E816" s="166" t="s">
        <v>1515</v>
      </c>
      <c r="F816" s="167" t="s">
        <v>1516</v>
      </c>
      <c r="G816" s="168" t="s">
        <v>1404</v>
      </c>
      <c r="H816" s="169">
        <v>1</v>
      </c>
      <c r="I816" s="170"/>
      <c r="J816" s="171">
        <f>ROUND(I816*H816,0)</f>
        <v>0</v>
      </c>
      <c r="K816" s="167" t="s">
        <v>148</v>
      </c>
      <c r="L816" s="34"/>
      <c r="M816" s="172" t="s">
        <v>21</v>
      </c>
      <c r="N816" s="173" t="s">
        <v>43</v>
      </c>
      <c r="O816" s="35"/>
      <c r="P816" s="174">
        <f>O816*H816</f>
        <v>0</v>
      </c>
      <c r="Q816" s="174">
        <v>0.00184</v>
      </c>
      <c r="R816" s="174">
        <f>Q816*H816</f>
        <v>0.00184</v>
      </c>
      <c r="S816" s="174">
        <v>0</v>
      </c>
      <c r="T816" s="175">
        <f>S816*H816</f>
        <v>0</v>
      </c>
      <c r="AR816" s="17" t="s">
        <v>223</v>
      </c>
      <c r="AT816" s="17" t="s">
        <v>144</v>
      </c>
      <c r="AU816" s="17" t="s">
        <v>150</v>
      </c>
      <c r="AY816" s="17" t="s">
        <v>142</v>
      </c>
      <c r="BE816" s="176">
        <f>IF(N816="základní",J816,0)</f>
        <v>0</v>
      </c>
      <c r="BF816" s="176">
        <f>IF(N816="snížená",J816,0)</f>
        <v>0</v>
      </c>
      <c r="BG816" s="176">
        <f>IF(N816="zákl. přenesená",J816,0)</f>
        <v>0</v>
      </c>
      <c r="BH816" s="176">
        <f>IF(N816="sníž. přenesená",J816,0)</f>
        <v>0</v>
      </c>
      <c r="BI816" s="176">
        <f>IF(N816="nulová",J816,0)</f>
        <v>0</v>
      </c>
      <c r="BJ816" s="17" t="s">
        <v>150</v>
      </c>
      <c r="BK816" s="176">
        <f>ROUND(I816*H816,0)</f>
        <v>0</v>
      </c>
      <c r="BL816" s="17" t="s">
        <v>223</v>
      </c>
      <c r="BM816" s="17" t="s">
        <v>1517</v>
      </c>
    </row>
    <row r="817" spans="2:47" s="1" customFormat="1" ht="20.25" customHeight="1">
      <c r="B817" s="34"/>
      <c r="D817" s="180" t="s">
        <v>152</v>
      </c>
      <c r="F817" s="189" t="s">
        <v>1516</v>
      </c>
      <c r="I817" s="138"/>
      <c r="L817" s="34"/>
      <c r="M817" s="63"/>
      <c r="N817" s="35"/>
      <c r="O817" s="35"/>
      <c r="P817" s="35"/>
      <c r="Q817" s="35"/>
      <c r="R817" s="35"/>
      <c r="S817" s="35"/>
      <c r="T817" s="64"/>
      <c r="AT817" s="17" t="s">
        <v>152</v>
      </c>
      <c r="AU817" s="17" t="s">
        <v>150</v>
      </c>
    </row>
    <row r="818" spans="2:65" s="1" customFormat="1" ht="20.25" customHeight="1">
      <c r="B818" s="164"/>
      <c r="C818" s="165" t="s">
        <v>1518</v>
      </c>
      <c r="D818" s="165" t="s">
        <v>144</v>
      </c>
      <c r="E818" s="166" t="s">
        <v>1519</v>
      </c>
      <c r="F818" s="167" t="s">
        <v>1520</v>
      </c>
      <c r="G818" s="168" t="s">
        <v>360</v>
      </c>
      <c r="H818" s="169">
        <v>6</v>
      </c>
      <c r="I818" s="170"/>
      <c r="J818" s="171">
        <f>ROUND(I818*H818,0)</f>
        <v>0</v>
      </c>
      <c r="K818" s="167" t="s">
        <v>148</v>
      </c>
      <c r="L818" s="34"/>
      <c r="M818" s="172" t="s">
        <v>21</v>
      </c>
      <c r="N818" s="173" t="s">
        <v>43</v>
      </c>
      <c r="O818" s="35"/>
      <c r="P818" s="174">
        <f>O818*H818</f>
        <v>0</v>
      </c>
      <c r="Q818" s="174">
        <v>0.00023</v>
      </c>
      <c r="R818" s="174">
        <f>Q818*H818</f>
        <v>0.0013800000000000002</v>
      </c>
      <c r="S818" s="174">
        <v>0</v>
      </c>
      <c r="T818" s="175">
        <f>S818*H818</f>
        <v>0</v>
      </c>
      <c r="AR818" s="17" t="s">
        <v>223</v>
      </c>
      <c r="AT818" s="17" t="s">
        <v>144</v>
      </c>
      <c r="AU818" s="17" t="s">
        <v>150</v>
      </c>
      <c r="AY818" s="17" t="s">
        <v>142</v>
      </c>
      <c r="BE818" s="176">
        <f>IF(N818="základní",J818,0)</f>
        <v>0</v>
      </c>
      <c r="BF818" s="176">
        <f>IF(N818="snížená",J818,0)</f>
        <v>0</v>
      </c>
      <c r="BG818" s="176">
        <f>IF(N818="zákl. přenesená",J818,0)</f>
        <v>0</v>
      </c>
      <c r="BH818" s="176">
        <f>IF(N818="sníž. přenesená",J818,0)</f>
        <v>0</v>
      </c>
      <c r="BI818" s="176">
        <f>IF(N818="nulová",J818,0)</f>
        <v>0</v>
      </c>
      <c r="BJ818" s="17" t="s">
        <v>150</v>
      </c>
      <c r="BK818" s="176">
        <f>ROUND(I818*H818,0)</f>
        <v>0</v>
      </c>
      <c r="BL818" s="17" t="s">
        <v>223</v>
      </c>
      <c r="BM818" s="17" t="s">
        <v>1521</v>
      </c>
    </row>
    <row r="819" spans="2:47" s="1" customFormat="1" ht="20.25" customHeight="1">
      <c r="B819" s="34"/>
      <c r="D819" s="180" t="s">
        <v>152</v>
      </c>
      <c r="F819" s="189" t="s">
        <v>1522</v>
      </c>
      <c r="I819" s="138"/>
      <c r="L819" s="34"/>
      <c r="M819" s="63"/>
      <c r="N819" s="35"/>
      <c r="O819" s="35"/>
      <c r="P819" s="35"/>
      <c r="Q819" s="35"/>
      <c r="R819" s="35"/>
      <c r="S819" s="35"/>
      <c r="T819" s="64"/>
      <c r="AT819" s="17" t="s">
        <v>152</v>
      </c>
      <c r="AU819" s="17" t="s">
        <v>150</v>
      </c>
    </row>
    <row r="820" spans="2:65" s="1" customFormat="1" ht="20.25" customHeight="1">
      <c r="B820" s="164"/>
      <c r="C820" s="165" t="s">
        <v>1523</v>
      </c>
      <c r="D820" s="165" t="s">
        <v>144</v>
      </c>
      <c r="E820" s="166" t="s">
        <v>1524</v>
      </c>
      <c r="F820" s="167" t="s">
        <v>1525</v>
      </c>
      <c r="G820" s="168" t="s">
        <v>360</v>
      </c>
      <c r="H820" s="169">
        <v>1</v>
      </c>
      <c r="I820" s="170"/>
      <c r="J820" s="171">
        <f>ROUND(I820*H820,0)</f>
        <v>0</v>
      </c>
      <c r="K820" s="167" t="s">
        <v>148</v>
      </c>
      <c r="L820" s="34"/>
      <c r="M820" s="172" t="s">
        <v>21</v>
      </c>
      <c r="N820" s="173" t="s">
        <v>43</v>
      </c>
      <c r="O820" s="35"/>
      <c r="P820" s="174">
        <f>O820*H820</f>
        <v>0</v>
      </c>
      <c r="Q820" s="174">
        <v>0.00052</v>
      </c>
      <c r="R820" s="174">
        <f>Q820*H820</f>
        <v>0.00052</v>
      </c>
      <c r="S820" s="174">
        <v>0</v>
      </c>
      <c r="T820" s="175">
        <f>S820*H820</f>
        <v>0</v>
      </c>
      <c r="AR820" s="17" t="s">
        <v>223</v>
      </c>
      <c r="AT820" s="17" t="s">
        <v>144</v>
      </c>
      <c r="AU820" s="17" t="s">
        <v>150</v>
      </c>
      <c r="AY820" s="17" t="s">
        <v>142</v>
      </c>
      <c r="BE820" s="176">
        <f>IF(N820="základní",J820,0)</f>
        <v>0</v>
      </c>
      <c r="BF820" s="176">
        <f>IF(N820="snížená",J820,0)</f>
        <v>0</v>
      </c>
      <c r="BG820" s="176">
        <f>IF(N820="zákl. přenesená",J820,0)</f>
        <v>0</v>
      </c>
      <c r="BH820" s="176">
        <f>IF(N820="sníž. přenesená",J820,0)</f>
        <v>0</v>
      </c>
      <c r="BI820" s="176">
        <f>IF(N820="nulová",J820,0)</f>
        <v>0</v>
      </c>
      <c r="BJ820" s="17" t="s">
        <v>150</v>
      </c>
      <c r="BK820" s="176">
        <f>ROUND(I820*H820,0)</f>
        <v>0</v>
      </c>
      <c r="BL820" s="17" t="s">
        <v>223</v>
      </c>
      <c r="BM820" s="17" t="s">
        <v>1526</v>
      </c>
    </row>
    <row r="821" spans="2:47" s="1" customFormat="1" ht="28.5" customHeight="1">
      <c r="B821" s="34"/>
      <c r="D821" s="180" t="s">
        <v>152</v>
      </c>
      <c r="F821" s="189" t="s">
        <v>1527</v>
      </c>
      <c r="I821" s="138"/>
      <c r="L821" s="34"/>
      <c r="M821" s="63"/>
      <c r="N821" s="35"/>
      <c r="O821" s="35"/>
      <c r="P821" s="35"/>
      <c r="Q821" s="35"/>
      <c r="R821" s="35"/>
      <c r="S821" s="35"/>
      <c r="T821" s="64"/>
      <c r="AT821" s="17" t="s">
        <v>152</v>
      </c>
      <c r="AU821" s="17" t="s">
        <v>150</v>
      </c>
    </row>
    <row r="822" spans="2:65" s="1" customFormat="1" ht="20.25" customHeight="1">
      <c r="B822" s="164"/>
      <c r="C822" s="165" t="s">
        <v>1528</v>
      </c>
      <c r="D822" s="165" t="s">
        <v>144</v>
      </c>
      <c r="E822" s="166" t="s">
        <v>1529</v>
      </c>
      <c r="F822" s="167" t="s">
        <v>1530</v>
      </c>
      <c r="G822" s="168" t="s">
        <v>360</v>
      </c>
      <c r="H822" s="169">
        <v>1</v>
      </c>
      <c r="I822" s="170"/>
      <c r="J822" s="171">
        <f>ROUND(I822*H822,0)</f>
        <v>0</v>
      </c>
      <c r="K822" s="167" t="s">
        <v>148</v>
      </c>
      <c r="L822" s="34"/>
      <c r="M822" s="172" t="s">
        <v>21</v>
      </c>
      <c r="N822" s="173" t="s">
        <v>43</v>
      </c>
      <c r="O822" s="35"/>
      <c r="P822" s="174">
        <f>O822*H822</f>
        <v>0</v>
      </c>
      <c r="Q822" s="174">
        <v>0.00028</v>
      </c>
      <c r="R822" s="174">
        <f>Q822*H822</f>
        <v>0.00028</v>
      </c>
      <c r="S822" s="174">
        <v>0</v>
      </c>
      <c r="T822" s="175">
        <f>S822*H822</f>
        <v>0</v>
      </c>
      <c r="AR822" s="17" t="s">
        <v>223</v>
      </c>
      <c r="AT822" s="17" t="s">
        <v>144</v>
      </c>
      <c r="AU822" s="17" t="s">
        <v>150</v>
      </c>
      <c r="AY822" s="17" t="s">
        <v>142</v>
      </c>
      <c r="BE822" s="176">
        <f>IF(N822="základní",J822,0)</f>
        <v>0</v>
      </c>
      <c r="BF822" s="176">
        <f>IF(N822="snížená",J822,0)</f>
        <v>0</v>
      </c>
      <c r="BG822" s="176">
        <f>IF(N822="zákl. přenesená",J822,0)</f>
        <v>0</v>
      </c>
      <c r="BH822" s="176">
        <f>IF(N822="sníž. přenesená",J822,0)</f>
        <v>0</v>
      </c>
      <c r="BI822" s="176">
        <f>IF(N822="nulová",J822,0)</f>
        <v>0</v>
      </c>
      <c r="BJ822" s="17" t="s">
        <v>150</v>
      </c>
      <c r="BK822" s="176">
        <f>ROUND(I822*H822,0)</f>
        <v>0</v>
      </c>
      <c r="BL822" s="17" t="s">
        <v>223</v>
      </c>
      <c r="BM822" s="17" t="s">
        <v>1531</v>
      </c>
    </row>
    <row r="823" spans="2:47" s="1" customFormat="1" ht="20.25" customHeight="1">
      <c r="B823" s="34"/>
      <c r="D823" s="180" t="s">
        <v>152</v>
      </c>
      <c r="F823" s="189" t="s">
        <v>1532</v>
      </c>
      <c r="I823" s="138"/>
      <c r="L823" s="34"/>
      <c r="M823" s="63"/>
      <c r="N823" s="35"/>
      <c r="O823" s="35"/>
      <c r="P823" s="35"/>
      <c r="Q823" s="35"/>
      <c r="R823" s="35"/>
      <c r="S823" s="35"/>
      <c r="T823" s="64"/>
      <c r="AT823" s="17" t="s">
        <v>152</v>
      </c>
      <c r="AU823" s="17" t="s">
        <v>150</v>
      </c>
    </row>
    <row r="824" spans="2:65" s="1" customFormat="1" ht="20.25" customHeight="1">
      <c r="B824" s="164"/>
      <c r="C824" s="165" t="s">
        <v>1533</v>
      </c>
      <c r="D824" s="165" t="s">
        <v>144</v>
      </c>
      <c r="E824" s="166" t="s">
        <v>1534</v>
      </c>
      <c r="F824" s="167" t="s">
        <v>1535</v>
      </c>
      <c r="G824" s="168" t="s">
        <v>360</v>
      </c>
      <c r="H824" s="169">
        <v>2</v>
      </c>
      <c r="I824" s="170"/>
      <c r="J824" s="171">
        <f>ROUND(I824*H824,0)</f>
        <v>0</v>
      </c>
      <c r="K824" s="167" t="s">
        <v>148</v>
      </c>
      <c r="L824" s="34"/>
      <c r="M824" s="172" t="s">
        <v>21</v>
      </c>
      <c r="N824" s="173" t="s">
        <v>43</v>
      </c>
      <c r="O824" s="35"/>
      <c r="P824" s="174">
        <f>O824*H824</f>
        <v>0</v>
      </c>
      <c r="Q824" s="174">
        <v>7E-05</v>
      </c>
      <c r="R824" s="174">
        <f>Q824*H824</f>
        <v>0.00014</v>
      </c>
      <c r="S824" s="174">
        <v>0</v>
      </c>
      <c r="T824" s="175">
        <f>S824*H824</f>
        <v>0</v>
      </c>
      <c r="AR824" s="17" t="s">
        <v>223</v>
      </c>
      <c r="AT824" s="17" t="s">
        <v>144</v>
      </c>
      <c r="AU824" s="17" t="s">
        <v>150</v>
      </c>
      <c r="AY824" s="17" t="s">
        <v>142</v>
      </c>
      <c r="BE824" s="176">
        <f>IF(N824="základní",J824,0)</f>
        <v>0</v>
      </c>
      <c r="BF824" s="176">
        <f>IF(N824="snížená",J824,0)</f>
        <v>0</v>
      </c>
      <c r="BG824" s="176">
        <f>IF(N824="zákl. přenesená",J824,0)</f>
        <v>0</v>
      </c>
      <c r="BH824" s="176">
        <f>IF(N824="sníž. přenesená",J824,0)</f>
        <v>0</v>
      </c>
      <c r="BI824" s="176">
        <f>IF(N824="nulová",J824,0)</f>
        <v>0</v>
      </c>
      <c r="BJ824" s="17" t="s">
        <v>150</v>
      </c>
      <c r="BK824" s="176">
        <f>ROUND(I824*H824,0)</f>
        <v>0</v>
      </c>
      <c r="BL824" s="17" t="s">
        <v>223</v>
      </c>
      <c r="BM824" s="17" t="s">
        <v>1536</v>
      </c>
    </row>
    <row r="825" spans="2:47" s="1" customFormat="1" ht="20.25" customHeight="1">
      <c r="B825" s="34"/>
      <c r="D825" s="180" t="s">
        <v>152</v>
      </c>
      <c r="F825" s="189" t="s">
        <v>1535</v>
      </c>
      <c r="I825" s="138"/>
      <c r="L825" s="34"/>
      <c r="M825" s="63"/>
      <c r="N825" s="35"/>
      <c r="O825" s="35"/>
      <c r="P825" s="35"/>
      <c r="Q825" s="35"/>
      <c r="R825" s="35"/>
      <c r="S825" s="35"/>
      <c r="T825" s="64"/>
      <c r="AT825" s="17" t="s">
        <v>152</v>
      </c>
      <c r="AU825" s="17" t="s">
        <v>150</v>
      </c>
    </row>
    <row r="826" spans="2:65" s="1" customFormat="1" ht="20.25" customHeight="1">
      <c r="B826" s="164"/>
      <c r="C826" s="165" t="s">
        <v>1537</v>
      </c>
      <c r="D826" s="165" t="s">
        <v>144</v>
      </c>
      <c r="E826" s="166" t="s">
        <v>1538</v>
      </c>
      <c r="F826" s="167" t="s">
        <v>1539</v>
      </c>
      <c r="G826" s="168" t="s">
        <v>226</v>
      </c>
      <c r="H826" s="169">
        <v>0.184</v>
      </c>
      <c r="I826" s="170"/>
      <c r="J826" s="171">
        <f>ROUND(I826*H826,0)</f>
        <v>0</v>
      </c>
      <c r="K826" s="167" t="s">
        <v>148</v>
      </c>
      <c r="L826" s="34"/>
      <c r="M826" s="172" t="s">
        <v>21</v>
      </c>
      <c r="N826" s="173" t="s">
        <v>43</v>
      </c>
      <c r="O826" s="35"/>
      <c r="P826" s="174">
        <f>O826*H826</f>
        <v>0</v>
      </c>
      <c r="Q826" s="174">
        <v>0</v>
      </c>
      <c r="R826" s="174">
        <f>Q826*H826</f>
        <v>0</v>
      </c>
      <c r="S826" s="174">
        <v>0</v>
      </c>
      <c r="T826" s="175">
        <f>S826*H826</f>
        <v>0</v>
      </c>
      <c r="AR826" s="17" t="s">
        <v>223</v>
      </c>
      <c r="AT826" s="17" t="s">
        <v>144</v>
      </c>
      <c r="AU826" s="17" t="s">
        <v>150</v>
      </c>
      <c r="AY826" s="17" t="s">
        <v>142</v>
      </c>
      <c r="BE826" s="176">
        <f>IF(N826="základní",J826,0)</f>
        <v>0</v>
      </c>
      <c r="BF826" s="176">
        <f>IF(N826="snížená",J826,0)</f>
        <v>0</v>
      </c>
      <c r="BG826" s="176">
        <f>IF(N826="zákl. přenesená",J826,0)</f>
        <v>0</v>
      </c>
      <c r="BH826" s="176">
        <f>IF(N826="sníž. přenesená",J826,0)</f>
        <v>0</v>
      </c>
      <c r="BI826" s="176">
        <f>IF(N826="nulová",J826,0)</f>
        <v>0</v>
      </c>
      <c r="BJ826" s="17" t="s">
        <v>150</v>
      </c>
      <c r="BK826" s="176">
        <f>ROUND(I826*H826,0)</f>
        <v>0</v>
      </c>
      <c r="BL826" s="17" t="s">
        <v>223</v>
      </c>
      <c r="BM826" s="17" t="s">
        <v>1540</v>
      </c>
    </row>
    <row r="827" spans="2:47" s="1" customFormat="1" ht="28.5" customHeight="1">
      <c r="B827" s="34"/>
      <c r="D827" s="180" t="s">
        <v>152</v>
      </c>
      <c r="F827" s="189" t="s">
        <v>1541</v>
      </c>
      <c r="I827" s="138"/>
      <c r="L827" s="34"/>
      <c r="M827" s="63"/>
      <c r="N827" s="35"/>
      <c r="O827" s="35"/>
      <c r="P827" s="35"/>
      <c r="Q827" s="35"/>
      <c r="R827" s="35"/>
      <c r="S827" s="35"/>
      <c r="T827" s="64"/>
      <c r="AT827" s="17" t="s">
        <v>152</v>
      </c>
      <c r="AU827" s="17" t="s">
        <v>150</v>
      </c>
    </row>
    <row r="828" spans="2:65" s="1" customFormat="1" ht="20.25" customHeight="1">
      <c r="B828" s="164"/>
      <c r="C828" s="165" t="s">
        <v>1542</v>
      </c>
      <c r="D828" s="165" t="s">
        <v>144</v>
      </c>
      <c r="E828" s="166" t="s">
        <v>1543</v>
      </c>
      <c r="F828" s="167" t="s">
        <v>1544</v>
      </c>
      <c r="G828" s="168" t="s">
        <v>226</v>
      </c>
      <c r="H828" s="169">
        <v>0.184</v>
      </c>
      <c r="I828" s="170"/>
      <c r="J828" s="171">
        <f>ROUND(I828*H828,0)</f>
        <v>0</v>
      </c>
      <c r="K828" s="167" t="s">
        <v>148</v>
      </c>
      <c r="L828" s="34"/>
      <c r="M828" s="172" t="s">
        <v>21</v>
      </c>
      <c r="N828" s="173" t="s">
        <v>43</v>
      </c>
      <c r="O828" s="35"/>
      <c r="P828" s="174">
        <f>O828*H828</f>
        <v>0</v>
      </c>
      <c r="Q828" s="174">
        <v>0</v>
      </c>
      <c r="R828" s="174">
        <f>Q828*H828</f>
        <v>0</v>
      </c>
      <c r="S828" s="174">
        <v>0</v>
      </c>
      <c r="T828" s="175">
        <f>S828*H828</f>
        <v>0</v>
      </c>
      <c r="AR828" s="17" t="s">
        <v>223</v>
      </c>
      <c r="AT828" s="17" t="s">
        <v>144</v>
      </c>
      <c r="AU828" s="17" t="s">
        <v>150</v>
      </c>
      <c r="AY828" s="17" t="s">
        <v>142</v>
      </c>
      <c r="BE828" s="176">
        <f>IF(N828="základní",J828,0)</f>
        <v>0</v>
      </c>
      <c r="BF828" s="176">
        <f>IF(N828="snížená",J828,0)</f>
        <v>0</v>
      </c>
      <c r="BG828" s="176">
        <f>IF(N828="zákl. přenesená",J828,0)</f>
        <v>0</v>
      </c>
      <c r="BH828" s="176">
        <f>IF(N828="sníž. přenesená",J828,0)</f>
        <v>0</v>
      </c>
      <c r="BI828" s="176">
        <f>IF(N828="nulová",J828,0)</f>
        <v>0</v>
      </c>
      <c r="BJ828" s="17" t="s">
        <v>150</v>
      </c>
      <c r="BK828" s="176">
        <f>ROUND(I828*H828,0)</f>
        <v>0</v>
      </c>
      <c r="BL828" s="17" t="s">
        <v>223</v>
      </c>
      <c r="BM828" s="17" t="s">
        <v>1545</v>
      </c>
    </row>
    <row r="829" spans="2:47" s="1" customFormat="1" ht="39.75" customHeight="1">
      <c r="B829" s="34"/>
      <c r="D829" s="177" t="s">
        <v>152</v>
      </c>
      <c r="F829" s="178" t="s">
        <v>1546</v>
      </c>
      <c r="I829" s="138"/>
      <c r="L829" s="34"/>
      <c r="M829" s="63"/>
      <c r="N829" s="35"/>
      <c r="O829" s="35"/>
      <c r="P829" s="35"/>
      <c r="Q829" s="35"/>
      <c r="R829" s="35"/>
      <c r="S829" s="35"/>
      <c r="T829" s="64"/>
      <c r="AT829" s="17" t="s">
        <v>152</v>
      </c>
      <c r="AU829" s="17" t="s">
        <v>150</v>
      </c>
    </row>
    <row r="830" spans="2:63" s="10" customFormat="1" ht="29.25" customHeight="1">
      <c r="B830" s="150"/>
      <c r="D830" s="161" t="s">
        <v>70</v>
      </c>
      <c r="E830" s="162" t="s">
        <v>1547</v>
      </c>
      <c r="F830" s="162" t="s">
        <v>1221</v>
      </c>
      <c r="I830" s="153"/>
      <c r="J830" s="163">
        <f>BK830</f>
        <v>0</v>
      </c>
      <c r="L830" s="150"/>
      <c r="M830" s="155"/>
      <c r="N830" s="156"/>
      <c r="O830" s="156"/>
      <c r="P830" s="157">
        <f>SUM(P831:P844)</f>
        <v>0</v>
      </c>
      <c r="Q830" s="156"/>
      <c r="R830" s="157">
        <f>SUM(R831:R844)</f>
        <v>0.0388</v>
      </c>
      <c r="S830" s="156"/>
      <c r="T830" s="158">
        <f>SUM(T831:T844)</f>
        <v>0</v>
      </c>
      <c r="AR830" s="151" t="s">
        <v>150</v>
      </c>
      <c r="AT830" s="159" t="s">
        <v>70</v>
      </c>
      <c r="AU830" s="159" t="s">
        <v>8</v>
      </c>
      <c r="AY830" s="151" t="s">
        <v>142</v>
      </c>
      <c r="BK830" s="160">
        <f>SUM(BK831:BK844)</f>
        <v>0</v>
      </c>
    </row>
    <row r="831" spans="2:65" s="1" customFormat="1" ht="28.5" customHeight="1">
      <c r="B831" s="164"/>
      <c r="C831" s="165" t="s">
        <v>1548</v>
      </c>
      <c r="D831" s="165" t="s">
        <v>144</v>
      </c>
      <c r="E831" s="166" t="s">
        <v>1549</v>
      </c>
      <c r="F831" s="167" t="s">
        <v>1550</v>
      </c>
      <c r="G831" s="168" t="s">
        <v>1404</v>
      </c>
      <c r="H831" s="169">
        <v>1</v>
      </c>
      <c r="I831" s="170"/>
      <c r="J831" s="171">
        <f>ROUND(I831*H831,0)</f>
        <v>0</v>
      </c>
      <c r="K831" s="167" t="s">
        <v>148</v>
      </c>
      <c r="L831" s="34"/>
      <c r="M831" s="172" t="s">
        <v>21</v>
      </c>
      <c r="N831" s="173" t="s">
        <v>43</v>
      </c>
      <c r="O831" s="35"/>
      <c r="P831" s="174">
        <f>O831*H831</f>
        <v>0</v>
      </c>
      <c r="Q831" s="174">
        <v>0.01865</v>
      </c>
      <c r="R831" s="174">
        <f>Q831*H831</f>
        <v>0.01865</v>
      </c>
      <c r="S831" s="174">
        <v>0</v>
      </c>
      <c r="T831" s="175">
        <f>S831*H831</f>
        <v>0</v>
      </c>
      <c r="AR831" s="17" t="s">
        <v>223</v>
      </c>
      <c r="AT831" s="17" t="s">
        <v>144</v>
      </c>
      <c r="AU831" s="17" t="s">
        <v>150</v>
      </c>
      <c r="AY831" s="17" t="s">
        <v>142</v>
      </c>
      <c r="BE831" s="176">
        <f>IF(N831="základní",J831,0)</f>
        <v>0</v>
      </c>
      <c r="BF831" s="176">
        <f>IF(N831="snížená",J831,0)</f>
        <v>0</v>
      </c>
      <c r="BG831" s="176">
        <f>IF(N831="zákl. přenesená",J831,0)</f>
        <v>0</v>
      </c>
      <c r="BH831" s="176">
        <f>IF(N831="sníž. přenesená",J831,0)</f>
        <v>0</v>
      </c>
      <c r="BI831" s="176">
        <f>IF(N831="nulová",J831,0)</f>
        <v>0</v>
      </c>
      <c r="BJ831" s="17" t="s">
        <v>150</v>
      </c>
      <c r="BK831" s="176">
        <f>ROUND(I831*H831,0)</f>
        <v>0</v>
      </c>
      <c r="BL831" s="17" t="s">
        <v>223</v>
      </c>
      <c r="BM831" s="17" t="s">
        <v>1551</v>
      </c>
    </row>
    <row r="832" spans="2:47" s="1" customFormat="1" ht="28.5" customHeight="1">
      <c r="B832" s="34"/>
      <c r="D832" s="180" t="s">
        <v>152</v>
      </c>
      <c r="F832" s="189" t="s">
        <v>1552</v>
      </c>
      <c r="I832" s="138"/>
      <c r="L832" s="34"/>
      <c r="M832" s="63"/>
      <c r="N832" s="35"/>
      <c r="O832" s="35"/>
      <c r="P832" s="35"/>
      <c r="Q832" s="35"/>
      <c r="R832" s="35"/>
      <c r="S832" s="35"/>
      <c r="T832" s="64"/>
      <c r="AT832" s="17" t="s">
        <v>152</v>
      </c>
      <c r="AU832" s="17" t="s">
        <v>150</v>
      </c>
    </row>
    <row r="833" spans="2:65" s="1" customFormat="1" ht="28.5" customHeight="1">
      <c r="B833" s="164"/>
      <c r="C833" s="165" t="s">
        <v>1553</v>
      </c>
      <c r="D833" s="165" t="s">
        <v>144</v>
      </c>
      <c r="E833" s="166" t="s">
        <v>1554</v>
      </c>
      <c r="F833" s="167" t="s">
        <v>1555</v>
      </c>
      <c r="G833" s="168" t="s">
        <v>1404</v>
      </c>
      <c r="H833" s="169">
        <v>1</v>
      </c>
      <c r="I833" s="170"/>
      <c r="J833" s="171">
        <f>ROUND(I833*H833,0)</f>
        <v>0</v>
      </c>
      <c r="K833" s="167" t="s">
        <v>148</v>
      </c>
      <c r="L833" s="34"/>
      <c r="M833" s="172" t="s">
        <v>21</v>
      </c>
      <c r="N833" s="173" t="s">
        <v>43</v>
      </c>
      <c r="O833" s="35"/>
      <c r="P833" s="174">
        <f>O833*H833</f>
        <v>0</v>
      </c>
      <c r="Q833" s="174">
        <v>0.01765</v>
      </c>
      <c r="R833" s="174">
        <f>Q833*H833</f>
        <v>0.01765</v>
      </c>
      <c r="S833" s="174">
        <v>0</v>
      </c>
      <c r="T833" s="175">
        <f>S833*H833</f>
        <v>0</v>
      </c>
      <c r="AR833" s="17" t="s">
        <v>223</v>
      </c>
      <c r="AT833" s="17" t="s">
        <v>144</v>
      </c>
      <c r="AU833" s="17" t="s">
        <v>150</v>
      </c>
      <c r="AY833" s="17" t="s">
        <v>142</v>
      </c>
      <c r="BE833" s="176">
        <f>IF(N833="základní",J833,0)</f>
        <v>0</v>
      </c>
      <c r="BF833" s="176">
        <f>IF(N833="snížená",J833,0)</f>
        <v>0</v>
      </c>
      <c r="BG833" s="176">
        <f>IF(N833="zákl. přenesená",J833,0)</f>
        <v>0</v>
      </c>
      <c r="BH833" s="176">
        <f>IF(N833="sníž. přenesená",J833,0)</f>
        <v>0</v>
      </c>
      <c r="BI833" s="176">
        <f>IF(N833="nulová",J833,0)</f>
        <v>0</v>
      </c>
      <c r="BJ833" s="17" t="s">
        <v>150</v>
      </c>
      <c r="BK833" s="176">
        <f>ROUND(I833*H833,0)</f>
        <v>0</v>
      </c>
      <c r="BL833" s="17" t="s">
        <v>223</v>
      </c>
      <c r="BM833" s="17" t="s">
        <v>1556</v>
      </c>
    </row>
    <row r="834" spans="2:47" s="1" customFormat="1" ht="39.75" customHeight="1">
      <c r="B834" s="34"/>
      <c r="D834" s="180" t="s">
        <v>152</v>
      </c>
      <c r="F834" s="189" t="s">
        <v>1557</v>
      </c>
      <c r="I834" s="138"/>
      <c r="L834" s="34"/>
      <c r="M834" s="63"/>
      <c r="N834" s="35"/>
      <c r="O834" s="35"/>
      <c r="P834" s="35"/>
      <c r="Q834" s="35"/>
      <c r="R834" s="35"/>
      <c r="S834" s="35"/>
      <c r="T834" s="64"/>
      <c r="AT834" s="17" t="s">
        <v>152</v>
      </c>
      <c r="AU834" s="17" t="s">
        <v>150</v>
      </c>
    </row>
    <row r="835" spans="2:65" s="1" customFormat="1" ht="20.25" customHeight="1">
      <c r="B835" s="164"/>
      <c r="C835" s="198" t="s">
        <v>1558</v>
      </c>
      <c r="D835" s="198" t="s">
        <v>247</v>
      </c>
      <c r="E835" s="199" t="s">
        <v>1559</v>
      </c>
      <c r="F835" s="200" t="s">
        <v>1560</v>
      </c>
      <c r="G835" s="201" t="s">
        <v>360</v>
      </c>
      <c r="H835" s="202">
        <v>1</v>
      </c>
      <c r="I835" s="203"/>
      <c r="J835" s="204">
        <f>ROUND(I835*H835,0)</f>
        <v>0</v>
      </c>
      <c r="K835" s="200" t="s">
        <v>148</v>
      </c>
      <c r="L835" s="205"/>
      <c r="M835" s="206" t="s">
        <v>21</v>
      </c>
      <c r="N835" s="207" t="s">
        <v>43</v>
      </c>
      <c r="O835" s="35"/>
      <c r="P835" s="174">
        <f>O835*H835</f>
        <v>0</v>
      </c>
      <c r="Q835" s="174">
        <v>0.0005</v>
      </c>
      <c r="R835" s="174">
        <f>Q835*H835</f>
        <v>0.0005</v>
      </c>
      <c r="S835" s="174">
        <v>0</v>
      </c>
      <c r="T835" s="175">
        <f>S835*H835</f>
        <v>0</v>
      </c>
      <c r="AR835" s="17" t="s">
        <v>320</v>
      </c>
      <c r="AT835" s="17" t="s">
        <v>247</v>
      </c>
      <c r="AU835" s="17" t="s">
        <v>150</v>
      </c>
      <c r="AY835" s="17" t="s">
        <v>142</v>
      </c>
      <c r="BE835" s="176">
        <f>IF(N835="základní",J835,0)</f>
        <v>0</v>
      </c>
      <c r="BF835" s="176">
        <f>IF(N835="snížená",J835,0)</f>
        <v>0</v>
      </c>
      <c r="BG835" s="176">
        <f>IF(N835="zákl. přenesená",J835,0)</f>
        <v>0</v>
      </c>
      <c r="BH835" s="176">
        <f>IF(N835="sníž. přenesená",J835,0)</f>
        <v>0</v>
      </c>
      <c r="BI835" s="176">
        <f>IF(N835="nulová",J835,0)</f>
        <v>0</v>
      </c>
      <c r="BJ835" s="17" t="s">
        <v>150</v>
      </c>
      <c r="BK835" s="176">
        <f>ROUND(I835*H835,0)</f>
        <v>0</v>
      </c>
      <c r="BL835" s="17" t="s">
        <v>223</v>
      </c>
      <c r="BM835" s="17" t="s">
        <v>1561</v>
      </c>
    </row>
    <row r="836" spans="2:47" s="1" customFormat="1" ht="39.75" customHeight="1">
      <c r="B836" s="34"/>
      <c r="D836" s="180" t="s">
        <v>152</v>
      </c>
      <c r="F836" s="189" t="s">
        <v>1562</v>
      </c>
      <c r="I836" s="138"/>
      <c r="L836" s="34"/>
      <c r="M836" s="63"/>
      <c r="N836" s="35"/>
      <c r="O836" s="35"/>
      <c r="P836" s="35"/>
      <c r="Q836" s="35"/>
      <c r="R836" s="35"/>
      <c r="S836" s="35"/>
      <c r="T836" s="64"/>
      <c r="AT836" s="17" t="s">
        <v>152</v>
      </c>
      <c r="AU836" s="17" t="s">
        <v>150</v>
      </c>
    </row>
    <row r="837" spans="2:65" s="1" customFormat="1" ht="28.5" customHeight="1">
      <c r="B837" s="164"/>
      <c r="C837" s="198" t="s">
        <v>1563</v>
      </c>
      <c r="D837" s="198" t="s">
        <v>247</v>
      </c>
      <c r="E837" s="199" t="s">
        <v>1564</v>
      </c>
      <c r="F837" s="200" t="s">
        <v>1565</v>
      </c>
      <c r="G837" s="201" t="s">
        <v>360</v>
      </c>
      <c r="H837" s="202">
        <v>2</v>
      </c>
      <c r="I837" s="203"/>
      <c r="J837" s="204">
        <f>ROUND(I837*H837,0)</f>
        <v>0</v>
      </c>
      <c r="K837" s="200" t="s">
        <v>148</v>
      </c>
      <c r="L837" s="205"/>
      <c r="M837" s="206" t="s">
        <v>21</v>
      </c>
      <c r="N837" s="207" t="s">
        <v>43</v>
      </c>
      <c r="O837" s="35"/>
      <c r="P837" s="174">
        <f>O837*H837</f>
        <v>0</v>
      </c>
      <c r="Q837" s="174">
        <v>0.0005</v>
      </c>
      <c r="R837" s="174">
        <f>Q837*H837</f>
        <v>0.001</v>
      </c>
      <c r="S837" s="174">
        <v>0</v>
      </c>
      <c r="T837" s="175">
        <f>S837*H837</f>
        <v>0</v>
      </c>
      <c r="AR837" s="17" t="s">
        <v>320</v>
      </c>
      <c r="AT837" s="17" t="s">
        <v>247</v>
      </c>
      <c r="AU837" s="17" t="s">
        <v>150</v>
      </c>
      <c r="AY837" s="17" t="s">
        <v>142</v>
      </c>
      <c r="BE837" s="176">
        <f>IF(N837="základní",J837,0)</f>
        <v>0</v>
      </c>
      <c r="BF837" s="176">
        <f>IF(N837="snížená",J837,0)</f>
        <v>0</v>
      </c>
      <c r="BG837" s="176">
        <f>IF(N837="zákl. přenesená",J837,0)</f>
        <v>0</v>
      </c>
      <c r="BH837" s="176">
        <f>IF(N837="sníž. přenesená",J837,0)</f>
        <v>0</v>
      </c>
      <c r="BI837" s="176">
        <f>IF(N837="nulová",J837,0)</f>
        <v>0</v>
      </c>
      <c r="BJ837" s="17" t="s">
        <v>150</v>
      </c>
      <c r="BK837" s="176">
        <f>ROUND(I837*H837,0)</f>
        <v>0</v>
      </c>
      <c r="BL837" s="17" t="s">
        <v>223</v>
      </c>
      <c r="BM837" s="17" t="s">
        <v>1566</v>
      </c>
    </row>
    <row r="838" spans="2:47" s="1" customFormat="1" ht="39.75" customHeight="1">
      <c r="B838" s="34"/>
      <c r="D838" s="180" t="s">
        <v>152</v>
      </c>
      <c r="F838" s="189" t="s">
        <v>1567</v>
      </c>
      <c r="I838" s="138"/>
      <c r="L838" s="34"/>
      <c r="M838" s="63"/>
      <c r="N838" s="35"/>
      <c r="O838" s="35"/>
      <c r="P838" s="35"/>
      <c r="Q838" s="35"/>
      <c r="R838" s="35"/>
      <c r="S838" s="35"/>
      <c r="T838" s="64"/>
      <c r="AT838" s="17" t="s">
        <v>152</v>
      </c>
      <c r="AU838" s="17" t="s">
        <v>150</v>
      </c>
    </row>
    <row r="839" spans="2:65" s="1" customFormat="1" ht="20.25" customHeight="1">
      <c r="B839" s="164"/>
      <c r="C839" s="198" t="s">
        <v>1568</v>
      </c>
      <c r="D839" s="198" t="s">
        <v>247</v>
      </c>
      <c r="E839" s="199" t="s">
        <v>1569</v>
      </c>
      <c r="F839" s="200" t="s">
        <v>1570</v>
      </c>
      <c r="G839" s="201" t="s">
        <v>360</v>
      </c>
      <c r="H839" s="202">
        <v>1</v>
      </c>
      <c r="I839" s="203"/>
      <c r="J839" s="204">
        <f>ROUND(I839*H839,0)</f>
        <v>0</v>
      </c>
      <c r="K839" s="200" t="s">
        <v>148</v>
      </c>
      <c r="L839" s="205"/>
      <c r="M839" s="206" t="s">
        <v>21</v>
      </c>
      <c r="N839" s="207" t="s">
        <v>43</v>
      </c>
      <c r="O839" s="35"/>
      <c r="P839" s="174">
        <f>O839*H839</f>
        <v>0</v>
      </c>
      <c r="Q839" s="174">
        <v>0.001</v>
      </c>
      <c r="R839" s="174">
        <f>Q839*H839</f>
        <v>0.001</v>
      </c>
      <c r="S839" s="174">
        <v>0</v>
      </c>
      <c r="T839" s="175">
        <f>S839*H839</f>
        <v>0</v>
      </c>
      <c r="AR839" s="17" t="s">
        <v>320</v>
      </c>
      <c r="AT839" s="17" t="s">
        <v>247</v>
      </c>
      <c r="AU839" s="17" t="s">
        <v>150</v>
      </c>
      <c r="AY839" s="17" t="s">
        <v>142</v>
      </c>
      <c r="BE839" s="176">
        <f>IF(N839="základní",J839,0)</f>
        <v>0</v>
      </c>
      <c r="BF839" s="176">
        <f>IF(N839="snížená",J839,0)</f>
        <v>0</v>
      </c>
      <c r="BG839" s="176">
        <f>IF(N839="zákl. přenesená",J839,0)</f>
        <v>0</v>
      </c>
      <c r="BH839" s="176">
        <f>IF(N839="sníž. přenesená",J839,0)</f>
        <v>0</v>
      </c>
      <c r="BI839" s="176">
        <f>IF(N839="nulová",J839,0)</f>
        <v>0</v>
      </c>
      <c r="BJ839" s="17" t="s">
        <v>150</v>
      </c>
      <c r="BK839" s="176">
        <f>ROUND(I839*H839,0)</f>
        <v>0</v>
      </c>
      <c r="BL839" s="17" t="s">
        <v>223</v>
      </c>
      <c r="BM839" s="17" t="s">
        <v>1571</v>
      </c>
    </row>
    <row r="840" spans="2:47" s="1" customFormat="1" ht="28.5" customHeight="1">
      <c r="B840" s="34"/>
      <c r="D840" s="180" t="s">
        <v>152</v>
      </c>
      <c r="F840" s="189" t="s">
        <v>1572</v>
      </c>
      <c r="I840" s="138"/>
      <c r="L840" s="34"/>
      <c r="M840" s="63"/>
      <c r="N840" s="35"/>
      <c r="O840" s="35"/>
      <c r="P840" s="35"/>
      <c r="Q840" s="35"/>
      <c r="R840" s="35"/>
      <c r="S840" s="35"/>
      <c r="T840" s="64"/>
      <c r="AT840" s="17" t="s">
        <v>152</v>
      </c>
      <c r="AU840" s="17" t="s">
        <v>150</v>
      </c>
    </row>
    <row r="841" spans="2:65" s="1" customFormat="1" ht="20.25" customHeight="1">
      <c r="B841" s="164"/>
      <c r="C841" s="165" t="s">
        <v>1573</v>
      </c>
      <c r="D841" s="165" t="s">
        <v>144</v>
      </c>
      <c r="E841" s="166" t="s">
        <v>1574</v>
      </c>
      <c r="F841" s="167" t="s">
        <v>1575</v>
      </c>
      <c r="G841" s="168" t="s">
        <v>226</v>
      </c>
      <c r="H841" s="169">
        <v>0.039</v>
      </c>
      <c r="I841" s="170"/>
      <c r="J841" s="171">
        <f>ROUND(I841*H841,0)</f>
        <v>0</v>
      </c>
      <c r="K841" s="167" t="s">
        <v>148</v>
      </c>
      <c r="L841" s="34"/>
      <c r="M841" s="172" t="s">
        <v>21</v>
      </c>
      <c r="N841" s="173" t="s">
        <v>43</v>
      </c>
      <c r="O841" s="35"/>
      <c r="P841" s="174">
        <f>O841*H841</f>
        <v>0</v>
      </c>
      <c r="Q841" s="174">
        <v>0</v>
      </c>
      <c r="R841" s="174">
        <f>Q841*H841</f>
        <v>0</v>
      </c>
      <c r="S841" s="174">
        <v>0</v>
      </c>
      <c r="T841" s="175">
        <f>S841*H841</f>
        <v>0</v>
      </c>
      <c r="AR841" s="17" t="s">
        <v>223</v>
      </c>
      <c r="AT841" s="17" t="s">
        <v>144</v>
      </c>
      <c r="AU841" s="17" t="s">
        <v>150</v>
      </c>
      <c r="AY841" s="17" t="s">
        <v>142</v>
      </c>
      <c r="BE841" s="176">
        <f>IF(N841="základní",J841,0)</f>
        <v>0</v>
      </c>
      <c r="BF841" s="176">
        <f>IF(N841="snížená",J841,0)</f>
        <v>0</v>
      </c>
      <c r="BG841" s="176">
        <f>IF(N841="zákl. přenesená",J841,0)</f>
        <v>0</v>
      </c>
      <c r="BH841" s="176">
        <f>IF(N841="sníž. přenesená",J841,0)</f>
        <v>0</v>
      </c>
      <c r="BI841" s="176">
        <f>IF(N841="nulová",J841,0)</f>
        <v>0</v>
      </c>
      <c r="BJ841" s="17" t="s">
        <v>150</v>
      </c>
      <c r="BK841" s="176">
        <f>ROUND(I841*H841,0)</f>
        <v>0</v>
      </c>
      <c r="BL841" s="17" t="s">
        <v>223</v>
      </c>
      <c r="BM841" s="17" t="s">
        <v>1576</v>
      </c>
    </row>
    <row r="842" spans="2:47" s="1" customFormat="1" ht="28.5" customHeight="1">
      <c r="B842" s="34"/>
      <c r="D842" s="180" t="s">
        <v>152</v>
      </c>
      <c r="F842" s="189" t="s">
        <v>1577</v>
      </c>
      <c r="I842" s="138"/>
      <c r="L842" s="34"/>
      <c r="M842" s="63"/>
      <c r="N842" s="35"/>
      <c r="O842" s="35"/>
      <c r="P842" s="35"/>
      <c r="Q842" s="35"/>
      <c r="R842" s="35"/>
      <c r="S842" s="35"/>
      <c r="T842" s="64"/>
      <c r="AT842" s="17" t="s">
        <v>152</v>
      </c>
      <c r="AU842" s="17" t="s">
        <v>150</v>
      </c>
    </row>
    <row r="843" spans="2:65" s="1" customFormat="1" ht="20.25" customHeight="1">
      <c r="B843" s="164"/>
      <c r="C843" s="165" t="s">
        <v>1578</v>
      </c>
      <c r="D843" s="165" t="s">
        <v>144</v>
      </c>
      <c r="E843" s="166" t="s">
        <v>1579</v>
      </c>
      <c r="F843" s="167" t="s">
        <v>1580</v>
      </c>
      <c r="G843" s="168" t="s">
        <v>226</v>
      </c>
      <c r="H843" s="169">
        <v>0.039</v>
      </c>
      <c r="I843" s="170"/>
      <c r="J843" s="171">
        <f>ROUND(I843*H843,0)</f>
        <v>0</v>
      </c>
      <c r="K843" s="167" t="s">
        <v>148</v>
      </c>
      <c r="L843" s="34"/>
      <c r="M843" s="172" t="s">
        <v>21</v>
      </c>
      <c r="N843" s="173" t="s">
        <v>43</v>
      </c>
      <c r="O843" s="35"/>
      <c r="P843" s="174">
        <f>O843*H843</f>
        <v>0</v>
      </c>
      <c r="Q843" s="174">
        <v>0</v>
      </c>
      <c r="R843" s="174">
        <f>Q843*H843</f>
        <v>0</v>
      </c>
      <c r="S843" s="174">
        <v>0</v>
      </c>
      <c r="T843" s="175">
        <f>S843*H843</f>
        <v>0</v>
      </c>
      <c r="AR843" s="17" t="s">
        <v>223</v>
      </c>
      <c r="AT843" s="17" t="s">
        <v>144</v>
      </c>
      <c r="AU843" s="17" t="s">
        <v>150</v>
      </c>
      <c r="AY843" s="17" t="s">
        <v>142</v>
      </c>
      <c r="BE843" s="176">
        <f>IF(N843="základní",J843,0)</f>
        <v>0</v>
      </c>
      <c r="BF843" s="176">
        <f>IF(N843="snížená",J843,0)</f>
        <v>0</v>
      </c>
      <c r="BG843" s="176">
        <f>IF(N843="zákl. přenesená",J843,0)</f>
        <v>0</v>
      </c>
      <c r="BH843" s="176">
        <f>IF(N843="sníž. přenesená",J843,0)</f>
        <v>0</v>
      </c>
      <c r="BI843" s="176">
        <f>IF(N843="nulová",J843,0)</f>
        <v>0</v>
      </c>
      <c r="BJ843" s="17" t="s">
        <v>150</v>
      </c>
      <c r="BK843" s="176">
        <f>ROUND(I843*H843,0)</f>
        <v>0</v>
      </c>
      <c r="BL843" s="17" t="s">
        <v>223</v>
      </c>
      <c r="BM843" s="17" t="s">
        <v>1581</v>
      </c>
    </row>
    <row r="844" spans="2:47" s="1" customFormat="1" ht="39.75" customHeight="1">
      <c r="B844" s="34"/>
      <c r="D844" s="177" t="s">
        <v>152</v>
      </c>
      <c r="F844" s="178" t="s">
        <v>1582</v>
      </c>
      <c r="I844" s="138"/>
      <c r="L844" s="34"/>
      <c r="M844" s="63"/>
      <c r="N844" s="35"/>
      <c r="O844" s="35"/>
      <c r="P844" s="35"/>
      <c r="Q844" s="35"/>
      <c r="R844" s="35"/>
      <c r="S844" s="35"/>
      <c r="T844" s="64"/>
      <c r="AT844" s="17" t="s">
        <v>152</v>
      </c>
      <c r="AU844" s="17" t="s">
        <v>150</v>
      </c>
    </row>
    <row r="845" spans="2:63" s="10" customFormat="1" ht="29.25" customHeight="1">
      <c r="B845" s="150"/>
      <c r="D845" s="161" t="s">
        <v>70</v>
      </c>
      <c r="E845" s="162" t="s">
        <v>1583</v>
      </c>
      <c r="F845" s="162" t="s">
        <v>1584</v>
      </c>
      <c r="I845" s="153"/>
      <c r="J845" s="163">
        <f>BK845</f>
        <v>0</v>
      </c>
      <c r="L845" s="150"/>
      <c r="M845" s="155"/>
      <c r="N845" s="156"/>
      <c r="O845" s="156"/>
      <c r="P845" s="157">
        <f>SUM(P846:P871)</f>
        <v>0</v>
      </c>
      <c r="Q845" s="156"/>
      <c r="R845" s="157">
        <f>SUM(R846:R871)</f>
        <v>0.06332</v>
      </c>
      <c r="S845" s="156"/>
      <c r="T845" s="158">
        <f>SUM(T846:T871)</f>
        <v>0.00508</v>
      </c>
      <c r="AR845" s="151" t="s">
        <v>150</v>
      </c>
      <c r="AT845" s="159" t="s">
        <v>70</v>
      </c>
      <c r="AU845" s="159" t="s">
        <v>8</v>
      </c>
      <c r="AY845" s="151" t="s">
        <v>142</v>
      </c>
      <c r="BK845" s="160">
        <f>SUM(BK846:BK871)</f>
        <v>0</v>
      </c>
    </row>
    <row r="846" spans="2:65" s="1" customFormat="1" ht="20.25" customHeight="1">
      <c r="B846" s="164"/>
      <c r="C846" s="165" t="s">
        <v>1585</v>
      </c>
      <c r="D846" s="165" t="s">
        <v>144</v>
      </c>
      <c r="E846" s="166" t="s">
        <v>1586</v>
      </c>
      <c r="F846" s="167" t="s">
        <v>1587</v>
      </c>
      <c r="G846" s="168" t="s">
        <v>417</v>
      </c>
      <c r="H846" s="169">
        <v>2</v>
      </c>
      <c r="I846" s="170"/>
      <c r="J846" s="171">
        <f>ROUND(I846*H846,0)</f>
        <v>0</v>
      </c>
      <c r="K846" s="167" t="s">
        <v>148</v>
      </c>
      <c r="L846" s="34"/>
      <c r="M846" s="172" t="s">
        <v>21</v>
      </c>
      <c r="N846" s="173" t="s">
        <v>43</v>
      </c>
      <c r="O846" s="35"/>
      <c r="P846" s="174">
        <f>O846*H846</f>
        <v>0</v>
      </c>
      <c r="Q846" s="174">
        <v>4E-05</v>
      </c>
      <c r="R846" s="174">
        <f>Q846*H846</f>
        <v>8E-05</v>
      </c>
      <c r="S846" s="174">
        <v>0.00254</v>
      </c>
      <c r="T846" s="175">
        <f>S846*H846</f>
        <v>0.00508</v>
      </c>
      <c r="AR846" s="17" t="s">
        <v>149</v>
      </c>
      <c r="AT846" s="17" t="s">
        <v>144</v>
      </c>
      <c r="AU846" s="17" t="s">
        <v>150</v>
      </c>
      <c r="AY846" s="17" t="s">
        <v>142</v>
      </c>
      <c r="BE846" s="176">
        <f>IF(N846="základní",J846,0)</f>
        <v>0</v>
      </c>
      <c r="BF846" s="176">
        <f>IF(N846="snížená",J846,0)</f>
        <v>0</v>
      </c>
      <c r="BG846" s="176">
        <f>IF(N846="zákl. přenesená",J846,0)</f>
        <v>0</v>
      </c>
      <c r="BH846" s="176">
        <f>IF(N846="sníž. přenesená",J846,0)</f>
        <v>0</v>
      </c>
      <c r="BI846" s="176">
        <f>IF(N846="nulová",J846,0)</f>
        <v>0</v>
      </c>
      <c r="BJ846" s="17" t="s">
        <v>150</v>
      </c>
      <c r="BK846" s="176">
        <f>ROUND(I846*H846,0)</f>
        <v>0</v>
      </c>
      <c r="BL846" s="17" t="s">
        <v>149</v>
      </c>
      <c r="BM846" s="17" t="s">
        <v>1588</v>
      </c>
    </row>
    <row r="847" spans="2:47" s="1" customFormat="1" ht="20.25" customHeight="1">
      <c r="B847" s="34"/>
      <c r="D847" s="180" t="s">
        <v>152</v>
      </c>
      <c r="F847" s="189" t="s">
        <v>1589</v>
      </c>
      <c r="I847" s="138"/>
      <c r="L847" s="34"/>
      <c r="M847" s="63"/>
      <c r="N847" s="35"/>
      <c r="O847" s="35"/>
      <c r="P847" s="35"/>
      <c r="Q847" s="35"/>
      <c r="R847" s="35"/>
      <c r="S847" s="35"/>
      <c r="T847" s="64"/>
      <c r="AT847" s="17" t="s">
        <v>152</v>
      </c>
      <c r="AU847" s="17" t="s">
        <v>150</v>
      </c>
    </row>
    <row r="848" spans="2:65" s="1" customFormat="1" ht="20.25" customHeight="1">
      <c r="B848" s="164"/>
      <c r="C848" s="165" t="s">
        <v>1590</v>
      </c>
      <c r="D848" s="165" t="s">
        <v>144</v>
      </c>
      <c r="E848" s="166" t="s">
        <v>1591</v>
      </c>
      <c r="F848" s="167" t="s">
        <v>1592</v>
      </c>
      <c r="G848" s="168" t="s">
        <v>417</v>
      </c>
      <c r="H848" s="169">
        <v>22</v>
      </c>
      <c r="I848" s="170"/>
      <c r="J848" s="171">
        <f>ROUND(I848*H848,0)</f>
        <v>0</v>
      </c>
      <c r="K848" s="167" t="s">
        <v>148</v>
      </c>
      <c r="L848" s="34"/>
      <c r="M848" s="172" t="s">
        <v>21</v>
      </c>
      <c r="N848" s="173" t="s">
        <v>43</v>
      </c>
      <c r="O848" s="35"/>
      <c r="P848" s="174">
        <f>O848*H848</f>
        <v>0</v>
      </c>
      <c r="Q848" s="174">
        <v>0.00045</v>
      </c>
      <c r="R848" s="174">
        <f>Q848*H848</f>
        <v>0.009899999999999999</v>
      </c>
      <c r="S848" s="174">
        <v>0</v>
      </c>
      <c r="T848" s="175">
        <f>S848*H848</f>
        <v>0</v>
      </c>
      <c r="AR848" s="17" t="s">
        <v>149</v>
      </c>
      <c r="AT848" s="17" t="s">
        <v>144</v>
      </c>
      <c r="AU848" s="17" t="s">
        <v>150</v>
      </c>
      <c r="AY848" s="17" t="s">
        <v>142</v>
      </c>
      <c r="BE848" s="176">
        <f>IF(N848="základní",J848,0)</f>
        <v>0</v>
      </c>
      <c r="BF848" s="176">
        <f>IF(N848="snížená",J848,0)</f>
        <v>0</v>
      </c>
      <c r="BG848" s="176">
        <f>IF(N848="zákl. přenesená",J848,0)</f>
        <v>0</v>
      </c>
      <c r="BH848" s="176">
        <f>IF(N848="sníž. přenesená",J848,0)</f>
        <v>0</v>
      </c>
      <c r="BI848" s="176">
        <f>IF(N848="nulová",J848,0)</f>
        <v>0</v>
      </c>
      <c r="BJ848" s="17" t="s">
        <v>150</v>
      </c>
      <c r="BK848" s="176">
        <f>ROUND(I848*H848,0)</f>
        <v>0</v>
      </c>
      <c r="BL848" s="17" t="s">
        <v>149</v>
      </c>
      <c r="BM848" s="17" t="s">
        <v>1593</v>
      </c>
    </row>
    <row r="849" spans="2:47" s="1" customFormat="1" ht="20.25" customHeight="1">
      <c r="B849" s="34"/>
      <c r="D849" s="180" t="s">
        <v>152</v>
      </c>
      <c r="F849" s="189" t="s">
        <v>1594</v>
      </c>
      <c r="I849" s="138"/>
      <c r="L849" s="34"/>
      <c r="M849" s="63"/>
      <c r="N849" s="35"/>
      <c r="O849" s="35"/>
      <c r="P849" s="35"/>
      <c r="Q849" s="35"/>
      <c r="R849" s="35"/>
      <c r="S849" s="35"/>
      <c r="T849" s="64"/>
      <c r="AT849" s="17" t="s">
        <v>152</v>
      </c>
      <c r="AU849" s="17" t="s">
        <v>150</v>
      </c>
    </row>
    <row r="850" spans="2:65" s="1" customFormat="1" ht="20.25" customHeight="1">
      <c r="B850" s="164"/>
      <c r="C850" s="165" t="s">
        <v>1595</v>
      </c>
      <c r="D850" s="165" t="s">
        <v>144</v>
      </c>
      <c r="E850" s="166" t="s">
        <v>1596</v>
      </c>
      <c r="F850" s="167" t="s">
        <v>1597</v>
      </c>
      <c r="G850" s="168" t="s">
        <v>417</v>
      </c>
      <c r="H850" s="169">
        <v>70</v>
      </c>
      <c r="I850" s="170"/>
      <c r="J850" s="171">
        <f>ROUND(I850*H850,0)</f>
        <v>0</v>
      </c>
      <c r="K850" s="167" t="s">
        <v>148</v>
      </c>
      <c r="L850" s="34"/>
      <c r="M850" s="172" t="s">
        <v>21</v>
      </c>
      <c r="N850" s="173" t="s">
        <v>43</v>
      </c>
      <c r="O850" s="35"/>
      <c r="P850" s="174">
        <f>O850*H850</f>
        <v>0</v>
      </c>
      <c r="Q850" s="174">
        <v>0.00069</v>
      </c>
      <c r="R850" s="174">
        <f>Q850*H850</f>
        <v>0.048299999999999996</v>
      </c>
      <c r="S850" s="174">
        <v>0</v>
      </c>
      <c r="T850" s="175">
        <f>S850*H850</f>
        <v>0</v>
      </c>
      <c r="AR850" s="17" t="s">
        <v>149</v>
      </c>
      <c r="AT850" s="17" t="s">
        <v>144</v>
      </c>
      <c r="AU850" s="17" t="s">
        <v>150</v>
      </c>
      <c r="AY850" s="17" t="s">
        <v>142</v>
      </c>
      <c r="BE850" s="176">
        <f>IF(N850="základní",J850,0)</f>
        <v>0</v>
      </c>
      <c r="BF850" s="176">
        <f>IF(N850="snížená",J850,0)</f>
        <v>0</v>
      </c>
      <c r="BG850" s="176">
        <f>IF(N850="zákl. přenesená",J850,0)</f>
        <v>0</v>
      </c>
      <c r="BH850" s="176">
        <f>IF(N850="sníž. přenesená",J850,0)</f>
        <v>0</v>
      </c>
      <c r="BI850" s="176">
        <f>IF(N850="nulová",J850,0)</f>
        <v>0</v>
      </c>
      <c r="BJ850" s="17" t="s">
        <v>150</v>
      </c>
      <c r="BK850" s="176">
        <f>ROUND(I850*H850,0)</f>
        <v>0</v>
      </c>
      <c r="BL850" s="17" t="s">
        <v>149</v>
      </c>
      <c r="BM850" s="17" t="s">
        <v>1598</v>
      </c>
    </row>
    <row r="851" spans="2:47" s="1" customFormat="1" ht="20.25" customHeight="1">
      <c r="B851" s="34"/>
      <c r="D851" s="180" t="s">
        <v>152</v>
      </c>
      <c r="F851" s="189" t="s">
        <v>1599</v>
      </c>
      <c r="I851" s="138"/>
      <c r="L851" s="34"/>
      <c r="M851" s="63"/>
      <c r="N851" s="35"/>
      <c r="O851" s="35"/>
      <c r="P851" s="35"/>
      <c r="Q851" s="35"/>
      <c r="R851" s="35"/>
      <c r="S851" s="35"/>
      <c r="T851" s="64"/>
      <c r="AT851" s="17" t="s">
        <v>152</v>
      </c>
      <c r="AU851" s="17" t="s">
        <v>150</v>
      </c>
    </row>
    <row r="852" spans="2:65" s="1" customFormat="1" ht="20.25" customHeight="1">
      <c r="B852" s="164"/>
      <c r="C852" s="165" t="s">
        <v>1600</v>
      </c>
      <c r="D852" s="165" t="s">
        <v>144</v>
      </c>
      <c r="E852" s="166" t="s">
        <v>1601</v>
      </c>
      <c r="F852" s="167" t="s">
        <v>1602</v>
      </c>
      <c r="G852" s="168" t="s">
        <v>417</v>
      </c>
      <c r="H852" s="169">
        <v>4</v>
      </c>
      <c r="I852" s="170"/>
      <c r="J852" s="171">
        <f>ROUND(I852*H852,0)</f>
        <v>0</v>
      </c>
      <c r="K852" s="167" t="s">
        <v>148</v>
      </c>
      <c r="L852" s="34"/>
      <c r="M852" s="172" t="s">
        <v>21</v>
      </c>
      <c r="N852" s="173" t="s">
        <v>43</v>
      </c>
      <c r="O852" s="35"/>
      <c r="P852" s="174">
        <f>O852*H852</f>
        <v>0</v>
      </c>
      <c r="Q852" s="174">
        <v>0.00126</v>
      </c>
      <c r="R852" s="174">
        <f>Q852*H852</f>
        <v>0.00504</v>
      </c>
      <c r="S852" s="174">
        <v>0</v>
      </c>
      <c r="T852" s="175">
        <f>S852*H852</f>
        <v>0</v>
      </c>
      <c r="AR852" s="17" t="s">
        <v>149</v>
      </c>
      <c r="AT852" s="17" t="s">
        <v>144</v>
      </c>
      <c r="AU852" s="17" t="s">
        <v>150</v>
      </c>
      <c r="AY852" s="17" t="s">
        <v>142</v>
      </c>
      <c r="BE852" s="176">
        <f>IF(N852="základní",J852,0)</f>
        <v>0</v>
      </c>
      <c r="BF852" s="176">
        <f>IF(N852="snížená",J852,0)</f>
        <v>0</v>
      </c>
      <c r="BG852" s="176">
        <f>IF(N852="zákl. přenesená",J852,0)</f>
        <v>0</v>
      </c>
      <c r="BH852" s="176">
        <f>IF(N852="sníž. přenesená",J852,0)</f>
        <v>0</v>
      </c>
      <c r="BI852" s="176">
        <f>IF(N852="nulová",J852,0)</f>
        <v>0</v>
      </c>
      <c r="BJ852" s="17" t="s">
        <v>150</v>
      </c>
      <c r="BK852" s="176">
        <f>ROUND(I852*H852,0)</f>
        <v>0</v>
      </c>
      <c r="BL852" s="17" t="s">
        <v>149</v>
      </c>
      <c r="BM852" s="17" t="s">
        <v>1603</v>
      </c>
    </row>
    <row r="853" spans="2:47" s="1" customFormat="1" ht="20.25" customHeight="1">
      <c r="B853" s="34"/>
      <c r="D853" s="180" t="s">
        <v>152</v>
      </c>
      <c r="F853" s="189" t="s">
        <v>1604</v>
      </c>
      <c r="I853" s="138"/>
      <c r="L853" s="34"/>
      <c r="M853" s="63"/>
      <c r="N853" s="35"/>
      <c r="O853" s="35"/>
      <c r="P853" s="35"/>
      <c r="Q853" s="35"/>
      <c r="R853" s="35"/>
      <c r="S853" s="35"/>
      <c r="T853" s="64"/>
      <c r="AT853" s="17" t="s">
        <v>152</v>
      </c>
      <c r="AU853" s="17" t="s">
        <v>150</v>
      </c>
    </row>
    <row r="854" spans="2:65" s="1" customFormat="1" ht="20.25" customHeight="1">
      <c r="B854" s="164"/>
      <c r="C854" s="165" t="s">
        <v>1605</v>
      </c>
      <c r="D854" s="165" t="s">
        <v>144</v>
      </c>
      <c r="E854" s="166" t="s">
        <v>1606</v>
      </c>
      <c r="F854" s="167" t="s">
        <v>1607</v>
      </c>
      <c r="G854" s="168" t="s">
        <v>417</v>
      </c>
      <c r="H854" s="169">
        <v>96</v>
      </c>
      <c r="I854" s="170"/>
      <c r="J854" s="171">
        <f>ROUND(I854*H854,0)</f>
        <v>0</v>
      </c>
      <c r="K854" s="167" t="s">
        <v>148</v>
      </c>
      <c r="L854" s="34"/>
      <c r="M854" s="172" t="s">
        <v>21</v>
      </c>
      <c r="N854" s="173" t="s">
        <v>43</v>
      </c>
      <c r="O854" s="35"/>
      <c r="P854" s="174">
        <f>O854*H854</f>
        <v>0</v>
      </c>
      <c r="Q854" s="174">
        <v>0</v>
      </c>
      <c r="R854" s="174">
        <f>Q854*H854</f>
        <v>0</v>
      </c>
      <c r="S854" s="174">
        <v>0</v>
      </c>
      <c r="T854" s="175">
        <f>S854*H854</f>
        <v>0</v>
      </c>
      <c r="AR854" s="17" t="s">
        <v>149</v>
      </c>
      <c r="AT854" s="17" t="s">
        <v>144</v>
      </c>
      <c r="AU854" s="17" t="s">
        <v>150</v>
      </c>
      <c r="AY854" s="17" t="s">
        <v>142</v>
      </c>
      <c r="BE854" s="176">
        <f>IF(N854="základní",J854,0)</f>
        <v>0</v>
      </c>
      <c r="BF854" s="176">
        <f>IF(N854="snížená",J854,0)</f>
        <v>0</v>
      </c>
      <c r="BG854" s="176">
        <f>IF(N854="zákl. přenesená",J854,0)</f>
        <v>0</v>
      </c>
      <c r="BH854" s="176">
        <f>IF(N854="sníž. přenesená",J854,0)</f>
        <v>0</v>
      </c>
      <c r="BI854" s="176">
        <f>IF(N854="nulová",J854,0)</f>
        <v>0</v>
      </c>
      <c r="BJ854" s="17" t="s">
        <v>150</v>
      </c>
      <c r="BK854" s="176">
        <f>ROUND(I854*H854,0)</f>
        <v>0</v>
      </c>
      <c r="BL854" s="17" t="s">
        <v>149</v>
      </c>
      <c r="BM854" s="17" t="s">
        <v>1608</v>
      </c>
    </row>
    <row r="855" spans="2:47" s="1" customFormat="1" ht="20.25" customHeight="1">
      <c r="B855" s="34"/>
      <c r="D855" s="180" t="s">
        <v>152</v>
      </c>
      <c r="F855" s="189" t="s">
        <v>1609</v>
      </c>
      <c r="I855" s="138"/>
      <c r="L855" s="34"/>
      <c r="M855" s="63"/>
      <c r="N855" s="35"/>
      <c r="O855" s="35"/>
      <c r="P855" s="35"/>
      <c r="Q855" s="35"/>
      <c r="R855" s="35"/>
      <c r="S855" s="35"/>
      <c r="T855" s="64"/>
      <c r="AT855" s="17" t="s">
        <v>152</v>
      </c>
      <c r="AU855" s="17" t="s">
        <v>150</v>
      </c>
    </row>
    <row r="856" spans="2:65" s="1" customFormat="1" ht="20.25" customHeight="1">
      <c r="B856" s="164"/>
      <c r="C856" s="165" t="s">
        <v>1610</v>
      </c>
      <c r="D856" s="165" t="s">
        <v>144</v>
      </c>
      <c r="E856" s="166" t="s">
        <v>1611</v>
      </c>
      <c r="F856" s="167" t="s">
        <v>1612</v>
      </c>
      <c r="G856" s="168" t="s">
        <v>417</v>
      </c>
      <c r="H856" s="169">
        <v>92</v>
      </c>
      <c r="I856" s="170"/>
      <c r="J856" s="171">
        <f>ROUND(I856*H856,0)</f>
        <v>0</v>
      </c>
      <c r="K856" s="167" t="s">
        <v>148</v>
      </c>
      <c r="L856" s="34"/>
      <c r="M856" s="172" t="s">
        <v>21</v>
      </c>
      <c r="N856" s="173" t="s">
        <v>43</v>
      </c>
      <c r="O856" s="35"/>
      <c r="P856" s="174">
        <f>O856*H856</f>
        <v>0</v>
      </c>
      <c r="Q856" s="174">
        <v>0</v>
      </c>
      <c r="R856" s="174">
        <f>Q856*H856</f>
        <v>0</v>
      </c>
      <c r="S856" s="174">
        <v>0</v>
      </c>
      <c r="T856" s="175">
        <f>S856*H856</f>
        <v>0</v>
      </c>
      <c r="AR856" s="17" t="s">
        <v>149</v>
      </c>
      <c r="AT856" s="17" t="s">
        <v>144</v>
      </c>
      <c r="AU856" s="17" t="s">
        <v>150</v>
      </c>
      <c r="AY856" s="17" t="s">
        <v>142</v>
      </c>
      <c r="BE856" s="176">
        <f>IF(N856="základní",J856,0)</f>
        <v>0</v>
      </c>
      <c r="BF856" s="176">
        <f>IF(N856="snížená",J856,0)</f>
        <v>0</v>
      </c>
      <c r="BG856" s="176">
        <f>IF(N856="zákl. přenesená",J856,0)</f>
        <v>0</v>
      </c>
      <c r="BH856" s="176">
        <f>IF(N856="sníž. přenesená",J856,0)</f>
        <v>0</v>
      </c>
      <c r="BI856" s="176">
        <f>IF(N856="nulová",J856,0)</f>
        <v>0</v>
      </c>
      <c r="BJ856" s="17" t="s">
        <v>150</v>
      </c>
      <c r="BK856" s="176">
        <f>ROUND(I856*H856,0)</f>
        <v>0</v>
      </c>
      <c r="BL856" s="17" t="s">
        <v>149</v>
      </c>
      <c r="BM856" s="17" t="s">
        <v>1613</v>
      </c>
    </row>
    <row r="857" spans="2:47" s="1" customFormat="1" ht="28.5" customHeight="1">
      <c r="B857" s="34"/>
      <c r="D857" s="180" t="s">
        <v>152</v>
      </c>
      <c r="F857" s="189" t="s">
        <v>1614</v>
      </c>
      <c r="I857" s="138"/>
      <c r="L857" s="34"/>
      <c r="M857" s="63"/>
      <c r="N857" s="35"/>
      <c r="O857" s="35"/>
      <c r="P857" s="35"/>
      <c r="Q857" s="35"/>
      <c r="R857" s="35"/>
      <c r="S857" s="35"/>
      <c r="T857" s="64"/>
      <c r="AT857" s="17" t="s">
        <v>152</v>
      </c>
      <c r="AU857" s="17" t="s">
        <v>150</v>
      </c>
    </row>
    <row r="858" spans="2:65" s="1" customFormat="1" ht="20.25" customHeight="1">
      <c r="B858" s="164"/>
      <c r="C858" s="165" t="s">
        <v>1615</v>
      </c>
      <c r="D858" s="165" t="s">
        <v>144</v>
      </c>
      <c r="E858" s="166" t="s">
        <v>1616</v>
      </c>
      <c r="F858" s="167" t="s">
        <v>1617</v>
      </c>
      <c r="G858" s="168" t="s">
        <v>417</v>
      </c>
      <c r="H858" s="169">
        <v>70</v>
      </c>
      <c r="I858" s="170"/>
      <c r="J858" s="171">
        <f>ROUND(I858*H858,0)</f>
        <v>0</v>
      </c>
      <c r="K858" s="167" t="s">
        <v>21</v>
      </c>
      <c r="L858" s="34"/>
      <c r="M858" s="172" t="s">
        <v>21</v>
      </c>
      <c r="N858" s="173" t="s">
        <v>43</v>
      </c>
      <c r="O858" s="35"/>
      <c r="P858" s="174">
        <f>O858*H858</f>
        <v>0</v>
      </c>
      <c r="Q858" s="174">
        <v>0</v>
      </c>
      <c r="R858" s="174">
        <f>Q858*H858</f>
        <v>0</v>
      </c>
      <c r="S858" s="174">
        <v>0</v>
      </c>
      <c r="T858" s="175">
        <f>S858*H858</f>
        <v>0</v>
      </c>
      <c r="AR858" s="17" t="s">
        <v>149</v>
      </c>
      <c r="AT858" s="17" t="s">
        <v>144</v>
      </c>
      <c r="AU858" s="17" t="s">
        <v>150</v>
      </c>
      <c r="AY858" s="17" t="s">
        <v>142</v>
      </c>
      <c r="BE858" s="176">
        <f>IF(N858="základní",J858,0)</f>
        <v>0</v>
      </c>
      <c r="BF858" s="176">
        <f>IF(N858="snížená",J858,0)</f>
        <v>0</v>
      </c>
      <c r="BG858" s="176">
        <f>IF(N858="zákl. přenesená",J858,0)</f>
        <v>0</v>
      </c>
      <c r="BH858" s="176">
        <f>IF(N858="sníž. přenesená",J858,0)</f>
        <v>0</v>
      </c>
      <c r="BI858" s="176">
        <f>IF(N858="nulová",J858,0)</f>
        <v>0</v>
      </c>
      <c r="BJ858" s="17" t="s">
        <v>150</v>
      </c>
      <c r="BK858" s="176">
        <f>ROUND(I858*H858,0)</f>
        <v>0</v>
      </c>
      <c r="BL858" s="17" t="s">
        <v>149</v>
      </c>
      <c r="BM858" s="17" t="s">
        <v>1618</v>
      </c>
    </row>
    <row r="859" spans="2:47" s="1" customFormat="1" ht="20.25" customHeight="1">
      <c r="B859" s="34"/>
      <c r="D859" s="180" t="s">
        <v>152</v>
      </c>
      <c r="F859" s="189" t="s">
        <v>1617</v>
      </c>
      <c r="I859" s="138"/>
      <c r="L859" s="34"/>
      <c r="M859" s="63"/>
      <c r="N859" s="35"/>
      <c r="O859" s="35"/>
      <c r="P859" s="35"/>
      <c r="Q859" s="35"/>
      <c r="R859" s="35"/>
      <c r="S859" s="35"/>
      <c r="T859" s="64"/>
      <c r="AT859" s="17" t="s">
        <v>152</v>
      </c>
      <c r="AU859" s="17" t="s">
        <v>150</v>
      </c>
    </row>
    <row r="860" spans="2:65" s="1" customFormat="1" ht="20.25" customHeight="1">
      <c r="B860" s="164"/>
      <c r="C860" s="165" t="s">
        <v>1619</v>
      </c>
      <c r="D860" s="165" t="s">
        <v>144</v>
      </c>
      <c r="E860" s="166" t="s">
        <v>1620</v>
      </c>
      <c r="F860" s="167" t="s">
        <v>1621</v>
      </c>
      <c r="G860" s="168" t="s">
        <v>417</v>
      </c>
      <c r="H860" s="169">
        <v>22</v>
      </c>
      <c r="I860" s="170"/>
      <c r="J860" s="171">
        <f>ROUND(I860*H860,0)</f>
        <v>0</v>
      </c>
      <c r="K860" s="167" t="s">
        <v>21</v>
      </c>
      <c r="L860" s="34"/>
      <c r="M860" s="172" t="s">
        <v>21</v>
      </c>
      <c r="N860" s="173" t="s">
        <v>43</v>
      </c>
      <c r="O860" s="35"/>
      <c r="P860" s="174">
        <f>O860*H860</f>
        <v>0</v>
      </c>
      <c r="Q860" s="174">
        <v>0</v>
      </c>
      <c r="R860" s="174">
        <f>Q860*H860</f>
        <v>0</v>
      </c>
      <c r="S860" s="174">
        <v>0</v>
      </c>
      <c r="T860" s="175">
        <f>S860*H860</f>
        <v>0</v>
      </c>
      <c r="AR860" s="17" t="s">
        <v>149</v>
      </c>
      <c r="AT860" s="17" t="s">
        <v>144</v>
      </c>
      <c r="AU860" s="17" t="s">
        <v>150</v>
      </c>
      <c r="AY860" s="17" t="s">
        <v>142</v>
      </c>
      <c r="BE860" s="176">
        <f>IF(N860="základní",J860,0)</f>
        <v>0</v>
      </c>
      <c r="BF860" s="176">
        <f>IF(N860="snížená",J860,0)</f>
        <v>0</v>
      </c>
      <c r="BG860" s="176">
        <f>IF(N860="zákl. přenesená",J860,0)</f>
        <v>0</v>
      </c>
      <c r="BH860" s="176">
        <f>IF(N860="sníž. přenesená",J860,0)</f>
        <v>0</v>
      </c>
      <c r="BI860" s="176">
        <f>IF(N860="nulová",J860,0)</f>
        <v>0</v>
      </c>
      <c r="BJ860" s="17" t="s">
        <v>150</v>
      </c>
      <c r="BK860" s="176">
        <f>ROUND(I860*H860,0)</f>
        <v>0</v>
      </c>
      <c r="BL860" s="17" t="s">
        <v>149</v>
      </c>
      <c r="BM860" s="17" t="s">
        <v>1622</v>
      </c>
    </row>
    <row r="861" spans="2:47" s="1" customFormat="1" ht="20.25" customHeight="1">
      <c r="B861" s="34"/>
      <c r="D861" s="180" t="s">
        <v>152</v>
      </c>
      <c r="F861" s="189" t="s">
        <v>1621</v>
      </c>
      <c r="I861" s="138"/>
      <c r="L861" s="34"/>
      <c r="M861" s="63"/>
      <c r="N861" s="35"/>
      <c r="O861" s="35"/>
      <c r="P861" s="35"/>
      <c r="Q861" s="35"/>
      <c r="R861" s="35"/>
      <c r="S861" s="35"/>
      <c r="T861" s="64"/>
      <c r="AT861" s="17" t="s">
        <v>152</v>
      </c>
      <c r="AU861" s="17" t="s">
        <v>150</v>
      </c>
    </row>
    <row r="862" spans="2:65" s="1" customFormat="1" ht="20.25" customHeight="1">
      <c r="B862" s="164"/>
      <c r="C862" s="165" t="s">
        <v>1623</v>
      </c>
      <c r="D862" s="165" t="s">
        <v>144</v>
      </c>
      <c r="E862" s="166" t="s">
        <v>1624</v>
      </c>
      <c r="F862" s="167" t="s">
        <v>1625</v>
      </c>
      <c r="G862" s="168" t="s">
        <v>895</v>
      </c>
      <c r="H862" s="169">
        <v>1</v>
      </c>
      <c r="I862" s="170"/>
      <c r="J862" s="171">
        <f>ROUND(I862*H862,0)</f>
        <v>0</v>
      </c>
      <c r="K862" s="167" t="s">
        <v>21</v>
      </c>
      <c r="L862" s="34"/>
      <c r="M862" s="172" t="s">
        <v>21</v>
      </c>
      <c r="N862" s="173" t="s">
        <v>43</v>
      </c>
      <c r="O862" s="35"/>
      <c r="P862" s="174">
        <f>O862*H862</f>
        <v>0</v>
      </c>
      <c r="Q862" s="174">
        <v>0</v>
      </c>
      <c r="R862" s="174">
        <f>Q862*H862</f>
        <v>0</v>
      </c>
      <c r="S862" s="174">
        <v>0</v>
      </c>
      <c r="T862" s="175">
        <f>S862*H862</f>
        <v>0</v>
      </c>
      <c r="AR862" s="17" t="s">
        <v>149</v>
      </c>
      <c r="AT862" s="17" t="s">
        <v>144</v>
      </c>
      <c r="AU862" s="17" t="s">
        <v>150</v>
      </c>
      <c r="AY862" s="17" t="s">
        <v>142</v>
      </c>
      <c r="BE862" s="176">
        <f>IF(N862="základní",J862,0)</f>
        <v>0</v>
      </c>
      <c r="BF862" s="176">
        <f>IF(N862="snížená",J862,0)</f>
        <v>0</v>
      </c>
      <c r="BG862" s="176">
        <f>IF(N862="zákl. přenesená",J862,0)</f>
        <v>0</v>
      </c>
      <c r="BH862" s="176">
        <f>IF(N862="sníž. přenesená",J862,0)</f>
        <v>0</v>
      </c>
      <c r="BI862" s="176">
        <f>IF(N862="nulová",J862,0)</f>
        <v>0</v>
      </c>
      <c r="BJ862" s="17" t="s">
        <v>150</v>
      </c>
      <c r="BK862" s="176">
        <f>ROUND(I862*H862,0)</f>
        <v>0</v>
      </c>
      <c r="BL862" s="17" t="s">
        <v>149</v>
      </c>
      <c r="BM862" s="17" t="s">
        <v>1626</v>
      </c>
    </row>
    <row r="863" spans="2:47" s="1" customFormat="1" ht="20.25" customHeight="1">
      <c r="B863" s="34"/>
      <c r="D863" s="180" t="s">
        <v>152</v>
      </c>
      <c r="F863" s="189" t="s">
        <v>1625</v>
      </c>
      <c r="I863" s="138"/>
      <c r="L863" s="34"/>
      <c r="M863" s="63"/>
      <c r="N863" s="35"/>
      <c r="O863" s="35"/>
      <c r="P863" s="35"/>
      <c r="Q863" s="35"/>
      <c r="R863" s="35"/>
      <c r="S863" s="35"/>
      <c r="T863" s="64"/>
      <c r="AT863" s="17" t="s">
        <v>152</v>
      </c>
      <c r="AU863" s="17" t="s">
        <v>150</v>
      </c>
    </row>
    <row r="864" spans="2:65" s="1" customFormat="1" ht="20.25" customHeight="1">
      <c r="B864" s="164"/>
      <c r="C864" s="165" t="s">
        <v>1627</v>
      </c>
      <c r="D864" s="165" t="s">
        <v>144</v>
      </c>
      <c r="E864" s="166" t="s">
        <v>1628</v>
      </c>
      <c r="F864" s="167" t="s">
        <v>1629</v>
      </c>
      <c r="G864" s="168" t="s">
        <v>1630</v>
      </c>
      <c r="H864" s="221"/>
      <c r="I864" s="170"/>
      <c r="J864" s="171">
        <f>ROUND(I864*H864,0)</f>
        <v>0</v>
      </c>
      <c r="K864" s="167" t="s">
        <v>148</v>
      </c>
      <c r="L864" s="34"/>
      <c r="M864" s="172" t="s">
        <v>21</v>
      </c>
      <c r="N864" s="173" t="s">
        <v>43</v>
      </c>
      <c r="O864" s="35"/>
      <c r="P864" s="174">
        <f>O864*H864</f>
        <v>0</v>
      </c>
      <c r="Q864" s="174">
        <v>0</v>
      </c>
      <c r="R864" s="174">
        <f>Q864*H864</f>
        <v>0</v>
      </c>
      <c r="S864" s="174">
        <v>0</v>
      </c>
      <c r="T864" s="175">
        <f>S864*H864</f>
        <v>0</v>
      </c>
      <c r="AR864" s="17" t="s">
        <v>223</v>
      </c>
      <c r="AT864" s="17" t="s">
        <v>144</v>
      </c>
      <c r="AU864" s="17" t="s">
        <v>150</v>
      </c>
      <c r="AY864" s="17" t="s">
        <v>142</v>
      </c>
      <c r="BE864" s="176">
        <f>IF(N864="základní",J864,0)</f>
        <v>0</v>
      </c>
      <c r="BF864" s="176">
        <f>IF(N864="snížená",J864,0)</f>
        <v>0</v>
      </c>
      <c r="BG864" s="176">
        <f>IF(N864="zákl. přenesená",J864,0)</f>
        <v>0</v>
      </c>
      <c r="BH864" s="176">
        <f>IF(N864="sníž. přenesená",J864,0)</f>
        <v>0</v>
      </c>
      <c r="BI864" s="176">
        <f>IF(N864="nulová",J864,0)</f>
        <v>0</v>
      </c>
      <c r="BJ864" s="17" t="s">
        <v>150</v>
      </c>
      <c r="BK864" s="176">
        <f>ROUND(I864*H864,0)</f>
        <v>0</v>
      </c>
      <c r="BL864" s="17" t="s">
        <v>223</v>
      </c>
      <c r="BM864" s="17" t="s">
        <v>1631</v>
      </c>
    </row>
    <row r="865" spans="2:47" s="1" customFormat="1" ht="28.5" customHeight="1">
      <c r="B865" s="34"/>
      <c r="D865" s="180" t="s">
        <v>152</v>
      </c>
      <c r="F865" s="189" t="s">
        <v>1632</v>
      </c>
      <c r="I865" s="138"/>
      <c r="L865" s="34"/>
      <c r="M865" s="63"/>
      <c r="N865" s="35"/>
      <c r="O865" s="35"/>
      <c r="P865" s="35"/>
      <c r="Q865" s="35"/>
      <c r="R865" s="35"/>
      <c r="S865" s="35"/>
      <c r="T865" s="64"/>
      <c r="AT865" s="17" t="s">
        <v>152</v>
      </c>
      <c r="AU865" s="17" t="s">
        <v>150</v>
      </c>
    </row>
    <row r="866" spans="2:65" s="1" customFormat="1" ht="20.25" customHeight="1">
      <c r="B866" s="164"/>
      <c r="C866" s="165" t="s">
        <v>1633</v>
      </c>
      <c r="D866" s="165" t="s">
        <v>144</v>
      </c>
      <c r="E866" s="166" t="s">
        <v>1634</v>
      </c>
      <c r="F866" s="167" t="s">
        <v>1635</v>
      </c>
      <c r="G866" s="168" t="s">
        <v>313</v>
      </c>
      <c r="H866" s="169">
        <v>2</v>
      </c>
      <c r="I866" s="170"/>
      <c r="J866" s="171">
        <f>ROUND(I866*H866,0)</f>
        <v>0</v>
      </c>
      <c r="K866" s="167" t="s">
        <v>21</v>
      </c>
      <c r="L866" s="34"/>
      <c r="M866" s="172" t="s">
        <v>21</v>
      </c>
      <c r="N866" s="173" t="s">
        <v>43</v>
      </c>
      <c r="O866" s="35"/>
      <c r="P866" s="174">
        <f>O866*H866</f>
        <v>0</v>
      </c>
      <c r="Q866" s="174">
        <v>0</v>
      </c>
      <c r="R866" s="174">
        <f>Q866*H866</f>
        <v>0</v>
      </c>
      <c r="S866" s="174">
        <v>0</v>
      </c>
      <c r="T866" s="175">
        <f>S866*H866</f>
        <v>0</v>
      </c>
      <c r="AR866" s="17" t="s">
        <v>149</v>
      </c>
      <c r="AT866" s="17" t="s">
        <v>144</v>
      </c>
      <c r="AU866" s="17" t="s">
        <v>150</v>
      </c>
      <c r="AY866" s="17" t="s">
        <v>142</v>
      </c>
      <c r="BE866" s="176">
        <f>IF(N866="základní",J866,0)</f>
        <v>0</v>
      </c>
      <c r="BF866" s="176">
        <f>IF(N866="snížená",J866,0)</f>
        <v>0</v>
      </c>
      <c r="BG866" s="176">
        <f>IF(N866="zákl. přenesená",J866,0)</f>
        <v>0</v>
      </c>
      <c r="BH866" s="176">
        <f>IF(N866="sníž. přenesená",J866,0)</f>
        <v>0</v>
      </c>
      <c r="BI866" s="176">
        <f>IF(N866="nulová",J866,0)</f>
        <v>0</v>
      </c>
      <c r="BJ866" s="17" t="s">
        <v>150</v>
      </c>
      <c r="BK866" s="176">
        <f>ROUND(I866*H866,0)</f>
        <v>0</v>
      </c>
      <c r="BL866" s="17" t="s">
        <v>149</v>
      </c>
      <c r="BM866" s="17" t="s">
        <v>1636</v>
      </c>
    </row>
    <row r="867" spans="2:47" s="1" customFormat="1" ht="20.25" customHeight="1">
      <c r="B867" s="34"/>
      <c r="D867" s="180" t="s">
        <v>152</v>
      </c>
      <c r="F867" s="189" t="s">
        <v>1635</v>
      </c>
      <c r="I867" s="138"/>
      <c r="L867" s="34"/>
      <c r="M867" s="63"/>
      <c r="N867" s="35"/>
      <c r="O867" s="35"/>
      <c r="P867" s="35"/>
      <c r="Q867" s="35"/>
      <c r="R867" s="35"/>
      <c r="S867" s="35"/>
      <c r="T867" s="64"/>
      <c r="AT867" s="17" t="s">
        <v>152</v>
      </c>
      <c r="AU867" s="17" t="s">
        <v>150</v>
      </c>
    </row>
    <row r="868" spans="2:65" s="1" customFormat="1" ht="20.25" customHeight="1">
      <c r="B868" s="164"/>
      <c r="C868" s="165" t="s">
        <v>1637</v>
      </c>
      <c r="D868" s="165" t="s">
        <v>144</v>
      </c>
      <c r="E868" s="166" t="s">
        <v>1638</v>
      </c>
      <c r="F868" s="167" t="s">
        <v>1639</v>
      </c>
      <c r="G868" s="168" t="s">
        <v>313</v>
      </c>
      <c r="H868" s="169">
        <v>2</v>
      </c>
      <c r="I868" s="170"/>
      <c r="J868" s="171">
        <f>ROUND(I868*H868,0)</f>
        <v>0</v>
      </c>
      <c r="K868" s="167" t="s">
        <v>21</v>
      </c>
      <c r="L868" s="34"/>
      <c r="M868" s="172" t="s">
        <v>21</v>
      </c>
      <c r="N868" s="173" t="s">
        <v>43</v>
      </c>
      <c r="O868" s="35"/>
      <c r="P868" s="174">
        <f>O868*H868</f>
        <v>0</v>
      </c>
      <c r="Q868" s="174">
        <v>0</v>
      </c>
      <c r="R868" s="174">
        <f>Q868*H868</f>
        <v>0</v>
      </c>
      <c r="S868" s="174">
        <v>0</v>
      </c>
      <c r="T868" s="175">
        <f>S868*H868</f>
        <v>0</v>
      </c>
      <c r="AR868" s="17" t="s">
        <v>149</v>
      </c>
      <c r="AT868" s="17" t="s">
        <v>144</v>
      </c>
      <c r="AU868" s="17" t="s">
        <v>150</v>
      </c>
      <c r="AY868" s="17" t="s">
        <v>142</v>
      </c>
      <c r="BE868" s="176">
        <f>IF(N868="základní",J868,0)</f>
        <v>0</v>
      </c>
      <c r="BF868" s="176">
        <f>IF(N868="snížená",J868,0)</f>
        <v>0</v>
      </c>
      <c r="BG868" s="176">
        <f>IF(N868="zákl. přenesená",J868,0)</f>
        <v>0</v>
      </c>
      <c r="BH868" s="176">
        <f>IF(N868="sníž. přenesená",J868,0)</f>
        <v>0</v>
      </c>
      <c r="BI868" s="176">
        <f>IF(N868="nulová",J868,0)</f>
        <v>0</v>
      </c>
      <c r="BJ868" s="17" t="s">
        <v>150</v>
      </c>
      <c r="BK868" s="176">
        <f>ROUND(I868*H868,0)</f>
        <v>0</v>
      </c>
      <c r="BL868" s="17" t="s">
        <v>149</v>
      </c>
      <c r="BM868" s="17" t="s">
        <v>1640</v>
      </c>
    </row>
    <row r="869" spans="2:47" s="1" customFormat="1" ht="20.25" customHeight="1">
      <c r="B869" s="34"/>
      <c r="D869" s="180" t="s">
        <v>152</v>
      </c>
      <c r="F869" s="189" t="s">
        <v>1639</v>
      </c>
      <c r="I869" s="138"/>
      <c r="L869" s="34"/>
      <c r="M869" s="63"/>
      <c r="N869" s="35"/>
      <c r="O869" s="35"/>
      <c r="P869" s="35"/>
      <c r="Q869" s="35"/>
      <c r="R869" s="35"/>
      <c r="S869" s="35"/>
      <c r="T869" s="64"/>
      <c r="AT869" s="17" t="s">
        <v>152</v>
      </c>
      <c r="AU869" s="17" t="s">
        <v>150</v>
      </c>
    </row>
    <row r="870" spans="2:65" s="1" customFormat="1" ht="20.25" customHeight="1">
      <c r="B870" s="164"/>
      <c r="C870" s="165" t="s">
        <v>1641</v>
      </c>
      <c r="D870" s="165" t="s">
        <v>144</v>
      </c>
      <c r="E870" s="166" t="s">
        <v>1642</v>
      </c>
      <c r="F870" s="167" t="s">
        <v>1643</v>
      </c>
      <c r="G870" s="168" t="s">
        <v>1644</v>
      </c>
      <c r="H870" s="169">
        <v>5</v>
      </c>
      <c r="I870" s="170"/>
      <c r="J870" s="171">
        <f>ROUND(I870*H870,0)</f>
        <v>0</v>
      </c>
      <c r="K870" s="167" t="s">
        <v>21</v>
      </c>
      <c r="L870" s="34"/>
      <c r="M870" s="172" t="s">
        <v>21</v>
      </c>
      <c r="N870" s="173" t="s">
        <v>43</v>
      </c>
      <c r="O870" s="35"/>
      <c r="P870" s="174">
        <f>O870*H870</f>
        <v>0</v>
      </c>
      <c r="Q870" s="174">
        <v>0</v>
      </c>
      <c r="R870" s="174">
        <f>Q870*H870</f>
        <v>0</v>
      </c>
      <c r="S870" s="174">
        <v>0</v>
      </c>
      <c r="T870" s="175">
        <f>S870*H870</f>
        <v>0</v>
      </c>
      <c r="AR870" s="17" t="s">
        <v>149</v>
      </c>
      <c r="AT870" s="17" t="s">
        <v>144</v>
      </c>
      <c r="AU870" s="17" t="s">
        <v>150</v>
      </c>
      <c r="AY870" s="17" t="s">
        <v>142</v>
      </c>
      <c r="BE870" s="176">
        <f>IF(N870="základní",J870,0)</f>
        <v>0</v>
      </c>
      <c r="BF870" s="176">
        <f>IF(N870="snížená",J870,0)</f>
        <v>0</v>
      </c>
      <c r="BG870" s="176">
        <f>IF(N870="zákl. přenesená",J870,0)</f>
        <v>0</v>
      </c>
      <c r="BH870" s="176">
        <f>IF(N870="sníž. přenesená",J870,0)</f>
        <v>0</v>
      </c>
      <c r="BI870" s="176">
        <f>IF(N870="nulová",J870,0)</f>
        <v>0</v>
      </c>
      <c r="BJ870" s="17" t="s">
        <v>150</v>
      </c>
      <c r="BK870" s="176">
        <f>ROUND(I870*H870,0)</f>
        <v>0</v>
      </c>
      <c r="BL870" s="17" t="s">
        <v>149</v>
      </c>
      <c r="BM870" s="17" t="s">
        <v>1645</v>
      </c>
    </row>
    <row r="871" spans="2:47" s="1" customFormat="1" ht="20.25" customHeight="1">
      <c r="B871" s="34"/>
      <c r="D871" s="177" t="s">
        <v>152</v>
      </c>
      <c r="F871" s="178" t="s">
        <v>1643</v>
      </c>
      <c r="I871" s="138"/>
      <c r="L871" s="34"/>
      <c r="M871" s="63"/>
      <c r="N871" s="35"/>
      <c r="O871" s="35"/>
      <c r="P871" s="35"/>
      <c r="Q871" s="35"/>
      <c r="R871" s="35"/>
      <c r="S871" s="35"/>
      <c r="T871" s="64"/>
      <c r="AT871" s="17" t="s">
        <v>152</v>
      </c>
      <c r="AU871" s="17" t="s">
        <v>150</v>
      </c>
    </row>
    <row r="872" spans="2:63" s="10" customFormat="1" ht="29.25" customHeight="1">
      <c r="B872" s="150"/>
      <c r="D872" s="161" t="s">
        <v>70</v>
      </c>
      <c r="E872" s="162" t="s">
        <v>1646</v>
      </c>
      <c r="F872" s="162" t="s">
        <v>1647</v>
      </c>
      <c r="I872" s="153"/>
      <c r="J872" s="163">
        <f>BK872</f>
        <v>0</v>
      </c>
      <c r="L872" s="150"/>
      <c r="M872" s="155"/>
      <c r="N872" s="156"/>
      <c r="O872" s="156"/>
      <c r="P872" s="157">
        <f>SUM(P873:P888)</f>
        <v>0</v>
      </c>
      <c r="Q872" s="156"/>
      <c r="R872" s="157">
        <f>SUM(R873:R888)</f>
        <v>0.00438</v>
      </c>
      <c r="S872" s="156"/>
      <c r="T872" s="158">
        <f>SUM(T873:T888)</f>
        <v>0.112</v>
      </c>
      <c r="AR872" s="151" t="s">
        <v>150</v>
      </c>
      <c r="AT872" s="159" t="s">
        <v>70</v>
      </c>
      <c r="AU872" s="159" t="s">
        <v>8</v>
      </c>
      <c r="AY872" s="151" t="s">
        <v>142</v>
      </c>
      <c r="BK872" s="160">
        <f>SUM(BK873:BK888)</f>
        <v>0</v>
      </c>
    </row>
    <row r="873" spans="2:65" s="1" customFormat="1" ht="20.25" customHeight="1">
      <c r="B873" s="164"/>
      <c r="C873" s="165" t="s">
        <v>1648</v>
      </c>
      <c r="D873" s="165" t="s">
        <v>144</v>
      </c>
      <c r="E873" s="166" t="s">
        <v>1649</v>
      </c>
      <c r="F873" s="167" t="s">
        <v>1650</v>
      </c>
      <c r="G873" s="168" t="s">
        <v>360</v>
      </c>
      <c r="H873" s="169">
        <v>8</v>
      </c>
      <c r="I873" s="170"/>
      <c r="J873" s="171">
        <f>ROUND(I873*H873,0)</f>
        <v>0</v>
      </c>
      <c r="K873" s="167" t="s">
        <v>148</v>
      </c>
      <c r="L873" s="34"/>
      <c r="M873" s="172" t="s">
        <v>21</v>
      </c>
      <c r="N873" s="173" t="s">
        <v>43</v>
      </c>
      <c r="O873" s="35"/>
      <c r="P873" s="174">
        <f>O873*H873</f>
        <v>0</v>
      </c>
      <c r="Q873" s="174">
        <v>2E-05</v>
      </c>
      <c r="R873" s="174">
        <f>Q873*H873</f>
        <v>0.00016</v>
      </c>
      <c r="S873" s="174">
        <v>0.014</v>
      </c>
      <c r="T873" s="175">
        <f>S873*H873</f>
        <v>0.112</v>
      </c>
      <c r="AR873" s="17" t="s">
        <v>223</v>
      </c>
      <c r="AT873" s="17" t="s">
        <v>144</v>
      </c>
      <c r="AU873" s="17" t="s">
        <v>150</v>
      </c>
      <c r="AY873" s="17" t="s">
        <v>142</v>
      </c>
      <c r="BE873" s="176">
        <f>IF(N873="základní",J873,0)</f>
        <v>0</v>
      </c>
      <c r="BF873" s="176">
        <f>IF(N873="snížená",J873,0)</f>
        <v>0</v>
      </c>
      <c r="BG873" s="176">
        <f>IF(N873="zákl. přenesená",J873,0)</f>
        <v>0</v>
      </c>
      <c r="BH873" s="176">
        <f>IF(N873="sníž. přenesená",J873,0)</f>
        <v>0</v>
      </c>
      <c r="BI873" s="176">
        <f>IF(N873="nulová",J873,0)</f>
        <v>0</v>
      </c>
      <c r="BJ873" s="17" t="s">
        <v>150</v>
      </c>
      <c r="BK873" s="176">
        <f>ROUND(I873*H873,0)</f>
        <v>0</v>
      </c>
      <c r="BL873" s="17" t="s">
        <v>223</v>
      </c>
      <c r="BM873" s="17" t="s">
        <v>1651</v>
      </c>
    </row>
    <row r="874" spans="2:47" s="1" customFormat="1" ht="20.25" customHeight="1">
      <c r="B874" s="34"/>
      <c r="D874" s="180" t="s">
        <v>152</v>
      </c>
      <c r="F874" s="189" t="s">
        <v>1652</v>
      </c>
      <c r="I874" s="138"/>
      <c r="L874" s="34"/>
      <c r="M874" s="63"/>
      <c r="N874" s="35"/>
      <c r="O874" s="35"/>
      <c r="P874" s="35"/>
      <c r="Q874" s="35"/>
      <c r="R874" s="35"/>
      <c r="S874" s="35"/>
      <c r="T874" s="64"/>
      <c r="AT874" s="17" t="s">
        <v>152</v>
      </c>
      <c r="AU874" s="17" t="s">
        <v>150</v>
      </c>
    </row>
    <row r="875" spans="2:65" s="1" customFormat="1" ht="20.25" customHeight="1">
      <c r="B875" s="164"/>
      <c r="C875" s="165" t="s">
        <v>1653</v>
      </c>
      <c r="D875" s="165" t="s">
        <v>144</v>
      </c>
      <c r="E875" s="166" t="s">
        <v>1654</v>
      </c>
      <c r="F875" s="167" t="s">
        <v>1655</v>
      </c>
      <c r="G875" s="168" t="s">
        <v>360</v>
      </c>
      <c r="H875" s="169">
        <v>7</v>
      </c>
      <c r="I875" s="170"/>
      <c r="J875" s="171">
        <f>ROUND(I875*H875,0)</f>
        <v>0</v>
      </c>
      <c r="K875" s="167" t="s">
        <v>148</v>
      </c>
      <c r="L875" s="34"/>
      <c r="M875" s="172" t="s">
        <v>21</v>
      </c>
      <c r="N875" s="173" t="s">
        <v>43</v>
      </c>
      <c r="O875" s="35"/>
      <c r="P875" s="174">
        <f>O875*H875</f>
        <v>0</v>
      </c>
      <c r="Q875" s="174">
        <v>0.00026</v>
      </c>
      <c r="R875" s="174">
        <f>Q875*H875</f>
        <v>0.0018199999999999998</v>
      </c>
      <c r="S875" s="174">
        <v>0</v>
      </c>
      <c r="T875" s="175">
        <f>S875*H875</f>
        <v>0</v>
      </c>
      <c r="AR875" s="17" t="s">
        <v>149</v>
      </c>
      <c r="AT875" s="17" t="s">
        <v>144</v>
      </c>
      <c r="AU875" s="17" t="s">
        <v>150</v>
      </c>
      <c r="AY875" s="17" t="s">
        <v>142</v>
      </c>
      <c r="BE875" s="176">
        <f>IF(N875="základní",J875,0)</f>
        <v>0</v>
      </c>
      <c r="BF875" s="176">
        <f>IF(N875="snížená",J875,0)</f>
        <v>0</v>
      </c>
      <c r="BG875" s="176">
        <f>IF(N875="zákl. přenesená",J875,0)</f>
        <v>0</v>
      </c>
      <c r="BH875" s="176">
        <f>IF(N875="sníž. přenesená",J875,0)</f>
        <v>0</v>
      </c>
      <c r="BI875" s="176">
        <f>IF(N875="nulová",J875,0)</f>
        <v>0</v>
      </c>
      <c r="BJ875" s="17" t="s">
        <v>150</v>
      </c>
      <c r="BK875" s="176">
        <f>ROUND(I875*H875,0)</f>
        <v>0</v>
      </c>
      <c r="BL875" s="17" t="s">
        <v>149</v>
      </c>
      <c r="BM875" s="17" t="s">
        <v>1656</v>
      </c>
    </row>
    <row r="876" spans="2:47" s="1" customFormat="1" ht="20.25" customHeight="1">
      <c r="B876" s="34"/>
      <c r="D876" s="180" t="s">
        <v>152</v>
      </c>
      <c r="F876" s="189" t="s">
        <v>1657</v>
      </c>
      <c r="I876" s="138"/>
      <c r="L876" s="34"/>
      <c r="M876" s="63"/>
      <c r="N876" s="35"/>
      <c r="O876" s="35"/>
      <c r="P876" s="35"/>
      <c r="Q876" s="35"/>
      <c r="R876" s="35"/>
      <c r="S876" s="35"/>
      <c r="T876" s="64"/>
      <c r="AT876" s="17" t="s">
        <v>152</v>
      </c>
      <c r="AU876" s="17" t="s">
        <v>150</v>
      </c>
    </row>
    <row r="877" spans="2:65" s="1" customFormat="1" ht="20.25" customHeight="1">
      <c r="B877" s="164"/>
      <c r="C877" s="165" t="s">
        <v>1658</v>
      </c>
      <c r="D877" s="165" t="s">
        <v>144</v>
      </c>
      <c r="E877" s="166" t="s">
        <v>1659</v>
      </c>
      <c r="F877" s="167" t="s">
        <v>1660</v>
      </c>
      <c r="G877" s="168" t="s">
        <v>360</v>
      </c>
      <c r="H877" s="169">
        <v>4</v>
      </c>
      <c r="I877" s="170"/>
      <c r="J877" s="171">
        <f>ROUND(I877*H877,0)</f>
        <v>0</v>
      </c>
      <c r="K877" s="167" t="s">
        <v>148</v>
      </c>
      <c r="L877" s="34"/>
      <c r="M877" s="172" t="s">
        <v>21</v>
      </c>
      <c r="N877" s="173" t="s">
        <v>43</v>
      </c>
      <c r="O877" s="35"/>
      <c r="P877" s="174">
        <f>O877*H877</f>
        <v>0</v>
      </c>
      <c r="Q877" s="174">
        <v>0.00018</v>
      </c>
      <c r="R877" s="174">
        <f>Q877*H877</f>
        <v>0.00072</v>
      </c>
      <c r="S877" s="174">
        <v>0</v>
      </c>
      <c r="T877" s="175">
        <f>S877*H877</f>
        <v>0</v>
      </c>
      <c r="AR877" s="17" t="s">
        <v>149</v>
      </c>
      <c r="AT877" s="17" t="s">
        <v>144</v>
      </c>
      <c r="AU877" s="17" t="s">
        <v>150</v>
      </c>
      <c r="AY877" s="17" t="s">
        <v>142</v>
      </c>
      <c r="BE877" s="176">
        <f>IF(N877="základní",J877,0)</f>
        <v>0</v>
      </c>
      <c r="BF877" s="176">
        <f>IF(N877="snížená",J877,0)</f>
        <v>0</v>
      </c>
      <c r="BG877" s="176">
        <f>IF(N877="zákl. přenesená",J877,0)</f>
        <v>0</v>
      </c>
      <c r="BH877" s="176">
        <f>IF(N877="sníž. přenesená",J877,0)</f>
        <v>0</v>
      </c>
      <c r="BI877" s="176">
        <f>IF(N877="nulová",J877,0)</f>
        <v>0</v>
      </c>
      <c r="BJ877" s="17" t="s">
        <v>150</v>
      </c>
      <c r="BK877" s="176">
        <f>ROUND(I877*H877,0)</f>
        <v>0</v>
      </c>
      <c r="BL877" s="17" t="s">
        <v>149</v>
      </c>
      <c r="BM877" s="17" t="s">
        <v>1661</v>
      </c>
    </row>
    <row r="878" spans="2:47" s="1" customFormat="1" ht="28.5" customHeight="1">
      <c r="B878" s="34"/>
      <c r="D878" s="180" t="s">
        <v>152</v>
      </c>
      <c r="F878" s="189" t="s">
        <v>1662</v>
      </c>
      <c r="I878" s="138"/>
      <c r="L878" s="34"/>
      <c r="M878" s="63"/>
      <c r="N878" s="35"/>
      <c r="O878" s="35"/>
      <c r="P878" s="35"/>
      <c r="Q878" s="35"/>
      <c r="R878" s="35"/>
      <c r="S878" s="35"/>
      <c r="T878" s="64"/>
      <c r="AT878" s="17" t="s">
        <v>152</v>
      </c>
      <c r="AU878" s="17" t="s">
        <v>150</v>
      </c>
    </row>
    <row r="879" spans="2:65" s="1" customFormat="1" ht="20.25" customHeight="1">
      <c r="B879" s="164"/>
      <c r="C879" s="165" t="s">
        <v>1663</v>
      </c>
      <c r="D879" s="165" t="s">
        <v>144</v>
      </c>
      <c r="E879" s="166" t="s">
        <v>1664</v>
      </c>
      <c r="F879" s="167" t="s">
        <v>1665</v>
      </c>
      <c r="G879" s="168" t="s">
        <v>360</v>
      </c>
      <c r="H879" s="169">
        <v>2</v>
      </c>
      <c r="I879" s="170"/>
      <c r="J879" s="171">
        <f>ROUND(I879*H879,0)</f>
        <v>0</v>
      </c>
      <c r="K879" s="167" t="s">
        <v>148</v>
      </c>
      <c r="L879" s="34"/>
      <c r="M879" s="172" t="s">
        <v>21</v>
      </c>
      <c r="N879" s="173" t="s">
        <v>43</v>
      </c>
      <c r="O879" s="35"/>
      <c r="P879" s="174">
        <f>O879*H879</f>
        <v>0</v>
      </c>
      <c r="Q879" s="174">
        <v>0.00034</v>
      </c>
      <c r="R879" s="174">
        <f>Q879*H879</f>
        <v>0.00068</v>
      </c>
      <c r="S879" s="174">
        <v>0</v>
      </c>
      <c r="T879" s="175">
        <f>S879*H879</f>
        <v>0</v>
      </c>
      <c r="AR879" s="17" t="s">
        <v>149</v>
      </c>
      <c r="AT879" s="17" t="s">
        <v>144</v>
      </c>
      <c r="AU879" s="17" t="s">
        <v>150</v>
      </c>
      <c r="AY879" s="17" t="s">
        <v>142</v>
      </c>
      <c r="BE879" s="176">
        <f>IF(N879="základní",J879,0)</f>
        <v>0</v>
      </c>
      <c r="BF879" s="176">
        <f>IF(N879="snížená",J879,0)</f>
        <v>0</v>
      </c>
      <c r="BG879" s="176">
        <f>IF(N879="zákl. přenesená",J879,0)</f>
        <v>0</v>
      </c>
      <c r="BH879" s="176">
        <f>IF(N879="sníž. přenesená",J879,0)</f>
        <v>0</v>
      </c>
      <c r="BI879" s="176">
        <f>IF(N879="nulová",J879,0)</f>
        <v>0</v>
      </c>
      <c r="BJ879" s="17" t="s">
        <v>150</v>
      </c>
      <c r="BK879" s="176">
        <f>ROUND(I879*H879,0)</f>
        <v>0</v>
      </c>
      <c r="BL879" s="17" t="s">
        <v>149</v>
      </c>
      <c r="BM879" s="17" t="s">
        <v>1666</v>
      </c>
    </row>
    <row r="880" spans="2:47" s="1" customFormat="1" ht="28.5" customHeight="1">
      <c r="B880" s="34"/>
      <c r="D880" s="180" t="s">
        <v>152</v>
      </c>
      <c r="F880" s="189" t="s">
        <v>1667</v>
      </c>
      <c r="I880" s="138"/>
      <c r="L880" s="34"/>
      <c r="M880" s="63"/>
      <c r="N880" s="35"/>
      <c r="O880" s="35"/>
      <c r="P880" s="35"/>
      <c r="Q880" s="35"/>
      <c r="R880" s="35"/>
      <c r="S880" s="35"/>
      <c r="T880" s="64"/>
      <c r="AT880" s="17" t="s">
        <v>152</v>
      </c>
      <c r="AU880" s="17" t="s">
        <v>150</v>
      </c>
    </row>
    <row r="881" spans="2:65" s="1" customFormat="1" ht="20.25" customHeight="1">
      <c r="B881" s="164"/>
      <c r="C881" s="165" t="s">
        <v>1668</v>
      </c>
      <c r="D881" s="165" t="s">
        <v>144</v>
      </c>
      <c r="E881" s="166" t="s">
        <v>1669</v>
      </c>
      <c r="F881" s="167" t="s">
        <v>1670</v>
      </c>
      <c r="G881" s="168" t="s">
        <v>360</v>
      </c>
      <c r="H881" s="169">
        <v>2</v>
      </c>
      <c r="I881" s="170"/>
      <c r="J881" s="171">
        <f>ROUND(I881*H881,0)</f>
        <v>0</v>
      </c>
      <c r="K881" s="167" t="s">
        <v>148</v>
      </c>
      <c r="L881" s="34"/>
      <c r="M881" s="172" t="s">
        <v>21</v>
      </c>
      <c r="N881" s="173" t="s">
        <v>43</v>
      </c>
      <c r="O881" s="35"/>
      <c r="P881" s="174">
        <f>O881*H881</f>
        <v>0</v>
      </c>
      <c r="Q881" s="174">
        <v>0.0005</v>
      </c>
      <c r="R881" s="174">
        <f>Q881*H881</f>
        <v>0.001</v>
      </c>
      <c r="S881" s="174">
        <v>0</v>
      </c>
      <c r="T881" s="175">
        <f>S881*H881</f>
        <v>0</v>
      </c>
      <c r="AR881" s="17" t="s">
        <v>149</v>
      </c>
      <c r="AT881" s="17" t="s">
        <v>144</v>
      </c>
      <c r="AU881" s="17" t="s">
        <v>150</v>
      </c>
      <c r="AY881" s="17" t="s">
        <v>142</v>
      </c>
      <c r="BE881" s="176">
        <f>IF(N881="základní",J881,0)</f>
        <v>0</v>
      </c>
      <c r="BF881" s="176">
        <f>IF(N881="snížená",J881,0)</f>
        <v>0</v>
      </c>
      <c r="BG881" s="176">
        <f>IF(N881="zákl. přenesená",J881,0)</f>
        <v>0</v>
      </c>
      <c r="BH881" s="176">
        <f>IF(N881="sníž. přenesená",J881,0)</f>
        <v>0</v>
      </c>
      <c r="BI881" s="176">
        <f>IF(N881="nulová",J881,0)</f>
        <v>0</v>
      </c>
      <c r="BJ881" s="17" t="s">
        <v>150</v>
      </c>
      <c r="BK881" s="176">
        <f>ROUND(I881*H881,0)</f>
        <v>0</v>
      </c>
      <c r="BL881" s="17" t="s">
        <v>149</v>
      </c>
      <c r="BM881" s="17" t="s">
        <v>1671</v>
      </c>
    </row>
    <row r="882" spans="2:47" s="1" customFormat="1" ht="28.5" customHeight="1">
      <c r="B882" s="34"/>
      <c r="D882" s="180" t="s">
        <v>152</v>
      </c>
      <c r="F882" s="189" t="s">
        <v>1672</v>
      </c>
      <c r="I882" s="138"/>
      <c r="L882" s="34"/>
      <c r="M882" s="63"/>
      <c r="N882" s="35"/>
      <c r="O882" s="35"/>
      <c r="P882" s="35"/>
      <c r="Q882" s="35"/>
      <c r="R882" s="35"/>
      <c r="S882" s="35"/>
      <c r="T882" s="64"/>
      <c r="AT882" s="17" t="s">
        <v>152</v>
      </c>
      <c r="AU882" s="17" t="s">
        <v>150</v>
      </c>
    </row>
    <row r="883" spans="2:65" s="1" customFormat="1" ht="20.25" customHeight="1">
      <c r="B883" s="164"/>
      <c r="C883" s="165" t="s">
        <v>1673</v>
      </c>
      <c r="D883" s="165" t="s">
        <v>144</v>
      </c>
      <c r="E883" s="166" t="s">
        <v>1674</v>
      </c>
      <c r="F883" s="167" t="s">
        <v>1675</v>
      </c>
      <c r="G883" s="168" t="s">
        <v>1630</v>
      </c>
      <c r="H883" s="221"/>
      <c r="I883" s="170"/>
      <c r="J883" s="171">
        <f>ROUND(I883*H883,0)</f>
        <v>0</v>
      </c>
      <c r="K883" s="167" t="s">
        <v>148</v>
      </c>
      <c r="L883" s="34"/>
      <c r="M883" s="172" t="s">
        <v>21</v>
      </c>
      <c r="N883" s="173" t="s">
        <v>43</v>
      </c>
      <c r="O883" s="35"/>
      <c r="P883" s="174">
        <f>O883*H883</f>
        <v>0</v>
      </c>
      <c r="Q883" s="174">
        <v>0</v>
      </c>
      <c r="R883" s="174">
        <f>Q883*H883</f>
        <v>0</v>
      </c>
      <c r="S883" s="174">
        <v>0</v>
      </c>
      <c r="T883" s="175">
        <f>S883*H883</f>
        <v>0</v>
      </c>
      <c r="AR883" s="17" t="s">
        <v>223</v>
      </c>
      <c r="AT883" s="17" t="s">
        <v>144</v>
      </c>
      <c r="AU883" s="17" t="s">
        <v>150</v>
      </c>
      <c r="AY883" s="17" t="s">
        <v>142</v>
      </c>
      <c r="BE883" s="176">
        <f>IF(N883="základní",J883,0)</f>
        <v>0</v>
      </c>
      <c r="BF883" s="176">
        <f>IF(N883="snížená",J883,0)</f>
        <v>0</v>
      </c>
      <c r="BG883" s="176">
        <f>IF(N883="zákl. přenesená",J883,0)</f>
        <v>0</v>
      </c>
      <c r="BH883" s="176">
        <f>IF(N883="sníž. přenesená",J883,0)</f>
        <v>0</v>
      </c>
      <c r="BI883" s="176">
        <f>IF(N883="nulová",J883,0)</f>
        <v>0</v>
      </c>
      <c r="BJ883" s="17" t="s">
        <v>150</v>
      </c>
      <c r="BK883" s="176">
        <f>ROUND(I883*H883,0)</f>
        <v>0</v>
      </c>
      <c r="BL883" s="17" t="s">
        <v>223</v>
      </c>
      <c r="BM883" s="17" t="s">
        <v>1676</v>
      </c>
    </row>
    <row r="884" spans="2:47" s="1" customFormat="1" ht="28.5" customHeight="1">
      <c r="B884" s="34"/>
      <c r="D884" s="180" t="s">
        <v>152</v>
      </c>
      <c r="F884" s="189" t="s">
        <v>1677</v>
      </c>
      <c r="I884" s="138"/>
      <c r="L884" s="34"/>
      <c r="M884" s="63"/>
      <c r="N884" s="35"/>
      <c r="O884" s="35"/>
      <c r="P884" s="35"/>
      <c r="Q884" s="35"/>
      <c r="R884" s="35"/>
      <c r="S884" s="35"/>
      <c r="T884" s="64"/>
      <c r="AT884" s="17" t="s">
        <v>152</v>
      </c>
      <c r="AU884" s="17" t="s">
        <v>150</v>
      </c>
    </row>
    <row r="885" spans="2:65" s="1" customFormat="1" ht="20.25" customHeight="1">
      <c r="B885" s="164"/>
      <c r="C885" s="165" t="s">
        <v>1678</v>
      </c>
      <c r="D885" s="165" t="s">
        <v>144</v>
      </c>
      <c r="E885" s="166" t="s">
        <v>1679</v>
      </c>
      <c r="F885" s="167" t="s">
        <v>1680</v>
      </c>
      <c r="G885" s="168" t="s">
        <v>360</v>
      </c>
      <c r="H885" s="169">
        <v>7</v>
      </c>
      <c r="I885" s="170"/>
      <c r="J885" s="171">
        <f>ROUND(I885*H885,0)</f>
        <v>0</v>
      </c>
      <c r="K885" s="167" t="s">
        <v>21</v>
      </c>
      <c r="L885" s="34"/>
      <c r="M885" s="172" t="s">
        <v>21</v>
      </c>
      <c r="N885" s="173" t="s">
        <v>43</v>
      </c>
      <c r="O885" s="35"/>
      <c r="P885" s="174">
        <f>O885*H885</f>
        <v>0</v>
      </c>
      <c r="Q885" s="174">
        <v>0</v>
      </c>
      <c r="R885" s="174">
        <f>Q885*H885</f>
        <v>0</v>
      </c>
      <c r="S885" s="174">
        <v>0</v>
      </c>
      <c r="T885" s="175">
        <f>S885*H885</f>
        <v>0</v>
      </c>
      <c r="AR885" s="17" t="s">
        <v>149</v>
      </c>
      <c r="AT885" s="17" t="s">
        <v>144</v>
      </c>
      <c r="AU885" s="17" t="s">
        <v>150</v>
      </c>
      <c r="AY885" s="17" t="s">
        <v>142</v>
      </c>
      <c r="BE885" s="176">
        <f>IF(N885="základní",J885,0)</f>
        <v>0</v>
      </c>
      <c r="BF885" s="176">
        <f>IF(N885="snížená",J885,0)</f>
        <v>0</v>
      </c>
      <c r="BG885" s="176">
        <f>IF(N885="zákl. přenesená",J885,0)</f>
        <v>0</v>
      </c>
      <c r="BH885" s="176">
        <f>IF(N885="sníž. přenesená",J885,0)</f>
        <v>0</v>
      </c>
      <c r="BI885" s="176">
        <f>IF(N885="nulová",J885,0)</f>
        <v>0</v>
      </c>
      <c r="BJ885" s="17" t="s">
        <v>150</v>
      </c>
      <c r="BK885" s="176">
        <f>ROUND(I885*H885,0)</f>
        <v>0</v>
      </c>
      <c r="BL885" s="17" t="s">
        <v>149</v>
      </c>
      <c r="BM885" s="17" t="s">
        <v>1681</v>
      </c>
    </row>
    <row r="886" spans="2:47" s="1" customFormat="1" ht="20.25" customHeight="1">
      <c r="B886" s="34"/>
      <c r="D886" s="180" t="s">
        <v>152</v>
      </c>
      <c r="F886" s="189" t="s">
        <v>1680</v>
      </c>
      <c r="I886" s="138"/>
      <c r="L886" s="34"/>
      <c r="M886" s="63"/>
      <c r="N886" s="35"/>
      <c r="O886" s="35"/>
      <c r="P886" s="35"/>
      <c r="Q886" s="35"/>
      <c r="R886" s="35"/>
      <c r="S886" s="35"/>
      <c r="T886" s="64"/>
      <c r="AT886" s="17" t="s">
        <v>152</v>
      </c>
      <c r="AU886" s="17" t="s">
        <v>150</v>
      </c>
    </row>
    <row r="887" spans="2:65" s="1" customFormat="1" ht="20.25" customHeight="1">
      <c r="B887" s="164"/>
      <c r="C887" s="165" t="s">
        <v>1682</v>
      </c>
      <c r="D887" s="165" t="s">
        <v>144</v>
      </c>
      <c r="E887" s="166" t="s">
        <v>1683</v>
      </c>
      <c r="F887" s="167" t="s">
        <v>1684</v>
      </c>
      <c r="G887" s="168" t="s">
        <v>360</v>
      </c>
      <c r="H887" s="169">
        <v>7</v>
      </c>
      <c r="I887" s="170"/>
      <c r="J887" s="171">
        <f>ROUND(I887*H887,0)</f>
        <v>0</v>
      </c>
      <c r="K887" s="167" t="s">
        <v>21</v>
      </c>
      <c r="L887" s="34"/>
      <c r="M887" s="172" t="s">
        <v>21</v>
      </c>
      <c r="N887" s="173" t="s">
        <v>43</v>
      </c>
      <c r="O887" s="35"/>
      <c r="P887" s="174">
        <f>O887*H887</f>
        <v>0</v>
      </c>
      <c r="Q887" s="174">
        <v>0</v>
      </c>
      <c r="R887" s="174">
        <f>Q887*H887</f>
        <v>0</v>
      </c>
      <c r="S887" s="174">
        <v>0</v>
      </c>
      <c r="T887" s="175">
        <f>S887*H887</f>
        <v>0</v>
      </c>
      <c r="AR887" s="17" t="s">
        <v>149</v>
      </c>
      <c r="AT887" s="17" t="s">
        <v>144</v>
      </c>
      <c r="AU887" s="17" t="s">
        <v>150</v>
      </c>
      <c r="AY887" s="17" t="s">
        <v>142</v>
      </c>
      <c r="BE887" s="176">
        <f>IF(N887="základní",J887,0)</f>
        <v>0</v>
      </c>
      <c r="BF887" s="176">
        <f>IF(N887="snížená",J887,0)</f>
        <v>0</v>
      </c>
      <c r="BG887" s="176">
        <f>IF(N887="zákl. přenesená",J887,0)</f>
        <v>0</v>
      </c>
      <c r="BH887" s="176">
        <f>IF(N887="sníž. přenesená",J887,0)</f>
        <v>0</v>
      </c>
      <c r="BI887" s="176">
        <f>IF(N887="nulová",J887,0)</f>
        <v>0</v>
      </c>
      <c r="BJ887" s="17" t="s">
        <v>150</v>
      </c>
      <c r="BK887" s="176">
        <f>ROUND(I887*H887,0)</f>
        <v>0</v>
      </c>
      <c r="BL887" s="17" t="s">
        <v>149</v>
      </c>
      <c r="BM887" s="17" t="s">
        <v>1685</v>
      </c>
    </row>
    <row r="888" spans="2:47" s="1" customFormat="1" ht="20.25" customHeight="1">
      <c r="B888" s="34"/>
      <c r="D888" s="177" t="s">
        <v>152</v>
      </c>
      <c r="F888" s="178" t="s">
        <v>1684</v>
      </c>
      <c r="I888" s="138"/>
      <c r="L888" s="34"/>
      <c r="M888" s="63"/>
      <c r="N888" s="35"/>
      <c r="O888" s="35"/>
      <c r="P888" s="35"/>
      <c r="Q888" s="35"/>
      <c r="R888" s="35"/>
      <c r="S888" s="35"/>
      <c r="T888" s="64"/>
      <c r="AT888" s="17" t="s">
        <v>152</v>
      </c>
      <c r="AU888" s="17" t="s">
        <v>150</v>
      </c>
    </row>
    <row r="889" spans="2:63" s="10" customFormat="1" ht="29.25" customHeight="1">
      <c r="B889" s="150"/>
      <c r="D889" s="161" t="s">
        <v>70</v>
      </c>
      <c r="E889" s="162" t="s">
        <v>1686</v>
      </c>
      <c r="F889" s="162" t="s">
        <v>1687</v>
      </c>
      <c r="I889" s="153"/>
      <c r="J889" s="163">
        <f>BK889</f>
        <v>0</v>
      </c>
      <c r="L889" s="150"/>
      <c r="M889" s="155"/>
      <c r="N889" s="156"/>
      <c r="O889" s="156"/>
      <c r="P889" s="157">
        <f>SUM(P890:P905)</f>
        <v>0</v>
      </c>
      <c r="Q889" s="156"/>
      <c r="R889" s="157">
        <f>SUM(R890:R905)</f>
        <v>0.25501</v>
      </c>
      <c r="S889" s="156"/>
      <c r="T889" s="158">
        <f>SUM(T890:T905)</f>
        <v>0.1428</v>
      </c>
      <c r="AR889" s="151" t="s">
        <v>150</v>
      </c>
      <c r="AT889" s="159" t="s">
        <v>70</v>
      </c>
      <c r="AU889" s="159" t="s">
        <v>8</v>
      </c>
      <c r="AY889" s="151" t="s">
        <v>142</v>
      </c>
      <c r="BK889" s="160">
        <f>SUM(BK890:BK905)</f>
        <v>0</v>
      </c>
    </row>
    <row r="890" spans="2:65" s="1" customFormat="1" ht="20.25" customHeight="1">
      <c r="B890" s="164"/>
      <c r="C890" s="165" t="s">
        <v>1688</v>
      </c>
      <c r="D890" s="165" t="s">
        <v>144</v>
      </c>
      <c r="E890" s="166" t="s">
        <v>1689</v>
      </c>
      <c r="F890" s="167" t="s">
        <v>1690</v>
      </c>
      <c r="G890" s="168" t="s">
        <v>360</v>
      </c>
      <c r="H890" s="169">
        <v>7</v>
      </c>
      <c r="I890" s="170"/>
      <c r="J890" s="171">
        <f>ROUND(I890*H890,0)</f>
        <v>0</v>
      </c>
      <c r="K890" s="167" t="s">
        <v>148</v>
      </c>
      <c r="L890" s="34"/>
      <c r="M890" s="172" t="s">
        <v>21</v>
      </c>
      <c r="N890" s="173" t="s">
        <v>43</v>
      </c>
      <c r="O890" s="35"/>
      <c r="P890" s="174">
        <f>O890*H890</f>
        <v>0</v>
      </c>
      <c r="Q890" s="174">
        <v>0</v>
      </c>
      <c r="R890" s="174">
        <f>Q890*H890</f>
        <v>0</v>
      </c>
      <c r="S890" s="174">
        <v>0</v>
      </c>
      <c r="T890" s="175">
        <f>S890*H890</f>
        <v>0</v>
      </c>
      <c r="AR890" s="17" t="s">
        <v>223</v>
      </c>
      <c r="AT890" s="17" t="s">
        <v>144</v>
      </c>
      <c r="AU890" s="17" t="s">
        <v>150</v>
      </c>
      <c r="AY890" s="17" t="s">
        <v>142</v>
      </c>
      <c r="BE890" s="176">
        <f>IF(N890="základní",J890,0)</f>
        <v>0</v>
      </c>
      <c r="BF890" s="176">
        <f>IF(N890="snížená",J890,0)</f>
        <v>0</v>
      </c>
      <c r="BG890" s="176">
        <f>IF(N890="zákl. přenesená",J890,0)</f>
        <v>0</v>
      </c>
      <c r="BH890" s="176">
        <f>IF(N890="sníž. přenesená",J890,0)</f>
        <v>0</v>
      </c>
      <c r="BI890" s="176">
        <f>IF(N890="nulová",J890,0)</f>
        <v>0</v>
      </c>
      <c r="BJ890" s="17" t="s">
        <v>150</v>
      </c>
      <c r="BK890" s="176">
        <f>ROUND(I890*H890,0)</f>
        <v>0</v>
      </c>
      <c r="BL890" s="17" t="s">
        <v>223</v>
      </c>
      <c r="BM890" s="17" t="s">
        <v>1691</v>
      </c>
    </row>
    <row r="891" spans="2:47" s="1" customFormat="1" ht="28.5" customHeight="1">
      <c r="B891" s="34"/>
      <c r="D891" s="180" t="s">
        <v>152</v>
      </c>
      <c r="F891" s="189" t="s">
        <v>1692</v>
      </c>
      <c r="I891" s="138"/>
      <c r="L891" s="34"/>
      <c r="M891" s="63"/>
      <c r="N891" s="35"/>
      <c r="O891" s="35"/>
      <c r="P891" s="35"/>
      <c r="Q891" s="35"/>
      <c r="R891" s="35"/>
      <c r="S891" s="35"/>
      <c r="T891" s="64"/>
      <c r="AT891" s="17" t="s">
        <v>152</v>
      </c>
      <c r="AU891" s="17" t="s">
        <v>150</v>
      </c>
    </row>
    <row r="892" spans="2:65" s="1" customFormat="1" ht="28.5" customHeight="1">
      <c r="B892" s="164"/>
      <c r="C892" s="165" t="s">
        <v>1693</v>
      </c>
      <c r="D892" s="165" t="s">
        <v>144</v>
      </c>
      <c r="E892" s="166" t="s">
        <v>1694</v>
      </c>
      <c r="F892" s="167" t="s">
        <v>1695</v>
      </c>
      <c r="G892" s="168" t="s">
        <v>360</v>
      </c>
      <c r="H892" s="169">
        <v>7</v>
      </c>
      <c r="I892" s="170"/>
      <c r="J892" s="171">
        <f>ROUND(I892*H892,0)</f>
        <v>0</v>
      </c>
      <c r="K892" s="167" t="s">
        <v>148</v>
      </c>
      <c r="L892" s="34"/>
      <c r="M892" s="172" t="s">
        <v>21</v>
      </c>
      <c r="N892" s="173" t="s">
        <v>43</v>
      </c>
      <c r="O892" s="35"/>
      <c r="P892" s="174">
        <f>O892*H892</f>
        <v>0</v>
      </c>
      <c r="Q892" s="174">
        <v>0</v>
      </c>
      <c r="R892" s="174">
        <f>Q892*H892</f>
        <v>0</v>
      </c>
      <c r="S892" s="174">
        <v>0</v>
      </c>
      <c r="T892" s="175">
        <f>S892*H892</f>
        <v>0</v>
      </c>
      <c r="AR892" s="17" t="s">
        <v>149</v>
      </c>
      <c r="AT892" s="17" t="s">
        <v>144</v>
      </c>
      <c r="AU892" s="17" t="s">
        <v>150</v>
      </c>
      <c r="AY892" s="17" t="s">
        <v>142</v>
      </c>
      <c r="BE892" s="176">
        <f>IF(N892="základní",J892,0)</f>
        <v>0</v>
      </c>
      <c r="BF892" s="176">
        <f>IF(N892="snížená",J892,0)</f>
        <v>0</v>
      </c>
      <c r="BG892" s="176">
        <f>IF(N892="zákl. přenesená",J892,0)</f>
        <v>0</v>
      </c>
      <c r="BH892" s="176">
        <f>IF(N892="sníž. přenesená",J892,0)</f>
        <v>0</v>
      </c>
      <c r="BI892" s="176">
        <f>IF(N892="nulová",J892,0)</f>
        <v>0</v>
      </c>
      <c r="BJ892" s="17" t="s">
        <v>150</v>
      </c>
      <c r="BK892" s="176">
        <f>ROUND(I892*H892,0)</f>
        <v>0</v>
      </c>
      <c r="BL892" s="17" t="s">
        <v>149</v>
      </c>
      <c r="BM892" s="17" t="s">
        <v>1696</v>
      </c>
    </row>
    <row r="893" spans="2:47" s="1" customFormat="1" ht="28.5" customHeight="1">
      <c r="B893" s="34"/>
      <c r="D893" s="180" t="s">
        <v>152</v>
      </c>
      <c r="F893" s="189" t="s">
        <v>1697</v>
      </c>
      <c r="I893" s="138"/>
      <c r="L893" s="34"/>
      <c r="M893" s="63"/>
      <c r="N893" s="35"/>
      <c r="O893" s="35"/>
      <c r="P893" s="35"/>
      <c r="Q893" s="35"/>
      <c r="R893" s="35"/>
      <c r="S893" s="35"/>
      <c r="T893" s="64"/>
      <c r="AT893" s="17" t="s">
        <v>152</v>
      </c>
      <c r="AU893" s="17" t="s">
        <v>150</v>
      </c>
    </row>
    <row r="894" spans="2:65" s="1" customFormat="1" ht="20.25" customHeight="1">
      <c r="B894" s="164"/>
      <c r="C894" s="165" t="s">
        <v>1698</v>
      </c>
      <c r="D894" s="165" t="s">
        <v>144</v>
      </c>
      <c r="E894" s="166" t="s">
        <v>1699</v>
      </c>
      <c r="F894" s="167" t="s">
        <v>1700</v>
      </c>
      <c r="G894" s="168" t="s">
        <v>189</v>
      </c>
      <c r="H894" s="169">
        <v>6</v>
      </c>
      <c r="I894" s="170"/>
      <c r="J894" s="171">
        <f>ROUND(I894*H894,0)</f>
        <v>0</v>
      </c>
      <c r="K894" s="167" t="s">
        <v>148</v>
      </c>
      <c r="L894" s="34"/>
      <c r="M894" s="172" t="s">
        <v>21</v>
      </c>
      <c r="N894" s="173" t="s">
        <v>43</v>
      </c>
      <c r="O894" s="35"/>
      <c r="P894" s="174">
        <f>O894*H894</f>
        <v>0</v>
      </c>
      <c r="Q894" s="174">
        <v>0</v>
      </c>
      <c r="R894" s="174">
        <f>Q894*H894</f>
        <v>0</v>
      </c>
      <c r="S894" s="174">
        <v>0.0238</v>
      </c>
      <c r="T894" s="175">
        <f>S894*H894</f>
        <v>0.1428</v>
      </c>
      <c r="AR894" s="17" t="s">
        <v>149</v>
      </c>
      <c r="AT894" s="17" t="s">
        <v>144</v>
      </c>
      <c r="AU894" s="17" t="s">
        <v>150</v>
      </c>
      <c r="AY894" s="17" t="s">
        <v>142</v>
      </c>
      <c r="BE894" s="176">
        <f>IF(N894="základní",J894,0)</f>
        <v>0</v>
      </c>
      <c r="BF894" s="176">
        <f>IF(N894="snížená",J894,0)</f>
        <v>0</v>
      </c>
      <c r="BG894" s="176">
        <f>IF(N894="zákl. přenesená",J894,0)</f>
        <v>0</v>
      </c>
      <c r="BH894" s="176">
        <f>IF(N894="sníž. přenesená",J894,0)</f>
        <v>0</v>
      </c>
      <c r="BI894" s="176">
        <f>IF(N894="nulová",J894,0)</f>
        <v>0</v>
      </c>
      <c r="BJ894" s="17" t="s">
        <v>150</v>
      </c>
      <c r="BK894" s="176">
        <f>ROUND(I894*H894,0)</f>
        <v>0</v>
      </c>
      <c r="BL894" s="17" t="s">
        <v>149</v>
      </c>
      <c r="BM894" s="17" t="s">
        <v>1701</v>
      </c>
    </row>
    <row r="895" spans="2:47" s="1" customFormat="1" ht="20.25" customHeight="1">
      <c r="B895" s="34"/>
      <c r="D895" s="180" t="s">
        <v>152</v>
      </c>
      <c r="F895" s="189" t="s">
        <v>1702</v>
      </c>
      <c r="I895" s="138"/>
      <c r="L895" s="34"/>
      <c r="M895" s="63"/>
      <c r="N895" s="35"/>
      <c r="O895" s="35"/>
      <c r="P895" s="35"/>
      <c r="Q895" s="35"/>
      <c r="R895" s="35"/>
      <c r="S895" s="35"/>
      <c r="T895" s="64"/>
      <c r="AT895" s="17" t="s">
        <v>152</v>
      </c>
      <c r="AU895" s="17" t="s">
        <v>150</v>
      </c>
    </row>
    <row r="896" spans="2:65" s="1" customFormat="1" ht="28.5" customHeight="1">
      <c r="B896" s="164"/>
      <c r="C896" s="165" t="s">
        <v>1703</v>
      </c>
      <c r="D896" s="165" t="s">
        <v>144</v>
      </c>
      <c r="E896" s="166" t="s">
        <v>1704</v>
      </c>
      <c r="F896" s="167" t="s">
        <v>1705</v>
      </c>
      <c r="G896" s="168" t="s">
        <v>360</v>
      </c>
      <c r="H896" s="169">
        <v>4</v>
      </c>
      <c r="I896" s="170"/>
      <c r="J896" s="171">
        <f>ROUND(I896*H896,0)</f>
        <v>0</v>
      </c>
      <c r="K896" s="167" t="s">
        <v>148</v>
      </c>
      <c r="L896" s="34"/>
      <c r="M896" s="172" t="s">
        <v>21</v>
      </c>
      <c r="N896" s="173" t="s">
        <v>43</v>
      </c>
      <c r="O896" s="35"/>
      <c r="P896" s="174">
        <f>O896*H896</f>
        <v>0</v>
      </c>
      <c r="Q896" s="174">
        <v>0.02803</v>
      </c>
      <c r="R896" s="174">
        <f>Q896*H896</f>
        <v>0.11212</v>
      </c>
      <c r="S896" s="174">
        <v>0</v>
      </c>
      <c r="T896" s="175">
        <f>S896*H896</f>
        <v>0</v>
      </c>
      <c r="AR896" s="17" t="s">
        <v>149</v>
      </c>
      <c r="AT896" s="17" t="s">
        <v>144</v>
      </c>
      <c r="AU896" s="17" t="s">
        <v>150</v>
      </c>
      <c r="AY896" s="17" t="s">
        <v>142</v>
      </c>
      <c r="BE896" s="176">
        <f>IF(N896="základní",J896,0)</f>
        <v>0</v>
      </c>
      <c r="BF896" s="176">
        <f>IF(N896="snížená",J896,0)</f>
        <v>0</v>
      </c>
      <c r="BG896" s="176">
        <f>IF(N896="zákl. přenesená",J896,0)</f>
        <v>0</v>
      </c>
      <c r="BH896" s="176">
        <f>IF(N896="sníž. přenesená",J896,0)</f>
        <v>0</v>
      </c>
      <c r="BI896" s="176">
        <f>IF(N896="nulová",J896,0)</f>
        <v>0</v>
      </c>
      <c r="BJ896" s="17" t="s">
        <v>150</v>
      </c>
      <c r="BK896" s="176">
        <f>ROUND(I896*H896,0)</f>
        <v>0</v>
      </c>
      <c r="BL896" s="17" t="s">
        <v>149</v>
      </c>
      <c r="BM896" s="17" t="s">
        <v>1706</v>
      </c>
    </row>
    <row r="897" spans="2:47" s="1" customFormat="1" ht="28.5" customHeight="1">
      <c r="B897" s="34"/>
      <c r="D897" s="180" t="s">
        <v>152</v>
      </c>
      <c r="F897" s="189" t="s">
        <v>1707</v>
      </c>
      <c r="I897" s="138"/>
      <c r="L897" s="34"/>
      <c r="M897" s="63"/>
      <c r="N897" s="35"/>
      <c r="O897" s="35"/>
      <c r="P897" s="35"/>
      <c r="Q897" s="35"/>
      <c r="R897" s="35"/>
      <c r="S897" s="35"/>
      <c r="T897" s="64"/>
      <c r="AT897" s="17" t="s">
        <v>152</v>
      </c>
      <c r="AU897" s="17" t="s">
        <v>150</v>
      </c>
    </row>
    <row r="898" spans="2:65" s="1" customFormat="1" ht="28.5" customHeight="1">
      <c r="B898" s="164"/>
      <c r="C898" s="165" t="s">
        <v>1708</v>
      </c>
      <c r="D898" s="165" t="s">
        <v>144</v>
      </c>
      <c r="E898" s="166" t="s">
        <v>1709</v>
      </c>
      <c r="F898" s="167" t="s">
        <v>1710</v>
      </c>
      <c r="G898" s="168" t="s">
        <v>360</v>
      </c>
      <c r="H898" s="169">
        <v>1</v>
      </c>
      <c r="I898" s="170"/>
      <c r="J898" s="171">
        <f>ROUND(I898*H898,0)</f>
        <v>0</v>
      </c>
      <c r="K898" s="167" t="s">
        <v>148</v>
      </c>
      <c r="L898" s="34"/>
      <c r="M898" s="172" t="s">
        <v>21</v>
      </c>
      <c r="N898" s="173" t="s">
        <v>43</v>
      </c>
      <c r="O898" s="35"/>
      <c r="P898" s="174">
        <f>O898*H898</f>
        <v>0</v>
      </c>
      <c r="Q898" s="174">
        <v>0.0372</v>
      </c>
      <c r="R898" s="174">
        <f>Q898*H898</f>
        <v>0.0372</v>
      </c>
      <c r="S898" s="174">
        <v>0</v>
      </c>
      <c r="T898" s="175">
        <f>S898*H898</f>
        <v>0</v>
      </c>
      <c r="AR898" s="17" t="s">
        <v>149</v>
      </c>
      <c r="AT898" s="17" t="s">
        <v>144</v>
      </c>
      <c r="AU898" s="17" t="s">
        <v>150</v>
      </c>
      <c r="AY898" s="17" t="s">
        <v>142</v>
      </c>
      <c r="BE898" s="176">
        <f>IF(N898="základní",J898,0)</f>
        <v>0</v>
      </c>
      <c r="BF898" s="176">
        <f>IF(N898="snížená",J898,0)</f>
        <v>0</v>
      </c>
      <c r="BG898" s="176">
        <f>IF(N898="zákl. přenesená",J898,0)</f>
        <v>0</v>
      </c>
      <c r="BH898" s="176">
        <f>IF(N898="sníž. přenesená",J898,0)</f>
        <v>0</v>
      </c>
      <c r="BI898" s="176">
        <f>IF(N898="nulová",J898,0)</f>
        <v>0</v>
      </c>
      <c r="BJ898" s="17" t="s">
        <v>150</v>
      </c>
      <c r="BK898" s="176">
        <f>ROUND(I898*H898,0)</f>
        <v>0</v>
      </c>
      <c r="BL898" s="17" t="s">
        <v>149</v>
      </c>
      <c r="BM898" s="17" t="s">
        <v>1711</v>
      </c>
    </row>
    <row r="899" spans="2:47" s="1" customFormat="1" ht="28.5" customHeight="1">
      <c r="B899" s="34"/>
      <c r="D899" s="180" t="s">
        <v>152</v>
      </c>
      <c r="F899" s="189" t="s">
        <v>1712</v>
      </c>
      <c r="I899" s="138"/>
      <c r="L899" s="34"/>
      <c r="M899" s="63"/>
      <c r="N899" s="35"/>
      <c r="O899" s="35"/>
      <c r="P899" s="35"/>
      <c r="Q899" s="35"/>
      <c r="R899" s="35"/>
      <c r="S899" s="35"/>
      <c r="T899" s="64"/>
      <c r="AT899" s="17" t="s">
        <v>152</v>
      </c>
      <c r="AU899" s="17" t="s">
        <v>150</v>
      </c>
    </row>
    <row r="900" spans="2:65" s="1" customFormat="1" ht="28.5" customHeight="1">
      <c r="B900" s="164"/>
      <c r="C900" s="165" t="s">
        <v>1713</v>
      </c>
      <c r="D900" s="165" t="s">
        <v>144</v>
      </c>
      <c r="E900" s="166" t="s">
        <v>1714</v>
      </c>
      <c r="F900" s="167" t="s">
        <v>1715</v>
      </c>
      <c r="G900" s="168" t="s">
        <v>360</v>
      </c>
      <c r="H900" s="169">
        <v>1</v>
      </c>
      <c r="I900" s="170"/>
      <c r="J900" s="171">
        <f>ROUND(I900*H900,0)</f>
        <v>0</v>
      </c>
      <c r="K900" s="167" t="s">
        <v>148</v>
      </c>
      <c r="L900" s="34"/>
      <c r="M900" s="172" t="s">
        <v>21</v>
      </c>
      <c r="N900" s="173" t="s">
        <v>43</v>
      </c>
      <c r="O900" s="35"/>
      <c r="P900" s="174">
        <f>O900*H900</f>
        <v>0</v>
      </c>
      <c r="Q900" s="174">
        <v>0.04784</v>
      </c>
      <c r="R900" s="174">
        <f>Q900*H900</f>
        <v>0.04784</v>
      </c>
      <c r="S900" s="174">
        <v>0</v>
      </c>
      <c r="T900" s="175">
        <f>S900*H900</f>
        <v>0</v>
      </c>
      <c r="AR900" s="17" t="s">
        <v>149</v>
      </c>
      <c r="AT900" s="17" t="s">
        <v>144</v>
      </c>
      <c r="AU900" s="17" t="s">
        <v>150</v>
      </c>
      <c r="AY900" s="17" t="s">
        <v>142</v>
      </c>
      <c r="BE900" s="176">
        <f>IF(N900="základní",J900,0)</f>
        <v>0</v>
      </c>
      <c r="BF900" s="176">
        <f>IF(N900="snížená",J900,0)</f>
        <v>0</v>
      </c>
      <c r="BG900" s="176">
        <f>IF(N900="zákl. přenesená",J900,0)</f>
        <v>0</v>
      </c>
      <c r="BH900" s="176">
        <f>IF(N900="sníž. přenesená",J900,0)</f>
        <v>0</v>
      </c>
      <c r="BI900" s="176">
        <f>IF(N900="nulová",J900,0)</f>
        <v>0</v>
      </c>
      <c r="BJ900" s="17" t="s">
        <v>150</v>
      </c>
      <c r="BK900" s="176">
        <f>ROUND(I900*H900,0)</f>
        <v>0</v>
      </c>
      <c r="BL900" s="17" t="s">
        <v>149</v>
      </c>
      <c r="BM900" s="17" t="s">
        <v>1716</v>
      </c>
    </row>
    <row r="901" spans="2:47" s="1" customFormat="1" ht="28.5" customHeight="1">
      <c r="B901" s="34"/>
      <c r="D901" s="180" t="s">
        <v>152</v>
      </c>
      <c r="F901" s="189" t="s">
        <v>1717</v>
      </c>
      <c r="I901" s="138"/>
      <c r="L901" s="34"/>
      <c r="M901" s="63"/>
      <c r="N901" s="35"/>
      <c r="O901" s="35"/>
      <c r="P901" s="35"/>
      <c r="Q901" s="35"/>
      <c r="R901" s="35"/>
      <c r="S901" s="35"/>
      <c r="T901" s="64"/>
      <c r="AT901" s="17" t="s">
        <v>152</v>
      </c>
      <c r="AU901" s="17" t="s">
        <v>150</v>
      </c>
    </row>
    <row r="902" spans="2:65" s="1" customFormat="1" ht="28.5" customHeight="1">
      <c r="B902" s="164"/>
      <c r="C902" s="165" t="s">
        <v>1718</v>
      </c>
      <c r="D902" s="165" t="s">
        <v>144</v>
      </c>
      <c r="E902" s="166" t="s">
        <v>1719</v>
      </c>
      <c r="F902" s="167" t="s">
        <v>1720</v>
      </c>
      <c r="G902" s="168" t="s">
        <v>360</v>
      </c>
      <c r="H902" s="169">
        <v>1</v>
      </c>
      <c r="I902" s="170"/>
      <c r="J902" s="171">
        <f>ROUND(I902*H902,0)</f>
        <v>0</v>
      </c>
      <c r="K902" s="167" t="s">
        <v>148</v>
      </c>
      <c r="L902" s="34"/>
      <c r="M902" s="172" t="s">
        <v>21</v>
      </c>
      <c r="N902" s="173" t="s">
        <v>43</v>
      </c>
      <c r="O902" s="35"/>
      <c r="P902" s="174">
        <f>O902*H902</f>
        <v>0</v>
      </c>
      <c r="Q902" s="174">
        <v>0.05785</v>
      </c>
      <c r="R902" s="174">
        <f>Q902*H902</f>
        <v>0.05785</v>
      </c>
      <c r="S902" s="174">
        <v>0</v>
      </c>
      <c r="T902" s="175">
        <f>S902*H902</f>
        <v>0</v>
      </c>
      <c r="AR902" s="17" t="s">
        <v>149</v>
      </c>
      <c r="AT902" s="17" t="s">
        <v>144</v>
      </c>
      <c r="AU902" s="17" t="s">
        <v>150</v>
      </c>
      <c r="AY902" s="17" t="s">
        <v>142</v>
      </c>
      <c r="BE902" s="176">
        <f>IF(N902="základní",J902,0)</f>
        <v>0</v>
      </c>
      <c r="BF902" s="176">
        <f>IF(N902="snížená",J902,0)</f>
        <v>0</v>
      </c>
      <c r="BG902" s="176">
        <f>IF(N902="zákl. přenesená",J902,0)</f>
        <v>0</v>
      </c>
      <c r="BH902" s="176">
        <f>IF(N902="sníž. přenesená",J902,0)</f>
        <v>0</v>
      </c>
      <c r="BI902" s="176">
        <f>IF(N902="nulová",J902,0)</f>
        <v>0</v>
      </c>
      <c r="BJ902" s="17" t="s">
        <v>150</v>
      </c>
      <c r="BK902" s="176">
        <f>ROUND(I902*H902,0)</f>
        <v>0</v>
      </c>
      <c r="BL902" s="17" t="s">
        <v>149</v>
      </c>
      <c r="BM902" s="17" t="s">
        <v>1721</v>
      </c>
    </row>
    <row r="903" spans="2:47" s="1" customFormat="1" ht="28.5" customHeight="1">
      <c r="B903" s="34"/>
      <c r="D903" s="180" t="s">
        <v>152</v>
      </c>
      <c r="F903" s="189" t="s">
        <v>1722</v>
      </c>
      <c r="I903" s="138"/>
      <c r="L903" s="34"/>
      <c r="M903" s="63"/>
      <c r="N903" s="35"/>
      <c r="O903" s="35"/>
      <c r="P903" s="35"/>
      <c r="Q903" s="35"/>
      <c r="R903" s="35"/>
      <c r="S903" s="35"/>
      <c r="T903" s="64"/>
      <c r="AT903" s="17" t="s">
        <v>152</v>
      </c>
      <c r="AU903" s="17" t="s">
        <v>150</v>
      </c>
    </row>
    <row r="904" spans="2:65" s="1" customFormat="1" ht="20.25" customHeight="1">
      <c r="B904" s="164"/>
      <c r="C904" s="165" t="s">
        <v>1723</v>
      </c>
      <c r="D904" s="165" t="s">
        <v>144</v>
      </c>
      <c r="E904" s="166" t="s">
        <v>1724</v>
      </c>
      <c r="F904" s="167" t="s">
        <v>1725</v>
      </c>
      <c r="G904" s="168" t="s">
        <v>1630</v>
      </c>
      <c r="H904" s="221"/>
      <c r="I904" s="170"/>
      <c r="J904" s="171">
        <f>ROUND(I904*H904,0)</f>
        <v>0</v>
      </c>
      <c r="K904" s="167" t="s">
        <v>148</v>
      </c>
      <c r="L904" s="34"/>
      <c r="M904" s="172" t="s">
        <v>21</v>
      </c>
      <c r="N904" s="173" t="s">
        <v>43</v>
      </c>
      <c r="O904" s="35"/>
      <c r="P904" s="174">
        <f>O904*H904</f>
        <v>0</v>
      </c>
      <c r="Q904" s="174">
        <v>0</v>
      </c>
      <c r="R904" s="174">
        <f>Q904*H904</f>
        <v>0</v>
      </c>
      <c r="S904" s="174">
        <v>0</v>
      </c>
      <c r="T904" s="175">
        <f>S904*H904</f>
        <v>0</v>
      </c>
      <c r="AR904" s="17" t="s">
        <v>223</v>
      </c>
      <c r="AT904" s="17" t="s">
        <v>144</v>
      </c>
      <c r="AU904" s="17" t="s">
        <v>150</v>
      </c>
      <c r="AY904" s="17" t="s">
        <v>142</v>
      </c>
      <c r="BE904" s="176">
        <f>IF(N904="základní",J904,0)</f>
        <v>0</v>
      </c>
      <c r="BF904" s="176">
        <f>IF(N904="snížená",J904,0)</f>
        <v>0</v>
      </c>
      <c r="BG904" s="176">
        <f>IF(N904="zákl. přenesená",J904,0)</f>
        <v>0</v>
      </c>
      <c r="BH904" s="176">
        <f>IF(N904="sníž. přenesená",J904,0)</f>
        <v>0</v>
      </c>
      <c r="BI904" s="176">
        <f>IF(N904="nulová",J904,0)</f>
        <v>0</v>
      </c>
      <c r="BJ904" s="17" t="s">
        <v>150</v>
      </c>
      <c r="BK904" s="176">
        <f>ROUND(I904*H904,0)</f>
        <v>0</v>
      </c>
      <c r="BL904" s="17" t="s">
        <v>223</v>
      </c>
      <c r="BM904" s="17" t="s">
        <v>1726</v>
      </c>
    </row>
    <row r="905" spans="2:47" s="1" customFormat="1" ht="28.5" customHeight="1">
      <c r="B905" s="34"/>
      <c r="D905" s="177" t="s">
        <v>152</v>
      </c>
      <c r="F905" s="178" t="s">
        <v>1727</v>
      </c>
      <c r="I905" s="138"/>
      <c r="L905" s="34"/>
      <c r="M905" s="63"/>
      <c r="N905" s="35"/>
      <c r="O905" s="35"/>
      <c r="P905" s="35"/>
      <c r="Q905" s="35"/>
      <c r="R905" s="35"/>
      <c r="S905" s="35"/>
      <c r="T905" s="64"/>
      <c r="AT905" s="17" t="s">
        <v>152</v>
      </c>
      <c r="AU905" s="17" t="s">
        <v>150</v>
      </c>
    </row>
    <row r="906" spans="2:63" s="10" customFormat="1" ht="29.25" customHeight="1">
      <c r="B906" s="150"/>
      <c r="D906" s="161" t="s">
        <v>70</v>
      </c>
      <c r="E906" s="162" t="s">
        <v>1728</v>
      </c>
      <c r="F906" s="162" t="s">
        <v>1729</v>
      </c>
      <c r="I906" s="153"/>
      <c r="J906" s="163">
        <f>BK906</f>
        <v>0</v>
      </c>
      <c r="L906" s="150"/>
      <c r="M906" s="155"/>
      <c r="N906" s="156"/>
      <c r="O906" s="156"/>
      <c r="P906" s="157">
        <f>SUM(P907:P1004)</f>
        <v>0</v>
      </c>
      <c r="Q906" s="156"/>
      <c r="R906" s="157">
        <f>SUM(R907:R1004)</f>
        <v>0</v>
      </c>
      <c r="S906" s="156"/>
      <c r="T906" s="158">
        <f>SUM(T907:T1004)</f>
        <v>0</v>
      </c>
      <c r="AR906" s="151" t="s">
        <v>150</v>
      </c>
      <c r="AT906" s="159" t="s">
        <v>70</v>
      </c>
      <c r="AU906" s="159" t="s">
        <v>8</v>
      </c>
      <c r="AY906" s="151" t="s">
        <v>142</v>
      </c>
      <c r="BK906" s="160">
        <f>SUM(BK907:BK1004)</f>
        <v>0</v>
      </c>
    </row>
    <row r="907" spans="2:65" s="1" customFormat="1" ht="20.25" customHeight="1">
      <c r="B907" s="164"/>
      <c r="C907" s="165" t="s">
        <v>1730</v>
      </c>
      <c r="D907" s="165" t="s">
        <v>144</v>
      </c>
      <c r="E907" s="166" t="s">
        <v>1731</v>
      </c>
      <c r="F907" s="167" t="s">
        <v>1732</v>
      </c>
      <c r="G907" s="168" t="s">
        <v>189</v>
      </c>
      <c r="H907" s="169">
        <v>8.5</v>
      </c>
      <c r="I907" s="170"/>
      <c r="J907" s="171">
        <f>ROUND(I907*H907,0)</f>
        <v>0</v>
      </c>
      <c r="K907" s="167" t="s">
        <v>21</v>
      </c>
      <c r="L907" s="34"/>
      <c r="M907" s="172" t="s">
        <v>21</v>
      </c>
      <c r="N907" s="173" t="s">
        <v>43</v>
      </c>
      <c r="O907" s="35"/>
      <c r="P907" s="174">
        <f>O907*H907</f>
        <v>0</v>
      </c>
      <c r="Q907" s="174">
        <v>0</v>
      </c>
      <c r="R907" s="174">
        <f>Q907*H907</f>
        <v>0</v>
      </c>
      <c r="S907" s="174">
        <v>0</v>
      </c>
      <c r="T907" s="175">
        <f>S907*H907</f>
        <v>0</v>
      </c>
      <c r="AR907" s="17" t="s">
        <v>149</v>
      </c>
      <c r="AT907" s="17" t="s">
        <v>144</v>
      </c>
      <c r="AU907" s="17" t="s">
        <v>150</v>
      </c>
      <c r="AY907" s="17" t="s">
        <v>142</v>
      </c>
      <c r="BE907" s="176">
        <f>IF(N907="základní",J907,0)</f>
        <v>0</v>
      </c>
      <c r="BF907" s="176">
        <f>IF(N907="snížená",J907,0)</f>
        <v>0</v>
      </c>
      <c r="BG907" s="176">
        <f>IF(N907="zákl. přenesená",J907,0)</f>
        <v>0</v>
      </c>
      <c r="BH907" s="176">
        <f>IF(N907="sníž. přenesená",J907,0)</f>
        <v>0</v>
      </c>
      <c r="BI907" s="176">
        <f>IF(N907="nulová",J907,0)</f>
        <v>0</v>
      </c>
      <c r="BJ907" s="17" t="s">
        <v>150</v>
      </c>
      <c r="BK907" s="176">
        <f>ROUND(I907*H907,0)</f>
        <v>0</v>
      </c>
      <c r="BL907" s="17" t="s">
        <v>149</v>
      </c>
      <c r="BM907" s="17" t="s">
        <v>1733</v>
      </c>
    </row>
    <row r="908" spans="2:47" s="1" customFormat="1" ht="20.25" customHeight="1">
      <c r="B908" s="34"/>
      <c r="D908" s="180" t="s">
        <v>152</v>
      </c>
      <c r="F908" s="189" t="s">
        <v>1732</v>
      </c>
      <c r="I908" s="138"/>
      <c r="L908" s="34"/>
      <c r="M908" s="63"/>
      <c r="N908" s="35"/>
      <c r="O908" s="35"/>
      <c r="P908" s="35"/>
      <c r="Q908" s="35"/>
      <c r="R908" s="35"/>
      <c r="S908" s="35"/>
      <c r="T908" s="64"/>
      <c r="AT908" s="17" t="s">
        <v>152</v>
      </c>
      <c r="AU908" s="17" t="s">
        <v>150</v>
      </c>
    </row>
    <row r="909" spans="2:65" s="1" customFormat="1" ht="28.5" customHeight="1">
      <c r="B909" s="164"/>
      <c r="C909" s="165" t="s">
        <v>1734</v>
      </c>
      <c r="D909" s="165" t="s">
        <v>144</v>
      </c>
      <c r="E909" s="166" t="s">
        <v>1735</v>
      </c>
      <c r="F909" s="167" t="s">
        <v>1736</v>
      </c>
      <c r="G909" s="168" t="s">
        <v>890</v>
      </c>
      <c r="H909" s="169">
        <v>1</v>
      </c>
      <c r="I909" s="170"/>
      <c r="J909" s="171">
        <f>ROUND(I909*H909,0)</f>
        <v>0</v>
      </c>
      <c r="K909" s="167" t="s">
        <v>21</v>
      </c>
      <c r="L909" s="34"/>
      <c r="M909" s="172" t="s">
        <v>21</v>
      </c>
      <c r="N909" s="173" t="s">
        <v>43</v>
      </c>
      <c r="O909" s="35"/>
      <c r="P909" s="174">
        <f>O909*H909</f>
        <v>0</v>
      </c>
      <c r="Q909" s="174">
        <v>0</v>
      </c>
      <c r="R909" s="174">
        <f>Q909*H909</f>
        <v>0</v>
      </c>
      <c r="S909" s="174">
        <v>0</v>
      </c>
      <c r="T909" s="175">
        <f>S909*H909</f>
        <v>0</v>
      </c>
      <c r="AR909" s="17" t="s">
        <v>149</v>
      </c>
      <c r="AT909" s="17" t="s">
        <v>144</v>
      </c>
      <c r="AU909" s="17" t="s">
        <v>150</v>
      </c>
      <c r="AY909" s="17" t="s">
        <v>142</v>
      </c>
      <c r="BE909" s="176">
        <f>IF(N909="základní",J909,0)</f>
        <v>0</v>
      </c>
      <c r="BF909" s="176">
        <f>IF(N909="snížená",J909,0)</f>
        <v>0</v>
      </c>
      <c r="BG909" s="176">
        <f>IF(N909="zákl. přenesená",J909,0)</f>
        <v>0</v>
      </c>
      <c r="BH909" s="176">
        <f>IF(N909="sníž. přenesená",J909,0)</f>
        <v>0</v>
      </c>
      <c r="BI909" s="176">
        <f>IF(N909="nulová",J909,0)</f>
        <v>0</v>
      </c>
      <c r="BJ909" s="17" t="s">
        <v>150</v>
      </c>
      <c r="BK909" s="176">
        <f>ROUND(I909*H909,0)</f>
        <v>0</v>
      </c>
      <c r="BL909" s="17" t="s">
        <v>149</v>
      </c>
      <c r="BM909" s="17" t="s">
        <v>1737</v>
      </c>
    </row>
    <row r="910" spans="2:47" s="1" customFormat="1" ht="28.5" customHeight="1">
      <c r="B910" s="34"/>
      <c r="D910" s="180" t="s">
        <v>152</v>
      </c>
      <c r="F910" s="189" t="s">
        <v>1738</v>
      </c>
      <c r="I910" s="138"/>
      <c r="L910" s="34"/>
      <c r="M910" s="63"/>
      <c r="N910" s="35"/>
      <c r="O910" s="35"/>
      <c r="P910" s="35"/>
      <c r="Q910" s="35"/>
      <c r="R910" s="35"/>
      <c r="S910" s="35"/>
      <c r="T910" s="64"/>
      <c r="AT910" s="17" t="s">
        <v>152</v>
      </c>
      <c r="AU910" s="17" t="s">
        <v>150</v>
      </c>
    </row>
    <row r="911" spans="2:65" s="1" customFormat="1" ht="28.5" customHeight="1">
      <c r="B911" s="164"/>
      <c r="C911" s="165" t="s">
        <v>1739</v>
      </c>
      <c r="D911" s="165" t="s">
        <v>144</v>
      </c>
      <c r="E911" s="166" t="s">
        <v>1740</v>
      </c>
      <c r="F911" s="167" t="s">
        <v>1741</v>
      </c>
      <c r="G911" s="168" t="s">
        <v>890</v>
      </c>
      <c r="H911" s="169">
        <v>1</v>
      </c>
      <c r="I911" s="170"/>
      <c r="J911" s="171">
        <f>ROUND(I911*H911,0)</f>
        <v>0</v>
      </c>
      <c r="K911" s="167" t="s">
        <v>21</v>
      </c>
      <c r="L911" s="34"/>
      <c r="M911" s="172" t="s">
        <v>21</v>
      </c>
      <c r="N911" s="173" t="s">
        <v>43</v>
      </c>
      <c r="O911" s="35"/>
      <c r="P911" s="174">
        <f>O911*H911</f>
        <v>0</v>
      </c>
      <c r="Q911" s="174">
        <v>0</v>
      </c>
      <c r="R911" s="174">
        <f>Q911*H911</f>
        <v>0</v>
      </c>
      <c r="S911" s="174">
        <v>0</v>
      </c>
      <c r="T911" s="175">
        <f>S911*H911</f>
        <v>0</v>
      </c>
      <c r="AR911" s="17" t="s">
        <v>149</v>
      </c>
      <c r="AT911" s="17" t="s">
        <v>144</v>
      </c>
      <c r="AU911" s="17" t="s">
        <v>150</v>
      </c>
      <c r="AY911" s="17" t="s">
        <v>142</v>
      </c>
      <c r="BE911" s="176">
        <f>IF(N911="základní",J911,0)</f>
        <v>0</v>
      </c>
      <c r="BF911" s="176">
        <f>IF(N911="snížená",J911,0)</f>
        <v>0</v>
      </c>
      <c r="BG911" s="176">
        <f>IF(N911="zákl. přenesená",J911,0)</f>
        <v>0</v>
      </c>
      <c r="BH911" s="176">
        <f>IF(N911="sníž. přenesená",J911,0)</f>
        <v>0</v>
      </c>
      <c r="BI911" s="176">
        <f>IF(N911="nulová",J911,0)</f>
        <v>0</v>
      </c>
      <c r="BJ911" s="17" t="s">
        <v>150</v>
      </c>
      <c r="BK911" s="176">
        <f>ROUND(I911*H911,0)</f>
        <v>0</v>
      </c>
      <c r="BL911" s="17" t="s">
        <v>149</v>
      </c>
      <c r="BM911" s="17" t="s">
        <v>1742</v>
      </c>
    </row>
    <row r="912" spans="2:47" s="1" customFormat="1" ht="28.5" customHeight="1">
      <c r="B912" s="34"/>
      <c r="D912" s="180" t="s">
        <v>152</v>
      </c>
      <c r="F912" s="189" t="s">
        <v>1743</v>
      </c>
      <c r="I912" s="138"/>
      <c r="L912" s="34"/>
      <c r="M912" s="63"/>
      <c r="N912" s="35"/>
      <c r="O912" s="35"/>
      <c r="P912" s="35"/>
      <c r="Q912" s="35"/>
      <c r="R912" s="35"/>
      <c r="S912" s="35"/>
      <c r="T912" s="64"/>
      <c r="AT912" s="17" t="s">
        <v>152</v>
      </c>
      <c r="AU912" s="17" t="s">
        <v>150</v>
      </c>
    </row>
    <row r="913" spans="2:65" s="1" customFormat="1" ht="28.5" customHeight="1">
      <c r="B913" s="164"/>
      <c r="C913" s="165" t="s">
        <v>1744</v>
      </c>
      <c r="D913" s="165" t="s">
        <v>144</v>
      </c>
      <c r="E913" s="166" t="s">
        <v>1745</v>
      </c>
      <c r="F913" s="167" t="s">
        <v>1746</v>
      </c>
      <c r="G913" s="168" t="s">
        <v>890</v>
      </c>
      <c r="H913" s="169">
        <v>2</v>
      </c>
      <c r="I913" s="170"/>
      <c r="J913" s="171">
        <f>ROUND(I913*H913,0)</f>
        <v>0</v>
      </c>
      <c r="K913" s="167" t="s">
        <v>21</v>
      </c>
      <c r="L913" s="34"/>
      <c r="M913" s="172" t="s">
        <v>21</v>
      </c>
      <c r="N913" s="173" t="s">
        <v>43</v>
      </c>
      <c r="O913" s="35"/>
      <c r="P913" s="174">
        <f>O913*H913</f>
        <v>0</v>
      </c>
      <c r="Q913" s="174">
        <v>0</v>
      </c>
      <c r="R913" s="174">
        <f>Q913*H913</f>
        <v>0</v>
      </c>
      <c r="S913" s="174">
        <v>0</v>
      </c>
      <c r="T913" s="175">
        <f>S913*H913</f>
        <v>0</v>
      </c>
      <c r="AR913" s="17" t="s">
        <v>149</v>
      </c>
      <c r="AT913" s="17" t="s">
        <v>144</v>
      </c>
      <c r="AU913" s="17" t="s">
        <v>150</v>
      </c>
      <c r="AY913" s="17" t="s">
        <v>142</v>
      </c>
      <c r="BE913" s="176">
        <f>IF(N913="základní",J913,0)</f>
        <v>0</v>
      </c>
      <c r="BF913" s="176">
        <f>IF(N913="snížená",J913,0)</f>
        <v>0</v>
      </c>
      <c r="BG913" s="176">
        <f>IF(N913="zákl. přenesená",J913,0)</f>
        <v>0</v>
      </c>
      <c r="BH913" s="176">
        <f>IF(N913="sníž. přenesená",J913,0)</f>
        <v>0</v>
      </c>
      <c r="BI913" s="176">
        <f>IF(N913="nulová",J913,0)</f>
        <v>0</v>
      </c>
      <c r="BJ913" s="17" t="s">
        <v>150</v>
      </c>
      <c r="BK913" s="176">
        <f>ROUND(I913*H913,0)</f>
        <v>0</v>
      </c>
      <c r="BL913" s="17" t="s">
        <v>149</v>
      </c>
      <c r="BM913" s="17" t="s">
        <v>1747</v>
      </c>
    </row>
    <row r="914" spans="2:47" s="1" customFormat="1" ht="28.5" customHeight="1">
      <c r="B914" s="34"/>
      <c r="D914" s="180" t="s">
        <v>152</v>
      </c>
      <c r="F914" s="189" t="s">
        <v>1748</v>
      </c>
      <c r="I914" s="138"/>
      <c r="L914" s="34"/>
      <c r="M914" s="63"/>
      <c r="N914" s="35"/>
      <c r="O914" s="35"/>
      <c r="P914" s="35"/>
      <c r="Q914" s="35"/>
      <c r="R914" s="35"/>
      <c r="S914" s="35"/>
      <c r="T914" s="64"/>
      <c r="AT914" s="17" t="s">
        <v>152</v>
      </c>
      <c r="AU914" s="17" t="s">
        <v>150</v>
      </c>
    </row>
    <row r="915" spans="2:65" s="1" customFormat="1" ht="28.5" customHeight="1">
      <c r="B915" s="164"/>
      <c r="C915" s="165" t="s">
        <v>1749</v>
      </c>
      <c r="D915" s="165" t="s">
        <v>144</v>
      </c>
      <c r="E915" s="166" t="s">
        <v>1750</v>
      </c>
      <c r="F915" s="167" t="s">
        <v>1751</v>
      </c>
      <c r="G915" s="168" t="s">
        <v>890</v>
      </c>
      <c r="H915" s="169">
        <v>1</v>
      </c>
      <c r="I915" s="170"/>
      <c r="J915" s="171">
        <f>ROUND(I915*H915,0)</f>
        <v>0</v>
      </c>
      <c r="K915" s="167" t="s">
        <v>21</v>
      </c>
      <c r="L915" s="34"/>
      <c r="M915" s="172" t="s">
        <v>21</v>
      </c>
      <c r="N915" s="173" t="s">
        <v>43</v>
      </c>
      <c r="O915" s="35"/>
      <c r="P915" s="174">
        <f>O915*H915</f>
        <v>0</v>
      </c>
      <c r="Q915" s="174">
        <v>0</v>
      </c>
      <c r="R915" s="174">
        <f>Q915*H915</f>
        <v>0</v>
      </c>
      <c r="S915" s="174">
        <v>0</v>
      </c>
      <c r="T915" s="175">
        <f>S915*H915</f>
        <v>0</v>
      </c>
      <c r="AR915" s="17" t="s">
        <v>149</v>
      </c>
      <c r="AT915" s="17" t="s">
        <v>144</v>
      </c>
      <c r="AU915" s="17" t="s">
        <v>150</v>
      </c>
      <c r="AY915" s="17" t="s">
        <v>142</v>
      </c>
      <c r="BE915" s="176">
        <f>IF(N915="základní",J915,0)</f>
        <v>0</v>
      </c>
      <c r="BF915" s="176">
        <f>IF(N915="snížená",J915,0)</f>
        <v>0</v>
      </c>
      <c r="BG915" s="176">
        <f>IF(N915="zákl. přenesená",J915,0)</f>
        <v>0</v>
      </c>
      <c r="BH915" s="176">
        <f>IF(N915="sníž. přenesená",J915,0)</f>
        <v>0</v>
      </c>
      <c r="BI915" s="176">
        <f>IF(N915="nulová",J915,0)</f>
        <v>0</v>
      </c>
      <c r="BJ915" s="17" t="s">
        <v>150</v>
      </c>
      <c r="BK915" s="176">
        <f>ROUND(I915*H915,0)</f>
        <v>0</v>
      </c>
      <c r="BL915" s="17" t="s">
        <v>149</v>
      </c>
      <c r="BM915" s="17" t="s">
        <v>1752</v>
      </c>
    </row>
    <row r="916" spans="2:47" s="1" customFormat="1" ht="28.5" customHeight="1">
      <c r="B916" s="34"/>
      <c r="D916" s="180" t="s">
        <v>152</v>
      </c>
      <c r="F916" s="189" t="s">
        <v>1753</v>
      </c>
      <c r="I916" s="138"/>
      <c r="L916" s="34"/>
      <c r="M916" s="63"/>
      <c r="N916" s="35"/>
      <c r="O916" s="35"/>
      <c r="P916" s="35"/>
      <c r="Q916" s="35"/>
      <c r="R916" s="35"/>
      <c r="S916" s="35"/>
      <c r="T916" s="64"/>
      <c r="AT916" s="17" t="s">
        <v>152</v>
      </c>
      <c r="AU916" s="17" t="s">
        <v>150</v>
      </c>
    </row>
    <row r="917" spans="2:65" s="1" customFormat="1" ht="28.5" customHeight="1">
      <c r="B917" s="164"/>
      <c r="C917" s="165" t="s">
        <v>1754</v>
      </c>
      <c r="D917" s="165" t="s">
        <v>144</v>
      </c>
      <c r="E917" s="166" t="s">
        <v>1755</v>
      </c>
      <c r="F917" s="167" t="s">
        <v>1756</v>
      </c>
      <c r="G917" s="168" t="s">
        <v>890</v>
      </c>
      <c r="H917" s="169">
        <v>1</v>
      </c>
      <c r="I917" s="170"/>
      <c r="J917" s="171">
        <f>ROUND(I917*H917,0)</f>
        <v>0</v>
      </c>
      <c r="K917" s="167" t="s">
        <v>21</v>
      </c>
      <c r="L917" s="34"/>
      <c r="M917" s="172" t="s">
        <v>21</v>
      </c>
      <c r="N917" s="173" t="s">
        <v>43</v>
      </c>
      <c r="O917" s="35"/>
      <c r="P917" s="174">
        <f>O917*H917</f>
        <v>0</v>
      </c>
      <c r="Q917" s="174">
        <v>0</v>
      </c>
      <c r="R917" s="174">
        <f>Q917*H917</f>
        <v>0</v>
      </c>
      <c r="S917" s="174">
        <v>0</v>
      </c>
      <c r="T917" s="175">
        <f>S917*H917</f>
        <v>0</v>
      </c>
      <c r="AR917" s="17" t="s">
        <v>149</v>
      </c>
      <c r="AT917" s="17" t="s">
        <v>144</v>
      </c>
      <c r="AU917" s="17" t="s">
        <v>150</v>
      </c>
      <c r="AY917" s="17" t="s">
        <v>142</v>
      </c>
      <c r="BE917" s="176">
        <f>IF(N917="základní",J917,0)</f>
        <v>0</v>
      </c>
      <c r="BF917" s="176">
        <f>IF(N917="snížená",J917,0)</f>
        <v>0</v>
      </c>
      <c r="BG917" s="176">
        <f>IF(N917="zákl. přenesená",J917,0)</f>
        <v>0</v>
      </c>
      <c r="BH917" s="176">
        <f>IF(N917="sníž. přenesená",J917,0)</f>
        <v>0</v>
      </c>
      <c r="BI917" s="176">
        <f>IF(N917="nulová",J917,0)</f>
        <v>0</v>
      </c>
      <c r="BJ917" s="17" t="s">
        <v>150</v>
      </c>
      <c r="BK917" s="176">
        <f>ROUND(I917*H917,0)</f>
        <v>0</v>
      </c>
      <c r="BL917" s="17" t="s">
        <v>149</v>
      </c>
      <c r="BM917" s="17" t="s">
        <v>1757</v>
      </c>
    </row>
    <row r="918" spans="2:47" s="1" customFormat="1" ht="28.5" customHeight="1">
      <c r="B918" s="34"/>
      <c r="D918" s="180" t="s">
        <v>152</v>
      </c>
      <c r="F918" s="189" t="s">
        <v>1758</v>
      </c>
      <c r="I918" s="138"/>
      <c r="L918" s="34"/>
      <c r="M918" s="63"/>
      <c r="N918" s="35"/>
      <c r="O918" s="35"/>
      <c r="P918" s="35"/>
      <c r="Q918" s="35"/>
      <c r="R918" s="35"/>
      <c r="S918" s="35"/>
      <c r="T918" s="64"/>
      <c r="AT918" s="17" t="s">
        <v>152</v>
      </c>
      <c r="AU918" s="17" t="s">
        <v>150</v>
      </c>
    </row>
    <row r="919" spans="2:65" s="1" customFormat="1" ht="20.25" customHeight="1">
      <c r="B919" s="164"/>
      <c r="C919" s="165" t="s">
        <v>1759</v>
      </c>
      <c r="D919" s="165" t="s">
        <v>144</v>
      </c>
      <c r="E919" s="166" t="s">
        <v>1760</v>
      </c>
      <c r="F919" s="167" t="s">
        <v>1761</v>
      </c>
      <c r="G919" s="168" t="s">
        <v>890</v>
      </c>
      <c r="H919" s="169">
        <v>1</v>
      </c>
      <c r="I919" s="170"/>
      <c r="J919" s="171">
        <f>ROUND(I919*H919,0)</f>
        <v>0</v>
      </c>
      <c r="K919" s="167" t="s">
        <v>21</v>
      </c>
      <c r="L919" s="34"/>
      <c r="M919" s="172" t="s">
        <v>21</v>
      </c>
      <c r="N919" s="173" t="s">
        <v>43</v>
      </c>
      <c r="O919" s="35"/>
      <c r="P919" s="174">
        <f>O919*H919</f>
        <v>0</v>
      </c>
      <c r="Q919" s="174">
        <v>0</v>
      </c>
      <c r="R919" s="174">
        <f>Q919*H919</f>
        <v>0</v>
      </c>
      <c r="S919" s="174">
        <v>0</v>
      </c>
      <c r="T919" s="175">
        <f>S919*H919</f>
        <v>0</v>
      </c>
      <c r="AR919" s="17" t="s">
        <v>149</v>
      </c>
      <c r="AT919" s="17" t="s">
        <v>144</v>
      </c>
      <c r="AU919" s="17" t="s">
        <v>150</v>
      </c>
      <c r="AY919" s="17" t="s">
        <v>142</v>
      </c>
      <c r="BE919" s="176">
        <f>IF(N919="základní",J919,0)</f>
        <v>0</v>
      </c>
      <c r="BF919" s="176">
        <f>IF(N919="snížená",J919,0)</f>
        <v>0</v>
      </c>
      <c r="BG919" s="176">
        <f>IF(N919="zákl. přenesená",J919,0)</f>
        <v>0</v>
      </c>
      <c r="BH919" s="176">
        <f>IF(N919="sníž. přenesená",J919,0)</f>
        <v>0</v>
      </c>
      <c r="BI919" s="176">
        <f>IF(N919="nulová",J919,0)</f>
        <v>0</v>
      </c>
      <c r="BJ919" s="17" t="s">
        <v>150</v>
      </c>
      <c r="BK919" s="176">
        <f>ROUND(I919*H919,0)</f>
        <v>0</v>
      </c>
      <c r="BL919" s="17" t="s">
        <v>149</v>
      </c>
      <c r="BM919" s="17" t="s">
        <v>1762</v>
      </c>
    </row>
    <row r="920" spans="2:47" s="1" customFormat="1" ht="20.25" customHeight="1">
      <c r="B920" s="34"/>
      <c r="D920" s="180" t="s">
        <v>152</v>
      </c>
      <c r="F920" s="189" t="s">
        <v>1763</v>
      </c>
      <c r="I920" s="138"/>
      <c r="L920" s="34"/>
      <c r="M920" s="63"/>
      <c r="N920" s="35"/>
      <c r="O920" s="35"/>
      <c r="P920" s="35"/>
      <c r="Q920" s="35"/>
      <c r="R920" s="35"/>
      <c r="S920" s="35"/>
      <c r="T920" s="64"/>
      <c r="AT920" s="17" t="s">
        <v>152</v>
      </c>
      <c r="AU920" s="17" t="s">
        <v>150</v>
      </c>
    </row>
    <row r="921" spans="2:65" s="1" customFormat="1" ht="20.25" customHeight="1">
      <c r="B921" s="164"/>
      <c r="C921" s="165" t="s">
        <v>1764</v>
      </c>
      <c r="D921" s="165" t="s">
        <v>144</v>
      </c>
      <c r="E921" s="166" t="s">
        <v>1765</v>
      </c>
      <c r="F921" s="167" t="s">
        <v>1766</v>
      </c>
      <c r="G921" s="168" t="s">
        <v>890</v>
      </c>
      <c r="H921" s="169">
        <v>1</v>
      </c>
      <c r="I921" s="170"/>
      <c r="J921" s="171">
        <f>ROUND(I921*H921,0)</f>
        <v>0</v>
      </c>
      <c r="K921" s="167" t="s">
        <v>21</v>
      </c>
      <c r="L921" s="34"/>
      <c r="M921" s="172" t="s">
        <v>21</v>
      </c>
      <c r="N921" s="173" t="s">
        <v>43</v>
      </c>
      <c r="O921" s="35"/>
      <c r="P921" s="174">
        <f>O921*H921</f>
        <v>0</v>
      </c>
      <c r="Q921" s="174">
        <v>0</v>
      </c>
      <c r="R921" s="174">
        <f>Q921*H921</f>
        <v>0</v>
      </c>
      <c r="S921" s="174">
        <v>0</v>
      </c>
      <c r="T921" s="175">
        <f>S921*H921</f>
        <v>0</v>
      </c>
      <c r="AR921" s="17" t="s">
        <v>1767</v>
      </c>
      <c r="AT921" s="17" t="s">
        <v>144</v>
      </c>
      <c r="AU921" s="17" t="s">
        <v>150</v>
      </c>
      <c r="AY921" s="17" t="s">
        <v>142</v>
      </c>
      <c r="BE921" s="176">
        <f>IF(N921="základní",J921,0)</f>
        <v>0</v>
      </c>
      <c r="BF921" s="176">
        <f>IF(N921="snížená",J921,0)</f>
        <v>0</v>
      </c>
      <c r="BG921" s="176">
        <f>IF(N921="zákl. přenesená",J921,0)</f>
        <v>0</v>
      </c>
      <c r="BH921" s="176">
        <f>IF(N921="sníž. přenesená",J921,0)</f>
        <v>0</v>
      </c>
      <c r="BI921" s="176">
        <f>IF(N921="nulová",J921,0)</f>
        <v>0</v>
      </c>
      <c r="BJ921" s="17" t="s">
        <v>150</v>
      </c>
      <c r="BK921" s="176">
        <f>ROUND(I921*H921,0)</f>
        <v>0</v>
      </c>
      <c r="BL921" s="17" t="s">
        <v>1767</v>
      </c>
      <c r="BM921" s="17" t="s">
        <v>1768</v>
      </c>
    </row>
    <row r="922" spans="2:47" s="1" customFormat="1" ht="20.25" customHeight="1">
      <c r="B922" s="34"/>
      <c r="D922" s="180" t="s">
        <v>152</v>
      </c>
      <c r="F922" s="189" t="s">
        <v>1769</v>
      </c>
      <c r="I922" s="138"/>
      <c r="L922" s="34"/>
      <c r="M922" s="63"/>
      <c r="N922" s="35"/>
      <c r="O922" s="35"/>
      <c r="P922" s="35"/>
      <c r="Q922" s="35"/>
      <c r="R922" s="35"/>
      <c r="S922" s="35"/>
      <c r="T922" s="64"/>
      <c r="AT922" s="17" t="s">
        <v>152</v>
      </c>
      <c r="AU922" s="17" t="s">
        <v>150</v>
      </c>
    </row>
    <row r="923" spans="2:65" s="1" customFormat="1" ht="20.25" customHeight="1">
      <c r="B923" s="164"/>
      <c r="C923" s="165" t="s">
        <v>1770</v>
      </c>
      <c r="D923" s="165" t="s">
        <v>144</v>
      </c>
      <c r="E923" s="166" t="s">
        <v>1771</v>
      </c>
      <c r="F923" s="167" t="s">
        <v>1772</v>
      </c>
      <c r="G923" s="168" t="s">
        <v>890</v>
      </c>
      <c r="H923" s="169">
        <v>2</v>
      </c>
      <c r="I923" s="170"/>
      <c r="J923" s="171">
        <f>ROUND(I923*H923,0)</f>
        <v>0</v>
      </c>
      <c r="K923" s="167" t="s">
        <v>21</v>
      </c>
      <c r="L923" s="34"/>
      <c r="M923" s="172" t="s">
        <v>21</v>
      </c>
      <c r="N923" s="173" t="s">
        <v>43</v>
      </c>
      <c r="O923" s="35"/>
      <c r="P923" s="174">
        <f>O923*H923</f>
        <v>0</v>
      </c>
      <c r="Q923" s="174">
        <v>0</v>
      </c>
      <c r="R923" s="174">
        <f>Q923*H923</f>
        <v>0</v>
      </c>
      <c r="S923" s="174">
        <v>0</v>
      </c>
      <c r="T923" s="175">
        <f>S923*H923</f>
        <v>0</v>
      </c>
      <c r="AR923" s="17" t="s">
        <v>149</v>
      </c>
      <c r="AT923" s="17" t="s">
        <v>144</v>
      </c>
      <c r="AU923" s="17" t="s">
        <v>150</v>
      </c>
      <c r="AY923" s="17" t="s">
        <v>142</v>
      </c>
      <c r="BE923" s="176">
        <f>IF(N923="základní",J923,0)</f>
        <v>0</v>
      </c>
      <c r="BF923" s="176">
        <f>IF(N923="snížená",J923,0)</f>
        <v>0</v>
      </c>
      <c r="BG923" s="176">
        <f>IF(N923="zákl. přenesená",J923,0)</f>
        <v>0</v>
      </c>
      <c r="BH923" s="176">
        <f>IF(N923="sníž. přenesená",J923,0)</f>
        <v>0</v>
      </c>
      <c r="BI923" s="176">
        <f>IF(N923="nulová",J923,0)</f>
        <v>0</v>
      </c>
      <c r="BJ923" s="17" t="s">
        <v>150</v>
      </c>
      <c r="BK923" s="176">
        <f>ROUND(I923*H923,0)</f>
        <v>0</v>
      </c>
      <c r="BL923" s="17" t="s">
        <v>149</v>
      </c>
      <c r="BM923" s="17" t="s">
        <v>1773</v>
      </c>
    </row>
    <row r="924" spans="2:47" s="1" customFormat="1" ht="20.25" customHeight="1">
      <c r="B924" s="34"/>
      <c r="D924" s="180" t="s">
        <v>152</v>
      </c>
      <c r="F924" s="189" t="s">
        <v>1774</v>
      </c>
      <c r="I924" s="138"/>
      <c r="L924" s="34"/>
      <c r="M924" s="63"/>
      <c r="N924" s="35"/>
      <c r="O924" s="35"/>
      <c r="P924" s="35"/>
      <c r="Q924" s="35"/>
      <c r="R924" s="35"/>
      <c r="S924" s="35"/>
      <c r="T924" s="64"/>
      <c r="AT924" s="17" t="s">
        <v>152</v>
      </c>
      <c r="AU924" s="17" t="s">
        <v>150</v>
      </c>
    </row>
    <row r="925" spans="2:65" s="1" customFormat="1" ht="20.25" customHeight="1">
      <c r="B925" s="164"/>
      <c r="C925" s="165" t="s">
        <v>1775</v>
      </c>
      <c r="D925" s="165" t="s">
        <v>144</v>
      </c>
      <c r="E925" s="166" t="s">
        <v>1776</v>
      </c>
      <c r="F925" s="167" t="s">
        <v>1777</v>
      </c>
      <c r="G925" s="168" t="s">
        <v>890</v>
      </c>
      <c r="H925" s="169">
        <v>2</v>
      </c>
      <c r="I925" s="170"/>
      <c r="J925" s="171">
        <f>ROUND(I925*H925,0)</f>
        <v>0</v>
      </c>
      <c r="K925" s="167" t="s">
        <v>21</v>
      </c>
      <c r="L925" s="34"/>
      <c r="M925" s="172" t="s">
        <v>21</v>
      </c>
      <c r="N925" s="173" t="s">
        <v>43</v>
      </c>
      <c r="O925" s="35"/>
      <c r="P925" s="174">
        <f>O925*H925</f>
        <v>0</v>
      </c>
      <c r="Q925" s="174">
        <v>0</v>
      </c>
      <c r="R925" s="174">
        <f>Q925*H925</f>
        <v>0</v>
      </c>
      <c r="S925" s="174">
        <v>0</v>
      </c>
      <c r="T925" s="175">
        <f>S925*H925</f>
        <v>0</v>
      </c>
      <c r="AR925" s="17" t="s">
        <v>149</v>
      </c>
      <c r="AT925" s="17" t="s">
        <v>144</v>
      </c>
      <c r="AU925" s="17" t="s">
        <v>150</v>
      </c>
      <c r="AY925" s="17" t="s">
        <v>142</v>
      </c>
      <c r="BE925" s="176">
        <f>IF(N925="základní",J925,0)</f>
        <v>0</v>
      </c>
      <c r="BF925" s="176">
        <f>IF(N925="snížená",J925,0)</f>
        <v>0</v>
      </c>
      <c r="BG925" s="176">
        <f>IF(N925="zákl. přenesená",J925,0)</f>
        <v>0</v>
      </c>
      <c r="BH925" s="176">
        <f>IF(N925="sníž. přenesená",J925,0)</f>
        <v>0</v>
      </c>
      <c r="BI925" s="176">
        <f>IF(N925="nulová",J925,0)</f>
        <v>0</v>
      </c>
      <c r="BJ925" s="17" t="s">
        <v>150</v>
      </c>
      <c r="BK925" s="176">
        <f>ROUND(I925*H925,0)</f>
        <v>0</v>
      </c>
      <c r="BL925" s="17" t="s">
        <v>149</v>
      </c>
      <c r="BM925" s="17" t="s">
        <v>1778</v>
      </c>
    </row>
    <row r="926" spans="2:47" s="1" customFormat="1" ht="20.25" customHeight="1">
      <c r="B926" s="34"/>
      <c r="D926" s="180" t="s">
        <v>152</v>
      </c>
      <c r="F926" s="189" t="s">
        <v>1779</v>
      </c>
      <c r="I926" s="138"/>
      <c r="L926" s="34"/>
      <c r="M926" s="63"/>
      <c r="N926" s="35"/>
      <c r="O926" s="35"/>
      <c r="P926" s="35"/>
      <c r="Q926" s="35"/>
      <c r="R926" s="35"/>
      <c r="S926" s="35"/>
      <c r="T926" s="64"/>
      <c r="AT926" s="17" t="s">
        <v>152</v>
      </c>
      <c r="AU926" s="17" t="s">
        <v>150</v>
      </c>
    </row>
    <row r="927" spans="2:65" s="1" customFormat="1" ht="20.25" customHeight="1">
      <c r="B927" s="164"/>
      <c r="C927" s="165" t="s">
        <v>1780</v>
      </c>
      <c r="D927" s="165" t="s">
        <v>144</v>
      </c>
      <c r="E927" s="166" t="s">
        <v>1781</v>
      </c>
      <c r="F927" s="167" t="s">
        <v>1782</v>
      </c>
      <c r="G927" s="168" t="s">
        <v>890</v>
      </c>
      <c r="H927" s="169">
        <v>1</v>
      </c>
      <c r="I927" s="170"/>
      <c r="J927" s="171">
        <f>ROUND(I927*H927,0)</f>
        <v>0</v>
      </c>
      <c r="K927" s="167" t="s">
        <v>21</v>
      </c>
      <c r="L927" s="34"/>
      <c r="M927" s="172" t="s">
        <v>21</v>
      </c>
      <c r="N927" s="173" t="s">
        <v>43</v>
      </c>
      <c r="O927" s="35"/>
      <c r="P927" s="174">
        <f>O927*H927</f>
        <v>0</v>
      </c>
      <c r="Q927" s="174">
        <v>0</v>
      </c>
      <c r="R927" s="174">
        <f>Q927*H927</f>
        <v>0</v>
      </c>
      <c r="S927" s="174">
        <v>0</v>
      </c>
      <c r="T927" s="175">
        <f>S927*H927</f>
        <v>0</v>
      </c>
      <c r="AR927" s="17" t="s">
        <v>149</v>
      </c>
      <c r="AT927" s="17" t="s">
        <v>144</v>
      </c>
      <c r="AU927" s="17" t="s">
        <v>150</v>
      </c>
      <c r="AY927" s="17" t="s">
        <v>142</v>
      </c>
      <c r="BE927" s="176">
        <f>IF(N927="základní",J927,0)</f>
        <v>0</v>
      </c>
      <c r="BF927" s="176">
        <f>IF(N927="snížená",J927,0)</f>
        <v>0</v>
      </c>
      <c r="BG927" s="176">
        <f>IF(N927="zákl. přenesená",J927,0)</f>
        <v>0</v>
      </c>
      <c r="BH927" s="176">
        <f>IF(N927="sníž. přenesená",J927,0)</f>
        <v>0</v>
      </c>
      <c r="BI927" s="176">
        <f>IF(N927="nulová",J927,0)</f>
        <v>0</v>
      </c>
      <c r="BJ927" s="17" t="s">
        <v>150</v>
      </c>
      <c r="BK927" s="176">
        <f>ROUND(I927*H927,0)</f>
        <v>0</v>
      </c>
      <c r="BL927" s="17" t="s">
        <v>149</v>
      </c>
      <c r="BM927" s="17" t="s">
        <v>1783</v>
      </c>
    </row>
    <row r="928" spans="2:47" s="1" customFormat="1" ht="20.25" customHeight="1">
      <c r="B928" s="34"/>
      <c r="D928" s="180" t="s">
        <v>152</v>
      </c>
      <c r="F928" s="189" t="s">
        <v>1784</v>
      </c>
      <c r="I928" s="138"/>
      <c r="L928" s="34"/>
      <c r="M928" s="63"/>
      <c r="N928" s="35"/>
      <c r="O928" s="35"/>
      <c r="P928" s="35"/>
      <c r="Q928" s="35"/>
      <c r="R928" s="35"/>
      <c r="S928" s="35"/>
      <c r="T928" s="64"/>
      <c r="AT928" s="17" t="s">
        <v>152</v>
      </c>
      <c r="AU928" s="17" t="s">
        <v>150</v>
      </c>
    </row>
    <row r="929" spans="2:65" s="1" customFormat="1" ht="20.25" customHeight="1">
      <c r="B929" s="164"/>
      <c r="C929" s="165" t="s">
        <v>1785</v>
      </c>
      <c r="D929" s="165" t="s">
        <v>144</v>
      </c>
      <c r="E929" s="166" t="s">
        <v>1786</v>
      </c>
      <c r="F929" s="167" t="s">
        <v>1787</v>
      </c>
      <c r="G929" s="168" t="s">
        <v>890</v>
      </c>
      <c r="H929" s="169">
        <v>1</v>
      </c>
      <c r="I929" s="170"/>
      <c r="J929" s="171">
        <f>ROUND(I929*H929,0)</f>
        <v>0</v>
      </c>
      <c r="K929" s="167" t="s">
        <v>21</v>
      </c>
      <c r="L929" s="34"/>
      <c r="M929" s="172" t="s">
        <v>21</v>
      </c>
      <c r="N929" s="173" t="s">
        <v>43</v>
      </c>
      <c r="O929" s="35"/>
      <c r="P929" s="174">
        <f>O929*H929</f>
        <v>0</v>
      </c>
      <c r="Q929" s="174">
        <v>0</v>
      </c>
      <c r="R929" s="174">
        <f>Q929*H929</f>
        <v>0</v>
      </c>
      <c r="S929" s="174">
        <v>0</v>
      </c>
      <c r="T929" s="175">
        <f>S929*H929</f>
        <v>0</v>
      </c>
      <c r="AR929" s="17" t="s">
        <v>149</v>
      </c>
      <c r="AT929" s="17" t="s">
        <v>144</v>
      </c>
      <c r="AU929" s="17" t="s">
        <v>150</v>
      </c>
      <c r="AY929" s="17" t="s">
        <v>142</v>
      </c>
      <c r="BE929" s="176">
        <f>IF(N929="základní",J929,0)</f>
        <v>0</v>
      </c>
      <c r="BF929" s="176">
        <f>IF(N929="snížená",J929,0)</f>
        <v>0</v>
      </c>
      <c r="BG929" s="176">
        <f>IF(N929="zákl. přenesená",J929,0)</f>
        <v>0</v>
      </c>
      <c r="BH929" s="176">
        <f>IF(N929="sníž. přenesená",J929,0)</f>
        <v>0</v>
      </c>
      <c r="BI929" s="176">
        <f>IF(N929="nulová",J929,0)</f>
        <v>0</v>
      </c>
      <c r="BJ929" s="17" t="s">
        <v>150</v>
      </c>
      <c r="BK929" s="176">
        <f>ROUND(I929*H929,0)</f>
        <v>0</v>
      </c>
      <c r="BL929" s="17" t="s">
        <v>149</v>
      </c>
      <c r="BM929" s="17" t="s">
        <v>1788</v>
      </c>
    </row>
    <row r="930" spans="2:47" s="1" customFormat="1" ht="20.25" customHeight="1">
      <c r="B930" s="34"/>
      <c r="D930" s="180" t="s">
        <v>152</v>
      </c>
      <c r="F930" s="189" t="s">
        <v>1789</v>
      </c>
      <c r="I930" s="138"/>
      <c r="L930" s="34"/>
      <c r="M930" s="63"/>
      <c r="N930" s="35"/>
      <c r="O930" s="35"/>
      <c r="P930" s="35"/>
      <c r="Q930" s="35"/>
      <c r="R930" s="35"/>
      <c r="S930" s="35"/>
      <c r="T930" s="64"/>
      <c r="AT930" s="17" t="s">
        <v>152</v>
      </c>
      <c r="AU930" s="17" t="s">
        <v>150</v>
      </c>
    </row>
    <row r="931" spans="2:65" s="1" customFormat="1" ht="20.25" customHeight="1">
      <c r="B931" s="164"/>
      <c r="C931" s="165" t="s">
        <v>1790</v>
      </c>
      <c r="D931" s="165" t="s">
        <v>144</v>
      </c>
      <c r="E931" s="166" t="s">
        <v>1791</v>
      </c>
      <c r="F931" s="167" t="s">
        <v>1792</v>
      </c>
      <c r="G931" s="168" t="s">
        <v>890</v>
      </c>
      <c r="H931" s="169">
        <v>3</v>
      </c>
      <c r="I931" s="170"/>
      <c r="J931" s="171">
        <f>ROUND(I931*H931,0)</f>
        <v>0</v>
      </c>
      <c r="K931" s="167" t="s">
        <v>21</v>
      </c>
      <c r="L931" s="34"/>
      <c r="M931" s="172" t="s">
        <v>21</v>
      </c>
      <c r="N931" s="173" t="s">
        <v>43</v>
      </c>
      <c r="O931" s="35"/>
      <c r="P931" s="174">
        <f>O931*H931</f>
        <v>0</v>
      </c>
      <c r="Q931" s="174">
        <v>0</v>
      </c>
      <c r="R931" s="174">
        <f>Q931*H931</f>
        <v>0</v>
      </c>
      <c r="S931" s="174">
        <v>0</v>
      </c>
      <c r="T931" s="175">
        <f>S931*H931</f>
        <v>0</v>
      </c>
      <c r="AR931" s="17" t="s">
        <v>149</v>
      </c>
      <c r="AT931" s="17" t="s">
        <v>144</v>
      </c>
      <c r="AU931" s="17" t="s">
        <v>150</v>
      </c>
      <c r="AY931" s="17" t="s">
        <v>142</v>
      </c>
      <c r="BE931" s="176">
        <f>IF(N931="základní",J931,0)</f>
        <v>0</v>
      </c>
      <c r="BF931" s="176">
        <f>IF(N931="snížená",J931,0)</f>
        <v>0</v>
      </c>
      <c r="BG931" s="176">
        <f>IF(N931="zákl. přenesená",J931,0)</f>
        <v>0</v>
      </c>
      <c r="BH931" s="176">
        <f>IF(N931="sníž. přenesená",J931,0)</f>
        <v>0</v>
      </c>
      <c r="BI931" s="176">
        <f>IF(N931="nulová",J931,0)</f>
        <v>0</v>
      </c>
      <c r="BJ931" s="17" t="s">
        <v>150</v>
      </c>
      <c r="BK931" s="176">
        <f>ROUND(I931*H931,0)</f>
        <v>0</v>
      </c>
      <c r="BL931" s="17" t="s">
        <v>149</v>
      </c>
      <c r="BM931" s="17" t="s">
        <v>1793</v>
      </c>
    </row>
    <row r="932" spans="2:47" s="1" customFormat="1" ht="20.25" customHeight="1">
      <c r="B932" s="34"/>
      <c r="D932" s="180" t="s">
        <v>152</v>
      </c>
      <c r="F932" s="189" t="s">
        <v>1794</v>
      </c>
      <c r="I932" s="138"/>
      <c r="L932" s="34"/>
      <c r="M932" s="63"/>
      <c r="N932" s="35"/>
      <c r="O932" s="35"/>
      <c r="P932" s="35"/>
      <c r="Q932" s="35"/>
      <c r="R932" s="35"/>
      <c r="S932" s="35"/>
      <c r="T932" s="64"/>
      <c r="AT932" s="17" t="s">
        <v>152</v>
      </c>
      <c r="AU932" s="17" t="s">
        <v>150</v>
      </c>
    </row>
    <row r="933" spans="2:65" s="1" customFormat="1" ht="20.25" customHeight="1">
      <c r="B933" s="164"/>
      <c r="C933" s="165" t="s">
        <v>1795</v>
      </c>
      <c r="D933" s="165" t="s">
        <v>144</v>
      </c>
      <c r="E933" s="166" t="s">
        <v>1796</v>
      </c>
      <c r="F933" s="167" t="s">
        <v>1797</v>
      </c>
      <c r="G933" s="168" t="s">
        <v>417</v>
      </c>
      <c r="H933" s="169">
        <v>5</v>
      </c>
      <c r="I933" s="170"/>
      <c r="J933" s="171">
        <f>ROUND(I933*H933,0)</f>
        <v>0</v>
      </c>
      <c r="K933" s="167" t="s">
        <v>21</v>
      </c>
      <c r="L933" s="34"/>
      <c r="M933" s="172" t="s">
        <v>21</v>
      </c>
      <c r="N933" s="173" t="s">
        <v>43</v>
      </c>
      <c r="O933" s="35"/>
      <c r="P933" s="174">
        <f>O933*H933</f>
        <v>0</v>
      </c>
      <c r="Q933" s="174">
        <v>0</v>
      </c>
      <c r="R933" s="174">
        <f>Q933*H933</f>
        <v>0</v>
      </c>
      <c r="S933" s="174">
        <v>0</v>
      </c>
      <c r="T933" s="175">
        <f>S933*H933</f>
        <v>0</v>
      </c>
      <c r="AR933" s="17" t="s">
        <v>149</v>
      </c>
      <c r="AT933" s="17" t="s">
        <v>144</v>
      </c>
      <c r="AU933" s="17" t="s">
        <v>150</v>
      </c>
      <c r="AY933" s="17" t="s">
        <v>142</v>
      </c>
      <c r="BE933" s="176">
        <f>IF(N933="základní",J933,0)</f>
        <v>0</v>
      </c>
      <c r="BF933" s="176">
        <f>IF(N933="snížená",J933,0)</f>
        <v>0</v>
      </c>
      <c r="BG933" s="176">
        <f>IF(N933="zákl. přenesená",J933,0)</f>
        <v>0</v>
      </c>
      <c r="BH933" s="176">
        <f>IF(N933="sníž. přenesená",J933,0)</f>
        <v>0</v>
      </c>
      <c r="BI933" s="176">
        <f>IF(N933="nulová",J933,0)</f>
        <v>0</v>
      </c>
      <c r="BJ933" s="17" t="s">
        <v>150</v>
      </c>
      <c r="BK933" s="176">
        <f>ROUND(I933*H933,0)</f>
        <v>0</v>
      </c>
      <c r="BL933" s="17" t="s">
        <v>149</v>
      </c>
      <c r="BM933" s="17" t="s">
        <v>1798</v>
      </c>
    </row>
    <row r="934" spans="2:47" s="1" customFormat="1" ht="20.25" customHeight="1">
      <c r="B934" s="34"/>
      <c r="D934" s="180" t="s">
        <v>152</v>
      </c>
      <c r="F934" s="189" t="s">
        <v>1799</v>
      </c>
      <c r="I934" s="138"/>
      <c r="L934" s="34"/>
      <c r="M934" s="63"/>
      <c r="N934" s="35"/>
      <c r="O934" s="35"/>
      <c r="P934" s="35"/>
      <c r="Q934" s="35"/>
      <c r="R934" s="35"/>
      <c r="S934" s="35"/>
      <c r="T934" s="64"/>
      <c r="AT934" s="17" t="s">
        <v>152</v>
      </c>
      <c r="AU934" s="17" t="s">
        <v>150</v>
      </c>
    </row>
    <row r="935" spans="2:65" s="1" customFormat="1" ht="20.25" customHeight="1">
      <c r="B935" s="164"/>
      <c r="C935" s="165" t="s">
        <v>1800</v>
      </c>
      <c r="D935" s="165" t="s">
        <v>144</v>
      </c>
      <c r="E935" s="166" t="s">
        <v>1801</v>
      </c>
      <c r="F935" s="167" t="s">
        <v>1802</v>
      </c>
      <c r="G935" s="168" t="s">
        <v>417</v>
      </c>
      <c r="H935" s="169">
        <v>7.7</v>
      </c>
      <c r="I935" s="170"/>
      <c r="J935" s="171">
        <f>ROUND(I935*H935,0)</f>
        <v>0</v>
      </c>
      <c r="K935" s="167" t="s">
        <v>21</v>
      </c>
      <c r="L935" s="34"/>
      <c r="M935" s="172" t="s">
        <v>21</v>
      </c>
      <c r="N935" s="173" t="s">
        <v>43</v>
      </c>
      <c r="O935" s="35"/>
      <c r="P935" s="174">
        <f>O935*H935</f>
        <v>0</v>
      </c>
      <c r="Q935" s="174">
        <v>0</v>
      </c>
      <c r="R935" s="174">
        <f>Q935*H935</f>
        <v>0</v>
      </c>
      <c r="S935" s="174">
        <v>0</v>
      </c>
      <c r="T935" s="175">
        <f>S935*H935</f>
        <v>0</v>
      </c>
      <c r="AR935" s="17" t="s">
        <v>149</v>
      </c>
      <c r="AT935" s="17" t="s">
        <v>144</v>
      </c>
      <c r="AU935" s="17" t="s">
        <v>150</v>
      </c>
      <c r="AY935" s="17" t="s">
        <v>142</v>
      </c>
      <c r="BE935" s="176">
        <f>IF(N935="základní",J935,0)</f>
        <v>0</v>
      </c>
      <c r="BF935" s="176">
        <f>IF(N935="snížená",J935,0)</f>
        <v>0</v>
      </c>
      <c r="BG935" s="176">
        <f>IF(N935="zákl. přenesená",J935,0)</f>
        <v>0</v>
      </c>
      <c r="BH935" s="176">
        <f>IF(N935="sníž. přenesená",J935,0)</f>
        <v>0</v>
      </c>
      <c r="BI935" s="176">
        <f>IF(N935="nulová",J935,0)</f>
        <v>0</v>
      </c>
      <c r="BJ935" s="17" t="s">
        <v>150</v>
      </c>
      <c r="BK935" s="176">
        <f>ROUND(I935*H935,0)</f>
        <v>0</v>
      </c>
      <c r="BL935" s="17" t="s">
        <v>149</v>
      </c>
      <c r="BM935" s="17" t="s">
        <v>1803</v>
      </c>
    </row>
    <row r="936" spans="2:47" s="1" customFormat="1" ht="20.25" customHeight="1">
      <c r="B936" s="34"/>
      <c r="D936" s="180" t="s">
        <v>152</v>
      </c>
      <c r="F936" s="189" t="s">
        <v>1804</v>
      </c>
      <c r="I936" s="138"/>
      <c r="L936" s="34"/>
      <c r="M936" s="63"/>
      <c r="N936" s="35"/>
      <c r="O936" s="35"/>
      <c r="P936" s="35"/>
      <c r="Q936" s="35"/>
      <c r="R936" s="35"/>
      <c r="S936" s="35"/>
      <c r="T936" s="64"/>
      <c r="AT936" s="17" t="s">
        <v>152</v>
      </c>
      <c r="AU936" s="17" t="s">
        <v>150</v>
      </c>
    </row>
    <row r="937" spans="2:65" s="1" customFormat="1" ht="20.25" customHeight="1">
      <c r="B937" s="164"/>
      <c r="C937" s="165" t="s">
        <v>1805</v>
      </c>
      <c r="D937" s="165" t="s">
        <v>144</v>
      </c>
      <c r="E937" s="166" t="s">
        <v>1806</v>
      </c>
      <c r="F937" s="167" t="s">
        <v>1807</v>
      </c>
      <c r="G937" s="168" t="s">
        <v>417</v>
      </c>
      <c r="H937" s="169">
        <v>2.9</v>
      </c>
      <c r="I937" s="170"/>
      <c r="J937" s="171">
        <f>ROUND(I937*H937,0)</f>
        <v>0</v>
      </c>
      <c r="K937" s="167" t="s">
        <v>21</v>
      </c>
      <c r="L937" s="34"/>
      <c r="M937" s="172" t="s">
        <v>21</v>
      </c>
      <c r="N937" s="173" t="s">
        <v>43</v>
      </c>
      <c r="O937" s="35"/>
      <c r="P937" s="174">
        <f>O937*H937</f>
        <v>0</v>
      </c>
      <c r="Q937" s="174">
        <v>0</v>
      </c>
      <c r="R937" s="174">
        <f>Q937*H937</f>
        <v>0</v>
      </c>
      <c r="S937" s="174">
        <v>0</v>
      </c>
      <c r="T937" s="175">
        <f>S937*H937</f>
        <v>0</v>
      </c>
      <c r="AR937" s="17" t="s">
        <v>149</v>
      </c>
      <c r="AT937" s="17" t="s">
        <v>144</v>
      </c>
      <c r="AU937" s="17" t="s">
        <v>150</v>
      </c>
      <c r="AY937" s="17" t="s">
        <v>142</v>
      </c>
      <c r="BE937" s="176">
        <f>IF(N937="základní",J937,0)</f>
        <v>0</v>
      </c>
      <c r="BF937" s="176">
        <f>IF(N937="snížená",J937,0)</f>
        <v>0</v>
      </c>
      <c r="BG937" s="176">
        <f>IF(N937="zákl. přenesená",J937,0)</f>
        <v>0</v>
      </c>
      <c r="BH937" s="176">
        <f>IF(N937="sníž. přenesená",J937,0)</f>
        <v>0</v>
      </c>
      <c r="BI937" s="176">
        <f>IF(N937="nulová",J937,0)</f>
        <v>0</v>
      </c>
      <c r="BJ937" s="17" t="s">
        <v>150</v>
      </c>
      <c r="BK937" s="176">
        <f>ROUND(I937*H937,0)</f>
        <v>0</v>
      </c>
      <c r="BL937" s="17" t="s">
        <v>149</v>
      </c>
      <c r="BM937" s="17" t="s">
        <v>1808</v>
      </c>
    </row>
    <row r="938" spans="2:47" s="1" customFormat="1" ht="20.25" customHeight="1">
      <c r="B938" s="34"/>
      <c r="D938" s="180" t="s">
        <v>152</v>
      </c>
      <c r="F938" s="189" t="s">
        <v>1809</v>
      </c>
      <c r="I938" s="138"/>
      <c r="L938" s="34"/>
      <c r="M938" s="63"/>
      <c r="N938" s="35"/>
      <c r="O938" s="35"/>
      <c r="P938" s="35"/>
      <c r="Q938" s="35"/>
      <c r="R938" s="35"/>
      <c r="S938" s="35"/>
      <c r="T938" s="64"/>
      <c r="AT938" s="17" t="s">
        <v>152</v>
      </c>
      <c r="AU938" s="17" t="s">
        <v>150</v>
      </c>
    </row>
    <row r="939" spans="2:65" s="1" customFormat="1" ht="20.25" customHeight="1">
      <c r="B939" s="164"/>
      <c r="C939" s="165" t="s">
        <v>1810</v>
      </c>
      <c r="D939" s="165" t="s">
        <v>144</v>
      </c>
      <c r="E939" s="166" t="s">
        <v>1811</v>
      </c>
      <c r="F939" s="167" t="s">
        <v>1812</v>
      </c>
      <c r="G939" s="168" t="s">
        <v>890</v>
      </c>
      <c r="H939" s="169">
        <v>1</v>
      </c>
      <c r="I939" s="170"/>
      <c r="J939" s="171">
        <f>ROUND(I939*H939,0)</f>
        <v>0</v>
      </c>
      <c r="K939" s="167" t="s">
        <v>21</v>
      </c>
      <c r="L939" s="34"/>
      <c r="M939" s="172" t="s">
        <v>21</v>
      </c>
      <c r="N939" s="173" t="s">
        <v>43</v>
      </c>
      <c r="O939" s="35"/>
      <c r="P939" s="174">
        <f>O939*H939</f>
        <v>0</v>
      </c>
      <c r="Q939" s="174">
        <v>0</v>
      </c>
      <c r="R939" s="174">
        <f>Q939*H939</f>
        <v>0</v>
      </c>
      <c r="S939" s="174">
        <v>0</v>
      </c>
      <c r="T939" s="175">
        <f>S939*H939</f>
        <v>0</v>
      </c>
      <c r="AR939" s="17" t="s">
        <v>149</v>
      </c>
      <c r="AT939" s="17" t="s">
        <v>144</v>
      </c>
      <c r="AU939" s="17" t="s">
        <v>150</v>
      </c>
      <c r="AY939" s="17" t="s">
        <v>142</v>
      </c>
      <c r="BE939" s="176">
        <f>IF(N939="základní",J939,0)</f>
        <v>0</v>
      </c>
      <c r="BF939" s="176">
        <f>IF(N939="snížená",J939,0)</f>
        <v>0</v>
      </c>
      <c r="BG939" s="176">
        <f>IF(N939="zákl. přenesená",J939,0)</f>
        <v>0</v>
      </c>
      <c r="BH939" s="176">
        <f>IF(N939="sníž. přenesená",J939,0)</f>
        <v>0</v>
      </c>
      <c r="BI939" s="176">
        <f>IF(N939="nulová",J939,0)</f>
        <v>0</v>
      </c>
      <c r="BJ939" s="17" t="s">
        <v>150</v>
      </c>
      <c r="BK939" s="176">
        <f>ROUND(I939*H939,0)</f>
        <v>0</v>
      </c>
      <c r="BL939" s="17" t="s">
        <v>149</v>
      </c>
      <c r="BM939" s="17" t="s">
        <v>1813</v>
      </c>
    </row>
    <row r="940" spans="2:47" s="1" customFormat="1" ht="20.25" customHeight="1">
      <c r="B940" s="34"/>
      <c r="D940" s="180" t="s">
        <v>152</v>
      </c>
      <c r="F940" s="189" t="s">
        <v>1814</v>
      </c>
      <c r="I940" s="138"/>
      <c r="L940" s="34"/>
      <c r="M940" s="63"/>
      <c r="N940" s="35"/>
      <c r="O940" s="35"/>
      <c r="P940" s="35"/>
      <c r="Q940" s="35"/>
      <c r="R940" s="35"/>
      <c r="S940" s="35"/>
      <c r="T940" s="64"/>
      <c r="AT940" s="17" t="s">
        <v>152</v>
      </c>
      <c r="AU940" s="17" t="s">
        <v>150</v>
      </c>
    </row>
    <row r="941" spans="2:65" s="1" customFormat="1" ht="20.25" customHeight="1">
      <c r="B941" s="164"/>
      <c r="C941" s="165" t="s">
        <v>1815</v>
      </c>
      <c r="D941" s="165" t="s">
        <v>144</v>
      </c>
      <c r="E941" s="166" t="s">
        <v>1816</v>
      </c>
      <c r="F941" s="167" t="s">
        <v>1761</v>
      </c>
      <c r="G941" s="168" t="s">
        <v>890</v>
      </c>
      <c r="H941" s="169">
        <v>1</v>
      </c>
      <c r="I941" s="170"/>
      <c r="J941" s="171">
        <f>ROUND(I941*H941,0)</f>
        <v>0</v>
      </c>
      <c r="K941" s="167" t="s">
        <v>21</v>
      </c>
      <c r="L941" s="34"/>
      <c r="M941" s="172" t="s">
        <v>21</v>
      </c>
      <c r="N941" s="173" t="s">
        <v>43</v>
      </c>
      <c r="O941" s="35"/>
      <c r="P941" s="174">
        <f>O941*H941</f>
        <v>0</v>
      </c>
      <c r="Q941" s="174">
        <v>0</v>
      </c>
      <c r="R941" s="174">
        <f>Q941*H941</f>
        <v>0</v>
      </c>
      <c r="S941" s="174">
        <v>0</v>
      </c>
      <c r="T941" s="175">
        <f>S941*H941</f>
        <v>0</v>
      </c>
      <c r="AR941" s="17" t="s">
        <v>149</v>
      </c>
      <c r="AT941" s="17" t="s">
        <v>144</v>
      </c>
      <c r="AU941" s="17" t="s">
        <v>150</v>
      </c>
      <c r="AY941" s="17" t="s">
        <v>142</v>
      </c>
      <c r="BE941" s="176">
        <f>IF(N941="základní",J941,0)</f>
        <v>0</v>
      </c>
      <c r="BF941" s="176">
        <f>IF(N941="snížená",J941,0)</f>
        <v>0</v>
      </c>
      <c r="BG941" s="176">
        <f>IF(N941="zákl. přenesená",J941,0)</f>
        <v>0</v>
      </c>
      <c r="BH941" s="176">
        <f>IF(N941="sníž. přenesená",J941,0)</f>
        <v>0</v>
      </c>
      <c r="BI941" s="176">
        <f>IF(N941="nulová",J941,0)</f>
        <v>0</v>
      </c>
      <c r="BJ941" s="17" t="s">
        <v>150</v>
      </c>
      <c r="BK941" s="176">
        <f>ROUND(I941*H941,0)</f>
        <v>0</v>
      </c>
      <c r="BL941" s="17" t="s">
        <v>149</v>
      </c>
      <c r="BM941" s="17" t="s">
        <v>1817</v>
      </c>
    </row>
    <row r="942" spans="2:47" s="1" customFormat="1" ht="20.25" customHeight="1">
      <c r="B942" s="34"/>
      <c r="D942" s="180" t="s">
        <v>152</v>
      </c>
      <c r="F942" s="189" t="s">
        <v>1763</v>
      </c>
      <c r="I942" s="138"/>
      <c r="L942" s="34"/>
      <c r="M942" s="63"/>
      <c r="N942" s="35"/>
      <c r="O942" s="35"/>
      <c r="P942" s="35"/>
      <c r="Q942" s="35"/>
      <c r="R942" s="35"/>
      <c r="S942" s="35"/>
      <c r="T942" s="64"/>
      <c r="AT942" s="17" t="s">
        <v>152</v>
      </c>
      <c r="AU942" s="17" t="s">
        <v>150</v>
      </c>
    </row>
    <row r="943" spans="2:65" s="1" customFormat="1" ht="20.25" customHeight="1">
      <c r="B943" s="164"/>
      <c r="C943" s="165" t="s">
        <v>1818</v>
      </c>
      <c r="D943" s="165" t="s">
        <v>144</v>
      </c>
      <c r="E943" s="166" t="s">
        <v>1819</v>
      </c>
      <c r="F943" s="167" t="s">
        <v>1820</v>
      </c>
      <c r="G943" s="168" t="s">
        <v>890</v>
      </c>
      <c r="H943" s="169">
        <v>1</v>
      </c>
      <c r="I943" s="170"/>
      <c r="J943" s="171">
        <f>ROUND(I943*H943,0)</f>
        <v>0</v>
      </c>
      <c r="K943" s="167" t="s">
        <v>21</v>
      </c>
      <c r="L943" s="34"/>
      <c r="M943" s="172" t="s">
        <v>21</v>
      </c>
      <c r="N943" s="173" t="s">
        <v>43</v>
      </c>
      <c r="O943" s="35"/>
      <c r="P943" s="174">
        <f>O943*H943</f>
        <v>0</v>
      </c>
      <c r="Q943" s="174">
        <v>0</v>
      </c>
      <c r="R943" s="174">
        <f>Q943*H943</f>
        <v>0</v>
      </c>
      <c r="S943" s="174">
        <v>0</v>
      </c>
      <c r="T943" s="175">
        <f>S943*H943</f>
        <v>0</v>
      </c>
      <c r="AR943" s="17" t="s">
        <v>149</v>
      </c>
      <c r="AT943" s="17" t="s">
        <v>144</v>
      </c>
      <c r="AU943" s="17" t="s">
        <v>150</v>
      </c>
      <c r="AY943" s="17" t="s">
        <v>142</v>
      </c>
      <c r="BE943" s="176">
        <f>IF(N943="základní",J943,0)</f>
        <v>0</v>
      </c>
      <c r="BF943" s="176">
        <f>IF(N943="snížená",J943,0)</f>
        <v>0</v>
      </c>
      <c r="BG943" s="176">
        <f>IF(N943="zákl. přenesená",J943,0)</f>
        <v>0</v>
      </c>
      <c r="BH943" s="176">
        <f>IF(N943="sníž. přenesená",J943,0)</f>
        <v>0</v>
      </c>
      <c r="BI943" s="176">
        <f>IF(N943="nulová",J943,0)</f>
        <v>0</v>
      </c>
      <c r="BJ943" s="17" t="s">
        <v>150</v>
      </c>
      <c r="BK943" s="176">
        <f>ROUND(I943*H943,0)</f>
        <v>0</v>
      </c>
      <c r="BL943" s="17" t="s">
        <v>149</v>
      </c>
      <c r="BM943" s="17" t="s">
        <v>1821</v>
      </c>
    </row>
    <row r="944" spans="2:47" s="1" customFormat="1" ht="20.25" customHeight="1">
      <c r="B944" s="34"/>
      <c r="D944" s="180" t="s">
        <v>152</v>
      </c>
      <c r="F944" s="189" t="s">
        <v>1822</v>
      </c>
      <c r="I944" s="138"/>
      <c r="L944" s="34"/>
      <c r="M944" s="63"/>
      <c r="N944" s="35"/>
      <c r="O944" s="35"/>
      <c r="P944" s="35"/>
      <c r="Q944" s="35"/>
      <c r="R944" s="35"/>
      <c r="S944" s="35"/>
      <c r="T944" s="64"/>
      <c r="AT944" s="17" t="s">
        <v>152</v>
      </c>
      <c r="AU944" s="17" t="s">
        <v>150</v>
      </c>
    </row>
    <row r="945" spans="2:65" s="1" customFormat="1" ht="20.25" customHeight="1">
      <c r="B945" s="164"/>
      <c r="C945" s="165" t="s">
        <v>1823</v>
      </c>
      <c r="D945" s="165" t="s">
        <v>144</v>
      </c>
      <c r="E945" s="166" t="s">
        <v>1824</v>
      </c>
      <c r="F945" s="167" t="s">
        <v>1825</v>
      </c>
      <c r="G945" s="168" t="s">
        <v>890</v>
      </c>
      <c r="H945" s="169">
        <v>2</v>
      </c>
      <c r="I945" s="170"/>
      <c r="J945" s="171">
        <f>ROUND(I945*H945,0)</f>
        <v>0</v>
      </c>
      <c r="K945" s="167" t="s">
        <v>21</v>
      </c>
      <c r="L945" s="34"/>
      <c r="M945" s="172" t="s">
        <v>21</v>
      </c>
      <c r="N945" s="173" t="s">
        <v>43</v>
      </c>
      <c r="O945" s="35"/>
      <c r="P945" s="174">
        <f>O945*H945</f>
        <v>0</v>
      </c>
      <c r="Q945" s="174">
        <v>0</v>
      </c>
      <c r="R945" s="174">
        <f>Q945*H945</f>
        <v>0</v>
      </c>
      <c r="S945" s="174">
        <v>0</v>
      </c>
      <c r="T945" s="175">
        <f>S945*H945</f>
        <v>0</v>
      </c>
      <c r="AR945" s="17" t="s">
        <v>149</v>
      </c>
      <c r="AT945" s="17" t="s">
        <v>144</v>
      </c>
      <c r="AU945" s="17" t="s">
        <v>150</v>
      </c>
      <c r="AY945" s="17" t="s">
        <v>142</v>
      </c>
      <c r="BE945" s="176">
        <f>IF(N945="základní",J945,0)</f>
        <v>0</v>
      </c>
      <c r="BF945" s="176">
        <f>IF(N945="snížená",J945,0)</f>
        <v>0</v>
      </c>
      <c r="BG945" s="176">
        <f>IF(N945="zákl. přenesená",J945,0)</f>
        <v>0</v>
      </c>
      <c r="BH945" s="176">
        <f>IF(N945="sníž. přenesená",J945,0)</f>
        <v>0</v>
      </c>
      <c r="BI945" s="176">
        <f>IF(N945="nulová",J945,0)</f>
        <v>0</v>
      </c>
      <c r="BJ945" s="17" t="s">
        <v>150</v>
      </c>
      <c r="BK945" s="176">
        <f>ROUND(I945*H945,0)</f>
        <v>0</v>
      </c>
      <c r="BL945" s="17" t="s">
        <v>149</v>
      </c>
      <c r="BM945" s="17" t="s">
        <v>1826</v>
      </c>
    </row>
    <row r="946" spans="2:47" s="1" customFormat="1" ht="20.25" customHeight="1">
      <c r="B946" s="34"/>
      <c r="D946" s="180" t="s">
        <v>152</v>
      </c>
      <c r="F946" s="189" t="s">
        <v>1827</v>
      </c>
      <c r="I946" s="138"/>
      <c r="L946" s="34"/>
      <c r="M946" s="63"/>
      <c r="N946" s="35"/>
      <c r="O946" s="35"/>
      <c r="P946" s="35"/>
      <c r="Q946" s="35"/>
      <c r="R946" s="35"/>
      <c r="S946" s="35"/>
      <c r="T946" s="64"/>
      <c r="AT946" s="17" t="s">
        <v>152</v>
      </c>
      <c r="AU946" s="17" t="s">
        <v>150</v>
      </c>
    </row>
    <row r="947" spans="2:65" s="1" customFormat="1" ht="20.25" customHeight="1">
      <c r="B947" s="164"/>
      <c r="C947" s="165" t="s">
        <v>1828</v>
      </c>
      <c r="D947" s="165" t="s">
        <v>144</v>
      </c>
      <c r="E947" s="166" t="s">
        <v>1829</v>
      </c>
      <c r="F947" s="167" t="s">
        <v>1797</v>
      </c>
      <c r="G947" s="168" t="s">
        <v>417</v>
      </c>
      <c r="H947" s="169">
        <v>5.6</v>
      </c>
      <c r="I947" s="170"/>
      <c r="J947" s="171">
        <f>ROUND(I947*H947,0)</f>
        <v>0</v>
      </c>
      <c r="K947" s="167" t="s">
        <v>21</v>
      </c>
      <c r="L947" s="34"/>
      <c r="M947" s="172" t="s">
        <v>21</v>
      </c>
      <c r="N947" s="173" t="s">
        <v>43</v>
      </c>
      <c r="O947" s="35"/>
      <c r="P947" s="174">
        <f>O947*H947</f>
        <v>0</v>
      </c>
      <c r="Q947" s="174">
        <v>0</v>
      </c>
      <c r="R947" s="174">
        <f>Q947*H947</f>
        <v>0</v>
      </c>
      <c r="S947" s="174">
        <v>0</v>
      </c>
      <c r="T947" s="175">
        <f>S947*H947</f>
        <v>0</v>
      </c>
      <c r="AR947" s="17" t="s">
        <v>149</v>
      </c>
      <c r="AT947" s="17" t="s">
        <v>144</v>
      </c>
      <c r="AU947" s="17" t="s">
        <v>150</v>
      </c>
      <c r="AY947" s="17" t="s">
        <v>142</v>
      </c>
      <c r="BE947" s="176">
        <f>IF(N947="základní",J947,0)</f>
        <v>0</v>
      </c>
      <c r="BF947" s="176">
        <f>IF(N947="snížená",J947,0)</f>
        <v>0</v>
      </c>
      <c r="BG947" s="176">
        <f>IF(N947="zákl. přenesená",J947,0)</f>
        <v>0</v>
      </c>
      <c r="BH947" s="176">
        <f>IF(N947="sníž. přenesená",J947,0)</f>
        <v>0</v>
      </c>
      <c r="BI947" s="176">
        <f>IF(N947="nulová",J947,0)</f>
        <v>0</v>
      </c>
      <c r="BJ947" s="17" t="s">
        <v>150</v>
      </c>
      <c r="BK947" s="176">
        <f>ROUND(I947*H947,0)</f>
        <v>0</v>
      </c>
      <c r="BL947" s="17" t="s">
        <v>149</v>
      </c>
      <c r="BM947" s="17" t="s">
        <v>1830</v>
      </c>
    </row>
    <row r="948" spans="2:47" s="1" customFormat="1" ht="20.25" customHeight="1">
      <c r="B948" s="34"/>
      <c r="D948" s="180" t="s">
        <v>152</v>
      </c>
      <c r="F948" s="189" t="s">
        <v>1799</v>
      </c>
      <c r="I948" s="138"/>
      <c r="L948" s="34"/>
      <c r="M948" s="63"/>
      <c r="N948" s="35"/>
      <c r="O948" s="35"/>
      <c r="P948" s="35"/>
      <c r="Q948" s="35"/>
      <c r="R948" s="35"/>
      <c r="S948" s="35"/>
      <c r="T948" s="64"/>
      <c r="AT948" s="17" t="s">
        <v>152</v>
      </c>
      <c r="AU948" s="17" t="s">
        <v>150</v>
      </c>
    </row>
    <row r="949" spans="2:65" s="1" customFormat="1" ht="20.25" customHeight="1">
      <c r="B949" s="164"/>
      <c r="C949" s="165" t="s">
        <v>1831</v>
      </c>
      <c r="D949" s="165" t="s">
        <v>144</v>
      </c>
      <c r="E949" s="166" t="s">
        <v>1832</v>
      </c>
      <c r="F949" s="167" t="s">
        <v>1833</v>
      </c>
      <c r="G949" s="168" t="s">
        <v>890</v>
      </c>
      <c r="H949" s="169">
        <v>1</v>
      </c>
      <c r="I949" s="170"/>
      <c r="J949" s="171">
        <f>ROUND(I949*H949,0)</f>
        <v>0</v>
      </c>
      <c r="K949" s="167" t="s">
        <v>21</v>
      </c>
      <c r="L949" s="34"/>
      <c r="M949" s="172" t="s">
        <v>21</v>
      </c>
      <c r="N949" s="173" t="s">
        <v>43</v>
      </c>
      <c r="O949" s="35"/>
      <c r="P949" s="174">
        <f>O949*H949</f>
        <v>0</v>
      </c>
      <c r="Q949" s="174">
        <v>0</v>
      </c>
      <c r="R949" s="174">
        <f>Q949*H949</f>
        <v>0</v>
      </c>
      <c r="S949" s="174">
        <v>0</v>
      </c>
      <c r="T949" s="175">
        <f>S949*H949</f>
        <v>0</v>
      </c>
      <c r="AR949" s="17" t="s">
        <v>149</v>
      </c>
      <c r="AT949" s="17" t="s">
        <v>144</v>
      </c>
      <c r="AU949" s="17" t="s">
        <v>150</v>
      </c>
      <c r="AY949" s="17" t="s">
        <v>142</v>
      </c>
      <c r="BE949" s="176">
        <f>IF(N949="základní",J949,0)</f>
        <v>0</v>
      </c>
      <c r="BF949" s="176">
        <f>IF(N949="snížená",J949,0)</f>
        <v>0</v>
      </c>
      <c r="BG949" s="176">
        <f>IF(N949="zákl. přenesená",J949,0)</f>
        <v>0</v>
      </c>
      <c r="BH949" s="176">
        <f>IF(N949="sníž. přenesená",J949,0)</f>
        <v>0</v>
      </c>
      <c r="BI949" s="176">
        <f>IF(N949="nulová",J949,0)</f>
        <v>0</v>
      </c>
      <c r="BJ949" s="17" t="s">
        <v>150</v>
      </c>
      <c r="BK949" s="176">
        <f>ROUND(I949*H949,0)</f>
        <v>0</v>
      </c>
      <c r="BL949" s="17" t="s">
        <v>149</v>
      </c>
      <c r="BM949" s="17" t="s">
        <v>1834</v>
      </c>
    </row>
    <row r="950" spans="2:47" s="1" customFormat="1" ht="20.25" customHeight="1">
      <c r="B950" s="34"/>
      <c r="D950" s="180" t="s">
        <v>152</v>
      </c>
      <c r="F950" s="189" t="s">
        <v>1835</v>
      </c>
      <c r="I950" s="138"/>
      <c r="L950" s="34"/>
      <c r="M950" s="63"/>
      <c r="N950" s="35"/>
      <c r="O950" s="35"/>
      <c r="P950" s="35"/>
      <c r="Q950" s="35"/>
      <c r="R950" s="35"/>
      <c r="S950" s="35"/>
      <c r="T950" s="64"/>
      <c r="AT950" s="17" t="s">
        <v>152</v>
      </c>
      <c r="AU950" s="17" t="s">
        <v>150</v>
      </c>
    </row>
    <row r="951" spans="2:65" s="1" customFormat="1" ht="20.25" customHeight="1">
      <c r="B951" s="164"/>
      <c r="C951" s="165" t="s">
        <v>1836</v>
      </c>
      <c r="D951" s="165" t="s">
        <v>144</v>
      </c>
      <c r="E951" s="166" t="s">
        <v>1837</v>
      </c>
      <c r="F951" s="167" t="s">
        <v>1838</v>
      </c>
      <c r="G951" s="168" t="s">
        <v>189</v>
      </c>
      <c r="H951" s="169">
        <v>8.5</v>
      </c>
      <c r="I951" s="170"/>
      <c r="J951" s="171">
        <f>ROUND(I951*H951,0)</f>
        <v>0</v>
      </c>
      <c r="K951" s="167" t="s">
        <v>21</v>
      </c>
      <c r="L951" s="34"/>
      <c r="M951" s="172" t="s">
        <v>21</v>
      </c>
      <c r="N951" s="173" t="s">
        <v>43</v>
      </c>
      <c r="O951" s="35"/>
      <c r="P951" s="174">
        <f>O951*H951</f>
        <v>0</v>
      </c>
      <c r="Q951" s="174">
        <v>0</v>
      </c>
      <c r="R951" s="174">
        <f>Q951*H951</f>
        <v>0</v>
      </c>
      <c r="S951" s="174">
        <v>0</v>
      </c>
      <c r="T951" s="175">
        <f>S951*H951</f>
        <v>0</v>
      </c>
      <c r="AR951" s="17" t="s">
        <v>149</v>
      </c>
      <c r="AT951" s="17" t="s">
        <v>144</v>
      </c>
      <c r="AU951" s="17" t="s">
        <v>150</v>
      </c>
      <c r="AY951" s="17" t="s">
        <v>142</v>
      </c>
      <c r="BE951" s="176">
        <f>IF(N951="základní",J951,0)</f>
        <v>0</v>
      </c>
      <c r="BF951" s="176">
        <f>IF(N951="snížená",J951,0)</f>
        <v>0</v>
      </c>
      <c r="BG951" s="176">
        <f>IF(N951="zákl. přenesená",J951,0)</f>
        <v>0</v>
      </c>
      <c r="BH951" s="176">
        <f>IF(N951="sníž. přenesená",J951,0)</f>
        <v>0</v>
      </c>
      <c r="BI951" s="176">
        <f>IF(N951="nulová",J951,0)</f>
        <v>0</v>
      </c>
      <c r="BJ951" s="17" t="s">
        <v>150</v>
      </c>
      <c r="BK951" s="176">
        <f>ROUND(I951*H951,0)</f>
        <v>0</v>
      </c>
      <c r="BL951" s="17" t="s">
        <v>149</v>
      </c>
      <c r="BM951" s="17" t="s">
        <v>1839</v>
      </c>
    </row>
    <row r="952" spans="2:47" s="1" customFormat="1" ht="20.25" customHeight="1">
      <c r="B952" s="34"/>
      <c r="D952" s="180" t="s">
        <v>152</v>
      </c>
      <c r="F952" s="189" t="s">
        <v>1732</v>
      </c>
      <c r="I952" s="138"/>
      <c r="L952" s="34"/>
      <c r="M952" s="63"/>
      <c r="N952" s="35"/>
      <c r="O952" s="35"/>
      <c r="P952" s="35"/>
      <c r="Q952" s="35"/>
      <c r="R952" s="35"/>
      <c r="S952" s="35"/>
      <c r="T952" s="64"/>
      <c r="AT952" s="17" t="s">
        <v>152</v>
      </c>
      <c r="AU952" s="17" t="s">
        <v>150</v>
      </c>
    </row>
    <row r="953" spans="2:65" s="1" customFormat="1" ht="28.5" customHeight="1">
      <c r="B953" s="164"/>
      <c r="C953" s="165" t="s">
        <v>1840</v>
      </c>
      <c r="D953" s="165" t="s">
        <v>144</v>
      </c>
      <c r="E953" s="166" t="s">
        <v>1841</v>
      </c>
      <c r="F953" s="167" t="s">
        <v>1738</v>
      </c>
      <c r="G953" s="168" t="s">
        <v>890</v>
      </c>
      <c r="H953" s="169">
        <v>1</v>
      </c>
      <c r="I953" s="170"/>
      <c r="J953" s="171">
        <f>ROUND(I953*H953,0)</f>
        <v>0</v>
      </c>
      <c r="K953" s="167" t="s">
        <v>21</v>
      </c>
      <c r="L953" s="34"/>
      <c r="M953" s="172" t="s">
        <v>21</v>
      </c>
      <c r="N953" s="173" t="s">
        <v>43</v>
      </c>
      <c r="O953" s="35"/>
      <c r="P953" s="174">
        <f>O953*H953</f>
        <v>0</v>
      </c>
      <c r="Q953" s="174">
        <v>0</v>
      </c>
      <c r="R953" s="174">
        <f>Q953*H953</f>
        <v>0</v>
      </c>
      <c r="S953" s="174">
        <v>0</v>
      </c>
      <c r="T953" s="175">
        <f>S953*H953</f>
        <v>0</v>
      </c>
      <c r="AR953" s="17" t="s">
        <v>149</v>
      </c>
      <c r="AT953" s="17" t="s">
        <v>144</v>
      </c>
      <c r="AU953" s="17" t="s">
        <v>150</v>
      </c>
      <c r="AY953" s="17" t="s">
        <v>142</v>
      </c>
      <c r="BE953" s="176">
        <f>IF(N953="základní",J953,0)</f>
        <v>0</v>
      </c>
      <c r="BF953" s="176">
        <f>IF(N953="snížená",J953,0)</f>
        <v>0</v>
      </c>
      <c r="BG953" s="176">
        <f>IF(N953="zákl. přenesená",J953,0)</f>
        <v>0</v>
      </c>
      <c r="BH953" s="176">
        <f>IF(N953="sníž. přenesená",J953,0)</f>
        <v>0</v>
      </c>
      <c r="BI953" s="176">
        <f>IF(N953="nulová",J953,0)</f>
        <v>0</v>
      </c>
      <c r="BJ953" s="17" t="s">
        <v>150</v>
      </c>
      <c r="BK953" s="176">
        <f>ROUND(I953*H953,0)</f>
        <v>0</v>
      </c>
      <c r="BL953" s="17" t="s">
        <v>149</v>
      </c>
      <c r="BM953" s="17" t="s">
        <v>1842</v>
      </c>
    </row>
    <row r="954" spans="2:47" s="1" customFormat="1" ht="28.5" customHeight="1">
      <c r="B954" s="34"/>
      <c r="D954" s="180" t="s">
        <v>152</v>
      </c>
      <c r="F954" s="189" t="s">
        <v>1738</v>
      </c>
      <c r="I954" s="138"/>
      <c r="L954" s="34"/>
      <c r="M954" s="63"/>
      <c r="N954" s="35"/>
      <c r="O954" s="35"/>
      <c r="P954" s="35"/>
      <c r="Q954" s="35"/>
      <c r="R954" s="35"/>
      <c r="S954" s="35"/>
      <c r="T954" s="64"/>
      <c r="AT954" s="17" t="s">
        <v>152</v>
      </c>
      <c r="AU954" s="17" t="s">
        <v>150</v>
      </c>
    </row>
    <row r="955" spans="2:65" s="1" customFormat="1" ht="28.5" customHeight="1">
      <c r="B955" s="164"/>
      <c r="C955" s="165" t="s">
        <v>1843</v>
      </c>
      <c r="D955" s="165" t="s">
        <v>144</v>
      </c>
      <c r="E955" s="166" t="s">
        <v>1844</v>
      </c>
      <c r="F955" s="167" t="s">
        <v>1743</v>
      </c>
      <c r="G955" s="168" t="s">
        <v>890</v>
      </c>
      <c r="H955" s="169">
        <v>1</v>
      </c>
      <c r="I955" s="170"/>
      <c r="J955" s="171">
        <f>ROUND(I955*H955,0)</f>
        <v>0</v>
      </c>
      <c r="K955" s="167" t="s">
        <v>21</v>
      </c>
      <c r="L955" s="34"/>
      <c r="M955" s="172" t="s">
        <v>21</v>
      </c>
      <c r="N955" s="173" t="s">
        <v>43</v>
      </c>
      <c r="O955" s="35"/>
      <c r="P955" s="174">
        <f>O955*H955</f>
        <v>0</v>
      </c>
      <c r="Q955" s="174">
        <v>0</v>
      </c>
      <c r="R955" s="174">
        <f>Q955*H955</f>
        <v>0</v>
      </c>
      <c r="S955" s="174">
        <v>0</v>
      </c>
      <c r="T955" s="175">
        <f>S955*H955</f>
        <v>0</v>
      </c>
      <c r="AR955" s="17" t="s">
        <v>149</v>
      </c>
      <c r="AT955" s="17" t="s">
        <v>144</v>
      </c>
      <c r="AU955" s="17" t="s">
        <v>150</v>
      </c>
      <c r="AY955" s="17" t="s">
        <v>142</v>
      </c>
      <c r="BE955" s="176">
        <f>IF(N955="základní",J955,0)</f>
        <v>0</v>
      </c>
      <c r="BF955" s="176">
        <f>IF(N955="snížená",J955,0)</f>
        <v>0</v>
      </c>
      <c r="BG955" s="176">
        <f>IF(N955="zákl. přenesená",J955,0)</f>
        <v>0</v>
      </c>
      <c r="BH955" s="176">
        <f>IF(N955="sníž. přenesená",J955,0)</f>
        <v>0</v>
      </c>
      <c r="BI955" s="176">
        <f>IF(N955="nulová",J955,0)</f>
        <v>0</v>
      </c>
      <c r="BJ955" s="17" t="s">
        <v>150</v>
      </c>
      <c r="BK955" s="176">
        <f>ROUND(I955*H955,0)</f>
        <v>0</v>
      </c>
      <c r="BL955" s="17" t="s">
        <v>149</v>
      </c>
      <c r="BM955" s="17" t="s">
        <v>1845</v>
      </c>
    </row>
    <row r="956" spans="2:47" s="1" customFormat="1" ht="28.5" customHeight="1">
      <c r="B956" s="34"/>
      <c r="D956" s="180" t="s">
        <v>152</v>
      </c>
      <c r="F956" s="189" t="s">
        <v>1743</v>
      </c>
      <c r="I956" s="138"/>
      <c r="L956" s="34"/>
      <c r="M956" s="63"/>
      <c r="N956" s="35"/>
      <c r="O956" s="35"/>
      <c r="P956" s="35"/>
      <c r="Q956" s="35"/>
      <c r="R956" s="35"/>
      <c r="S956" s="35"/>
      <c r="T956" s="64"/>
      <c r="AT956" s="17" t="s">
        <v>152</v>
      </c>
      <c r="AU956" s="17" t="s">
        <v>150</v>
      </c>
    </row>
    <row r="957" spans="2:65" s="1" customFormat="1" ht="28.5" customHeight="1">
      <c r="B957" s="164"/>
      <c r="C957" s="165" t="s">
        <v>1846</v>
      </c>
      <c r="D957" s="165" t="s">
        <v>144</v>
      </c>
      <c r="E957" s="166" t="s">
        <v>1847</v>
      </c>
      <c r="F957" s="167" t="s">
        <v>1748</v>
      </c>
      <c r="G957" s="168" t="s">
        <v>890</v>
      </c>
      <c r="H957" s="169">
        <v>2</v>
      </c>
      <c r="I957" s="170"/>
      <c r="J957" s="171">
        <f>ROUND(I957*H957,0)</f>
        <v>0</v>
      </c>
      <c r="K957" s="167" t="s">
        <v>21</v>
      </c>
      <c r="L957" s="34"/>
      <c r="M957" s="172" t="s">
        <v>21</v>
      </c>
      <c r="N957" s="173" t="s">
        <v>43</v>
      </c>
      <c r="O957" s="35"/>
      <c r="P957" s="174">
        <f>O957*H957</f>
        <v>0</v>
      </c>
      <c r="Q957" s="174">
        <v>0</v>
      </c>
      <c r="R957" s="174">
        <f>Q957*H957</f>
        <v>0</v>
      </c>
      <c r="S957" s="174">
        <v>0</v>
      </c>
      <c r="T957" s="175">
        <f>S957*H957</f>
        <v>0</v>
      </c>
      <c r="AR957" s="17" t="s">
        <v>149</v>
      </c>
      <c r="AT957" s="17" t="s">
        <v>144</v>
      </c>
      <c r="AU957" s="17" t="s">
        <v>150</v>
      </c>
      <c r="AY957" s="17" t="s">
        <v>142</v>
      </c>
      <c r="BE957" s="176">
        <f>IF(N957="základní",J957,0)</f>
        <v>0</v>
      </c>
      <c r="BF957" s="176">
        <f>IF(N957="snížená",J957,0)</f>
        <v>0</v>
      </c>
      <c r="BG957" s="176">
        <f>IF(N957="zákl. přenesená",J957,0)</f>
        <v>0</v>
      </c>
      <c r="BH957" s="176">
        <f>IF(N957="sníž. přenesená",J957,0)</f>
        <v>0</v>
      </c>
      <c r="BI957" s="176">
        <f>IF(N957="nulová",J957,0)</f>
        <v>0</v>
      </c>
      <c r="BJ957" s="17" t="s">
        <v>150</v>
      </c>
      <c r="BK957" s="176">
        <f>ROUND(I957*H957,0)</f>
        <v>0</v>
      </c>
      <c r="BL957" s="17" t="s">
        <v>149</v>
      </c>
      <c r="BM957" s="17" t="s">
        <v>1848</v>
      </c>
    </row>
    <row r="958" spans="2:47" s="1" customFormat="1" ht="28.5" customHeight="1">
      <c r="B958" s="34"/>
      <c r="D958" s="180" t="s">
        <v>152</v>
      </c>
      <c r="F958" s="189" t="s">
        <v>1748</v>
      </c>
      <c r="I958" s="138"/>
      <c r="L958" s="34"/>
      <c r="M958" s="63"/>
      <c r="N958" s="35"/>
      <c r="O958" s="35"/>
      <c r="P958" s="35"/>
      <c r="Q958" s="35"/>
      <c r="R958" s="35"/>
      <c r="S958" s="35"/>
      <c r="T958" s="64"/>
      <c r="AT958" s="17" t="s">
        <v>152</v>
      </c>
      <c r="AU958" s="17" t="s">
        <v>150</v>
      </c>
    </row>
    <row r="959" spans="2:65" s="1" customFormat="1" ht="28.5" customHeight="1">
      <c r="B959" s="164"/>
      <c r="C959" s="165" t="s">
        <v>1849</v>
      </c>
      <c r="D959" s="165" t="s">
        <v>144</v>
      </c>
      <c r="E959" s="166" t="s">
        <v>1850</v>
      </c>
      <c r="F959" s="167" t="s">
        <v>1753</v>
      </c>
      <c r="G959" s="168" t="s">
        <v>890</v>
      </c>
      <c r="H959" s="169">
        <v>1</v>
      </c>
      <c r="I959" s="170"/>
      <c r="J959" s="171">
        <f>ROUND(I959*H959,0)</f>
        <v>0</v>
      </c>
      <c r="K959" s="167" t="s">
        <v>21</v>
      </c>
      <c r="L959" s="34"/>
      <c r="M959" s="172" t="s">
        <v>21</v>
      </c>
      <c r="N959" s="173" t="s">
        <v>43</v>
      </c>
      <c r="O959" s="35"/>
      <c r="P959" s="174">
        <f>O959*H959</f>
        <v>0</v>
      </c>
      <c r="Q959" s="174">
        <v>0</v>
      </c>
      <c r="R959" s="174">
        <f>Q959*H959</f>
        <v>0</v>
      </c>
      <c r="S959" s="174">
        <v>0</v>
      </c>
      <c r="T959" s="175">
        <f>S959*H959</f>
        <v>0</v>
      </c>
      <c r="AR959" s="17" t="s">
        <v>149</v>
      </c>
      <c r="AT959" s="17" t="s">
        <v>144</v>
      </c>
      <c r="AU959" s="17" t="s">
        <v>150</v>
      </c>
      <c r="AY959" s="17" t="s">
        <v>142</v>
      </c>
      <c r="BE959" s="176">
        <f>IF(N959="základní",J959,0)</f>
        <v>0</v>
      </c>
      <c r="BF959" s="176">
        <f>IF(N959="snížená",J959,0)</f>
        <v>0</v>
      </c>
      <c r="BG959" s="176">
        <f>IF(N959="zákl. přenesená",J959,0)</f>
        <v>0</v>
      </c>
      <c r="BH959" s="176">
        <f>IF(N959="sníž. přenesená",J959,0)</f>
        <v>0</v>
      </c>
      <c r="BI959" s="176">
        <f>IF(N959="nulová",J959,0)</f>
        <v>0</v>
      </c>
      <c r="BJ959" s="17" t="s">
        <v>150</v>
      </c>
      <c r="BK959" s="176">
        <f>ROUND(I959*H959,0)</f>
        <v>0</v>
      </c>
      <c r="BL959" s="17" t="s">
        <v>149</v>
      </c>
      <c r="BM959" s="17" t="s">
        <v>1851</v>
      </c>
    </row>
    <row r="960" spans="2:47" s="1" customFormat="1" ht="28.5" customHeight="1">
      <c r="B960" s="34"/>
      <c r="D960" s="180" t="s">
        <v>152</v>
      </c>
      <c r="F960" s="189" t="s">
        <v>1753</v>
      </c>
      <c r="I960" s="138"/>
      <c r="L960" s="34"/>
      <c r="M960" s="63"/>
      <c r="N960" s="35"/>
      <c r="O960" s="35"/>
      <c r="P960" s="35"/>
      <c r="Q960" s="35"/>
      <c r="R960" s="35"/>
      <c r="S960" s="35"/>
      <c r="T960" s="64"/>
      <c r="AT960" s="17" t="s">
        <v>152</v>
      </c>
      <c r="AU960" s="17" t="s">
        <v>150</v>
      </c>
    </row>
    <row r="961" spans="2:65" s="1" customFormat="1" ht="28.5" customHeight="1">
      <c r="B961" s="164"/>
      <c r="C961" s="165" t="s">
        <v>1852</v>
      </c>
      <c r="D961" s="165" t="s">
        <v>144</v>
      </c>
      <c r="E961" s="166" t="s">
        <v>1853</v>
      </c>
      <c r="F961" s="167" t="s">
        <v>1758</v>
      </c>
      <c r="G961" s="168" t="s">
        <v>890</v>
      </c>
      <c r="H961" s="169">
        <v>1</v>
      </c>
      <c r="I961" s="170"/>
      <c r="J961" s="171">
        <f>ROUND(I961*H961,0)</f>
        <v>0</v>
      </c>
      <c r="K961" s="167" t="s">
        <v>21</v>
      </c>
      <c r="L961" s="34"/>
      <c r="M961" s="172" t="s">
        <v>21</v>
      </c>
      <c r="N961" s="173" t="s">
        <v>43</v>
      </c>
      <c r="O961" s="35"/>
      <c r="P961" s="174">
        <f>O961*H961</f>
        <v>0</v>
      </c>
      <c r="Q961" s="174">
        <v>0</v>
      </c>
      <c r="R961" s="174">
        <f>Q961*H961</f>
        <v>0</v>
      </c>
      <c r="S961" s="174">
        <v>0</v>
      </c>
      <c r="T961" s="175">
        <f>S961*H961</f>
        <v>0</v>
      </c>
      <c r="AR961" s="17" t="s">
        <v>149</v>
      </c>
      <c r="AT961" s="17" t="s">
        <v>144</v>
      </c>
      <c r="AU961" s="17" t="s">
        <v>150</v>
      </c>
      <c r="AY961" s="17" t="s">
        <v>142</v>
      </c>
      <c r="BE961" s="176">
        <f>IF(N961="základní",J961,0)</f>
        <v>0</v>
      </c>
      <c r="BF961" s="176">
        <f>IF(N961="snížená",J961,0)</f>
        <v>0</v>
      </c>
      <c r="BG961" s="176">
        <f>IF(N961="zákl. přenesená",J961,0)</f>
        <v>0</v>
      </c>
      <c r="BH961" s="176">
        <f>IF(N961="sníž. přenesená",J961,0)</f>
        <v>0</v>
      </c>
      <c r="BI961" s="176">
        <f>IF(N961="nulová",J961,0)</f>
        <v>0</v>
      </c>
      <c r="BJ961" s="17" t="s">
        <v>150</v>
      </c>
      <c r="BK961" s="176">
        <f>ROUND(I961*H961,0)</f>
        <v>0</v>
      </c>
      <c r="BL961" s="17" t="s">
        <v>149</v>
      </c>
      <c r="BM961" s="17" t="s">
        <v>1854</v>
      </c>
    </row>
    <row r="962" spans="2:47" s="1" customFormat="1" ht="28.5" customHeight="1">
      <c r="B962" s="34"/>
      <c r="D962" s="180" t="s">
        <v>152</v>
      </c>
      <c r="F962" s="189" t="s">
        <v>1758</v>
      </c>
      <c r="I962" s="138"/>
      <c r="L962" s="34"/>
      <c r="M962" s="63"/>
      <c r="N962" s="35"/>
      <c r="O962" s="35"/>
      <c r="P962" s="35"/>
      <c r="Q962" s="35"/>
      <c r="R962" s="35"/>
      <c r="S962" s="35"/>
      <c r="T962" s="64"/>
      <c r="AT962" s="17" t="s">
        <v>152</v>
      </c>
      <c r="AU962" s="17" t="s">
        <v>150</v>
      </c>
    </row>
    <row r="963" spans="2:65" s="1" customFormat="1" ht="20.25" customHeight="1">
      <c r="B963" s="164"/>
      <c r="C963" s="165" t="s">
        <v>1855</v>
      </c>
      <c r="D963" s="165" t="s">
        <v>144</v>
      </c>
      <c r="E963" s="166" t="s">
        <v>1856</v>
      </c>
      <c r="F963" s="167" t="s">
        <v>1763</v>
      </c>
      <c r="G963" s="168" t="s">
        <v>890</v>
      </c>
      <c r="H963" s="169">
        <v>1</v>
      </c>
      <c r="I963" s="170"/>
      <c r="J963" s="171">
        <f>ROUND(I963*H963,0)</f>
        <v>0</v>
      </c>
      <c r="K963" s="167" t="s">
        <v>21</v>
      </c>
      <c r="L963" s="34"/>
      <c r="M963" s="172" t="s">
        <v>21</v>
      </c>
      <c r="N963" s="173" t="s">
        <v>43</v>
      </c>
      <c r="O963" s="35"/>
      <c r="P963" s="174">
        <f>O963*H963</f>
        <v>0</v>
      </c>
      <c r="Q963" s="174">
        <v>0</v>
      </c>
      <c r="R963" s="174">
        <f>Q963*H963</f>
        <v>0</v>
      </c>
      <c r="S963" s="174">
        <v>0</v>
      </c>
      <c r="T963" s="175">
        <f>S963*H963</f>
        <v>0</v>
      </c>
      <c r="AR963" s="17" t="s">
        <v>149</v>
      </c>
      <c r="AT963" s="17" t="s">
        <v>144</v>
      </c>
      <c r="AU963" s="17" t="s">
        <v>150</v>
      </c>
      <c r="AY963" s="17" t="s">
        <v>142</v>
      </c>
      <c r="BE963" s="176">
        <f>IF(N963="základní",J963,0)</f>
        <v>0</v>
      </c>
      <c r="BF963" s="176">
        <f>IF(N963="snížená",J963,0)</f>
        <v>0</v>
      </c>
      <c r="BG963" s="176">
        <f>IF(N963="zákl. přenesená",J963,0)</f>
        <v>0</v>
      </c>
      <c r="BH963" s="176">
        <f>IF(N963="sníž. přenesená",J963,0)</f>
        <v>0</v>
      </c>
      <c r="BI963" s="176">
        <f>IF(N963="nulová",J963,0)</f>
        <v>0</v>
      </c>
      <c r="BJ963" s="17" t="s">
        <v>150</v>
      </c>
      <c r="BK963" s="176">
        <f>ROUND(I963*H963,0)</f>
        <v>0</v>
      </c>
      <c r="BL963" s="17" t="s">
        <v>149</v>
      </c>
      <c r="BM963" s="17" t="s">
        <v>1857</v>
      </c>
    </row>
    <row r="964" spans="2:47" s="1" customFormat="1" ht="20.25" customHeight="1">
      <c r="B964" s="34"/>
      <c r="D964" s="180" t="s">
        <v>152</v>
      </c>
      <c r="F964" s="189" t="s">
        <v>1763</v>
      </c>
      <c r="I964" s="138"/>
      <c r="L964" s="34"/>
      <c r="M964" s="63"/>
      <c r="N964" s="35"/>
      <c r="O964" s="35"/>
      <c r="P964" s="35"/>
      <c r="Q964" s="35"/>
      <c r="R964" s="35"/>
      <c r="S964" s="35"/>
      <c r="T964" s="64"/>
      <c r="AT964" s="17" t="s">
        <v>152</v>
      </c>
      <c r="AU964" s="17" t="s">
        <v>150</v>
      </c>
    </row>
    <row r="965" spans="2:65" s="1" customFormat="1" ht="20.25" customHeight="1">
      <c r="B965" s="164"/>
      <c r="C965" s="165" t="s">
        <v>1858</v>
      </c>
      <c r="D965" s="165" t="s">
        <v>144</v>
      </c>
      <c r="E965" s="166" t="s">
        <v>1859</v>
      </c>
      <c r="F965" s="167" t="s">
        <v>1769</v>
      </c>
      <c r="G965" s="168" t="s">
        <v>890</v>
      </c>
      <c r="H965" s="169">
        <v>1</v>
      </c>
      <c r="I965" s="170"/>
      <c r="J965" s="171">
        <f>ROUND(I965*H965,0)</f>
        <v>0</v>
      </c>
      <c r="K965" s="167" t="s">
        <v>21</v>
      </c>
      <c r="L965" s="34"/>
      <c r="M965" s="172" t="s">
        <v>21</v>
      </c>
      <c r="N965" s="173" t="s">
        <v>43</v>
      </c>
      <c r="O965" s="35"/>
      <c r="P965" s="174">
        <f>O965*H965</f>
        <v>0</v>
      </c>
      <c r="Q965" s="174">
        <v>0</v>
      </c>
      <c r="R965" s="174">
        <f>Q965*H965</f>
        <v>0</v>
      </c>
      <c r="S965" s="174">
        <v>0</v>
      </c>
      <c r="T965" s="175">
        <f>S965*H965</f>
        <v>0</v>
      </c>
      <c r="AR965" s="17" t="s">
        <v>1767</v>
      </c>
      <c r="AT965" s="17" t="s">
        <v>144</v>
      </c>
      <c r="AU965" s="17" t="s">
        <v>150</v>
      </c>
      <c r="AY965" s="17" t="s">
        <v>142</v>
      </c>
      <c r="BE965" s="176">
        <f>IF(N965="základní",J965,0)</f>
        <v>0</v>
      </c>
      <c r="BF965" s="176">
        <f>IF(N965="snížená",J965,0)</f>
        <v>0</v>
      </c>
      <c r="BG965" s="176">
        <f>IF(N965="zákl. přenesená",J965,0)</f>
        <v>0</v>
      </c>
      <c r="BH965" s="176">
        <f>IF(N965="sníž. přenesená",J965,0)</f>
        <v>0</v>
      </c>
      <c r="BI965" s="176">
        <f>IF(N965="nulová",J965,0)</f>
        <v>0</v>
      </c>
      <c r="BJ965" s="17" t="s">
        <v>150</v>
      </c>
      <c r="BK965" s="176">
        <f>ROUND(I965*H965,0)</f>
        <v>0</v>
      </c>
      <c r="BL965" s="17" t="s">
        <v>1767</v>
      </c>
      <c r="BM965" s="17" t="s">
        <v>1860</v>
      </c>
    </row>
    <row r="966" spans="2:47" s="1" customFormat="1" ht="20.25" customHeight="1">
      <c r="B966" s="34"/>
      <c r="D966" s="180" t="s">
        <v>152</v>
      </c>
      <c r="F966" s="189" t="s">
        <v>1769</v>
      </c>
      <c r="I966" s="138"/>
      <c r="L966" s="34"/>
      <c r="M966" s="63"/>
      <c r="N966" s="35"/>
      <c r="O966" s="35"/>
      <c r="P966" s="35"/>
      <c r="Q966" s="35"/>
      <c r="R966" s="35"/>
      <c r="S966" s="35"/>
      <c r="T966" s="64"/>
      <c r="AT966" s="17" t="s">
        <v>152</v>
      </c>
      <c r="AU966" s="17" t="s">
        <v>150</v>
      </c>
    </row>
    <row r="967" spans="2:65" s="1" customFormat="1" ht="20.25" customHeight="1">
      <c r="B967" s="164"/>
      <c r="C967" s="165" t="s">
        <v>1861</v>
      </c>
      <c r="D967" s="165" t="s">
        <v>144</v>
      </c>
      <c r="E967" s="166" t="s">
        <v>1862</v>
      </c>
      <c r="F967" s="167" t="s">
        <v>1774</v>
      </c>
      <c r="G967" s="168" t="s">
        <v>890</v>
      </c>
      <c r="H967" s="169">
        <v>2</v>
      </c>
      <c r="I967" s="170"/>
      <c r="J967" s="171">
        <f>ROUND(I967*H967,0)</f>
        <v>0</v>
      </c>
      <c r="K967" s="167" t="s">
        <v>21</v>
      </c>
      <c r="L967" s="34"/>
      <c r="M967" s="172" t="s">
        <v>21</v>
      </c>
      <c r="N967" s="173" t="s">
        <v>43</v>
      </c>
      <c r="O967" s="35"/>
      <c r="P967" s="174">
        <f>O967*H967</f>
        <v>0</v>
      </c>
      <c r="Q967" s="174">
        <v>0</v>
      </c>
      <c r="R967" s="174">
        <f>Q967*H967</f>
        <v>0</v>
      </c>
      <c r="S967" s="174">
        <v>0</v>
      </c>
      <c r="T967" s="175">
        <f>S967*H967</f>
        <v>0</v>
      </c>
      <c r="AR967" s="17" t="s">
        <v>149</v>
      </c>
      <c r="AT967" s="17" t="s">
        <v>144</v>
      </c>
      <c r="AU967" s="17" t="s">
        <v>150</v>
      </c>
      <c r="AY967" s="17" t="s">
        <v>142</v>
      </c>
      <c r="BE967" s="176">
        <f>IF(N967="základní",J967,0)</f>
        <v>0</v>
      </c>
      <c r="BF967" s="176">
        <f>IF(N967="snížená",J967,0)</f>
        <v>0</v>
      </c>
      <c r="BG967" s="176">
        <f>IF(N967="zákl. přenesená",J967,0)</f>
        <v>0</v>
      </c>
      <c r="BH967" s="176">
        <f>IF(N967="sníž. přenesená",J967,0)</f>
        <v>0</v>
      </c>
      <c r="BI967" s="176">
        <f>IF(N967="nulová",J967,0)</f>
        <v>0</v>
      </c>
      <c r="BJ967" s="17" t="s">
        <v>150</v>
      </c>
      <c r="BK967" s="176">
        <f>ROUND(I967*H967,0)</f>
        <v>0</v>
      </c>
      <c r="BL967" s="17" t="s">
        <v>149</v>
      </c>
      <c r="BM967" s="17" t="s">
        <v>1863</v>
      </c>
    </row>
    <row r="968" spans="2:47" s="1" customFormat="1" ht="20.25" customHeight="1">
      <c r="B968" s="34"/>
      <c r="D968" s="180" t="s">
        <v>152</v>
      </c>
      <c r="F968" s="189" t="s">
        <v>1774</v>
      </c>
      <c r="I968" s="138"/>
      <c r="L968" s="34"/>
      <c r="M968" s="63"/>
      <c r="N968" s="35"/>
      <c r="O968" s="35"/>
      <c r="P968" s="35"/>
      <c r="Q968" s="35"/>
      <c r="R968" s="35"/>
      <c r="S968" s="35"/>
      <c r="T968" s="64"/>
      <c r="AT968" s="17" t="s">
        <v>152</v>
      </c>
      <c r="AU968" s="17" t="s">
        <v>150</v>
      </c>
    </row>
    <row r="969" spans="2:65" s="1" customFormat="1" ht="20.25" customHeight="1">
      <c r="B969" s="164"/>
      <c r="C969" s="165" t="s">
        <v>1864</v>
      </c>
      <c r="D969" s="165" t="s">
        <v>144</v>
      </c>
      <c r="E969" s="166" t="s">
        <v>1865</v>
      </c>
      <c r="F969" s="167" t="s">
        <v>1779</v>
      </c>
      <c r="G969" s="168" t="s">
        <v>890</v>
      </c>
      <c r="H969" s="169">
        <v>2</v>
      </c>
      <c r="I969" s="170"/>
      <c r="J969" s="171">
        <f>ROUND(I969*H969,0)</f>
        <v>0</v>
      </c>
      <c r="K969" s="167" t="s">
        <v>21</v>
      </c>
      <c r="L969" s="34"/>
      <c r="M969" s="172" t="s">
        <v>21</v>
      </c>
      <c r="N969" s="173" t="s">
        <v>43</v>
      </c>
      <c r="O969" s="35"/>
      <c r="P969" s="174">
        <f>O969*H969</f>
        <v>0</v>
      </c>
      <c r="Q969" s="174">
        <v>0</v>
      </c>
      <c r="R969" s="174">
        <f>Q969*H969</f>
        <v>0</v>
      </c>
      <c r="S969" s="174">
        <v>0</v>
      </c>
      <c r="T969" s="175">
        <f>S969*H969</f>
        <v>0</v>
      </c>
      <c r="AR969" s="17" t="s">
        <v>149</v>
      </c>
      <c r="AT969" s="17" t="s">
        <v>144</v>
      </c>
      <c r="AU969" s="17" t="s">
        <v>150</v>
      </c>
      <c r="AY969" s="17" t="s">
        <v>142</v>
      </c>
      <c r="BE969" s="176">
        <f>IF(N969="základní",J969,0)</f>
        <v>0</v>
      </c>
      <c r="BF969" s="176">
        <f>IF(N969="snížená",J969,0)</f>
        <v>0</v>
      </c>
      <c r="BG969" s="176">
        <f>IF(N969="zákl. přenesená",J969,0)</f>
        <v>0</v>
      </c>
      <c r="BH969" s="176">
        <f>IF(N969="sníž. přenesená",J969,0)</f>
        <v>0</v>
      </c>
      <c r="BI969" s="176">
        <f>IF(N969="nulová",J969,0)</f>
        <v>0</v>
      </c>
      <c r="BJ969" s="17" t="s">
        <v>150</v>
      </c>
      <c r="BK969" s="176">
        <f>ROUND(I969*H969,0)</f>
        <v>0</v>
      </c>
      <c r="BL969" s="17" t="s">
        <v>149</v>
      </c>
      <c r="BM969" s="17" t="s">
        <v>1866</v>
      </c>
    </row>
    <row r="970" spans="2:47" s="1" customFormat="1" ht="20.25" customHeight="1">
      <c r="B970" s="34"/>
      <c r="D970" s="180" t="s">
        <v>152</v>
      </c>
      <c r="F970" s="189" t="s">
        <v>1779</v>
      </c>
      <c r="I970" s="138"/>
      <c r="L970" s="34"/>
      <c r="M970" s="63"/>
      <c r="N970" s="35"/>
      <c r="O970" s="35"/>
      <c r="P970" s="35"/>
      <c r="Q970" s="35"/>
      <c r="R970" s="35"/>
      <c r="S970" s="35"/>
      <c r="T970" s="64"/>
      <c r="AT970" s="17" t="s">
        <v>152</v>
      </c>
      <c r="AU970" s="17" t="s">
        <v>150</v>
      </c>
    </row>
    <row r="971" spans="2:65" s="1" customFormat="1" ht="20.25" customHeight="1">
      <c r="B971" s="164"/>
      <c r="C971" s="165" t="s">
        <v>1867</v>
      </c>
      <c r="D971" s="165" t="s">
        <v>144</v>
      </c>
      <c r="E971" s="166" t="s">
        <v>1868</v>
      </c>
      <c r="F971" s="167" t="s">
        <v>1784</v>
      </c>
      <c r="G971" s="168" t="s">
        <v>890</v>
      </c>
      <c r="H971" s="169">
        <v>1</v>
      </c>
      <c r="I971" s="170"/>
      <c r="J971" s="171">
        <f>ROUND(I971*H971,0)</f>
        <v>0</v>
      </c>
      <c r="K971" s="167" t="s">
        <v>21</v>
      </c>
      <c r="L971" s="34"/>
      <c r="M971" s="172" t="s">
        <v>21</v>
      </c>
      <c r="N971" s="173" t="s">
        <v>43</v>
      </c>
      <c r="O971" s="35"/>
      <c r="P971" s="174">
        <f>O971*H971</f>
        <v>0</v>
      </c>
      <c r="Q971" s="174">
        <v>0</v>
      </c>
      <c r="R971" s="174">
        <f>Q971*H971</f>
        <v>0</v>
      </c>
      <c r="S971" s="174">
        <v>0</v>
      </c>
      <c r="T971" s="175">
        <f>S971*H971</f>
        <v>0</v>
      </c>
      <c r="AR971" s="17" t="s">
        <v>149</v>
      </c>
      <c r="AT971" s="17" t="s">
        <v>144</v>
      </c>
      <c r="AU971" s="17" t="s">
        <v>150</v>
      </c>
      <c r="AY971" s="17" t="s">
        <v>142</v>
      </c>
      <c r="BE971" s="176">
        <f>IF(N971="základní",J971,0)</f>
        <v>0</v>
      </c>
      <c r="BF971" s="176">
        <f>IF(N971="snížená",J971,0)</f>
        <v>0</v>
      </c>
      <c r="BG971" s="176">
        <f>IF(N971="zákl. přenesená",J971,0)</f>
        <v>0</v>
      </c>
      <c r="BH971" s="176">
        <f>IF(N971="sníž. přenesená",J971,0)</f>
        <v>0</v>
      </c>
      <c r="BI971" s="176">
        <f>IF(N971="nulová",J971,0)</f>
        <v>0</v>
      </c>
      <c r="BJ971" s="17" t="s">
        <v>150</v>
      </c>
      <c r="BK971" s="176">
        <f>ROUND(I971*H971,0)</f>
        <v>0</v>
      </c>
      <c r="BL971" s="17" t="s">
        <v>149</v>
      </c>
      <c r="BM971" s="17" t="s">
        <v>1869</v>
      </c>
    </row>
    <row r="972" spans="2:47" s="1" customFormat="1" ht="20.25" customHeight="1">
      <c r="B972" s="34"/>
      <c r="D972" s="180" t="s">
        <v>152</v>
      </c>
      <c r="F972" s="189" t="s">
        <v>1784</v>
      </c>
      <c r="I972" s="138"/>
      <c r="L972" s="34"/>
      <c r="M972" s="63"/>
      <c r="N972" s="35"/>
      <c r="O972" s="35"/>
      <c r="P972" s="35"/>
      <c r="Q972" s="35"/>
      <c r="R972" s="35"/>
      <c r="S972" s="35"/>
      <c r="T972" s="64"/>
      <c r="AT972" s="17" t="s">
        <v>152</v>
      </c>
      <c r="AU972" s="17" t="s">
        <v>150</v>
      </c>
    </row>
    <row r="973" spans="2:65" s="1" customFormat="1" ht="20.25" customHeight="1">
      <c r="B973" s="164"/>
      <c r="C973" s="165" t="s">
        <v>1870</v>
      </c>
      <c r="D973" s="165" t="s">
        <v>144</v>
      </c>
      <c r="E973" s="166" t="s">
        <v>1871</v>
      </c>
      <c r="F973" s="167" t="s">
        <v>1789</v>
      </c>
      <c r="G973" s="168" t="s">
        <v>890</v>
      </c>
      <c r="H973" s="169">
        <v>1</v>
      </c>
      <c r="I973" s="170"/>
      <c r="J973" s="171">
        <f>ROUND(I973*H973,0)</f>
        <v>0</v>
      </c>
      <c r="K973" s="167" t="s">
        <v>21</v>
      </c>
      <c r="L973" s="34"/>
      <c r="M973" s="172" t="s">
        <v>21</v>
      </c>
      <c r="N973" s="173" t="s">
        <v>43</v>
      </c>
      <c r="O973" s="35"/>
      <c r="P973" s="174">
        <f>O973*H973</f>
        <v>0</v>
      </c>
      <c r="Q973" s="174">
        <v>0</v>
      </c>
      <c r="R973" s="174">
        <f>Q973*H973</f>
        <v>0</v>
      </c>
      <c r="S973" s="174">
        <v>0</v>
      </c>
      <c r="T973" s="175">
        <f>S973*H973</f>
        <v>0</v>
      </c>
      <c r="AR973" s="17" t="s">
        <v>149</v>
      </c>
      <c r="AT973" s="17" t="s">
        <v>144</v>
      </c>
      <c r="AU973" s="17" t="s">
        <v>150</v>
      </c>
      <c r="AY973" s="17" t="s">
        <v>142</v>
      </c>
      <c r="BE973" s="176">
        <f>IF(N973="základní",J973,0)</f>
        <v>0</v>
      </c>
      <c r="BF973" s="176">
        <f>IF(N973="snížená",J973,0)</f>
        <v>0</v>
      </c>
      <c r="BG973" s="176">
        <f>IF(N973="zákl. přenesená",J973,0)</f>
        <v>0</v>
      </c>
      <c r="BH973" s="176">
        <f>IF(N973="sníž. přenesená",J973,0)</f>
        <v>0</v>
      </c>
      <c r="BI973" s="176">
        <f>IF(N973="nulová",J973,0)</f>
        <v>0</v>
      </c>
      <c r="BJ973" s="17" t="s">
        <v>150</v>
      </c>
      <c r="BK973" s="176">
        <f>ROUND(I973*H973,0)</f>
        <v>0</v>
      </c>
      <c r="BL973" s="17" t="s">
        <v>149</v>
      </c>
      <c r="BM973" s="17" t="s">
        <v>1872</v>
      </c>
    </row>
    <row r="974" spans="2:47" s="1" customFormat="1" ht="20.25" customHeight="1">
      <c r="B974" s="34"/>
      <c r="D974" s="180" t="s">
        <v>152</v>
      </c>
      <c r="F974" s="189" t="s">
        <v>1789</v>
      </c>
      <c r="I974" s="138"/>
      <c r="L974" s="34"/>
      <c r="M974" s="63"/>
      <c r="N974" s="35"/>
      <c r="O974" s="35"/>
      <c r="P974" s="35"/>
      <c r="Q974" s="35"/>
      <c r="R974" s="35"/>
      <c r="S974" s="35"/>
      <c r="T974" s="64"/>
      <c r="AT974" s="17" t="s">
        <v>152</v>
      </c>
      <c r="AU974" s="17" t="s">
        <v>150</v>
      </c>
    </row>
    <row r="975" spans="2:65" s="1" customFormat="1" ht="20.25" customHeight="1">
      <c r="B975" s="164"/>
      <c r="C975" s="165" t="s">
        <v>1873</v>
      </c>
      <c r="D975" s="165" t="s">
        <v>144</v>
      </c>
      <c r="E975" s="166" t="s">
        <v>1874</v>
      </c>
      <c r="F975" s="167" t="s">
        <v>1794</v>
      </c>
      <c r="G975" s="168" t="s">
        <v>890</v>
      </c>
      <c r="H975" s="169">
        <v>3</v>
      </c>
      <c r="I975" s="170"/>
      <c r="J975" s="171">
        <f>ROUND(I975*H975,0)</f>
        <v>0</v>
      </c>
      <c r="K975" s="167" t="s">
        <v>21</v>
      </c>
      <c r="L975" s="34"/>
      <c r="M975" s="172" t="s">
        <v>21</v>
      </c>
      <c r="N975" s="173" t="s">
        <v>43</v>
      </c>
      <c r="O975" s="35"/>
      <c r="P975" s="174">
        <f>O975*H975</f>
        <v>0</v>
      </c>
      <c r="Q975" s="174">
        <v>0</v>
      </c>
      <c r="R975" s="174">
        <f>Q975*H975</f>
        <v>0</v>
      </c>
      <c r="S975" s="174">
        <v>0</v>
      </c>
      <c r="T975" s="175">
        <f>S975*H975</f>
        <v>0</v>
      </c>
      <c r="AR975" s="17" t="s">
        <v>149</v>
      </c>
      <c r="AT975" s="17" t="s">
        <v>144</v>
      </c>
      <c r="AU975" s="17" t="s">
        <v>150</v>
      </c>
      <c r="AY975" s="17" t="s">
        <v>142</v>
      </c>
      <c r="BE975" s="176">
        <f>IF(N975="základní",J975,0)</f>
        <v>0</v>
      </c>
      <c r="BF975" s="176">
        <f>IF(N975="snížená",J975,0)</f>
        <v>0</v>
      </c>
      <c r="BG975" s="176">
        <f>IF(N975="zákl. přenesená",J975,0)</f>
        <v>0</v>
      </c>
      <c r="BH975" s="176">
        <f>IF(N975="sníž. přenesená",J975,0)</f>
        <v>0</v>
      </c>
      <c r="BI975" s="176">
        <f>IF(N975="nulová",J975,0)</f>
        <v>0</v>
      </c>
      <c r="BJ975" s="17" t="s">
        <v>150</v>
      </c>
      <c r="BK975" s="176">
        <f>ROUND(I975*H975,0)</f>
        <v>0</v>
      </c>
      <c r="BL975" s="17" t="s">
        <v>149</v>
      </c>
      <c r="BM975" s="17" t="s">
        <v>1875</v>
      </c>
    </row>
    <row r="976" spans="2:47" s="1" customFormat="1" ht="20.25" customHeight="1">
      <c r="B976" s="34"/>
      <c r="D976" s="180" t="s">
        <v>152</v>
      </c>
      <c r="F976" s="189" t="s">
        <v>1794</v>
      </c>
      <c r="I976" s="138"/>
      <c r="L976" s="34"/>
      <c r="M976" s="63"/>
      <c r="N976" s="35"/>
      <c r="O976" s="35"/>
      <c r="P976" s="35"/>
      <c r="Q976" s="35"/>
      <c r="R976" s="35"/>
      <c r="S976" s="35"/>
      <c r="T976" s="64"/>
      <c r="AT976" s="17" t="s">
        <v>152</v>
      </c>
      <c r="AU976" s="17" t="s">
        <v>150</v>
      </c>
    </row>
    <row r="977" spans="2:65" s="1" customFormat="1" ht="20.25" customHeight="1">
      <c r="B977" s="164"/>
      <c r="C977" s="165" t="s">
        <v>1876</v>
      </c>
      <c r="D977" s="165" t="s">
        <v>144</v>
      </c>
      <c r="E977" s="166" t="s">
        <v>1877</v>
      </c>
      <c r="F977" s="167" t="s">
        <v>1799</v>
      </c>
      <c r="G977" s="168" t="s">
        <v>417</v>
      </c>
      <c r="H977" s="169">
        <v>5</v>
      </c>
      <c r="I977" s="170"/>
      <c r="J977" s="171">
        <f>ROUND(I977*H977,0)</f>
        <v>0</v>
      </c>
      <c r="K977" s="167" t="s">
        <v>21</v>
      </c>
      <c r="L977" s="34"/>
      <c r="M977" s="172" t="s">
        <v>21</v>
      </c>
      <c r="N977" s="173" t="s">
        <v>43</v>
      </c>
      <c r="O977" s="35"/>
      <c r="P977" s="174">
        <f>O977*H977</f>
        <v>0</v>
      </c>
      <c r="Q977" s="174">
        <v>0</v>
      </c>
      <c r="R977" s="174">
        <f>Q977*H977</f>
        <v>0</v>
      </c>
      <c r="S977" s="174">
        <v>0</v>
      </c>
      <c r="T977" s="175">
        <f>S977*H977</f>
        <v>0</v>
      </c>
      <c r="AR977" s="17" t="s">
        <v>149</v>
      </c>
      <c r="AT977" s="17" t="s">
        <v>144</v>
      </c>
      <c r="AU977" s="17" t="s">
        <v>150</v>
      </c>
      <c r="AY977" s="17" t="s">
        <v>142</v>
      </c>
      <c r="BE977" s="176">
        <f>IF(N977="základní",J977,0)</f>
        <v>0</v>
      </c>
      <c r="BF977" s="176">
        <f>IF(N977="snížená",J977,0)</f>
        <v>0</v>
      </c>
      <c r="BG977" s="176">
        <f>IF(N977="zákl. přenesená",J977,0)</f>
        <v>0</v>
      </c>
      <c r="BH977" s="176">
        <f>IF(N977="sníž. přenesená",J977,0)</f>
        <v>0</v>
      </c>
      <c r="BI977" s="176">
        <f>IF(N977="nulová",J977,0)</f>
        <v>0</v>
      </c>
      <c r="BJ977" s="17" t="s">
        <v>150</v>
      </c>
      <c r="BK977" s="176">
        <f>ROUND(I977*H977,0)</f>
        <v>0</v>
      </c>
      <c r="BL977" s="17" t="s">
        <v>149</v>
      </c>
      <c r="BM977" s="17" t="s">
        <v>1878</v>
      </c>
    </row>
    <row r="978" spans="2:47" s="1" customFormat="1" ht="20.25" customHeight="1">
      <c r="B978" s="34"/>
      <c r="D978" s="180" t="s">
        <v>152</v>
      </c>
      <c r="F978" s="189" t="s">
        <v>1799</v>
      </c>
      <c r="I978" s="138"/>
      <c r="L978" s="34"/>
      <c r="M978" s="63"/>
      <c r="N978" s="35"/>
      <c r="O978" s="35"/>
      <c r="P978" s="35"/>
      <c r="Q978" s="35"/>
      <c r="R978" s="35"/>
      <c r="S978" s="35"/>
      <c r="T978" s="64"/>
      <c r="AT978" s="17" t="s">
        <v>152</v>
      </c>
      <c r="AU978" s="17" t="s">
        <v>150</v>
      </c>
    </row>
    <row r="979" spans="2:65" s="1" customFormat="1" ht="20.25" customHeight="1">
      <c r="B979" s="164"/>
      <c r="C979" s="165" t="s">
        <v>1879</v>
      </c>
      <c r="D979" s="165" t="s">
        <v>144</v>
      </c>
      <c r="E979" s="166" t="s">
        <v>1880</v>
      </c>
      <c r="F979" s="167" t="s">
        <v>1804</v>
      </c>
      <c r="G979" s="168" t="s">
        <v>417</v>
      </c>
      <c r="H979" s="169">
        <v>7.7</v>
      </c>
      <c r="I979" s="170"/>
      <c r="J979" s="171">
        <f>ROUND(I979*H979,0)</f>
        <v>0</v>
      </c>
      <c r="K979" s="167" t="s">
        <v>21</v>
      </c>
      <c r="L979" s="34"/>
      <c r="M979" s="172" t="s">
        <v>21</v>
      </c>
      <c r="N979" s="173" t="s">
        <v>43</v>
      </c>
      <c r="O979" s="35"/>
      <c r="P979" s="174">
        <f>O979*H979</f>
        <v>0</v>
      </c>
      <c r="Q979" s="174">
        <v>0</v>
      </c>
      <c r="R979" s="174">
        <f>Q979*H979</f>
        <v>0</v>
      </c>
      <c r="S979" s="174">
        <v>0</v>
      </c>
      <c r="T979" s="175">
        <f>S979*H979</f>
        <v>0</v>
      </c>
      <c r="AR979" s="17" t="s">
        <v>149</v>
      </c>
      <c r="AT979" s="17" t="s">
        <v>144</v>
      </c>
      <c r="AU979" s="17" t="s">
        <v>150</v>
      </c>
      <c r="AY979" s="17" t="s">
        <v>142</v>
      </c>
      <c r="BE979" s="176">
        <f>IF(N979="základní",J979,0)</f>
        <v>0</v>
      </c>
      <c r="BF979" s="176">
        <f>IF(N979="snížená",J979,0)</f>
        <v>0</v>
      </c>
      <c r="BG979" s="176">
        <f>IF(N979="zákl. přenesená",J979,0)</f>
        <v>0</v>
      </c>
      <c r="BH979" s="176">
        <f>IF(N979="sníž. přenesená",J979,0)</f>
        <v>0</v>
      </c>
      <c r="BI979" s="176">
        <f>IF(N979="nulová",J979,0)</f>
        <v>0</v>
      </c>
      <c r="BJ979" s="17" t="s">
        <v>150</v>
      </c>
      <c r="BK979" s="176">
        <f>ROUND(I979*H979,0)</f>
        <v>0</v>
      </c>
      <c r="BL979" s="17" t="s">
        <v>149</v>
      </c>
      <c r="BM979" s="17" t="s">
        <v>1881</v>
      </c>
    </row>
    <row r="980" spans="2:47" s="1" customFormat="1" ht="20.25" customHeight="1">
      <c r="B980" s="34"/>
      <c r="D980" s="180" t="s">
        <v>152</v>
      </c>
      <c r="F980" s="189" t="s">
        <v>1804</v>
      </c>
      <c r="I980" s="138"/>
      <c r="L980" s="34"/>
      <c r="M980" s="63"/>
      <c r="N980" s="35"/>
      <c r="O980" s="35"/>
      <c r="P980" s="35"/>
      <c r="Q980" s="35"/>
      <c r="R980" s="35"/>
      <c r="S980" s="35"/>
      <c r="T980" s="64"/>
      <c r="AT980" s="17" t="s">
        <v>152</v>
      </c>
      <c r="AU980" s="17" t="s">
        <v>150</v>
      </c>
    </row>
    <row r="981" spans="2:65" s="1" customFormat="1" ht="20.25" customHeight="1">
      <c r="B981" s="164"/>
      <c r="C981" s="165" t="s">
        <v>1882</v>
      </c>
      <c r="D981" s="165" t="s">
        <v>144</v>
      </c>
      <c r="E981" s="166" t="s">
        <v>1883</v>
      </c>
      <c r="F981" s="167" t="s">
        <v>1809</v>
      </c>
      <c r="G981" s="168" t="s">
        <v>417</v>
      </c>
      <c r="H981" s="169">
        <v>2.9</v>
      </c>
      <c r="I981" s="170"/>
      <c r="J981" s="171">
        <f>ROUND(I981*H981,0)</f>
        <v>0</v>
      </c>
      <c r="K981" s="167" t="s">
        <v>21</v>
      </c>
      <c r="L981" s="34"/>
      <c r="M981" s="172" t="s">
        <v>21</v>
      </c>
      <c r="N981" s="173" t="s">
        <v>43</v>
      </c>
      <c r="O981" s="35"/>
      <c r="P981" s="174">
        <f>O981*H981</f>
        <v>0</v>
      </c>
      <c r="Q981" s="174">
        <v>0</v>
      </c>
      <c r="R981" s="174">
        <f>Q981*H981</f>
        <v>0</v>
      </c>
      <c r="S981" s="174">
        <v>0</v>
      </c>
      <c r="T981" s="175">
        <f>S981*H981</f>
        <v>0</v>
      </c>
      <c r="AR981" s="17" t="s">
        <v>149</v>
      </c>
      <c r="AT981" s="17" t="s">
        <v>144</v>
      </c>
      <c r="AU981" s="17" t="s">
        <v>150</v>
      </c>
      <c r="AY981" s="17" t="s">
        <v>142</v>
      </c>
      <c r="BE981" s="176">
        <f>IF(N981="základní",J981,0)</f>
        <v>0</v>
      </c>
      <c r="BF981" s="176">
        <f>IF(N981="snížená",J981,0)</f>
        <v>0</v>
      </c>
      <c r="BG981" s="176">
        <f>IF(N981="zákl. přenesená",J981,0)</f>
        <v>0</v>
      </c>
      <c r="BH981" s="176">
        <f>IF(N981="sníž. přenesená",J981,0)</f>
        <v>0</v>
      </c>
      <c r="BI981" s="176">
        <f>IF(N981="nulová",J981,0)</f>
        <v>0</v>
      </c>
      <c r="BJ981" s="17" t="s">
        <v>150</v>
      </c>
      <c r="BK981" s="176">
        <f>ROUND(I981*H981,0)</f>
        <v>0</v>
      </c>
      <c r="BL981" s="17" t="s">
        <v>149</v>
      </c>
      <c r="BM981" s="17" t="s">
        <v>1884</v>
      </c>
    </row>
    <row r="982" spans="2:47" s="1" customFormat="1" ht="20.25" customHeight="1">
      <c r="B982" s="34"/>
      <c r="D982" s="180" t="s">
        <v>152</v>
      </c>
      <c r="F982" s="189" t="s">
        <v>1809</v>
      </c>
      <c r="I982" s="138"/>
      <c r="L982" s="34"/>
      <c r="M982" s="63"/>
      <c r="N982" s="35"/>
      <c r="O982" s="35"/>
      <c r="P982" s="35"/>
      <c r="Q982" s="35"/>
      <c r="R982" s="35"/>
      <c r="S982" s="35"/>
      <c r="T982" s="64"/>
      <c r="AT982" s="17" t="s">
        <v>152</v>
      </c>
      <c r="AU982" s="17" t="s">
        <v>150</v>
      </c>
    </row>
    <row r="983" spans="2:65" s="1" customFormat="1" ht="20.25" customHeight="1">
      <c r="B983" s="164"/>
      <c r="C983" s="165" t="s">
        <v>1885</v>
      </c>
      <c r="D983" s="165" t="s">
        <v>144</v>
      </c>
      <c r="E983" s="166" t="s">
        <v>1886</v>
      </c>
      <c r="F983" s="167" t="s">
        <v>1814</v>
      </c>
      <c r="G983" s="168" t="s">
        <v>890</v>
      </c>
      <c r="H983" s="169">
        <v>1</v>
      </c>
      <c r="I983" s="170"/>
      <c r="J983" s="171">
        <f>ROUND(I983*H983,0)</f>
        <v>0</v>
      </c>
      <c r="K983" s="167" t="s">
        <v>21</v>
      </c>
      <c r="L983" s="34"/>
      <c r="M983" s="172" t="s">
        <v>21</v>
      </c>
      <c r="N983" s="173" t="s">
        <v>43</v>
      </c>
      <c r="O983" s="35"/>
      <c r="P983" s="174">
        <f>O983*H983</f>
        <v>0</v>
      </c>
      <c r="Q983" s="174">
        <v>0</v>
      </c>
      <c r="R983" s="174">
        <f>Q983*H983</f>
        <v>0</v>
      </c>
      <c r="S983" s="174">
        <v>0</v>
      </c>
      <c r="T983" s="175">
        <f>S983*H983</f>
        <v>0</v>
      </c>
      <c r="AR983" s="17" t="s">
        <v>149</v>
      </c>
      <c r="AT983" s="17" t="s">
        <v>144</v>
      </c>
      <c r="AU983" s="17" t="s">
        <v>150</v>
      </c>
      <c r="AY983" s="17" t="s">
        <v>142</v>
      </c>
      <c r="BE983" s="176">
        <f>IF(N983="základní",J983,0)</f>
        <v>0</v>
      </c>
      <c r="BF983" s="176">
        <f>IF(N983="snížená",J983,0)</f>
        <v>0</v>
      </c>
      <c r="BG983" s="176">
        <f>IF(N983="zákl. přenesená",J983,0)</f>
        <v>0</v>
      </c>
      <c r="BH983" s="176">
        <f>IF(N983="sníž. přenesená",J983,0)</f>
        <v>0</v>
      </c>
      <c r="BI983" s="176">
        <f>IF(N983="nulová",J983,0)</f>
        <v>0</v>
      </c>
      <c r="BJ983" s="17" t="s">
        <v>150</v>
      </c>
      <c r="BK983" s="176">
        <f>ROUND(I983*H983,0)</f>
        <v>0</v>
      </c>
      <c r="BL983" s="17" t="s">
        <v>149</v>
      </c>
      <c r="BM983" s="17" t="s">
        <v>1887</v>
      </c>
    </row>
    <row r="984" spans="2:47" s="1" customFormat="1" ht="20.25" customHeight="1">
      <c r="B984" s="34"/>
      <c r="D984" s="180" t="s">
        <v>152</v>
      </c>
      <c r="F984" s="189" t="s">
        <v>1814</v>
      </c>
      <c r="I984" s="138"/>
      <c r="L984" s="34"/>
      <c r="M984" s="63"/>
      <c r="N984" s="35"/>
      <c r="O984" s="35"/>
      <c r="P984" s="35"/>
      <c r="Q984" s="35"/>
      <c r="R984" s="35"/>
      <c r="S984" s="35"/>
      <c r="T984" s="64"/>
      <c r="AT984" s="17" t="s">
        <v>152</v>
      </c>
      <c r="AU984" s="17" t="s">
        <v>150</v>
      </c>
    </row>
    <row r="985" spans="2:65" s="1" customFormat="1" ht="20.25" customHeight="1">
      <c r="B985" s="164"/>
      <c r="C985" s="165" t="s">
        <v>1888</v>
      </c>
      <c r="D985" s="165" t="s">
        <v>144</v>
      </c>
      <c r="E985" s="166" t="s">
        <v>1889</v>
      </c>
      <c r="F985" s="167" t="s">
        <v>1763</v>
      </c>
      <c r="G985" s="168" t="s">
        <v>890</v>
      </c>
      <c r="H985" s="169">
        <v>1</v>
      </c>
      <c r="I985" s="170"/>
      <c r="J985" s="171">
        <f>ROUND(I985*H985,0)</f>
        <v>0</v>
      </c>
      <c r="K985" s="167" t="s">
        <v>21</v>
      </c>
      <c r="L985" s="34"/>
      <c r="M985" s="172" t="s">
        <v>21</v>
      </c>
      <c r="N985" s="173" t="s">
        <v>43</v>
      </c>
      <c r="O985" s="35"/>
      <c r="P985" s="174">
        <f>O985*H985</f>
        <v>0</v>
      </c>
      <c r="Q985" s="174">
        <v>0</v>
      </c>
      <c r="R985" s="174">
        <f>Q985*H985</f>
        <v>0</v>
      </c>
      <c r="S985" s="174">
        <v>0</v>
      </c>
      <c r="T985" s="175">
        <f>S985*H985</f>
        <v>0</v>
      </c>
      <c r="AR985" s="17" t="s">
        <v>149</v>
      </c>
      <c r="AT985" s="17" t="s">
        <v>144</v>
      </c>
      <c r="AU985" s="17" t="s">
        <v>150</v>
      </c>
      <c r="AY985" s="17" t="s">
        <v>142</v>
      </c>
      <c r="BE985" s="176">
        <f>IF(N985="základní",J985,0)</f>
        <v>0</v>
      </c>
      <c r="BF985" s="176">
        <f>IF(N985="snížená",J985,0)</f>
        <v>0</v>
      </c>
      <c r="BG985" s="176">
        <f>IF(N985="zákl. přenesená",J985,0)</f>
        <v>0</v>
      </c>
      <c r="BH985" s="176">
        <f>IF(N985="sníž. přenesená",J985,0)</f>
        <v>0</v>
      </c>
      <c r="BI985" s="176">
        <f>IF(N985="nulová",J985,0)</f>
        <v>0</v>
      </c>
      <c r="BJ985" s="17" t="s">
        <v>150</v>
      </c>
      <c r="BK985" s="176">
        <f>ROUND(I985*H985,0)</f>
        <v>0</v>
      </c>
      <c r="BL985" s="17" t="s">
        <v>149</v>
      </c>
      <c r="BM985" s="17" t="s">
        <v>1890</v>
      </c>
    </row>
    <row r="986" spans="2:47" s="1" customFormat="1" ht="20.25" customHeight="1">
      <c r="B986" s="34"/>
      <c r="D986" s="180" t="s">
        <v>152</v>
      </c>
      <c r="F986" s="189" t="s">
        <v>1763</v>
      </c>
      <c r="I986" s="138"/>
      <c r="L986" s="34"/>
      <c r="M986" s="63"/>
      <c r="N986" s="35"/>
      <c r="O986" s="35"/>
      <c r="P986" s="35"/>
      <c r="Q986" s="35"/>
      <c r="R986" s="35"/>
      <c r="S986" s="35"/>
      <c r="T986" s="64"/>
      <c r="AT986" s="17" t="s">
        <v>152</v>
      </c>
      <c r="AU986" s="17" t="s">
        <v>150</v>
      </c>
    </row>
    <row r="987" spans="2:65" s="1" customFormat="1" ht="20.25" customHeight="1">
      <c r="B987" s="164"/>
      <c r="C987" s="165" t="s">
        <v>1891</v>
      </c>
      <c r="D987" s="165" t="s">
        <v>144</v>
      </c>
      <c r="E987" s="166" t="s">
        <v>1892</v>
      </c>
      <c r="F987" s="167" t="s">
        <v>1822</v>
      </c>
      <c r="G987" s="168" t="s">
        <v>890</v>
      </c>
      <c r="H987" s="169">
        <v>1</v>
      </c>
      <c r="I987" s="170"/>
      <c r="J987" s="171">
        <f>ROUND(I987*H987,0)</f>
        <v>0</v>
      </c>
      <c r="K987" s="167" t="s">
        <v>21</v>
      </c>
      <c r="L987" s="34"/>
      <c r="M987" s="172" t="s">
        <v>21</v>
      </c>
      <c r="N987" s="173" t="s">
        <v>43</v>
      </c>
      <c r="O987" s="35"/>
      <c r="P987" s="174">
        <f>O987*H987</f>
        <v>0</v>
      </c>
      <c r="Q987" s="174">
        <v>0</v>
      </c>
      <c r="R987" s="174">
        <f>Q987*H987</f>
        <v>0</v>
      </c>
      <c r="S987" s="174">
        <v>0</v>
      </c>
      <c r="T987" s="175">
        <f>S987*H987</f>
        <v>0</v>
      </c>
      <c r="AR987" s="17" t="s">
        <v>149</v>
      </c>
      <c r="AT987" s="17" t="s">
        <v>144</v>
      </c>
      <c r="AU987" s="17" t="s">
        <v>150</v>
      </c>
      <c r="AY987" s="17" t="s">
        <v>142</v>
      </c>
      <c r="BE987" s="176">
        <f>IF(N987="základní",J987,0)</f>
        <v>0</v>
      </c>
      <c r="BF987" s="176">
        <f>IF(N987="snížená",J987,0)</f>
        <v>0</v>
      </c>
      <c r="BG987" s="176">
        <f>IF(N987="zákl. přenesená",J987,0)</f>
        <v>0</v>
      </c>
      <c r="BH987" s="176">
        <f>IF(N987="sníž. přenesená",J987,0)</f>
        <v>0</v>
      </c>
      <c r="BI987" s="176">
        <f>IF(N987="nulová",J987,0)</f>
        <v>0</v>
      </c>
      <c r="BJ987" s="17" t="s">
        <v>150</v>
      </c>
      <c r="BK987" s="176">
        <f>ROUND(I987*H987,0)</f>
        <v>0</v>
      </c>
      <c r="BL987" s="17" t="s">
        <v>149</v>
      </c>
      <c r="BM987" s="17" t="s">
        <v>1893</v>
      </c>
    </row>
    <row r="988" spans="2:47" s="1" customFormat="1" ht="20.25" customHeight="1">
      <c r="B988" s="34"/>
      <c r="D988" s="180" t="s">
        <v>152</v>
      </c>
      <c r="F988" s="189" t="s">
        <v>1822</v>
      </c>
      <c r="I988" s="138"/>
      <c r="L988" s="34"/>
      <c r="M988" s="63"/>
      <c r="N988" s="35"/>
      <c r="O988" s="35"/>
      <c r="P988" s="35"/>
      <c r="Q988" s="35"/>
      <c r="R988" s="35"/>
      <c r="S988" s="35"/>
      <c r="T988" s="64"/>
      <c r="AT988" s="17" t="s">
        <v>152</v>
      </c>
      <c r="AU988" s="17" t="s">
        <v>150</v>
      </c>
    </row>
    <row r="989" spans="2:65" s="1" customFormat="1" ht="20.25" customHeight="1">
      <c r="B989" s="164"/>
      <c r="C989" s="165" t="s">
        <v>1894</v>
      </c>
      <c r="D989" s="165" t="s">
        <v>144</v>
      </c>
      <c r="E989" s="166" t="s">
        <v>1895</v>
      </c>
      <c r="F989" s="167" t="s">
        <v>1827</v>
      </c>
      <c r="G989" s="168" t="s">
        <v>890</v>
      </c>
      <c r="H989" s="169">
        <v>2</v>
      </c>
      <c r="I989" s="170"/>
      <c r="J989" s="171">
        <f>ROUND(I989*H989,0)</f>
        <v>0</v>
      </c>
      <c r="K989" s="167" t="s">
        <v>21</v>
      </c>
      <c r="L989" s="34"/>
      <c r="M989" s="172" t="s">
        <v>21</v>
      </c>
      <c r="N989" s="173" t="s">
        <v>43</v>
      </c>
      <c r="O989" s="35"/>
      <c r="P989" s="174">
        <f>O989*H989</f>
        <v>0</v>
      </c>
      <c r="Q989" s="174">
        <v>0</v>
      </c>
      <c r="R989" s="174">
        <f>Q989*H989</f>
        <v>0</v>
      </c>
      <c r="S989" s="174">
        <v>0</v>
      </c>
      <c r="T989" s="175">
        <f>S989*H989</f>
        <v>0</v>
      </c>
      <c r="AR989" s="17" t="s">
        <v>149</v>
      </c>
      <c r="AT989" s="17" t="s">
        <v>144</v>
      </c>
      <c r="AU989" s="17" t="s">
        <v>150</v>
      </c>
      <c r="AY989" s="17" t="s">
        <v>142</v>
      </c>
      <c r="BE989" s="176">
        <f>IF(N989="základní",J989,0)</f>
        <v>0</v>
      </c>
      <c r="BF989" s="176">
        <f>IF(N989="snížená",J989,0)</f>
        <v>0</v>
      </c>
      <c r="BG989" s="176">
        <f>IF(N989="zákl. přenesená",J989,0)</f>
        <v>0</v>
      </c>
      <c r="BH989" s="176">
        <f>IF(N989="sníž. přenesená",J989,0)</f>
        <v>0</v>
      </c>
      <c r="BI989" s="176">
        <f>IF(N989="nulová",J989,0)</f>
        <v>0</v>
      </c>
      <c r="BJ989" s="17" t="s">
        <v>150</v>
      </c>
      <c r="BK989" s="176">
        <f>ROUND(I989*H989,0)</f>
        <v>0</v>
      </c>
      <c r="BL989" s="17" t="s">
        <v>149</v>
      </c>
      <c r="BM989" s="17" t="s">
        <v>1896</v>
      </c>
    </row>
    <row r="990" spans="2:47" s="1" customFormat="1" ht="20.25" customHeight="1">
      <c r="B990" s="34"/>
      <c r="D990" s="180" t="s">
        <v>152</v>
      </c>
      <c r="F990" s="189" t="s">
        <v>1827</v>
      </c>
      <c r="I990" s="138"/>
      <c r="L990" s="34"/>
      <c r="M990" s="63"/>
      <c r="N990" s="35"/>
      <c r="O990" s="35"/>
      <c r="P990" s="35"/>
      <c r="Q990" s="35"/>
      <c r="R990" s="35"/>
      <c r="S990" s="35"/>
      <c r="T990" s="64"/>
      <c r="AT990" s="17" t="s">
        <v>152</v>
      </c>
      <c r="AU990" s="17" t="s">
        <v>150</v>
      </c>
    </row>
    <row r="991" spans="2:65" s="1" customFormat="1" ht="20.25" customHeight="1">
      <c r="B991" s="164"/>
      <c r="C991" s="165" t="s">
        <v>1897</v>
      </c>
      <c r="D991" s="165" t="s">
        <v>144</v>
      </c>
      <c r="E991" s="166" t="s">
        <v>1898</v>
      </c>
      <c r="F991" s="167" t="s">
        <v>1799</v>
      </c>
      <c r="G991" s="168" t="s">
        <v>417</v>
      </c>
      <c r="H991" s="169">
        <v>5.6</v>
      </c>
      <c r="I991" s="170"/>
      <c r="J991" s="171">
        <f>ROUND(I991*H991,0)</f>
        <v>0</v>
      </c>
      <c r="K991" s="167" t="s">
        <v>21</v>
      </c>
      <c r="L991" s="34"/>
      <c r="M991" s="172" t="s">
        <v>21</v>
      </c>
      <c r="N991" s="173" t="s">
        <v>43</v>
      </c>
      <c r="O991" s="35"/>
      <c r="P991" s="174">
        <f>O991*H991</f>
        <v>0</v>
      </c>
      <c r="Q991" s="174">
        <v>0</v>
      </c>
      <c r="R991" s="174">
        <f>Q991*H991</f>
        <v>0</v>
      </c>
      <c r="S991" s="174">
        <v>0</v>
      </c>
      <c r="T991" s="175">
        <f>S991*H991</f>
        <v>0</v>
      </c>
      <c r="AR991" s="17" t="s">
        <v>149</v>
      </c>
      <c r="AT991" s="17" t="s">
        <v>144</v>
      </c>
      <c r="AU991" s="17" t="s">
        <v>150</v>
      </c>
      <c r="AY991" s="17" t="s">
        <v>142</v>
      </c>
      <c r="BE991" s="176">
        <f>IF(N991="základní",J991,0)</f>
        <v>0</v>
      </c>
      <c r="BF991" s="176">
        <f>IF(N991="snížená",J991,0)</f>
        <v>0</v>
      </c>
      <c r="BG991" s="176">
        <f>IF(N991="zákl. přenesená",J991,0)</f>
        <v>0</v>
      </c>
      <c r="BH991" s="176">
        <f>IF(N991="sníž. přenesená",J991,0)</f>
        <v>0</v>
      </c>
      <c r="BI991" s="176">
        <f>IF(N991="nulová",J991,0)</f>
        <v>0</v>
      </c>
      <c r="BJ991" s="17" t="s">
        <v>150</v>
      </c>
      <c r="BK991" s="176">
        <f>ROUND(I991*H991,0)</f>
        <v>0</v>
      </c>
      <c r="BL991" s="17" t="s">
        <v>149</v>
      </c>
      <c r="BM991" s="17" t="s">
        <v>1899</v>
      </c>
    </row>
    <row r="992" spans="2:47" s="1" customFormat="1" ht="20.25" customHeight="1">
      <c r="B992" s="34"/>
      <c r="D992" s="180" t="s">
        <v>152</v>
      </c>
      <c r="F992" s="189" t="s">
        <v>1799</v>
      </c>
      <c r="I992" s="138"/>
      <c r="L992" s="34"/>
      <c r="M992" s="63"/>
      <c r="N992" s="35"/>
      <c r="O992" s="35"/>
      <c r="P992" s="35"/>
      <c r="Q992" s="35"/>
      <c r="R992" s="35"/>
      <c r="S992" s="35"/>
      <c r="T992" s="64"/>
      <c r="AT992" s="17" t="s">
        <v>152</v>
      </c>
      <c r="AU992" s="17" t="s">
        <v>150</v>
      </c>
    </row>
    <row r="993" spans="2:65" s="1" customFormat="1" ht="20.25" customHeight="1">
      <c r="B993" s="164"/>
      <c r="C993" s="165" t="s">
        <v>1900</v>
      </c>
      <c r="D993" s="165" t="s">
        <v>144</v>
      </c>
      <c r="E993" s="166" t="s">
        <v>1901</v>
      </c>
      <c r="F993" s="167" t="s">
        <v>1835</v>
      </c>
      <c r="G993" s="168" t="s">
        <v>890</v>
      </c>
      <c r="H993" s="169">
        <v>1</v>
      </c>
      <c r="I993" s="170"/>
      <c r="J993" s="171">
        <f>ROUND(I993*H993,0)</f>
        <v>0</v>
      </c>
      <c r="K993" s="167" t="s">
        <v>21</v>
      </c>
      <c r="L993" s="34"/>
      <c r="M993" s="172" t="s">
        <v>21</v>
      </c>
      <c r="N993" s="173" t="s">
        <v>43</v>
      </c>
      <c r="O993" s="35"/>
      <c r="P993" s="174">
        <f>O993*H993</f>
        <v>0</v>
      </c>
      <c r="Q993" s="174">
        <v>0</v>
      </c>
      <c r="R993" s="174">
        <f>Q993*H993</f>
        <v>0</v>
      </c>
      <c r="S993" s="174">
        <v>0</v>
      </c>
      <c r="T993" s="175">
        <f>S993*H993</f>
        <v>0</v>
      </c>
      <c r="AR993" s="17" t="s">
        <v>149</v>
      </c>
      <c r="AT993" s="17" t="s">
        <v>144</v>
      </c>
      <c r="AU993" s="17" t="s">
        <v>150</v>
      </c>
      <c r="AY993" s="17" t="s">
        <v>142</v>
      </c>
      <c r="BE993" s="176">
        <f>IF(N993="základní",J993,0)</f>
        <v>0</v>
      </c>
      <c r="BF993" s="176">
        <f>IF(N993="snížená",J993,0)</f>
        <v>0</v>
      </c>
      <c r="BG993" s="176">
        <f>IF(N993="zákl. přenesená",J993,0)</f>
        <v>0</v>
      </c>
      <c r="BH993" s="176">
        <f>IF(N993="sníž. přenesená",J993,0)</f>
        <v>0</v>
      </c>
      <c r="BI993" s="176">
        <f>IF(N993="nulová",J993,0)</f>
        <v>0</v>
      </c>
      <c r="BJ993" s="17" t="s">
        <v>150</v>
      </c>
      <c r="BK993" s="176">
        <f>ROUND(I993*H993,0)</f>
        <v>0</v>
      </c>
      <c r="BL993" s="17" t="s">
        <v>149</v>
      </c>
      <c r="BM993" s="17" t="s">
        <v>1902</v>
      </c>
    </row>
    <row r="994" spans="2:47" s="1" customFormat="1" ht="20.25" customHeight="1">
      <c r="B994" s="34"/>
      <c r="D994" s="180" t="s">
        <v>152</v>
      </c>
      <c r="F994" s="189" t="s">
        <v>1835</v>
      </c>
      <c r="I994" s="138"/>
      <c r="L994" s="34"/>
      <c r="M994" s="63"/>
      <c r="N994" s="35"/>
      <c r="O994" s="35"/>
      <c r="P994" s="35"/>
      <c r="Q994" s="35"/>
      <c r="R994" s="35"/>
      <c r="S994" s="35"/>
      <c r="T994" s="64"/>
      <c r="AT994" s="17" t="s">
        <v>152</v>
      </c>
      <c r="AU994" s="17" t="s">
        <v>150</v>
      </c>
    </row>
    <row r="995" spans="2:65" s="1" customFormat="1" ht="20.25" customHeight="1">
      <c r="B995" s="164"/>
      <c r="C995" s="198" t="s">
        <v>1903</v>
      </c>
      <c r="D995" s="198" t="s">
        <v>247</v>
      </c>
      <c r="E995" s="199" t="s">
        <v>1904</v>
      </c>
      <c r="F995" s="200" t="s">
        <v>1905</v>
      </c>
      <c r="G995" s="201" t="s">
        <v>313</v>
      </c>
      <c r="H995" s="202">
        <v>8</v>
      </c>
      <c r="I995" s="203"/>
      <c r="J995" s="204">
        <f>ROUND(I995*H995,0)</f>
        <v>0</v>
      </c>
      <c r="K995" s="200" t="s">
        <v>21</v>
      </c>
      <c r="L995" s="205"/>
      <c r="M995" s="206" t="s">
        <v>21</v>
      </c>
      <c r="N995" s="207" t="s">
        <v>43</v>
      </c>
      <c r="O995" s="35"/>
      <c r="P995" s="174">
        <f>O995*H995</f>
        <v>0</v>
      </c>
      <c r="Q995" s="174">
        <v>0</v>
      </c>
      <c r="R995" s="174">
        <f>Q995*H995</f>
        <v>0</v>
      </c>
      <c r="S995" s="174">
        <v>0</v>
      </c>
      <c r="T995" s="175">
        <f>S995*H995</f>
        <v>0</v>
      </c>
      <c r="AR995" s="17" t="s">
        <v>186</v>
      </c>
      <c r="AT995" s="17" t="s">
        <v>247</v>
      </c>
      <c r="AU995" s="17" t="s">
        <v>150</v>
      </c>
      <c r="AY995" s="17" t="s">
        <v>142</v>
      </c>
      <c r="BE995" s="176">
        <f>IF(N995="základní",J995,0)</f>
        <v>0</v>
      </c>
      <c r="BF995" s="176">
        <f>IF(N995="snížená",J995,0)</f>
        <v>0</v>
      </c>
      <c r="BG995" s="176">
        <f>IF(N995="zákl. přenesená",J995,0)</f>
        <v>0</v>
      </c>
      <c r="BH995" s="176">
        <f>IF(N995="sníž. přenesená",J995,0)</f>
        <v>0</v>
      </c>
      <c r="BI995" s="176">
        <f>IF(N995="nulová",J995,0)</f>
        <v>0</v>
      </c>
      <c r="BJ995" s="17" t="s">
        <v>150</v>
      </c>
      <c r="BK995" s="176">
        <f>ROUND(I995*H995,0)</f>
        <v>0</v>
      </c>
      <c r="BL995" s="17" t="s">
        <v>149</v>
      </c>
      <c r="BM995" s="17" t="s">
        <v>1906</v>
      </c>
    </row>
    <row r="996" spans="2:47" s="1" customFormat="1" ht="20.25" customHeight="1">
      <c r="B996" s="34"/>
      <c r="D996" s="180" t="s">
        <v>152</v>
      </c>
      <c r="F996" s="189" t="s">
        <v>1905</v>
      </c>
      <c r="I996" s="138"/>
      <c r="L996" s="34"/>
      <c r="M996" s="63"/>
      <c r="N996" s="35"/>
      <c r="O996" s="35"/>
      <c r="P996" s="35"/>
      <c r="Q996" s="35"/>
      <c r="R996" s="35"/>
      <c r="S996" s="35"/>
      <c r="T996" s="64"/>
      <c r="AT996" s="17" t="s">
        <v>152</v>
      </c>
      <c r="AU996" s="17" t="s">
        <v>150</v>
      </c>
    </row>
    <row r="997" spans="2:65" s="1" customFormat="1" ht="20.25" customHeight="1">
      <c r="B997" s="164"/>
      <c r="C997" s="198" t="s">
        <v>1907</v>
      </c>
      <c r="D997" s="198" t="s">
        <v>247</v>
      </c>
      <c r="E997" s="199" t="s">
        <v>1908</v>
      </c>
      <c r="F997" s="200" t="s">
        <v>1909</v>
      </c>
      <c r="G997" s="201" t="s">
        <v>1644</v>
      </c>
      <c r="H997" s="202">
        <v>5</v>
      </c>
      <c r="I997" s="203"/>
      <c r="J997" s="204">
        <f>ROUND(I997*H997,0)</f>
        <v>0</v>
      </c>
      <c r="K997" s="200" t="s">
        <v>21</v>
      </c>
      <c r="L997" s="205"/>
      <c r="M997" s="206" t="s">
        <v>21</v>
      </c>
      <c r="N997" s="207" t="s">
        <v>43</v>
      </c>
      <c r="O997" s="35"/>
      <c r="P997" s="174">
        <f>O997*H997</f>
        <v>0</v>
      </c>
      <c r="Q997" s="174">
        <v>0</v>
      </c>
      <c r="R997" s="174">
        <f>Q997*H997</f>
        <v>0</v>
      </c>
      <c r="S997" s="174">
        <v>0</v>
      </c>
      <c r="T997" s="175">
        <f>S997*H997</f>
        <v>0</v>
      </c>
      <c r="AR997" s="17" t="s">
        <v>186</v>
      </c>
      <c r="AT997" s="17" t="s">
        <v>247</v>
      </c>
      <c r="AU997" s="17" t="s">
        <v>150</v>
      </c>
      <c r="AY997" s="17" t="s">
        <v>142</v>
      </c>
      <c r="BE997" s="176">
        <f>IF(N997="základní",J997,0)</f>
        <v>0</v>
      </c>
      <c r="BF997" s="176">
        <f>IF(N997="snížená",J997,0)</f>
        <v>0</v>
      </c>
      <c r="BG997" s="176">
        <f>IF(N997="zákl. přenesená",J997,0)</f>
        <v>0</v>
      </c>
      <c r="BH997" s="176">
        <f>IF(N997="sníž. přenesená",J997,0)</f>
        <v>0</v>
      </c>
      <c r="BI997" s="176">
        <f>IF(N997="nulová",J997,0)</f>
        <v>0</v>
      </c>
      <c r="BJ997" s="17" t="s">
        <v>150</v>
      </c>
      <c r="BK997" s="176">
        <f>ROUND(I997*H997,0)</f>
        <v>0</v>
      </c>
      <c r="BL997" s="17" t="s">
        <v>149</v>
      </c>
      <c r="BM997" s="17" t="s">
        <v>1910</v>
      </c>
    </row>
    <row r="998" spans="2:47" s="1" customFormat="1" ht="20.25" customHeight="1">
      <c r="B998" s="34"/>
      <c r="D998" s="180" t="s">
        <v>152</v>
      </c>
      <c r="F998" s="189" t="s">
        <v>1909</v>
      </c>
      <c r="I998" s="138"/>
      <c r="L998" s="34"/>
      <c r="M998" s="63"/>
      <c r="N998" s="35"/>
      <c r="O998" s="35"/>
      <c r="P998" s="35"/>
      <c r="Q998" s="35"/>
      <c r="R998" s="35"/>
      <c r="S998" s="35"/>
      <c r="T998" s="64"/>
      <c r="AT998" s="17" t="s">
        <v>152</v>
      </c>
      <c r="AU998" s="17" t="s">
        <v>150</v>
      </c>
    </row>
    <row r="999" spans="2:65" s="1" customFormat="1" ht="20.25" customHeight="1">
      <c r="B999" s="164"/>
      <c r="C999" s="198" t="s">
        <v>1911</v>
      </c>
      <c r="D999" s="198" t="s">
        <v>247</v>
      </c>
      <c r="E999" s="199" t="s">
        <v>1912</v>
      </c>
      <c r="F999" s="200" t="s">
        <v>1913</v>
      </c>
      <c r="G999" s="201" t="s">
        <v>313</v>
      </c>
      <c r="H999" s="202">
        <v>8</v>
      </c>
      <c r="I999" s="203"/>
      <c r="J999" s="204">
        <f>ROUND(I999*H999,0)</f>
        <v>0</v>
      </c>
      <c r="K999" s="200" t="s">
        <v>21</v>
      </c>
      <c r="L999" s="205"/>
      <c r="M999" s="206" t="s">
        <v>21</v>
      </c>
      <c r="N999" s="207" t="s">
        <v>43</v>
      </c>
      <c r="O999" s="35"/>
      <c r="P999" s="174">
        <f>O999*H999</f>
        <v>0</v>
      </c>
      <c r="Q999" s="174">
        <v>0</v>
      </c>
      <c r="R999" s="174">
        <f>Q999*H999</f>
        <v>0</v>
      </c>
      <c r="S999" s="174">
        <v>0</v>
      </c>
      <c r="T999" s="175">
        <f>S999*H999</f>
        <v>0</v>
      </c>
      <c r="AR999" s="17" t="s">
        <v>186</v>
      </c>
      <c r="AT999" s="17" t="s">
        <v>247</v>
      </c>
      <c r="AU999" s="17" t="s">
        <v>150</v>
      </c>
      <c r="AY999" s="17" t="s">
        <v>142</v>
      </c>
      <c r="BE999" s="176">
        <f>IF(N999="základní",J999,0)</f>
        <v>0</v>
      </c>
      <c r="BF999" s="176">
        <f>IF(N999="snížená",J999,0)</f>
        <v>0</v>
      </c>
      <c r="BG999" s="176">
        <f>IF(N999="zákl. přenesená",J999,0)</f>
        <v>0</v>
      </c>
      <c r="BH999" s="176">
        <f>IF(N999="sníž. přenesená",J999,0)</f>
        <v>0</v>
      </c>
      <c r="BI999" s="176">
        <f>IF(N999="nulová",J999,0)</f>
        <v>0</v>
      </c>
      <c r="BJ999" s="17" t="s">
        <v>150</v>
      </c>
      <c r="BK999" s="176">
        <f>ROUND(I999*H999,0)</f>
        <v>0</v>
      </c>
      <c r="BL999" s="17" t="s">
        <v>149</v>
      </c>
      <c r="BM999" s="17" t="s">
        <v>1914</v>
      </c>
    </row>
    <row r="1000" spans="2:47" s="1" customFormat="1" ht="20.25" customHeight="1">
      <c r="B1000" s="34"/>
      <c r="D1000" s="180" t="s">
        <v>152</v>
      </c>
      <c r="F1000" s="189" t="s">
        <v>1913</v>
      </c>
      <c r="I1000" s="138"/>
      <c r="L1000" s="34"/>
      <c r="M1000" s="63"/>
      <c r="N1000" s="35"/>
      <c r="O1000" s="35"/>
      <c r="P1000" s="35"/>
      <c r="Q1000" s="35"/>
      <c r="R1000" s="35"/>
      <c r="S1000" s="35"/>
      <c r="T1000" s="64"/>
      <c r="AT1000" s="17" t="s">
        <v>152</v>
      </c>
      <c r="AU1000" s="17" t="s">
        <v>150</v>
      </c>
    </row>
    <row r="1001" spans="2:65" s="1" customFormat="1" ht="20.25" customHeight="1">
      <c r="B1001" s="164"/>
      <c r="C1001" s="198" t="s">
        <v>1915</v>
      </c>
      <c r="D1001" s="198" t="s">
        <v>247</v>
      </c>
      <c r="E1001" s="199" t="s">
        <v>1916</v>
      </c>
      <c r="F1001" s="200" t="s">
        <v>1917</v>
      </c>
      <c r="G1001" s="201" t="s">
        <v>313</v>
      </c>
      <c r="H1001" s="202">
        <v>4</v>
      </c>
      <c r="I1001" s="203"/>
      <c r="J1001" s="204">
        <f>ROUND(I1001*H1001,0)</f>
        <v>0</v>
      </c>
      <c r="K1001" s="200" t="s">
        <v>21</v>
      </c>
      <c r="L1001" s="205"/>
      <c r="M1001" s="206" t="s">
        <v>21</v>
      </c>
      <c r="N1001" s="207" t="s">
        <v>43</v>
      </c>
      <c r="O1001" s="35"/>
      <c r="P1001" s="174">
        <f>O1001*H1001</f>
        <v>0</v>
      </c>
      <c r="Q1001" s="174">
        <v>0</v>
      </c>
      <c r="R1001" s="174">
        <f>Q1001*H1001</f>
        <v>0</v>
      </c>
      <c r="S1001" s="174">
        <v>0</v>
      </c>
      <c r="T1001" s="175">
        <f>S1001*H1001</f>
        <v>0</v>
      </c>
      <c r="AR1001" s="17" t="s">
        <v>186</v>
      </c>
      <c r="AT1001" s="17" t="s">
        <v>247</v>
      </c>
      <c r="AU1001" s="17" t="s">
        <v>150</v>
      </c>
      <c r="AY1001" s="17" t="s">
        <v>142</v>
      </c>
      <c r="BE1001" s="176">
        <f>IF(N1001="základní",J1001,0)</f>
        <v>0</v>
      </c>
      <c r="BF1001" s="176">
        <f>IF(N1001="snížená",J1001,0)</f>
        <v>0</v>
      </c>
      <c r="BG1001" s="176">
        <f>IF(N1001="zákl. přenesená",J1001,0)</f>
        <v>0</v>
      </c>
      <c r="BH1001" s="176">
        <f>IF(N1001="sníž. přenesená",J1001,0)</f>
        <v>0</v>
      </c>
      <c r="BI1001" s="176">
        <f>IF(N1001="nulová",J1001,0)</f>
        <v>0</v>
      </c>
      <c r="BJ1001" s="17" t="s">
        <v>150</v>
      </c>
      <c r="BK1001" s="176">
        <f>ROUND(I1001*H1001,0)</f>
        <v>0</v>
      </c>
      <c r="BL1001" s="17" t="s">
        <v>149</v>
      </c>
      <c r="BM1001" s="17" t="s">
        <v>1918</v>
      </c>
    </row>
    <row r="1002" spans="2:47" s="1" customFormat="1" ht="20.25" customHeight="1">
      <c r="B1002" s="34"/>
      <c r="D1002" s="180" t="s">
        <v>152</v>
      </c>
      <c r="F1002" s="189" t="s">
        <v>1917</v>
      </c>
      <c r="I1002" s="138"/>
      <c r="L1002" s="34"/>
      <c r="M1002" s="63"/>
      <c r="N1002" s="35"/>
      <c r="O1002" s="35"/>
      <c r="P1002" s="35"/>
      <c r="Q1002" s="35"/>
      <c r="R1002" s="35"/>
      <c r="S1002" s="35"/>
      <c r="T1002" s="64"/>
      <c r="AT1002" s="17" t="s">
        <v>152</v>
      </c>
      <c r="AU1002" s="17" t="s">
        <v>150</v>
      </c>
    </row>
    <row r="1003" spans="2:65" s="1" customFormat="1" ht="20.25" customHeight="1">
      <c r="B1003" s="164"/>
      <c r="C1003" s="198" t="s">
        <v>1919</v>
      </c>
      <c r="D1003" s="198" t="s">
        <v>247</v>
      </c>
      <c r="E1003" s="199" t="s">
        <v>1920</v>
      </c>
      <c r="F1003" s="200" t="s">
        <v>1921</v>
      </c>
      <c r="G1003" s="201" t="s">
        <v>313</v>
      </c>
      <c r="H1003" s="202">
        <v>2</v>
      </c>
      <c r="I1003" s="203"/>
      <c r="J1003" s="204">
        <f>ROUND(I1003*H1003,0)</f>
        <v>0</v>
      </c>
      <c r="K1003" s="200" t="s">
        <v>21</v>
      </c>
      <c r="L1003" s="205"/>
      <c r="M1003" s="206" t="s">
        <v>21</v>
      </c>
      <c r="N1003" s="207" t="s">
        <v>43</v>
      </c>
      <c r="O1003" s="35"/>
      <c r="P1003" s="174">
        <f>O1003*H1003</f>
        <v>0</v>
      </c>
      <c r="Q1003" s="174">
        <v>0</v>
      </c>
      <c r="R1003" s="174">
        <f>Q1003*H1003</f>
        <v>0</v>
      </c>
      <c r="S1003" s="174">
        <v>0</v>
      </c>
      <c r="T1003" s="175">
        <f>S1003*H1003</f>
        <v>0</v>
      </c>
      <c r="AR1003" s="17" t="s">
        <v>186</v>
      </c>
      <c r="AT1003" s="17" t="s">
        <v>247</v>
      </c>
      <c r="AU1003" s="17" t="s">
        <v>150</v>
      </c>
      <c r="AY1003" s="17" t="s">
        <v>142</v>
      </c>
      <c r="BE1003" s="176">
        <f>IF(N1003="základní",J1003,0)</f>
        <v>0</v>
      </c>
      <c r="BF1003" s="176">
        <f>IF(N1003="snížená",J1003,0)</f>
        <v>0</v>
      </c>
      <c r="BG1003" s="176">
        <f>IF(N1003="zákl. přenesená",J1003,0)</f>
        <v>0</v>
      </c>
      <c r="BH1003" s="176">
        <f>IF(N1003="sníž. přenesená",J1003,0)</f>
        <v>0</v>
      </c>
      <c r="BI1003" s="176">
        <f>IF(N1003="nulová",J1003,0)</f>
        <v>0</v>
      </c>
      <c r="BJ1003" s="17" t="s">
        <v>150</v>
      </c>
      <c r="BK1003" s="176">
        <f>ROUND(I1003*H1003,0)</f>
        <v>0</v>
      </c>
      <c r="BL1003" s="17" t="s">
        <v>149</v>
      </c>
      <c r="BM1003" s="17" t="s">
        <v>1922</v>
      </c>
    </row>
    <row r="1004" spans="2:47" s="1" customFormat="1" ht="20.25" customHeight="1">
      <c r="B1004" s="34"/>
      <c r="D1004" s="177" t="s">
        <v>152</v>
      </c>
      <c r="F1004" s="178" t="s">
        <v>1921</v>
      </c>
      <c r="I1004" s="138"/>
      <c r="L1004" s="34"/>
      <c r="M1004" s="63"/>
      <c r="N1004" s="35"/>
      <c r="O1004" s="35"/>
      <c r="P1004" s="35"/>
      <c r="Q1004" s="35"/>
      <c r="R1004" s="35"/>
      <c r="S1004" s="35"/>
      <c r="T1004" s="64"/>
      <c r="AT1004" s="17" t="s">
        <v>152</v>
      </c>
      <c r="AU1004" s="17" t="s">
        <v>150</v>
      </c>
    </row>
    <row r="1005" spans="2:63" s="10" customFormat="1" ht="29.25" customHeight="1">
      <c r="B1005" s="150"/>
      <c r="D1005" s="161" t="s">
        <v>70</v>
      </c>
      <c r="E1005" s="162" t="s">
        <v>1923</v>
      </c>
      <c r="F1005" s="162" t="s">
        <v>1924</v>
      </c>
      <c r="I1005" s="153"/>
      <c r="J1005" s="163">
        <f>BK1005</f>
        <v>0</v>
      </c>
      <c r="L1005" s="150"/>
      <c r="M1005" s="155"/>
      <c r="N1005" s="156"/>
      <c r="O1005" s="156"/>
      <c r="P1005" s="157">
        <f>SUM(P1006:P1036)</f>
        <v>0</v>
      </c>
      <c r="Q1005" s="156"/>
      <c r="R1005" s="157">
        <f>SUM(R1006:R1036)</f>
        <v>1.7201270000000002</v>
      </c>
      <c r="S1005" s="156"/>
      <c r="T1005" s="158">
        <f>SUM(T1006:T1036)</f>
        <v>0</v>
      </c>
      <c r="AR1005" s="151" t="s">
        <v>150</v>
      </c>
      <c r="AT1005" s="159" t="s">
        <v>70</v>
      </c>
      <c r="AU1005" s="159" t="s">
        <v>8</v>
      </c>
      <c r="AY1005" s="151" t="s">
        <v>142</v>
      </c>
      <c r="BK1005" s="160">
        <f>SUM(BK1006:BK1036)</f>
        <v>0</v>
      </c>
    </row>
    <row r="1006" spans="2:65" s="1" customFormat="1" ht="20.25" customHeight="1">
      <c r="B1006" s="164"/>
      <c r="C1006" s="165" t="s">
        <v>1925</v>
      </c>
      <c r="D1006" s="165" t="s">
        <v>144</v>
      </c>
      <c r="E1006" s="166" t="s">
        <v>1926</v>
      </c>
      <c r="F1006" s="167" t="s">
        <v>1927</v>
      </c>
      <c r="G1006" s="168" t="s">
        <v>147</v>
      </c>
      <c r="H1006" s="169">
        <v>2.633</v>
      </c>
      <c r="I1006" s="170"/>
      <c r="J1006" s="171">
        <f>ROUND(I1006*H1006,0)</f>
        <v>0</v>
      </c>
      <c r="K1006" s="167" t="s">
        <v>148</v>
      </c>
      <c r="L1006" s="34"/>
      <c r="M1006" s="172" t="s">
        <v>21</v>
      </c>
      <c r="N1006" s="173" t="s">
        <v>43</v>
      </c>
      <c r="O1006" s="35"/>
      <c r="P1006" s="174">
        <f>O1006*H1006</f>
        <v>0</v>
      </c>
      <c r="Q1006" s="174">
        <v>0</v>
      </c>
      <c r="R1006" s="174">
        <f>Q1006*H1006</f>
        <v>0</v>
      </c>
      <c r="S1006" s="174">
        <v>0</v>
      </c>
      <c r="T1006" s="175">
        <f>S1006*H1006</f>
        <v>0</v>
      </c>
      <c r="AR1006" s="17" t="s">
        <v>223</v>
      </c>
      <c r="AT1006" s="17" t="s">
        <v>144</v>
      </c>
      <c r="AU1006" s="17" t="s">
        <v>150</v>
      </c>
      <c r="AY1006" s="17" t="s">
        <v>142</v>
      </c>
      <c r="BE1006" s="176">
        <f>IF(N1006="základní",J1006,0)</f>
        <v>0</v>
      </c>
      <c r="BF1006" s="176">
        <f>IF(N1006="snížená",J1006,0)</f>
        <v>0</v>
      </c>
      <c r="BG1006" s="176">
        <f>IF(N1006="zákl. přenesená",J1006,0)</f>
        <v>0</v>
      </c>
      <c r="BH1006" s="176">
        <f>IF(N1006="sníž. přenesená",J1006,0)</f>
        <v>0</v>
      </c>
      <c r="BI1006" s="176">
        <f>IF(N1006="nulová",J1006,0)</f>
        <v>0</v>
      </c>
      <c r="BJ1006" s="17" t="s">
        <v>150</v>
      </c>
      <c r="BK1006" s="176">
        <f>ROUND(I1006*H1006,0)</f>
        <v>0</v>
      </c>
      <c r="BL1006" s="17" t="s">
        <v>223</v>
      </c>
      <c r="BM1006" s="17" t="s">
        <v>1928</v>
      </c>
    </row>
    <row r="1007" spans="2:47" s="1" customFormat="1" ht="28.5" customHeight="1">
      <c r="B1007" s="34"/>
      <c r="D1007" s="177" t="s">
        <v>152</v>
      </c>
      <c r="F1007" s="178" t="s">
        <v>1929</v>
      </c>
      <c r="I1007" s="138"/>
      <c r="L1007" s="34"/>
      <c r="M1007" s="63"/>
      <c r="N1007" s="35"/>
      <c r="O1007" s="35"/>
      <c r="P1007" s="35"/>
      <c r="Q1007" s="35"/>
      <c r="R1007" s="35"/>
      <c r="S1007" s="35"/>
      <c r="T1007" s="64"/>
      <c r="AT1007" s="17" t="s">
        <v>152</v>
      </c>
      <c r="AU1007" s="17" t="s">
        <v>150</v>
      </c>
    </row>
    <row r="1008" spans="2:51" s="11" customFormat="1" ht="20.25" customHeight="1">
      <c r="B1008" s="179"/>
      <c r="D1008" s="177" t="s">
        <v>154</v>
      </c>
      <c r="E1008" s="188" t="s">
        <v>21</v>
      </c>
      <c r="F1008" s="208" t="s">
        <v>1930</v>
      </c>
      <c r="H1008" s="209">
        <v>0.3</v>
      </c>
      <c r="I1008" s="184"/>
      <c r="L1008" s="179"/>
      <c r="M1008" s="185"/>
      <c r="N1008" s="186"/>
      <c r="O1008" s="186"/>
      <c r="P1008" s="186"/>
      <c r="Q1008" s="186"/>
      <c r="R1008" s="186"/>
      <c r="S1008" s="186"/>
      <c r="T1008" s="187"/>
      <c r="AT1008" s="188" t="s">
        <v>154</v>
      </c>
      <c r="AU1008" s="188" t="s">
        <v>150</v>
      </c>
      <c r="AV1008" s="11" t="s">
        <v>150</v>
      </c>
      <c r="AW1008" s="11" t="s">
        <v>35</v>
      </c>
      <c r="AX1008" s="11" t="s">
        <v>71</v>
      </c>
      <c r="AY1008" s="188" t="s">
        <v>142</v>
      </c>
    </row>
    <row r="1009" spans="2:51" s="11" customFormat="1" ht="20.25" customHeight="1">
      <c r="B1009" s="179"/>
      <c r="D1009" s="177" t="s">
        <v>154</v>
      </c>
      <c r="E1009" s="188" t="s">
        <v>21</v>
      </c>
      <c r="F1009" s="208" t="s">
        <v>1931</v>
      </c>
      <c r="H1009" s="209">
        <v>0.512</v>
      </c>
      <c r="I1009" s="184"/>
      <c r="L1009" s="179"/>
      <c r="M1009" s="185"/>
      <c r="N1009" s="186"/>
      <c r="O1009" s="186"/>
      <c r="P1009" s="186"/>
      <c r="Q1009" s="186"/>
      <c r="R1009" s="186"/>
      <c r="S1009" s="186"/>
      <c r="T1009" s="187"/>
      <c r="AT1009" s="188" t="s">
        <v>154</v>
      </c>
      <c r="AU1009" s="188" t="s">
        <v>150</v>
      </c>
      <c r="AV1009" s="11" t="s">
        <v>150</v>
      </c>
      <c r="AW1009" s="11" t="s">
        <v>35</v>
      </c>
      <c r="AX1009" s="11" t="s">
        <v>71</v>
      </c>
      <c r="AY1009" s="188" t="s">
        <v>142</v>
      </c>
    </row>
    <row r="1010" spans="2:51" s="11" customFormat="1" ht="20.25" customHeight="1">
      <c r="B1010" s="179"/>
      <c r="D1010" s="177" t="s">
        <v>154</v>
      </c>
      <c r="E1010" s="188" t="s">
        <v>21</v>
      </c>
      <c r="F1010" s="208" t="s">
        <v>1932</v>
      </c>
      <c r="H1010" s="209">
        <v>0.315</v>
      </c>
      <c r="I1010" s="184"/>
      <c r="L1010" s="179"/>
      <c r="M1010" s="185"/>
      <c r="N1010" s="186"/>
      <c r="O1010" s="186"/>
      <c r="P1010" s="186"/>
      <c r="Q1010" s="186"/>
      <c r="R1010" s="186"/>
      <c r="S1010" s="186"/>
      <c r="T1010" s="187"/>
      <c r="AT1010" s="188" t="s">
        <v>154</v>
      </c>
      <c r="AU1010" s="188" t="s">
        <v>150</v>
      </c>
      <c r="AV1010" s="11" t="s">
        <v>150</v>
      </c>
      <c r="AW1010" s="11" t="s">
        <v>35</v>
      </c>
      <c r="AX1010" s="11" t="s">
        <v>71</v>
      </c>
      <c r="AY1010" s="188" t="s">
        <v>142</v>
      </c>
    </row>
    <row r="1011" spans="2:51" s="11" customFormat="1" ht="20.25" customHeight="1">
      <c r="B1011" s="179"/>
      <c r="D1011" s="177" t="s">
        <v>154</v>
      </c>
      <c r="E1011" s="188" t="s">
        <v>21</v>
      </c>
      <c r="F1011" s="208" t="s">
        <v>1933</v>
      </c>
      <c r="H1011" s="209">
        <v>0.548</v>
      </c>
      <c r="I1011" s="184"/>
      <c r="L1011" s="179"/>
      <c r="M1011" s="185"/>
      <c r="N1011" s="186"/>
      <c r="O1011" s="186"/>
      <c r="P1011" s="186"/>
      <c r="Q1011" s="186"/>
      <c r="R1011" s="186"/>
      <c r="S1011" s="186"/>
      <c r="T1011" s="187"/>
      <c r="AT1011" s="188" t="s">
        <v>154</v>
      </c>
      <c r="AU1011" s="188" t="s">
        <v>150</v>
      </c>
      <c r="AV1011" s="11" t="s">
        <v>150</v>
      </c>
      <c r="AW1011" s="11" t="s">
        <v>35</v>
      </c>
      <c r="AX1011" s="11" t="s">
        <v>71</v>
      </c>
      <c r="AY1011" s="188" t="s">
        <v>142</v>
      </c>
    </row>
    <row r="1012" spans="2:51" s="11" customFormat="1" ht="20.25" customHeight="1">
      <c r="B1012" s="179"/>
      <c r="D1012" s="180" t="s">
        <v>154</v>
      </c>
      <c r="E1012" s="181" t="s">
        <v>21</v>
      </c>
      <c r="F1012" s="182" t="s">
        <v>1934</v>
      </c>
      <c r="H1012" s="183">
        <v>0.958</v>
      </c>
      <c r="I1012" s="184"/>
      <c r="L1012" s="179"/>
      <c r="M1012" s="185"/>
      <c r="N1012" s="186"/>
      <c r="O1012" s="186"/>
      <c r="P1012" s="186"/>
      <c r="Q1012" s="186"/>
      <c r="R1012" s="186"/>
      <c r="S1012" s="186"/>
      <c r="T1012" s="187"/>
      <c r="AT1012" s="188" t="s">
        <v>154</v>
      </c>
      <c r="AU1012" s="188" t="s">
        <v>150</v>
      </c>
      <c r="AV1012" s="11" t="s">
        <v>150</v>
      </c>
      <c r="AW1012" s="11" t="s">
        <v>35</v>
      </c>
      <c r="AX1012" s="11" t="s">
        <v>71</v>
      </c>
      <c r="AY1012" s="188" t="s">
        <v>142</v>
      </c>
    </row>
    <row r="1013" spans="2:65" s="1" customFormat="1" ht="20.25" customHeight="1">
      <c r="B1013" s="164"/>
      <c r="C1013" s="165" t="s">
        <v>1935</v>
      </c>
      <c r="D1013" s="165" t="s">
        <v>144</v>
      </c>
      <c r="E1013" s="166" t="s">
        <v>1936</v>
      </c>
      <c r="F1013" s="167" t="s">
        <v>1937</v>
      </c>
      <c r="G1013" s="168" t="s">
        <v>189</v>
      </c>
      <c r="H1013" s="169">
        <v>3.745</v>
      </c>
      <c r="I1013" s="170"/>
      <c r="J1013" s="171">
        <f>ROUND(I1013*H1013,0)</f>
        <v>0</v>
      </c>
      <c r="K1013" s="167" t="s">
        <v>148</v>
      </c>
      <c r="L1013" s="34"/>
      <c r="M1013" s="172" t="s">
        <v>21</v>
      </c>
      <c r="N1013" s="173" t="s">
        <v>43</v>
      </c>
      <c r="O1013" s="35"/>
      <c r="P1013" s="174">
        <f>O1013*H1013</f>
        <v>0</v>
      </c>
      <c r="Q1013" s="174">
        <v>0.01523</v>
      </c>
      <c r="R1013" s="174">
        <f>Q1013*H1013</f>
        <v>0.057036350000000006</v>
      </c>
      <c r="S1013" s="174">
        <v>0</v>
      </c>
      <c r="T1013" s="175">
        <f>S1013*H1013</f>
        <v>0</v>
      </c>
      <c r="AR1013" s="17" t="s">
        <v>223</v>
      </c>
      <c r="AT1013" s="17" t="s">
        <v>144</v>
      </c>
      <c r="AU1013" s="17" t="s">
        <v>150</v>
      </c>
      <c r="AY1013" s="17" t="s">
        <v>142</v>
      </c>
      <c r="BE1013" s="176">
        <f>IF(N1013="základní",J1013,0)</f>
        <v>0</v>
      </c>
      <c r="BF1013" s="176">
        <f>IF(N1013="snížená",J1013,0)</f>
        <v>0</v>
      </c>
      <c r="BG1013" s="176">
        <f>IF(N1013="zákl. přenesená",J1013,0)</f>
        <v>0</v>
      </c>
      <c r="BH1013" s="176">
        <f>IF(N1013="sníž. přenesená",J1013,0)</f>
        <v>0</v>
      </c>
      <c r="BI1013" s="176">
        <f>IF(N1013="nulová",J1013,0)</f>
        <v>0</v>
      </c>
      <c r="BJ1013" s="17" t="s">
        <v>150</v>
      </c>
      <c r="BK1013" s="176">
        <f>ROUND(I1013*H1013,0)</f>
        <v>0</v>
      </c>
      <c r="BL1013" s="17" t="s">
        <v>223</v>
      </c>
      <c r="BM1013" s="17" t="s">
        <v>1938</v>
      </c>
    </row>
    <row r="1014" spans="2:47" s="1" customFormat="1" ht="28.5" customHeight="1">
      <c r="B1014" s="34"/>
      <c r="D1014" s="177" t="s">
        <v>152</v>
      </c>
      <c r="F1014" s="178" t="s">
        <v>1939</v>
      </c>
      <c r="I1014" s="138"/>
      <c r="L1014" s="34"/>
      <c r="M1014" s="63"/>
      <c r="N1014" s="35"/>
      <c r="O1014" s="35"/>
      <c r="P1014" s="35"/>
      <c r="Q1014" s="35"/>
      <c r="R1014" s="35"/>
      <c r="S1014" s="35"/>
      <c r="T1014" s="64"/>
      <c r="AT1014" s="17" t="s">
        <v>152</v>
      </c>
      <c r="AU1014" s="17" t="s">
        <v>150</v>
      </c>
    </row>
    <row r="1015" spans="2:51" s="11" customFormat="1" ht="20.25" customHeight="1">
      <c r="B1015" s="179"/>
      <c r="D1015" s="180" t="s">
        <v>154</v>
      </c>
      <c r="E1015" s="181" t="s">
        <v>21</v>
      </c>
      <c r="F1015" s="182" t="s">
        <v>1940</v>
      </c>
      <c r="H1015" s="183">
        <v>3.745</v>
      </c>
      <c r="I1015" s="184"/>
      <c r="L1015" s="179"/>
      <c r="M1015" s="185"/>
      <c r="N1015" s="186"/>
      <c r="O1015" s="186"/>
      <c r="P1015" s="186"/>
      <c r="Q1015" s="186"/>
      <c r="R1015" s="186"/>
      <c r="S1015" s="186"/>
      <c r="T1015" s="187"/>
      <c r="AT1015" s="188" t="s">
        <v>154</v>
      </c>
      <c r="AU1015" s="188" t="s">
        <v>150</v>
      </c>
      <c r="AV1015" s="11" t="s">
        <v>150</v>
      </c>
      <c r="AW1015" s="11" t="s">
        <v>35</v>
      </c>
      <c r="AX1015" s="11" t="s">
        <v>71</v>
      </c>
      <c r="AY1015" s="188" t="s">
        <v>142</v>
      </c>
    </row>
    <row r="1016" spans="2:65" s="1" customFormat="1" ht="28.5" customHeight="1">
      <c r="B1016" s="164"/>
      <c r="C1016" s="165" t="s">
        <v>1941</v>
      </c>
      <c r="D1016" s="165" t="s">
        <v>144</v>
      </c>
      <c r="E1016" s="166" t="s">
        <v>1942</v>
      </c>
      <c r="F1016" s="167" t="s">
        <v>1943</v>
      </c>
      <c r="G1016" s="168" t="s">
        <v>417</v>
      </c>
      <c r="H1016" s="169">
        <v>20.8</v>
      </c>
      <c r="I1016" s="170"/>
      <c r="J1016" s="171">
        <f>ROUND(I1016*H1016,0)</f>
        <v>0</v>
      </c>
      <c r="K1016" s="167" t="s">
        <v>148</v>
      </c>
      <c r="L1016" s="34"/>
      <c r="M1016" s="172" t="s">
        <v>21</v>
      </c>
      <c r="N1016" s="173" t="s">
        <v>43</v>
      </c>
      <c r="O1016" s="35"/>
      <c r="P1016" s="174">
        <f>O1016*H1016</f>
        <v>0</v>
      </c>
      <c r="Q1016" s="174">
        <v>0</v>
      </c>
      <c r="R1016" s="174">
        <f>Q1016*H1016</f>
        <v>0</v>
      </c>
      <c r="S1016" s="174">
        <v>0</v>
      </c>
      <c r="T1016" s="175">
        <f>S1016*H1016</f>
        <v>0</v>
      </c>
      <c r="AR1016" s="17" t="s">
        <v>223</v>
      </c>
      <c r="AT1016" s="17" t="s">
        <v>144</v>
      </c>
      <c r="AU1016" s="17" t="s">
        <v>150</v>
      </c>
      <c r="AY1016" s="17" t="s">
        <v>142</v>
      </c>
      <c r="BE1016" s="176">
        <f>IF(N1016="základní",J1016,0)</f>
        <v>0</v>
      </c>
      <c r="BF1016" s="176">
        <f>IF(N1016="snížená",J1016,0)</f>
        <v>0</v>
      </c>
      <c r="BG1016" s="176">
        <f>IF(N1016="zákl. přenesená",J1016,0)</f>
        <v>0</v>
      </c>
      <c r="BH1016" s="176">
        <f>IF(N1016="sníž. přenesená",J1016,0)</f>
        <v>0</v>
      </c>
      <c r="BI1016" s="176">
        <f>IF(N1016="nulová",J1016,0)</f>
        <v>0</v>
      </c>
      <c r="BJ1016" s="17" t="s">
        <v>150</v>
      </c>
      <c r="BK1016" s="176">
        <f>ROUND(I1016*H1016,0)</f>
        <v>0</v>
      </c>
      <c r="BL1016" s="17" t="s">
        <v>223</v>
      </c>
      <c r="BM1016" s="17" t="s">
        <v>1944</v>
      </c>
    </row>
    <row r="1017" spans="2:47" s="1" customFormat="1" ht="28.5" customHeight="1">
      <c r="B1017" s="34"/>
      <c r="D1017" s="180" t="s">
        <v>152</v>
      </c>
      <c r="F1017" s="189" t="s">
        <v>1945</v>
      </c>
      <c r="I1017" s="138"/>
      <c r="L1017" s="34"/>
      <c r="M1017" s="63"/>
      <c r="N1017" s="35"/>
      <c r="O1017" s="35"/>
      <c r="P1017" s="35"/>
      <c r="Q1017" s="35"/>
      <c r="R1017" s="35"/>
      <c r="S1017" s="35"/>
      <c r="T1017" s="64"/>
      <c r="AT1017" s="17" t="s">
        <v>152</v>
      </c>
      <c r="AU1017" s="17" t="s">
        <v>150</v>
      </c>
    </row>
    <row r="1018" spans="2:65" s="1" customFormat="1" ht="20.25" customHeight="1">
      <c r="B1018" s="164"/>
      <c r="C1018" s="198" t="s">
        <v>1946</v>
      </c>
      <c r="D1018" s="198" t="s">
        <v>247</v>
      </c>
      <c r="E1018" s="199" t="s">
        <v>1947</v>
      </c>
      <c r="F1018" s="200" t="s">
        <v>1948</v>
      </c>
      <c r="G1018" s="201" t="s">
        <v>147</v>
      </c>
      <c r="H1018" s="202">
        <v>2.895</v>
      </c>
      <c r="I1018" s="203"/>
      <c r="J1018" s="204">
        <f>ROUND(I1018*H1018,0)</f>
        <v>0</v>
      </c>
      <c r="K1018" s="200" t="s">
        <v>148</v>
      </c>
      <c r="L1018" s="205"/>
      <c r="M1018" s="206" t="s">
        <v>21</v>
      </c>
      <c r="N1018" s="207" t="s">
        <v>43</v>
      </c>
      <c r="O1018" s="35"/>
      <c r="P1018" s="174">
        <f>O1018*H1018</f>
        <v>0</v>
      </c>
      <c r="Q1018" s="174">
        <v>0.55</v>
      </c>
      <c r="R1018" s="174">
        <f>Q1018*H1018</f>
        <v>1.5922500000000002</v>
      </c>
      <c r="S1018" s="174">
        <v>0</v>
      </c>
      <c r="T1018" s="175">
        <f>S1018*H1018</f>
        <v>0</v>
      </c>
      <c r="AR1018" s="17" t="s">
        <v>320</v>
      </c>
      <c r="AT1018" s="17" t="s">
        <v>247</v>
      </c>
      <c r="AU1018" s="17" t="s">
        <v>150</v>
      </c>
      <c r="AY1018" s="17" t="s">
        <v>142</v>
      </c>
      <c r="BE1018" s="176">
        <f>IF(N1018="základní",J1018,0)</f>
        <v>0</v>
      </c>
      <c r="BF1018" s="176">
        <f>IF(N1018="snížená",J1018,0)</f>
        <v>0</v>
      </c>
      <c r="BG1018" s="176">
        <f>IF(N1018="zákl. přenesená",J1018,0)</f>
        <v>0</v>
      </c>
      <c r="BH1018" s="176">
        <f>IF(N1018="sníž. přenesená",J1018,0)</f>
        <v>0</v>
      </c>
      <c r="BI1018" s="176">
        <f>IF(N1018="nulová",J1018,0)</f>
        <v>0</v>
      </c>
      <c r="BJ1018" s="17" t="s">
        <v>150</v>
      </c>
      <c r="BK1018" s="176">
        <f>ROUND(I1018*H1018,0)</f>
        <v>0</v>
      </c>
      <c r="BL1018" s="17" t="s">
        <v>223</v>
      </c>
      <c r="BM1018" s="17" t="s">
        <v>1949</v>
      </c>
    </row>
    <row r="1019" spans="2:47" s="1" customFormat="1" ht="28.5" customHeight="1">
      <c r="B1019" s="34"/>
      <c r="D1019" s="177" t="s">
        <v>152</v>
      </c>
      <c r="F1019" s="178" t="s">
        <v>1950</v>
      </c>
      <c r="I1019" s="138"/>
      <c r="L1019" s="34"/>
      <c r="M1019" s="63"/>
      <c r="N1019" s="35"/>
      <c r="O1019" s="35"/>
      <c r="P1019" s="35"/>
      <c r="Q1019" s="35"/>
      <c r="R1019" s="35"/>
      <c r="S1019" s="35"/>
      <c r="T1019" s="64"/>
      <c r="AT1019" s="17" t="s">
        <v>152</v>
      </c>
      <c r="AU1019" s="17" t="s">
        <v>150</v>
      </c>
    </row>
    <row r="1020" spans="2:51" s="11" customFormat="1" ht="20.25" customHeight="1">
      <c r="B1020" s="179"/>
      <c r="D1020" s="177" t="s">
        <v>154</v>
      </c>
      <c r="E1020" s="188" t="s">
        <v>21</v>
      </c>
      <c r="F1020" s="208" t="s">
        <v>1951</v>
      </c>
      <c r="H1020" s="209">
        <v>0.329</v>
      </c>
      <c r="I1020" s="184"/>
      <c r="L1020" s="179"/>
      <c r="M1020" s="185"/>
      <c r="N1020" s="186"/>
      <c r="O1020" s="186"/>
      <c r="P1020" s="186"/>
      <c r="Q1020" s="186"/>
      <c r="R1020" s="186"/>
      <c r="S1020" s="186"/>
      <c r="T1020" s="187"/>
      <c r="AT1020" s="188" t="s">
        <v>154</v>
      </c>
      <c r="AU1020" s="188" t="s">
        <v>150</v>
      </c>
      <c r="AV1020" s="11" t="s">
        <v>150</v>
      </c>
      <c r="AW1020" s="11" t="s">
        <v>35</v>
      </c>
      <c r="AX1020" s="11" t="s">
        <v>71</v>
      </c>
      <c r="AY1020" s="188" t="s">
        <v>142</v>
      </c>
    </row>
    <row r="1021" spans="2:51" s="11" customFormat="1" ht="20.25" customHeight="1">
      <c r="B1021" s="179"/>
      <c r="D1021" s="177" t="s">
        <v>154</v>
      </c>
      <c r="E1021" s="188" t="s">
        <v>21</v>
      </c>
      <c r="F1021" s="208" t="s">
        <v>1952</v>
      </c>
      <c r="H1021" s="209">
        <v>0.563</v>
      </c>
      <c r="I1021" s="184"/>
      <c r="L1021" s="179"/>
      <c r="M1021" s="185"/>
      <c r="N1021" s="186"/>
      <c r="O1021" s="186"/>
      <c r="P1021" s="186"/>
      <c r="Q1021" s="186"/>
      <c r="R1021" s="186"/>
      <c r="S1021" s="186"/>
      <c r="T1021" s="187"/>
      <c r="AT1021" s="188" t="s">
        <v>154</v>
      </c>
      <c r="AU1021" s="188" t="s">
        <v>150</v>
      </c>
      <c r="AV1021" s="11" t="s">
        <v>150</v>
      </c>
      <c r="AW1021" s="11" t="s">
        <v>35</v>
      </c>
      <c r="AX1021" s="11" t="s">
        <v>71</v>
      </c>
      <c r="AY1021" s="188" t="s">
        <v>142</v>
      </c>
    </row>
    <row r="1022" spans="2:51" s="11" customFormat="1" ht="20.25" customHeight="1">
      <c r="B1022" s="179"/>
      <c r="D1022" s="177" t="s">
        <v>154</v>
      </c>
      <c r="E1022" s="188" t="s">
        <v>21</v>
      </c>
      <c r="F1022" s="208" t="s">
        <v>1953</v>
      </c>
      <c r="H1022" s="209">
        <v>0.347</v>
      </c>
      <c r="I1022" s="184"/>
      <c r="L1022" s="179"/>
      <c r="M1022" s="185"/>
      <c r="N1022" s="186"/>
      <c r="O1022" s="186"/>
      <c r="P1022" s="186"/>
      <c r="Q1022" s="186"/>
      <c r="R1022" s="186"/>
      <c r="S1022" s="186"/>
      <c r="T1022" s="187"/>
      <c r="AT1022" s="188" t="s">
        <v>154</v>
      </c>
      <c r="AU1022" s="188" t="s">
        <v>150</v>
      </c>
      <c r="AV1022" s="11" t="s">
        <v>150</v>
      </c>
      <c r="AW1022" s="11" t="s">
        <v>35</v>
      </c>
      <c r="AX1022" s="11" t="s">
        <v>71</v>
      </c>
      <c r="AY1022" s="188" t="s">
        <v>142</v>
      </c>
    </row>
    <row r="1023" spans="2:51" s="11" customFormat="1" ht="20.25" customHeight="1">
      <c r="B1023" s="179"/>
      <c r="D1023" s="177" t="s">
        <v>154</v>
      </c>
      <c r="E1023" s="188" t="s">
        <v>21</v>
      </c>
      <c r="F1023" s="208" t="s">
        <v>1954</v>
      </c>
      <c r="H1023" s="209">
        <v>0.602</v>
      </c>
      <c r="I1023" s="184"/>
      <c r="L1023" s="179"/>
      <c r="M1023" s="185"/>
      <c r="N1023" s="186"/>
      <c r="O1023" s="186"/>
      <c r="P1023" s="186"/>
      <c r="Q1023" s="186"/>
      <c r="R1023" s="186"/>
      <c r="S1023" s="186"/>
      <c r="T1023" s="187"/>
      <c r="AT1023" s="188" t="s">
        <v>154</v>
      </c>
      <c r="AU1023" s="188" t="s">
        <v>150</v>
      </c>
      <c r="AV1023" s="11" t="s">
        <v>150</v>
      </c>
      <c r="AW1023" s="11" t="s">
        <v>35</v>
      </c>
      <c r="AX1023" s="11" t="s">
        <v>71</v>
      </c>
      <c r="AY1023" s="188" t="s">
        <v>142</v>
      </c>
    </row>
    <row r="1024" spans="2:51" s="11" customFormat="1" ht="20.25" customHeight="1">
      <c r="B1024" s="179"/>
      <c r="D1024" s="180" t="s">
        <v>154</v>
      </c>
      <c r="E1024" s="181" t="s">
        <v>21</v>
      </c>
      <c r="F1024" s="182" t="s">
        <v>1955</v>
      </c>
      <c r="H1024" s="183">
        <v>1.054</v>
      </c>
      <c r="I1024" s="184"/>
      <c r="L1024" s="179"/>
      <c r="M1024" s="185"/>
      <c r="N1024" s="186"/>
      <c r="O1024" s="186"/>
      <c r="P1024" s="186"/>
      <c r="Q1024" s="186"/>
      <c r="R1024" s="186"/>
      <c r="S1024" s="186"/>
      <c r="T1024" s="187"/>
      <c r="AT1024" s="188" t="s">
        <v>154</v>
      </c>
      <c r="AU1024" s="188" t="s">
        <v>150</v>
      </c>
      <c r="AV1024" s="11" t="s">
        <v>150</v>
      </c>
      <c r="AW1024" s="11" t="s">
        <v>35</v>
      </c>
      <c r="AX1024" s="11" t="s">
        <v>71</v>
      </c>
      <c r="AY1024" s="188" t="s">
        <v>142</v>
      </c>
    </row>
    <row r="1025" spans="2:65" s="1" customFormat="1" ht="28.5" customHeight="1">
      <c r="B1025" s="164"/>
      <c r="C1025" s="165" t="s">
        <v>1956</v>
      </c>
      <c r="D1025" s="165" t="s">
        <v>144</v>
      </c>
      <c r="E1025" s="166" t="s">
        <v>1957</v>
      </c>
      <c r="F1025" s="167" t="s">
        <v>1958</v>
      </c>
      <c r="G1025" s="168" t="s">
        <v>417</v>
      </c>
      <c r="H1025" s="169">
        <v>32.32</v>
      </c>
      <c r="I1025" s="170"/>
      <c r="J1025" s="171">
        <f>ROUND(I1025*H1025,0)</f>
        <v>0</v>
      </c>
      <c r="K1025" s="167" t="s">
        <v>148</v>
      </c>
      <c r="L1025" s="34"/>
      <c r="M1025" s="172" t="s">
        <v>21</v>
      </c>
      <c r="N1025" s="173" t="s">
        <v>43</v>
      </c>
      <c r="O1025" s="35"/>
      <c r="P1025" s="174">
        <f>O1025*H1025</f>
        <v>0</v>
      </c>
      <c r="Q1025" s="174">
        <v>0</v>
      </c>
      <c r="R1025" s="174">
        <f>Q1025*H1025</f>
        <v>0</v>
      </c>
      <c r="S1025" s="174">
        <v>0</v>
      </c>
      <c r="T1025" s="175">
        <f>S1025*H1025</f>
        <v>0</v>
      </c>
      <c r="AR1025" s="17" t="s">
        <v>223</v>
      </c>
      <c r="AT1025" s="17" t="s">
        <v>144</v>
      </c>
      <c r="AU1025" s="17" t="s">
        <v>150</v>
      </c>
      <c r="AY1025" s="17" t="s">
        <v>142</v>
      </c>
      <c r="BE1025" s="176">
        <f>IF(N1025="základní",J1025,0)</f>
        <v>0</v>
      </c>
      <c r="BF1025" s="176">
        <f>IF(N1025="snížená",J1025,0)</f>
        <v>0</v>
      </c>
      <c r="BG1025" s="176">
        <f>IF(N1025="zákl. přenesená",J1025,0)</f>
        <v>0</v>
      </c>
      <c r="BH1025" s="176">
        <f>IF(N1025="sníž. přenesená",J1025,0)</f>
        <v>0</v>
      </c>
      <c r="BI1025" s="176">
        <f>IF(N1025="nulová",J1025,0)</f>
        <v>0</v>
      </c>
      <c r="BJ1025" s="17" t="s">
        <v>150</v>
      </c>
      <c r="BK1025" s="176">
        <f>ROUND(I1025*H1025,0)</f>
        <v>0</v>
      </c>
      <c r="BL1025" s="17" t="s">
        <v>223</v>
      </c>
      <c r="BM1025" s="17" t="s">
        <v>1959</v>
      </c>
    </row>
    <row r="1026" spans="2:47" s="1" customFormat="1" ht="28.5" customHeight="1">
      <c r="B1026" s="34"/>
      <c r="D1026" s="177" t="s">
        <v>152</v>
      </c>
      <c r="F1026" s="178" t="s">
        <v>1960</v>
      </c>
      <c r="I1026" s="138"/>
      <c r="L1026" s="34"/>
      <c r="M1026" s="63"/>
      <c r="N1026" s="35"/>
      <c r="O1026" s="35"/>
      <c r="P1026" s="35"/>
      <c r="Q1026" s="35"/>
      <c r="R1026" s="35"/>
      <c r="S1026" s="35"/>
      <c r="T1026" s="64"/>
      <c r="AT1026" s="17" t="s">
        <v>152</v>
      </c>
      <c r="AU1026" s="17" t="s">
        <v>150</v>
      </c>
    </row>
    <row r="1027" spans="2:51" s="11" customFormat="1" ht="20.25" customHeight="1">
      <c r="B1027" s="179"/>
      <c r="D1027" s="177" t="s">
        <v>154</v>
      </c>
      <c r="E1027" s="188" t="s">
        <v>21</v>
      </c>
      <c r="F1027" s="208" t="s">
        <v>1961</v>
      </c>
      <c r="H1027" s="209">
        <v>20</v>
      </c>
      <c r="I1027" s="184"/>
      <c r="L1027" s="179"/>
      <c r="M1027" s="185"/>
      <c r="N1027" s="186"/>
      <c r="O1027" s="186"/>
      <c r="P1027" s="186"/>
      <c r="Q1027" s="186"/>
      <c r="R1027" s="186"/>
      <c r="S1027" s="186"/>
      <c r="T1027" s="187"/>
      <c r="AT1027" s="188" t="s">
        <v>154</v>
      </c>
      <c r="AU1027" s="188" t="s">
        <v>150</v>
      </c>
      <c r="AV1027" s="11" t="s">
        <v>150</v>
      </c>
      <c r="AW1027" s="11" t="s">
        <v>35</v>
      </c>
      <c r="AX1027" s="11" t="s">
        <v>71</v>
      </c>
      <c r="AY1027" s="188" t="s">
        <v>142</v>
      </c>
    </row>
    <row r="1028" spans="2:51" s="11" customFormat="1" ht="20.25" customHeight="1">
      <c r="B1028" s="179"/>
      <c r="D1028" s="180" t="s">
        <v>154</v>
      </c>
      <c r="E1028" s="181" t="s">
        <v>21</v>
      </c>
      <c r="F1028" s="182" t="s">
        <v>1962</v>
      </c>
      <c r="H1028" s="183">
        <v>12.32</v>
      </c>
      <c r="I1028" s="184"/>
      <c r="L1028" s="179"/>
      <c r="M1028" s="185"/>
      <c r="N1028" s="186"/>
      <c r="O1028" s="186"/>
      <c r="P1028" s="186"/>
      <c r="Q1028" s="186"/>
      <c r="R1028" s="186"/>
      <c r="S1028" s="186"/>
      <c r="T1028" s="187"/>
      <c r="AT1028" s="188" t="s">
        <v>154</v>
      </c>
      <c r="AU1028" s="188" t="s">
        <v>150</v>
      </c>
      <c r="AV1028" s="11" t="s">
        <v>150</v>
      </c>
      <c r="AW1028" s="11" t="s">
        <v>35</v>
      </c>
      <c r="AX1028" s="11" t="s">
        <v>71</v>
      </c>
      <c r="AY1028" s="188" t="s">
        <v>142</v>
      </c>
    </row>
    <row r="1029" spans="2:65" s="1" customFormat="1" ht="28.5" customHeight="1">
      <c r="B1029" s="164"/>
      <c r="C1029" s="165" t="s">
        <v>1963</v>
      </c>
      <c r="D1029" s="165" t="s">
        <v>144</v>
      </c>
      <c r="E1029" s="166" t="s">
        <v>1964</v>
      </c>
      <c r="F1029" s="167" t="s">
        <v>1965</v>
      </c>
      <c r="G1029" s="168" t="s">
        <v>417</v>
      </c>
      <c r="H1029" s="169">
        <v>46.68</v>
      </c>
      <c r="I1029" s="170"/>
      <c r="J1029" s="171">
        <f>ROUND(I1029*H1029,0)</f>
        <v>0</v>
      </c>
      <c r="K1029" s="167" t="s">
        <v>148</v>
      </c>
      <c r="L1029" s="34"/>
      <c r="M1029" s="172" t="s">
        <v>21</v>
      </c>
      <c r="N1029" s="173" t="s">
        <v>43</v>
      </c>
      <c r="O1029" s="35"/>
      <c r="P1029" s="174">
        <f>O1029*H1029</f>
        <v>0</v>
      </c>
      <c r="Q1029" s="174">
        <v>0</v>
      </c>
      <c r="R1029" s="174">
        <f>Q1029*H1029</f>
        <v>0</v>
      </c>
      <c r="S1029" s="174">
        <v>0</v>
      </c>
      <c r="T1029" s="175">
        <f>S1029*H1029</f>
        <v>0</v>
      </c>
      <c r="AR1029" s="17" t="s">
        <v>223</v>
      </c>
      <c r="AT1029" s="17" t="s">
        <v>144</v>
      </c>
      <c r="AU1029" s="17" t="s">
        <v>150</v>
      </c>
      <c r="AY1029" s="17" t="s">
        <v>142</v>
      </c>
      <c r="BE1029" s="176">
        <f>IF(N1029="základní",J1029,0)</f>
        <v>0</v>
      </c>
      <c r="BF1029" s="176">
        <f>IF(N1029="snížená",J1029,0)</f>
        <v>0</v>
      </c>
      <c r="BG1029" s="176">
        <f>IF(N1029="zákl. přenesená",J1029,0)</f>
        <v>0</v>
      </c>
      <c r="BH1029" s="176">
        <f>IF(N1029="sníž. přenesená",J1029,0)</f>
        <v>0</v>
      </c>
      <c r="BI1029" s="176">
        <f>IF(N1029="nulová",J1029,0)</f>
        <v>0</v>
      </c>
      <c r="BJ1029" s="17" t="s">
        <v>150</v>
      </c>
      <c r="BK1029" s="176">
        <f>ROUND(I1029*H1029,0)</f>
        <v>0</v>
      </c>
      <c r="BL1029" s="17" t="s">
        <v>223</v>
      </c>
      <c r="BM1029" s="17" t="s">
        <v>1966</v>
      </c>
    </row>
    <row r="1030" spans="2:47" s="1" customFormat="1" ht="28.5" customHeight="1">
      <c r="B1030" s="34"/>
      <c r="D1030" s="177" t="s">
        <v>152</v>
      </c>
      <c r="F1030" s="178" t="s">
        <v>1967</v>
      </c>
      <c r="I1030" s="138"/>
      <c r="L1030" s="34"/>
      <c r="M1030" s="63"/>
      <c r="N1030" s="35"/>
      <c r="O1030" s="35"/>
      <c r="P1030" s="35"/>
      <c r="Q1030" s="35"/>
      <c r="R1030" s="35"/>
      <c r="S1030" s="35"/>
      <c r="T1030" s="64"/>
      <c r="AT1030" s="17" t="s">
        <v>152</v>
      </c>
      <c r="AU1030" s="17" t="s">
        <v>150</v>
      </c>
    </row>
    <row r="1031" spans="2:51" s="11" customFormat="1" ht="20.25" customHeight="1">
      <c r="B1031" s="179"/>
      <c r="D1031" s="177" t="s">
        <v>154</v>
      </c>
      <c r="E1031" s="188" t="s">
        <v>21</v>
      </c>
      <c r="F1031" s="208" t="s">
        <v>1968</v>
      </c>
      <c r="H1031" s="209">
        <v>15.56</v>
      </c>
      <c r="I1031" s="184"/>
      <c r="L1031" s="179"/>
      <c r="M1031" s="185"/>
      <c r="N1031" s="186"/>
      <c r="O1031" s="186"/>
      <c r="P1031" s="186"/>
      <c r="Q1031" s="186"/>
      <c r="R1031" s="186"/>
      <c r="S1031" s="186"/>
      <c r="T1031" s="187"/>
      <c r="AT1031" s="188" t="s">
        <v>154</v>
      </c>
      <c r="AU1031" s="188" t="s">
        <v>150</v>
      </c>
      <c r="AV1031" s="11" t="s">
        <v>150</v>
      </c>
      <c r="AW1031" s="11" t="s">
        <v>35</v>
      </c>
      <c r="AX1031" s="11" t="s">
        <v>71</v>
      </c>
      <c r="AY1031" s="188" t="s">
        <v>142</v>
      </c>
    </row>
    <row r="1032" spans="2:51" s="11" customFormat="1" ht="20.25" customHeight="1">
      <c r="B1032" s="179"/>
      <c r="D1032" s="180" t="s">
        <v>154</v>
      </c>
      <c r="E1032" s="181" t="s">
        <v>21</v>
      </c>
      <c r="F1032" s="182" t="s">
        <v>1969</v>
      </c>
      <c r="H1032" s="183">
        <v>31.12</v>
      </c>
      <c r="I1032" s="184"/>
      <c r="L1032" s="179"/>
      <c r="M1032" s="185"/>
      <c r="N1032" s="186"/>
      <c r="O1032" s="186"/>
      <c r="P1032" s="186"/>
      <c r="Q1032" s="186"/>
      <c r="R1032" s="186"/>
      <c r="S1032" s="186"/>
      <c r="T1032" s="187"/>
      <c r="AT1032" s="188" t="s">
        <v>154</v>
      </c>
      <c r="AU1032" s="188" t="s">
        <v>150</v>
      </c>
      <c r="AV1032" s="11" t="s">
        <v>150</v>
      </c>
      <c r="AW1032" s="11" t="s">
        <v>35</v>
      </c>
      <c r="AX1032" s="11" t="s">
        <v>71</v>
      </c>
      <c r="AY1032" s="188" t="s">
        <v>142</v>
      </c>
    </row>
    <row r="1033" spans="2:65" s="1" customFormat="1" ht="20.25" customHeight="1">
      <c r="B1033" s="164"/>
      <c r="C1033" s="165" t="s">
        <v>1970</v>
      </c>
      <c r="D1033" s="165" t="s">
        <v>144</v>
      </c>
      <c r="E1033" s="166" t="s">
        <v>1971</v>
      </c>
      <c r="F1033" s="167" t="s">
        <v>1972</v>
      </c>
      <c r="G1033" s="168" t="s">
        <v>147</v>
      </c>
      <c r="H1033" s="169">
        <v>2.895</v>
      </c>
      <c r="I1033" s="170"/>
      <c r="J1033" s="171">
        <f>ROUND(I1033*H1033,0)</f>
        <v>0</v>
      </c>
      <c r="K1033" s="167" t="s">
        <v>148</v>
      </c>
      <c r="L1033" s="34"/>
      <c r="M1033" s="172" t="s">
        <v>21</v>
      </c>
      <c r="N1033" s="173" t="s">
        <v>43</v>
      </c>
      <c r="O1033" s="35"/>
      <c r="P1033" s="174">
        <f>O1033*H1033</f>
        <v>0</v>
      </c>
      <c r="Q1033" s="174">
        <v>0.02447</v>
      </c>
      <c r="R1033" s="174">
        <f>Q1033*H1033</f>
        <v>0.07084064999999999</v>
      </c>
      <c r="S1033" s="174">
        <v>0</v>
      </c>
      <c r="T1033" s="175">
        <f>S1033*H1033</f>
        <v>0</v>
      </c>
      <c r="AR1033" s="17" t="s">
        <v>223</v>
      </c>
      <c r="AT1033" s="17" t="s">
        <v>144</v>
      </c>
      <c r="AU1033" s="17" t="s">
        <v>150</v>
      </c>
      <c r="AY1033" s="17" t="s">
        <v>142</v>
      </c>
      <c r="BE1033" s="176">
        <f>IF(N1033="základní",J1033,0)</f>
        <v>0</v>
      </c>
      <c r="BF1033" s="176">
        <f>IF(N1033="snížená",J1033,0)</f>
        <v>0</v>
      </c>
      <c r="BG1033" s="176">
        <f>IF(N1033="zákl. přenesená",J1033,0)</f>
        <v>0</v>
      </c>
      <c r="BH1033" s="176">
        <f>IF(N1033="sníž. přenesená",J1033,0)</f>
        <v>0</v>
      </c>
      <c r="BI1033" s="176">
        <f>IF(N1033="nulová",J1033,0)</f>
        <v>0</v>
      </c>
      <c r="BJ1033" s="17" t="s">
        <v>150</v>
      </c>
      <c r="BK1033" s="176">
        <f>ROUND(I1033*H1033,0)</f>
        <v>0</v>
      </c>
      <c r="BL1033" s="17" t="s">
        <v>223</v>
      </c>
      <c r="BM1033" s="17" t="s">
        <v>1973</v>
      </c>
    </row>
    <row r="1034" spans="2:47" s="1" customFormat="1" ht="28.5" customHeight="1">
      <c r="B1034" s="34"/>
      <c r="D1034" s="180" t="s">
        <v>152</v>
      </c>
      <c r="F1034" s="189" t="s">
        <v>1974</v>
      </c>
      <c r="I1034" s="138"/>
      <c r="L1034" s="34"/>
      <c r="M1034" s="63"/>
      <c r="N1034" s="35"/>
      <c r="O1034" s="35"/>
      <c r="P1034" s="35"/>
      <c r="Q1034" s="35"/>
      <c r="R1034" s="35"/>
      <c r="S1034" s="35"/>
      <c r="T1034" s="64"/>
      <c r="AT1034" s="17" t="s">
        <v>152</v>
      </c>
      <c r="AU1034" s="17" t="s">
        <v>150</v>
      </c>
    </row>
    <row r="1035" spans="2:65" s="1" customFormat="1" ht="20.25" customHeight="1">
      <c r="B1035" s="164"/>
      <c r="C1035" s="165" t="s">
        <v>1975</v>
      </c>
      <c r="D1035" s="165" t="s">
        <v>144</v>
      </c>
      <c r="E1035" s="166" t="s">
        <v>1976</v>
      </c>
      <c r="F1035" s="167" t="s">
        <v>1977</v>
      </c>
      <c r="G1035" s="168" t="s">
        <v>226</v>
      </c>
      <c r="H1035" s="169">
        <v>1.72</v>
      </c>
      <c r="I1035" s="170"/>
      <c r="J1035" s="171">
        <f>ROUND(I1035*H1035,0)</f>
        <v>0</v>
      </c>
      <c r="K1035" s="167" t="s">
        <v>148</v>
      </c>
      <c r="L1035" s="34"/>
      <c r="M1035" s="172" t="s">
        <v>21</v>
      </c>
      <c r="N1035" s="173" t="s">
        <v>43</v>
      </c>
      <c r="O1035" s="35"/>
      <c r="P1035" s="174">
        <f>O1035*H1035</f>
        <v>0</v>
      </c>
      <c r="Q1035" s="174">
        <v>0</v>
      </c>
      <c r="R1035" s="174">
        <f>Q1035*H1035</f>
        <v>0</v>
      </c>
      <c r="S1035" s="174">
        <v>0</v>
      </c>
      <c r="T1035" s="175">
        <f>S1035*H1035</f>
        <v>0</v>
      </c>
      <c r="AR1035" s="17" t="s">
        <v>223</v>
      </c>
      <c r="AT1035" s="17" t="s">
        <v>144</v>
      </c>
      <c r="AU1035" s="17" t="s">
        <v>150</v>
      </c>
      <c r="AY1035" s="17" t="s">
        <v>142</v>
      </c>
      <c r="BE1035" s="176">
        <f>IF(N1035="základní",J1035,0)</f>
        <v>0</v>
      </c>
      <c r="BF1035" s="176">
        <f>IF(N1035="snížená",J1035,0)</f>
        <v>0</v>
      </c>
      <c r="BG1035" s="176">
        <f>IF(N1035="zákl. přenesená",J1035,0)</f>
        <v>0</v>
      </c>
      <c r="BH1035" s="176">
        <f>IF(N1035="sníž. přenesená",J1035,0)</f>
        <v>0</v>
      </c>
      <c r="BI1035" s="176">
        <f>IF(N1035="nulová",J1035,0)</f>
        <v>0</v>
      </c>
      <c r="BJ1035" s="17" t="s">
        <v>150</v>
      </c>
      <c r="BK1035" s="176">
        <f>ROUND(I1035*H1035,0)</f>
        <v>0</v>
      </c>
      <c r="BL1035" s="17" t="s">
        <v>223</v>
      </c>
      <c r="BM1035" s="17" t="s">
        <v>1978</v>
      </c>
    </row>
    <row r="1036" spans="2:47" s="1" customFormat="1" ht="28.5" customHeight="1">
      <c r="B1036" s="34"/>
      <c r="D1036" s="177" t="s">
        <v>152</v>
      </c>
      <c r="F1036" s="178" t="s">
        <v>1979</v>
      </c>
      <c r="I1036" s="138"/>
      <c r="L1036" s="34"/>
      <c r="M1036" s="63"/>
      <c r="N1036" s="35"/>
      <c r="O1036" s="35"/>
      <c r="P1036" s="35"/>
      <c r="Q1036" s="35"/>
      <c r="R1036" s="35"/>
      <c r="S1036" s="35"/>
      <c r="T1036" s="64"/>
      <c r="AT1036" s="17" t="s">
        <v>152</v>
      </c>
      <c r="AU1036" s="17" t="s">
        <v>150</v>
      </c>
    </row>
    <row r="1037" spans="2:63" s="10" customFormat="1" ht="29.25" customHeight="1">
      <c r="B1037" s="150"/>
      <c r="D1037" s="161" t="s">
        <v>70</v>
      </c>
      <c r="E1037" s="162" t="s">
        <v>1980</v>
      </c>
      <c r="F1037" s="162" t="s">
        <v>1981</v>
      </c>
      <c r="I1037" s="153"/>
      <c r="J1037" s="163">
        <f>BK1037</f>
        <v>0</v>
      </c>
      <c r="L1037" s="150"/>
      <c r="M1037" s="155"/>
      <c r="N1037" s="156"/>
      <c r="O1037" s="156"/>
      <c r="P1037" s="157">
        <f>SUM(P1038:P1052)</f>
        <v>0</v>
      </c>
      <c r="Q1037" s="156"/>
      <c r="R1037" s="157">
        <f>SUM(R1038:R1052)</f>
        <v>4.58249419</v>
      </c>
      <c r="S1037" s="156"/>
      <c r="T1037" s="158">
        <f>SUM(T1038:T1052)</f>
        <v>0</v>
      </c>
      <c r="AR1037" s="151" t="s">
        <v>150</v>
      </c>
      <c r="AT1037" s="159" t="s">
        <v>70</v>
      </c>
      <c r="AU1037" s="159" t="s">
        <v>8</v>
      </c>
      <c r="AY1037" s="151" t="s">
        <v>142</v>
      </c>
      <c r="BK1037" s="160">
        <f>SUM(BK1038:BK1052)</f>
        <v>0</v>
      </c>
    </row>
    <row r="1038" spans="2:65" s="1" customFormat="1" ht="28.5" customHeight="1">
      <c r="B1038" s="164"/>
      <c r="C1038" s="165" t="s">
        <v>1982</v>
      </c>
      <c r="D1038" s="165" t="s">
        <v>144</v>
      </c>
      <c r="E1038" s="166" t="s">
        <v>1983</v>
      </c>
      <c r="F1038" s="167" t="s">
        <v>1984</v>
      </c>
      <c r="G1038" s="168" t="s">
        <v>189</v>
      </c>
      <c r="H1038" s="169">
        <v>16.849</v>
      </c>
      <c r="I1038" s="170"/>
      <c r="J1038" s="171">
        <f>ROUND(I1038*H1038,0)</f>
        <v>0</v>
      </c>
      <c r="K1038" s="167" t="s">
        <v>148</v>
      </c>
      <c r="L1038" s="34"/>
      <c r="M1038" s="172" t="s">
        <v>21</v>
      </c>
      <c r="N1038" s="173" t="s">
        <v>43</v>
      </c>
      <c r="O1038" s="35"/>
      <c r="P1038" s="174">
        <f>O1038*H1038</f>
        <v>0</v>
      </c>
      <c r="Q1038" s="174">
        <v>0.02504</v>
      </c>
      <c r="R1038" s="174">
        <f>Q1038*H1038</f>
        <v>0.42189896</v>
      </c>
      <c r="S1038" s="174">
        <v>0</v>
      </c>
      <c r="T1038" s="175">
        <f>S1038*H1038</f>
        <v>0</v>
      </c>
      <c r="AR1038" s="17" t="s">
        <v>223</v>
      </c>
      <c r="AT1038" s="17" t="s">
        <v>144</v>
      </c>
      <c r="AU1038" s="17" t="s">
        <v>150</v>
      </c>
      <c r="AY1038" s="17" t="s">
        <v>142</v>
      </c>
      <c r="BE1038" s="176">
        <f>IF(N1038="základní",J1038,0)</f>
        <v>0</v>
      </c>
      <c r="BF1038" s="176">
        <f>IF(N1038="snížená",J1038,0)</f>
        <v>0</v>
      </c>
      <c r="BG1038" s="176">
        <f>IF(N1038="zákl. přenesená",J1038,0)</f>
        <v>0</v>
      </c>
      <c r="BH1038" s="176">
        <f>IF(N1038="sníž. přenesená",J1038,0)</f>
        <v>0</v>
      </c>
      <c r="BI1038" s="176">
        <f>IF(N1038="nulová",J1038,0)</f>
        <v>0</v>
      </c>
      <c r="BJ1038" s="17" t="s">
        <v>150</v>
      </c>
      <c r="BK1038" s="176">
        <f>ROUND(I1038*H1038,0)</f>
        <v>0</v>
      </c>
      <c r="BL1038" s="17" t="s">
        <v>223</v>
      </c>
      <c r="BM1038" s="17" t="s">
        <v>1985</v>
      </c>
    </row>
    <row r="1039" spans="2:47" s="1" customFormat="1" ht="39.75" customHeight="1">
      <c r="B1039" s="34"/>
      <c r="D1039" s="177" t="s">
        <v>152</v>
      </c>
      <c r="F1039" s="178" t="s">
        <v>1986</v>
      </c>
      <c r="I1039" s="138"/>
      <c r="L1039" s="34"/>
      <c r="M1039" s="63"/>
      <c r="N1039" s="35"/>
      <c r="O1039" s="35"/>
      <c r="P1039" s="35"/>
      <c r="Q1039" s="35"/>
      <c r="R1039" s="35"/>
      <c r="S1039" s="35"/>
      <c r="T1039" s="64"/>
      <c r="AT1039" s="17" t="s">
        <v>152</v>
      </c>
      <c r="AU1039" s="17" t="s">
        <v>150</v>
      </c>
    </row>
    <row r="1040" spans="2:51" s="11" customFormat="1" ht="20.25" customHeight="1">
      <c r="B1040" s="179"/>
      <c r="D1040" s="180" t="s">
        <v>154</v>
      </c>
      <c r="E1040" s="181" t="s">
        <v>21</v>
      </c>
      <c r="F1040" s="182" t="s">
        <v>1987</v>
      </c>
      <c r="H1040" s="183">
        <v>16.849</v>
      </c>
      <c r="I1040" s="184"/>
      <c r="L1040" s="179"/>
      <c r="M1040" s="185"/>
      <c r="N1040" s="186"/>
      <c r="O1040" s="186"/>
      <c r="P1040" s="186"/>
      <c r="Q1040" s="186"/>
      <c r="R1040" s="186"/>
      <c r="S1040" s="186"/>
      <c r="T1040" s="187"/>
      <c r="AT1040" s="188" t="s">
        <v>154</v>
      </c>
      <c r="AU1040" s="188" t="s">
        <v>150</v>
      </c>
      <c r="AV1040" s="11" t="s">
        <v>150</v>
      </c>
      <c r="AW1040" s="11" t="s">
        <v>35</v>
      </c>
      <c r="AX1040" s="11" t="s">
        <v>71</v>
      </c>
      <c r="AY1040" s="188" t="s">
        <v>142</v>
      </c>
    </row>
    <row r="1041" spans="2:65" s="1" customFormat="1" ht="28.5" customHeight="1">
      <c r="B1041" s="164"/>
      <c r="C1041" s="165" t="s">
        <v>1988</v>
      </c>
      <c r="D1041" s="165" t="s">
        <v>144</v>
      </c>
      <c r="E1041" s="166" t="s">
        <v>1989</v>
      </c>
      <c r="F1041" s="167" t="s">
        <v>1990</v>
      </c>
      <c r="G1041" s="168" t="s">
        <v>189</v>
      </c>
      <c r="H1041" s="169">
        <v>69.3</v>
      </c>
      <c r="I1041" s="170"/>
      <c r="J1041" s="171">
        <f>ROUND(I1041*H1041,0)</f>
        <v>0</v>
      </c>
      <c r="K1041" s="167" t="s">
        <v>148</v>
      </c>
      <c r="L1041" s="34"/>
      <c r="M1041" s="172" t="s">
        <v>21</v>
      </c>
      <c r="N1041" s="173" t="s">
        <v>43</v>
      </c>
      <c r="O1041" s="35"/>
      <c r="P1041" s="174">
        <f>O1041*H1041</f>
        <v>0</v>
      </c>
      <c r="Q1041" s="174">
        <v>0.00139</v>
      </c>
      <c r="R1041" s="174">
        <f>Q1041*H1041</f>
        <v>0.096327</v>
      </c>
      <c r="S1041" s="174">
        <v>0</v>
      </c>
      <c r="T1041" s="175">
        <f>S1041*H1041</f>
        <v>0</v>
      </c>
      <c r="AR1041" s="17" t="s">
        <v>223</v>
      </c>
      <c r="AT1041" s="17" t="s">
        <v>144</v>
      </c>
      <c r="AU1041" s="17" t="s">
        <v>150</v>
      </c>
      <c r="AY1041" s="17" t="s">
        <v>142</v>
      </c>
      <c r="BE1041" s="176">
        <f>IF(N1041="základní",J1041,0)</f>
        <v>0</v>
      </c>
      <c r="BF1041" s="176">
        <f>IF(N1041="snížená",J1041,0)</f>
        <v>0</v>
      </c>
      <c r="BG1041" s="176">
        <f>IF(N1041="zákl. přenesená",J1041,0)</f>
        <v>0</v>
      </c>
      <c r="BH1041" s="176">
        <f>IF(N1041="sníž. přenesená",J1041,0)</f>
        <v>0</v>
      </c>
      <c r="BI1041" s="176">
        <f>IF(N1041="nulová",J1041,0)</f>
        <v>0</v>
      </c>
      <c r="BJ1041" s="17" t="s">
        <v>150</v>
      </c>
      <c r="BK1041" s="176">
        <f>ROUND(I1041*H1041,0)</f>
        <v>0</v>
      </c>
      <c r="BL1041" s="17" t="s">
        <v>223</v>
      </c>
      <c r="BM1041" s="17" t="s">
        <v>1991</v>
      </c>
    </row>
    <row r="1042" spans="2:47" s="1" customFormat="1" ht="28.5" customHeight="1">
      <c r="B1042" s="34"/>
      <c r="D1042" s="177" t="s">
        <v>152</v>
      </c>
      <c r="F1042" s="178" t="s">
        <v>1992</v>
      </c>
      <c r="I1042" s="138"/>
      <c r="L1042" s="34"/>
      <c r="M1042" s="63"/>
      <c r="N1042" s="35"/>
      <c r="O1042" s="35"/>
      <c r="P1042" s="35"/>
      <c r="Q1042" s="35"/>
      <c r="R1042" s="35"/>
      <c r="S1042" s="35"/>
      <c r="T1042" s="64"/>
      <c r="AT1042" s="17" t="s">
        <v>152</v>
      </c>
      <c r="AU1042" s="17" t="s">
        <v>150</v>
      </c>
    </row>
    <row r="1043" spans="2:51" s="11" customFormat="1" ht="20.25" customHeight="1">
      <c r="B1043" s="179"/>
      <c r="D1043" s="180" t="s">
        <v>154</v>
      </c>
      <c r="E1043" s="181" t="s">
        <v>21</v>
      </c>
      <c r="F1043" s="182" t="s">
        <v>1993</v>
      </c>
      <c r="H1043" s="183">
        <v>69.3</v>
      </c>
      <c r="I1043" s="184"/>
      <c r="L1043" s="179"/>
      <c r="M1043" s="185"/>
      <c r="N1043" s="186"/>
      <c r="O1043" s="186"/>
      <c r="P1043" s="186"/>
      <c r="Q1043" s="186"/>
      <c r="R1043" s="186"/>
      <c r="S1043" s="186"/>
      <c r="T1043" s="187"/>
      <c r="AT1043" s="188" t="s">
        <v>154</v>
      </c>
      <c r="AU1043" s="188" t="s">
        <v>150</v>
      </c>
      <c r="AV1043" s="11" t="s">
        <v>150</v>
      </c>
      <c r="AW1043" s="11" t="s">
        <v>35</v>
      </c>
      <c r="AX1043" s="11" t="s">
        <v>71</v>
      </c>
      <c r="AY1043" s="188" t="s">
        <v>142</v>
      </c>
    </row>
    <row r="1044" spans="2:65" s="1" customFormat="1" ht="20.25" customHeight="1">
      <c r="B1044" s="164"/>
      <c r="C1044" s="198" t="s">
        <v>1994</v>
      </c>
      <c r="D1044" s="198" t="s">
        <v>247</v>
      </c>
      <c r="E1044" s="199" t="s">
        <v>1995</v>
      </c>
      <c r="F1044" s="200" t="s">
        <v>1996</v>
      </c>
      <c r="G1044" s="201" t="s">
        <v>189</v>
      </c>
      <c r="H1044" s="202">
        <v>72.765</v>
      </c>
      <c r="I1044" s="203"/>
      <c r="J1044" s="204">
        <f>ROUND(I1044*H1044,0)</f>
        <v>0</v>
      </c>
      <c r="K1044" s="200" t="s">
        <v>21</v>
      </c>
      <c r="L1044" s="205"/>
      <c r="M1044" s="206" t="s">
        <v>21</v>
      </c>
      <c r="N1044" s="207" t="s">
        <v>43</v>
      </c>
      <c r="O1044" s="35"/>
      <c r="P1044" s="174">
        <f>O1044*H1044</f>
        <v>0</v>
      </c>
      <c r="Q1044" s="174">
        <v>0.008</v>
      </c>
      <c r="R1044" s="174">
        <f>Q1044*H1044</f>
        <v>0.58212</v>
      </c>
      <c r="S1044" s="174">
        <v>0</v>
      </c>
      <c r="T1044" s="175">
        <f>S1044*H1044</f>
        <v>0</v>
      </c>
      <c r="AR1044" s="17" t="s">
        <v>320</v>
      </c>
      <c r="AT1044" s="17" t="s">
        <v>247</v>
      </c>
      <c r="AU1044" s="17" t="s">
        <v>150</v>
      </c>
      <c r="AY1044" s="17" t="s">
        <v>142</v>
      </c>
      <c r="BE1044" s="176">
        <f>IF(N1044="základní",J1044,0)</f>
        <v>0</v>
      </c>
      <c r="BF1044" s="176">
        <f>IF(N1044="snížená",J1044,0)</f>
        <v>0</v>
      </c>
      <c r="BG1044" s="176">
        <f>IF(N1044="zákl. přenesená",J1044,0)</f>
        <v>0</v>
      </c>
      <c r="BH1044" s="176">
        <f>IF(N1044="sníž. přenesená",J1044,0)</f>
        <v>0</v>
      </c>
      <c r="BI1044" s="176">
        <f>IF(N1044="nulová",J1044,0)</f>
        <v>0</v>
      </c>
      <c r="BJ1044" s="17" t="s">
        <v>150</v>
      </c>
      <c r="BK1044" s="176">
        <f>ROUND(I1044*H1044,0)</f>
        <v>0</v>
      </c>
      <c r="BL1044" s="17" t="s">
        <v>223</v>
      </c>
      <c r="BM1044" s="17" t="s">
        <v>1997</v>
      </c>
    </row>
    <row r="1045" spans="2:47" s="1" customFormat="1" ht="20.25" customHeight="1">
      <c r="B1045" s="34"/>
      <c r="D1045" s="177" t="s">
        <v>152</v>
      </c>
      <c r="F1045" s="178" t="s">
        <v>1998</v>
      </c>
      <c r="I1045" s="138"/>
      <c r="L1045" s="34"/>
      <c r="M1045" s="63"/>
      <c r="N1045" s="35"/>
      <c r="O1045" s="35"/>
      <c r="P1045" s="35"/>
      <c r="Q1045" s="35"/>
      <c r="R1045" s="35"/>
      <c r="S1045" s="35"/>
      <c r="T1045" s="64"/>
      <c r="AT1045" s="17" t="s">
        <v>152</v>
      </c>
      <c r="AU1045" s="17" t="s">
        <v>150</v>
      </c>
    </row>
    <row r="1046" spans="2:51" s="11" customFormat="1" ht="20.25" customHeight="1">
      <c r="B1046" s="179"/>
      <c r="D1046" s="177" t="s">
        <v>154</v>
      </c>
      <c r="E1046" s="188" t="s">
        <v>21</v>
      </c>
      <c r="F1046" s="208" t="s">
        <v>1999</v>
      </c>
      <c r="H1046" s="209">
        <v>69.3</v>
      </c>
      <c r="I1046" s="184"/>
      <c r="L1046" s="179"/>
      <c r="M1046" s="185"/>
      <c r="N1046" s="186"/>
      <c r="O1046" s="186"/>
      <c r="P1046" s="186"/>
      <c r="Q1046" s="186"/>
      <c r="R1046" s="186"/>
      <c r="S1046" s="186"/>
      <c r="T1046" s="187"/>
      <c r="AT1046" s="188" t="s">
        <v>154</v>
      </c>
      <c r="AU1046" s="188" t="s">
        <v>150</v>
      </c>
      <c r="AV1046" s="11" t="s">
        <v>150</v>
      </c>
      <c r="AW1046" s="11" t="s">
        <v>35</v>
      </c>
      <c r="AX1046" s="11" t="s">
        <v>8</v>
      </c>
      <c r="AY1046" s="188" t="s">
        <v>142</v>
      </c>
    </row>
    <row r="1047" spans="2:51" s="11" customFormat="1" ht="20.25" customHeight="1">
      <c r="B1047" s="179"/>
      <c r="D1047" s="180" t="s">
        <v>154</v>
      </c>
      <c r="F1047" s="182" t="s">
        <v>2000</v>
      </c>
      <c r="H1047" s="183">
        <v>72.765</v>
      </c>
      <c r="I1047" s="184"/>
      <c r="L1047" s="179"/>
      <c r="M1047" s="185"/>
      <c r="N1047" s="186"/>
      <c r="O1047" s="186"/>
      <c r="P1047" s="186"/>
      <c r="Q1047" s="186"/>
      <c r="R1047" s="186"/>
      <c r="S1047" s="186"/>
      <c r="T1047" s="187"/>
      <c r="AT1047" s="188" t="s">
        <v>154</v>
      </c>
      <c r="AU1047" s="188" t="s">
        <v>150</v>
      </c>
      <c r="AV1047" s="11" t="s">
        <v>150</v>
      </c>
      <c r="AW1047" s="11" t="s">
        <v>4</v>
      </c>
      <c r="AX1047" s="11" t="s">
        <v>8</v>
      </c>
      <c r="AY1047" s="188" t="s">
        <v>142</v>
      </c>
    </row>
    <row r="1048" spans="2:65" s="1" customFormat="1" ht="20.25" customHeight="1">
      <c r="B1048" s="164"/>
      <c r="C1048" s="165" t="s">
        <v>2001</v>
      </c>
      <c r="D1048" s="165" t="s">
        <v>144</v>
      </c>
      <c r="E1048" s="166" t="s">
        <v>2002</v>
      </c>
      <c r="F1048" s="167" t="s">
        <v>2003</v>
      </c>
      <c r="G1048" s="168" t="s">
        <v>189</v>
      </c>
      <c r="H1048" s="169">
        <v>74.041</v>
      </c>
      <c r="I1048" s="170"/>
      <c r="J1048" s="171">
        <f>ROUND(I1048*H1048,0)</f>
        <v>0</v>
      </c>
      <c r="K1048" s="167" t="s">
        <v>21</v>
      </c>
      <c r="L1048" s="34"/>
      <c r="M1048" s="172" t="s">
        <v>21</v>
      </c>
      <c r="N1048" s="173" t="s">
        <v>43</v>
      </c>
      <c r="O1048" s="35"/>
      <c r="P1048" s="174">
        <f>O1048*H1048</f>
        <v>0</v>
      </c>
      <c r="Q1048" s="174">
        <v>0.04703</v>
      </c>
      <c r="R1048" s="174">
        <f>Q1048*H1048</f>
        <v>3.48214823</v>
      </c>
      <c r="S1048" s="174">
        <v>0</v>
      </c>
      <c r="T1048" s="175">
        <f>S1048*H1048</f>
        <v>0</v>
      </c>
      <c r="AR1048" s="17" t="s">
        <v>223</v>
      </c>
      <c r="AT1048" s="17" t="s">
        <v>144</v>
      </c>
      <c r="AU1048" s="17" t="s">
        <v>150</v>
      </c>
      <c r="AY1048" s="17" t="s">
        <v>142</v>
      </c>
      <c r="BE1048" s="176">
        <f>IF(N1048="základní",J1048,0)</f>
        <v>0</v>
      </c>
      <c r="BF1048" s="176">
        <f>IF(N1048="snížená",J1048,0)</f>
        <v>0</v>
      </c>
      <c r="BG1048" s="176">
        <f>IF(N1048="zákl. přenesená",J1048,0)</f>
        <v>0</v>
      </c>
      <c r="BH1048" s="176">
        <f>IF(N1048="sníž. přenesená",J1048,0)</f>
        <v>0</v>
      </c>
      <c r="BI1048" s="176">
        <f>IF(N1048="nulová",J1048,0)</f>
        <v>0</v>
      </c>
      <c r="BJ1048" s="17" t="s">
        <v>150</v>
      </c>
      <c r="BK1048" s="176">
        <f>ROUND(I1048*H1048,0)</f>
        <v>0</v>
      </c>
      <c r="BL1048" s="17" t="s">
        <v>223</v>
      </c>
      <c r="BM1048" s="17" t="s">
        <v>2004</v>
      </c>
    </row>
    <row r="1049" spans="2:47" s="1" customFormat="1" ht="39.75" customHeight="1">
      <c r="B1049" s="34"/>
      <c r="D1049" s="177" t="s">
        <v>152</v>
      </c>
      <c r="F1049" s="178" t="s">
        <v>2005</v>
      </c>
      <c r="I1049" s="138"/>
      <c r="L1049" s="34"/>
      <c r="M1049" s="63"/>
      <c r="N1049" s="35"/>
      <c r="O1049" s="35"/>
      <c r="P1049" s="35"/>
      <c r="Q1049" s="35"/>
      <c r="R1049" s="35"/>
      <c r="S1049" s="35"/>
      <c r="T1049" s="64"/>
      <c r="AT1049" s="17" t="s">
        <v>152</v>
      </c>
      <c r="AU1049" s="17" t="s">
        <v>150</v>
      </c>
    </row>
    <row r="1050" spans="2:51" s="11" customFormat="1" ht="20.25" customHeight="1">
      <c r="B1050" s="179"/>
      <c r="D1050" s="180" t="s">
        <v>154</v>
      </c>
      <c r="E1050" s="181" t="s">
        <v>21</v>
      </c>
      <c r="F1050" s="182" t="s">
        <v>2006</v>
      </c>
      <c r="H1050" s="183">
        <v>74.041</v>
      </c>
      <c r="I1050" s="184"/>
      <c r="L1050" s="179"/>
      <c r="M1050" s="185"/>
      <c r="N1050" s="186"/>
      <c r="O1050" s="186"/>
      <c r="P1050" s="186"/>
      <c r="Q1050" s="186"/>
      <c r="R1050" s="186"/>
      <c r="S1050" s="186"/>
      <c r="T1050" s="187"/>
      <c r="AT1050" s="188" t="s">
        <v>154</v>
      </c>
      <c r="AU1050" s="188" t="s">
        <v>150</v>
      </c>
      <c r="AV1050" s="11" t="s">
        <v>150</v>
      </c>
      <c r="AW1050" s="11" t="s">
        <v>35</v>
      </c>
      <c r="AX1050" s="11" t="s">
        <v>71</v>
      </c>
      <c r="AY1050" s="188" t="s">
        <v>142</v>
      </c>
    </row>
    <row r="1051" spans="2:65" s="1" customFormat="1" ht="20.25" customHeight="1">
      <c r="B1051" s="164"/>
      <c r="C1051" s="165" t="s">
        <v>2007</v>
      </c>
      <c r="D1051" s="165" t="s">
        <v>144</v>
      </c>
      <c r="E1051" s="166" t="s">
        <v>2008</v>
      </c>
      <c r="F1051" s="167" t="s">
        <v>2009</v>
      </c>
      <c r="G1051" s="168" t="s">
        <v>226</v>
      </c>
      <c r="H1051" s="169">
        <v>4.582</v>
      </c>
      <c r="I1051" s="170"/>
      <c r="J1051" s="171">
        <f>ROUND(I1051*H1051,0)</f>
        <v>0</v>
      </c>
      <c r="K1051" s="167" t="s">
        <v>148</v>
      </c>
      <c r="L1051" s="34"/>
      <c r="M1051" s="172" t="s">
        <v>21</v>
      </c>
      <c r="N1051" s="173" t="s">
        <v>43</v>
      </c>
      <c r="O1051" s="35"/>
      <c r="P1051" s="174">
        <f>O1051*H1051</f>
        <v>0</v>
      </c>
      <c r="Q1051" s="174">
        <v>0</v>
      </c>
      <c r="R1051" s="174">
        <f>Q1051*H1051</f>
        <v>0</v>
      </c>
      <c r="S1051" s="174">
        <v>0</v>
      </c>
      <c r="T1051" s="175">
        <f>S1051*H1051</f>
        <v>0</v>
      </c>
      <c r="AR1051" s="17" t="s">
        <v>223</v>
      </c>
      <c r="AT1051" s="17" t="s">
        <v>144</v>
      </c>
      <c r="AU1051" s="17" t="s">
        <v>150</v>
      </c>
      <c r="AY1051" s="17" t="s">
        <v>142</v>
      </c>
      <c r="BE1051" s="176">
        <f>IF(N1051="základní",J1051,0)</f>
        <v>0</v>
      </c>
      <c r="BF1051" s="176">
        <f>IF(N1051="snížená",J1051,0)</f>
        <v>0</v>
      </c>
      <c r="BG1051" s="176">
        <f>IF(N1051="zákl. přenesená",J1051,0)</f>
        <v>0</v>
      </c>
      <c r="BH1051" s="176">
        <f>IF(N1051="sníž. přenesená",J1051,0)</f>
        <v>0</v>
      </c>
      <c r="BI1051" s="176">
        <f>IF(N1051="nulová",J1051,0)</f>
        <v>0</v>
      </c>
      <c r="BJ1051" s="17" t="s">
        <v>150</v>
      </c>
      <c r="BK1051" s="176">
        <f>ROUND(I1051*H1051,0)</f>
        <v>0</v>
      </c>
      <c r="BL1051" s="17" t="s">
        <v>223</v>
      </c>
      <c r="BM1051" s="17" t="s">
        <v>2010</v>
      </c>
    </row>
    <row r="1052" spans="2:47" s="1" customFormat="1" ht="51" customHeight="1">
      <c r="B1052" s="34"/>
      <c r="D1052" s="177" t="s">
        <v>152</v>
      </c>
      <c r="F1052" s="178" t="s">
        <v>2011</v>
      </c>
      <c r="I1052" s="138"/>
      <c r="L1052" s="34"/>
      <c r="M1052" s="63"/>
      <c r="N1052" s="35"/>
      <c r="O1052" s="35"/>
      <c r="P1052" s="35"/>
      <c r="Q1052" s="35"/>
      <c r="R1052" s="35"/>
      <c r="S1052" s="35"/>
      <c r="T1052" s="64"/>
      <c r="AT1052" s="17" t="s">
        <v>152</v>
      </c>
      <c r="AU1052" s="17" t="s">
        <v>150</v>
      </c>
    </row>
    <row r="1053" spans="2:63" s="10" customFormat="1" ht="29.25" customHeight="1">
      <c r="B1053" s="150"/>
      <c r="D1053" s="161" t="s">
        <v>70</v>
      </c>
      <c r="E1053" s="162" t="s">
        <v>2012</v>
      </c>
      <c r="F1053" s="162" t="s">
        <v>2013</v>
      </c>
      <c r="I1053" s="153"/>
      <c r="J1053" s="163">
        <f>BK1053</f>
        <v>0</v>
      </c>
      <c r="L1053" s="150"/>
      <c r="M1053" s="155"/>
      <c r="N1053" s="156"/>
      <c r="O1053" s="156"/>
      <c r="P1053" s="157">
        <f>SUM(P1054:P1084)</f>
        <v>0</v>
      </c>
      <c r="Q1053" s="156"/>
      <c r="R1053" s="157">
        <f>SUM(R1054:R1084)</f>
        <v>0.4569307000000001</v>
      </c>
      <c r="S1053" s="156"/>
      <c r="T1053" s="158">
        <f>SUM(T1054:T1084)</f>
        <v>0.3053005</v>
      </c>
      <c r="AR1053" s="151" t="s">
        <v>150</v>
      </c>
      <c r="AT1053" s="159" t="s">
        <v>70</v>
      </c>
      <c r="AU1053" s="159" t="s">
        <v>8</v>
      </c>
      <c r="AY1053" s="151" t="s">
        <v>142</v>
      </c>
      <c r="BK1053" s="160">
        <f>SUM(BK1054:BK1084)</f>
        <v>0</v>
      </c>
    </row>
    <row r="1054" spans="2:65" s="1" customFormat="1" ht="20.25" customHeight="1">
      <c r="B1054" s="164"/>
      <c r="C1054" s="165" t="s">
        <v>2014</v>
      </c>
      <c r="D1054" s="165" t="s">
        <v>144</v>
      </c>
      <c r="E1054" s="166" t="s">
        <v>2015</v>
      </c>
      <c r="F1054" s="167" t="s">
        <v>2016</v>
      </c>
      <c r="G1054" s="168" t="s">
        <v>189</v>
      </c>
      <c r="H1054" s="169">
        <v>35</v>
      </c>
      <c r="I1054" s="170"/>
      <c r="J1054" s="171">
        <f>ROUND(I1054*H1054,0)</f>
        <v>0</v>
      </c>
      <c r="K1054" s="167" t="s">
        <v>401</v>
      </c>
      <c r="L1054" s="34"/>
      <c r="M1054" s="172" t="s">
        <v>21</v>
      </c>
      <c r="N1054" s="173" t="s">
        <v>43</v>
      </c>
      <c r="O1054" s="35"/>
      <c r="P1054" s="174">
        <f>O1054*H1054</f>
        <v>0</v>
      </c>
      <c r="Q1054" s="174">
        <v>0.00658</v>
      </c>
      <c r="R1054" s="174">
        <f>Q1054*H1054</f>
        <v>0.2303</v>
      </c>
      <c r="S1054" s="174">
        <v>0</v>
      </c>
      <c r="T1054" s="175">
        <f>S1054*H1054</f>
        <v>0</v>
      </c>
      <c r="AR1054" s="17" t="s">
        <v>223</v>
      </c>
      <c r="AT1054" s="17" t="s">
        <v>144</v>
      </c>
      <c r="AU1054" s="17" t="s">
        <v>150</v>
      </c>
      <c r="AY1054" s="17" t="s">
        <v>142</v>
      </c>
      <c r="BE1054" s="176">
        <f>IF(N1054="základní",J1054,0)</f>
        <v>0</v>
      </c>
      <c r="BF1054" s="176">
        <f>IF(N1054="snížená",J1054,0)</f>
        <v>0</v>
      </c>
      <c r="BG1054" s="176">
        <f>IF(N1054="zákl. přenesená",J1054,0)</f>
        <v>0</v>
      </c>
      <c r="BH1054" s="176">
        <f>IF(N1054="sníž. přenesená",J1054,0)</f>
        <v>0</v>
      </c>
      <c r="BI1054" s="176">
        <f>IF(N1054="nulová",J1054,0)</f>
        <v>0</v>
      </c>
      <c r="BJ1054" s="17" t="s">
        <v>150</v>
      </c>
      <c r="BK1054" s="176">
        <f>ROUND(I1054*H1054,0)</f>
        <v>0</v>
      </c>
      <c r="BL1054" s="17" t="s">
        <v>223</v>
      </c>
      <c r="BM1054" s="17" t="s">
        <v>2017</v>
      </c>
    </row>
    <row r="1055" spans="2:47" s="1" customFormat="1" ht="28.5" customHeight="1">
      <c r="B1055" s="34"/>
      <c r="D1055" s="180" t="s">
        <v>152</v>
      </c>
      <c r="F1055" s="189" t="s">
        <v>2018</v>
      </c>
      <c r="I1055" s="138"/>
      <c r="L1055" s="34"/>
      <c r="M1055" s="63"/>
      <c r="N1055" s="35"/>
      <c r="O1055" s="35"/>
      <c r="P1055" s="35"/>
      <c r="Q1055" s="35"/>
      <c r="R1055" s="35"/>
      <c r="S1055" s="35"/>
      <c r="T1055" s="64"/>
      <c r="AT1055" s="17" t="s">
        <v>152</v>
      </c>
      <c r="AU1055" s="17" t="s">
        <v>150</v>
      </c>
    </row>
    <row r="1056" spans="2:65" s="1" customFormat="1" ht="20.25" customHeight="1">
      <c r="B1056" s="164"/>
      <c r="C1056" s="165" t="s">
        <v>2019</v>
      </c>
      <c r="D1056" s="165" t="s">
        <v>144</v>
      </c>
      <c r="E1056" s="166" t="s">
        <v>2020</v>
      </c>
      <c r="F1056" s="167" t="s">
        <v>2021</v>
      </c>
      <c r="G1056" s="168" t="s">
        <v>417</v>
      </c>
      <c r="H1056" s="169">
        <v>7.7</v>
      </c>
      <c r="I1056" s="170"/>
      <c r="J1056" s="171">
        <f>ROUND(I1056*H1056,0)</f>
        <v>0</v>
      </c>
      <c r="K1056" s="167" t="s">
        <v>401</v>
      </c>
      <c r="L1056" s="34"/>
      <c r="M1056" s="172" t="s">
        <v>21</v>
      </c>
      <c r="N1056" s="173" t="s">
        <v>43</v>
      </c>
      <c r="O1056" s="35"/>
      <c r="P1056" s="174">
        <f>O1056*H1056</f>
        <v>0</v>
      </c>
      <c r="Q1056" s="174">
        <v>0.00317</v>
      </c>
      <c r="R1056" s="174">
        <f>Q1056*H1056</f>
        <v>0.024409</v>
      </c>
      <c r="S1056" s="174">
        <v>0</v>
      </c>
      <c r="T1056" s="175">
        <f>S1056*H1056</f>
        <v>0</v>
      </c>
      <c r="AR1056" s="17" t="s">
        <v>223</v>
      </c>
      <c r="AT1056" s="17" t="s">
        <v>144</v>
      </c>
      <c r="AU1056" s="17" t="s">
        <v>150</v>
      </c>
      <c r="AY1056" s="17" t="s">
        <v>142</v>
      </c>
      <c r="BE1056" s="176">
        <f>IF(N1056="základní",J1056,0)</f>
        <v>0</v>
      </c>
      <c r="BF1056" s="176">
        <f>IF(N1056="snížená",J1056,0)</f>
        <v>0</v>
      </c>
      <c r="BG1056" s="176">
        <f>IF(N1056="zákl. přenesená",J1056,0)</f>
        <v>0</v>
      </c>
      <c r="BH1056" s="176">
        <f>IF(N1056="sníž. přenesená",J1056,0)</f>
        <v>0</v>
      </c>
      <c r="BI1056" s="176">
        <f>IF(N1056="nulová",J1056,0)</f>
        <v>0</v>
      </c>
      <c r="BJ1056" s="17" t="s">
        <v>150</v>
      </c>
      <c r="BK1056" s="176">
        <f>ROUND(I1056*H1056,0)</f>
        <v>0</v>
      </c>
      <c r="BL1056" s="17" t="s">
        <v>223</v>
      </c>
      <c r="BM1056" s="17" t="s">
        <v>2022</v>
      </c>
    </row>
    <row r="1057" spans="2:47" s="1" customFormat="1" ht="28.5" customHeight="1">
      <c r="B1057" s="34"/>
      <c r="D1057" s="180" t="s">
        <v>152</v>
      </c>
      <c r="F1057" s="189" t="s">
        <v>2023</v>
      </c>
      <c r="I1057" s="138"/>
      <c r="L1057" s="34"/>
      <c r="M1057" s="63"/>
      <c r="N1057" s="35"/>
      <c r="O1057" s="35"/>
      <c r="P1057" s="35"/>
      <c r="Q1057" s="35"/>
      <c r="R1057" s="35"/>
      <c r="S1057" s="35"/>
      <c r="T1057" s="64"/>
      <c r="AT1057" s="17" t="s">
        <v>152</v>
      </c>
      <c r="AU1057" s="17" t="s">
        <v>150</v>
      </c>
    </row>
    <row r="1058" spans="2:65" s="1" customFormat="1" ht="20.25" customHeight="1">
      <c r="B1058" s="164"/>
      <c r="C1058" s="165" t="s">
        <v>2024</v>
      </c>
      <c r="D1058" s="165" t="s">
        <v>144</v>
      </c>
      <c r="E1058" s="166" t="s">
        <v>2025</v>
      </c>
      <c r="F1058" s="167" t="s">
        <v>2026</v>
      </c>
      <c r="G1058" s="168" t="s">
        <v>417</v>
      </c>
      <c r="H1058" s="169">
        <v>6.7</v>
      </c>
      <c r="I1058" s="170"/>
      <c r="J1058" s="171">
        <f>ROUND(I1058*H1058,0)</f>
        <v>0</v>
      </c>
      <c r="K1058" s="167" t="s">
        <v>401</v>
      </c>
      <c r="L1058" s="34"/>
      <c r="M1058" s="172" t="s">
        <v>21</v>
      </c>
      <c r="N1058" s="173" t="s">
        <v>43</v>
      </c>
      <c r="O1058" s="35"/>
      <c r="P1058" s="174">
        <f>O1058*H1058</f>
        <v>0</v>
      </c>
      <c r="Q1058" s="174">
        <v>0.00202</v>
      </c>
      <c r="R1058" s="174">
        <f>Q1058*H1058</f>
        <v>0.013534000000000001</v>
      </c>
      <c r="S1058" s="174">
        <v>0</v>
      </c>
      <c r="T1058" s="175">
        <f>S1058*H1058</f>
        <v>0</v>
      </c>
      <c r="AR1058" s="17" t="s">
        <v>223</v>
      </c>
      <c r="AT1058" s="17" t="s">
        <v>144</v>
      </c>
      <c r="AU1058" s="17" t="s">
        <v>150</v>
      </c>
      <c r="AY1058" s="17" t="s">
        <v>142</v>
      </c>
      <c r="BE1058" s="176">
        <f>IF(N1058="základní",J1058,0)</f>
        <v>0</v>
      </c>
      <c r="BF1058" s="176">
        <f>IF(N1058="snížená",J1058,0)</f>
        <v>0</v>
      </c>
      <c r="BG1058" s="176">
        <f>IF(N1058="zákl. přenesená",J1058,0)</f>
        <v>0</v>
      </c>
      <c r="BH1058" s="176">
        <f>IF(N1058="sníž. přenesená",J1058,0)</f>
        <v>0</v>
      </c>
      <c r="BI1058" s="176">
        <f>IF(N1058="nulová",J1058,0)</f>
        <v>0</v>
      </c>
      <c r="BJ1058" s="17" t="s">
        <v>150</v>
      </c>
      <c r="BK1058" s="176">
        <f>ROUND(I1058*H1058,0)</f>
        <v>0</v>
      </c>
      <c r="BL1058" s="17" t="s">
        <v>223</v>
      </c>
      <c r="BM1058" s="17" t="s">
        <v>2027</v>
      </c>
    </row>
    <row r="1059" spans="2:47" s="1" customFormat="1" ht="28.5" customHeight="1">
      <c r="B1059" s="34"/>
      <c r="D1059" s="180" t="s">
        <v>152</v>
      </c>
      <c r="F1059" s="189" t="s">
        <v>2028</v>
      </c>
      <c r="I1059" s="138"/>
      <c r="L1059" s="34"/>
      <c r="M1059" s="63"/>
      <c r="N1059" s="35"/>
      <c r="O1059" s="35"/>
      <c r="P1059" s="35"/>
      <c r="Q1059" s="35"/>
      <c r="R1059" s="35"/>
      <c r="S1059" s="35"/>
      <c r="T1059" s="64"/>
      <c r="AT1059" s="17" t="s">
        <v>152</v>
      </c>
      <c r="AU1059" s="17" t="s">
        <v>150</v>
      </c>
    </row>
    <row r="1060" spans="2:65" s="1" customFormat="1" ht="20.25" customHeight="1">
      <c r="B1060" s="164"/>
      <c r="C1060" s="165" t="s">
        <v>2029</v>
      </c>
      <c r="D1060" s="165" t="s">
        <v>144</v>
      </c>
      <c r="E1060" s="166" t="s">
        <v>2030</v>
      </c>
      <c r="F1060" s="167" t="s">
        <v>2031</v>
      </c>
      <c r="G1060" s="168" t="s">
        <v>417</v>
      </c>
      <c r="H1060" s="169">
        <v>7.7</v>
      </c>
      <c r="I1060" s="170"/>
      <c r="J1060" s="171">
        <f>ROUND(I1060*H1060,0)</f>
        <v>0</v>
      </c>
      <c r="K1060" s="167" t="s">
        <v>401</v>
      </c>
      <c r="L1060" s="34"/>
      <c r="M1060" s="172" t="s">
        <v>21</v>
      </c>
      <c r="N1060" s="173" t="s">
        <v>43</v>
      </c>
      <c r="O1060" s="35"/>
      <c r="P1060" s="174">
        <f>O1060*H1060</f>
        <v>0</v>
      </c>
      <c r="Q1060" s="174">
        <v>0.00279</v>
      </c>
      <c r="R1060" s="174">
        <f>Q1060*H1060</f>
        <v>0.021483</v>
      </c>
      <c r="S1060" s="174">
        <v>0</v>
      </c>
      <c r="T1060" s="175">
        <f>S1060*H1060</f>
        <v>0</v>
      </c>
      <c r="AR1060" s="17" t="s">
        <v>223</v>
      </c>
      <c r="AT1060" s="17" t="s">
        <v>144</v>
      </c>
      <c r="AU1060" s="17" t="s">
        <v>150</v>
      </c>
      <c r="AY1060" s="17" t="s">
        <v>142</v>
      </c>
      <c r="BE1060" s="176">
        <f>IF(N1060="základní",J1060,0)</f>
        <v>0</v>
      </c>
      <c r="BF1060" s="176">
        <f>IF(N1060="snížená",J1060,0)</f>
        <v>0</v>
      </c>
      <c r="BG1060" s="176">
        <f>IF(N1060="zákl. přenesená",J1060,0)</f>
        <v>0</v>
      </c>
      <c r="BH1060" s="176">
        <f>IF(N1060="sníž. přenesená",J1060,0)</f>
        <v>0</v>
      </c>
      <c r="BI1060" s="176">
        <f>IF(N1060="nulová",J1060,0)</f>
        <v>0</v>
      </c>
      <c r="BJ1060" s="17" t="s">
        <v>150</v>
      </c>
      <c r="BK1060" s="176">
        <f>ROUND(I1060*H1060,0)</f>
        <v>0</v>
      </c>
      <c r="BL1060" s="17" t="s">
        <v>223</v>
      </c>
      <c r="BM1060" s="17" t="s">
        <v>2032</v>
      </c>
    </row>
    <row r="1061" spans="2:47" s="1" customFormat="1" ht="28.5" customHeight="1">
      <c r="B1061" s="34"/>
      <c r="D1061" s="180" t="s">
        <v>152</v>
      </c>
      <c r="F1061" s="189" t="s">
        <v>2033</v>
      </c>
      <c r="I1061" s="138"/>
      <c r="L1061" s="34"/>
      <c r="M1061" s="63"/>
      <c r="N1061" s="35"/>
      <c r="O1061" s="35"/>
      <c r="P1061" s="35"/>
      <c r="Q1061" s="35"/>
      <c r="R1061" s="35"/>
      <c r="S1061" s="35"/>
      <c r="T1061" s="64"/>
      <c r="AT1061" s="17" t="s">
        <v>152</v>
      </c>
      <c r="AU1061" s="17" t="s">
        <v>150</v>
      </c>
    </row>
    <row r="1062" spans="2:65" s="1" customFormat="1" ht="20.25" customHeight="1">
      <c r="B1062" s="164"/>
      <c r="C1062" s="165" t="s">
        <v>2034</v>
      </c>
      <c r="D1062" s="165" t="s">
        <v>144</v>
      </c>
      <c r="E1062" s="166" t="s">
        <v>2035</v>
      </c>
      <c r="F1062" s="167" t="s">
        <v>2036</v>
      </c>
      <c r="G1062" s="168" t="s">
        <v>417</v>
      </c>
      <c r="H1062" s="169">
        <v>10.13</v>
      </c>
      <c r="I1062" s="170"/>
      <c r="J1062" s="171">
        <f>ROUND(I1062*H1062,0)</f>
        <v>0</v>
      </c>
      <c r="K1062" s="167" t="s">
        <v>401</v>
      </c>
      <c r="L1062" s="34"/>
      <c r="M1062" s="172" t="s">
        <v>21</v>
      </c>
      <c r="N1062" s="173" t="s">
        <v>43</v>
      </c>
      <c r="O1062" s="35"/>
      <c r="P1062" s="174">
        <f>O1062*H1062</f>
        <v>0</v>
      </c>
      <c r="Q1062" s="174">
        <v>0.0019</v>
      </c>
      <c r="R1062" s="174">
        <f>Q1062*H1062</f>
        <v>0.019247</v>
      </c>
      <c r="S1062" s="174">
        <v>0</v>
      </c>
      <c r="T1062" s="175">
        <f>S1062*H1062</f>
        <v>0</v>
      </c>
      <c r="AR1062" s="17" t="s">
        <v>223</v>
      </c>
      <c r="AT1062" s="17" t="s">
        <v>144</v>
      </c>
      <c r="AU1062" s="17" t="s">
        <v>150</v>
      </c>
      <c r="AY1062" s="17" t="s">
        <v>142</v>
      </c>
      <c r="BE1062" s="176">
        <f>IF(N1062="základní",J1062,0)</f>
        <v>0</v>
      </c>
      <c r="BF1062" s="176">
        <f>IF(N1062="snížená",J1062,0)</f>
        <v>0</v>
      </c>
      <c r="BG1062" s="176">
        <f>IF(N1062="zákl. přenesená",J1062,0)</f>
        <v>0</v>
      </c>
      <c r="BH1062" s="176">
        <f>IF(N1062="sníž. přenesená",J1062,0)</f>
        <v>0</v>
      </c>
      <c r="BI1062" s="176">
        <f>IF(N1062="nulová",J1062,0)</f>
        <v>0</v>
      </c>
      <c r="BJ1062" s="17" t="s">
        <v>150</v>
      </c>
      <c r="BK1062" s="176">
        <f>ROUND(I1062*H1062,0)</f>
        <v>0</v>
      </c>
      <c r="BL1062" s="17" t="s">
        <v>223</v>
      </c>
      <c r="BM1062" s="17" t="s">
        <v>2037</v>
      </c>
    </row>
    <row r="1063" spans="2:47" s="1" customFormat="1" ht="28.5" customHeight="1">
      <c r="B1063" s="34"/>
      <c r="D1063" s="180" t="s">
        <v>152</v>
      </c>
      <c r="F1063" s="189" t="s">
        <v>2038</v>
      </c>
      <c r="I1063" s="138"/>
      <c r="L1063" s="34"/>
      <c r="M1063" s="63"/>
      <c r="N1063" s="35"/>
      <c r="O1063" s="35"/>
      <c r="P1063" s="35"/>
      <c r="Q1063" s="35"/>
      <c r="R1063" s="35"/>
      <c r="S1063" s="35"/>
      <c r="T1063" s="64"/>
      <c r="AT1063" s="17" t="s">
        <v>152</v>
      </c>
      <c r="AU1063" s="17" t="s">
        <v>150</v>
      </c>
    </row>
    <row r="1064" spans="2:65" s="1" customFormat="1" ht="20.25" customHeight="1">
      <c r="B1064" s="164"/>
      <c r="C1064" s="165" t="s">
        <v>2039</v>
      </c>
      <c r="D1064" s="165" t="s">
        <v>144</v>
      </c>
      <c r="E1064" s="166" t="s">
        <v>2040</v>
      </c>
      <c r="F1064" s="167" t="s">
        <v>2041</v>
      </c>
      <c r="G1064" s="168" t="s">
        <v>417</v>
      </c>
      <c r="H1064" s="169">
        <v>10.13</v>
      </c>
      <c r="I1064" s="170"/>
      <c r="J1064" s="171">
        <f>ROUND(I1064*H1064,0)</f>
        <v>0</v>
      </c>
      <c r="K1064" s="167" t="s">
        <v>401</v>
      </c>
      <c r="L1064" s="34"/>
      <c r="M1064" s="172" t="s">
        <v>21</v>
      </c>
      <c r="N1064" s="173" t="s">
        <v>43</v>
      </c>
      <c r="O1064" s="35"/>
      <c r="P1064" s="174">
        <f>O1064*H1064</f>
        <v>0</v>
      </c>
      <c r="Q1064" s="174">
        <v>0.00519</v>
      </c>
      <c r="R1064" s="174">
        <f>Q1064*H1064</f>
        <v>0.05257470000000001</v>
      </c>
      <c r="S1064" s="174">
        <v>0</v>
      </c>
      <c r="T1064" s="175">
        <f>S1064*H1064</f>
        <v>0</v>
      </c>
      <c r="AR1064" s="17" t="s">
        <v>223</v>
      </c>
      <c r="AT1064" s="17" t="s">
        <v>144</v>
      </c>
      <c r="AU1064" s="17" t="s">
        <v>150</v>
      </c>
      <c r="AY1064" s="17" t="s">
        <v>142</v>
      </c>
      <c r="BE1064" s="176">
        <f>IF(N1064="základní",J1064,0)</f>
        <v>0</v>
      </c>
      <c r="BF1064" s="176">
        <f>IF(N1064="snížená",J1064,0)</f>
        <v>0</v>
      </c>
      <c r="BG1064" s="176">
        <f>IF(N1064="zákl. přenesená",J1064,0)</f>
        <v>0</v>
      </c>
      <c r="BH1064" s="176">
        <f>IF(N1064="sníž. přenesená",J1064,0)</f>
        <v>0</v>
      </c>
      <c r="BI1064" s="176">
        <f>IF(N1064="nulová",J1064,0)</f>
        <v>0</v>
      </c>
      <c r="BJ1064" s="17" t="s">
        <v>150</v>
      </c>
      <c r="BK1064" s="176">
        <f>ROUND(I1064*H1064,0)</f>
        <v>0</v>
      </c>
      <c r="BL1064" s="17" t="s">
        <v>223</v>
      </c>
      <c r="BM1064" s="17" t="s">
        <v>2042</v>
      </c>
    </row>
    <row r="1065" spans="2:47" s="1" customFormat="1" ht="28.5" customHeight="1">
      <c r="B1065" s="34"/>
      <c r="D1065" s="180" t="s">
        <v>152</v>
      </c>
      <c r="F1065" s="189" t="s">
        <v>2043</v>
      </c>
      <c r="I1065" s="138"/>
      <c r="L1065" s="34"/>
      <c r="M1065" s="63"/>
      <c r="N1065" s="35"/>
      <c r="O1065" s="35"/>
      <c r="P1065" s="35"/>
      <c r="Q1065" s="35"/>
      <c r="R1065" s="35"/>
      <c r="S1065" s="35"/>
      <c r="T1065" s="64"/>
      <c r="AT1065" s="17" t="s">
        <v>152</v>
      </c>
      <c r="AU1065" s="17" t="s">
        <v>150</v>
      </c>
    </row>
    <row r="1066" spans="2:65" s="1" customFormat="1" ht="20.25" customHeight="1">
      <c r="B1066" s="164"/>
      <c r="C1066" s="165" t="s">
        <v>2044</v>
      </c>
      <c r="D1066" s="165" t="s">
        <v>144</v>
      </c>
      <c r="E1066" s="166" t="s">
        <v>2045</v>
      </c>
      <c r="F1066" s="167" t="s">
        <v>2046</v>
      </c>
      <c r="G1066" s="168" t="s">
        <v>360</v>
      </c>
      <c r="H1066" s="169">
        <v>1</v>
      </c>
      <c r="I1066" s="170"/>
      <c r="J1066" s="171">
        <f>ROUND(I1066*H1066,0)</f>
        <v>0</v>
      </c>
      <c r="K1066" s="167" t="s">
        <v>401</v>
      </c>
      <c r="L1066" s="34"/>
      <c r="M1066" s="172" t="s">
        <v>21</v>
      </c>
      <c r="N1066" s="173" t="s">
        <v>43</v>
      </c>
      <c r="O1066" s="35"/>
      <c r="P1066" s="174">
        <f>O1066*H1066</f>
        <v>0</v>
      </c>
      <c r="Q1066" s="174">
        <v>0.00317</v>
      </c>
      <c r="R1066" s="174">
        <f>Q1066*H1066</f>
        <v>0.00317</v>
      </c>
      <c r="S1066" s="174">
        <v>0</v>
      </c>
      <c r="T1066" s="175">
        <f>S1066*H1066</f>
        <v>0</v>
      </c>
      <c r="AR1066" s="17" t="s">
        <v>223</v>
      </c>
      <c r="AT1066" s="17" t="s">
        <v>144</v>
      </c>
      <c r="AU1066" s="17" t="s">
        <v>150</v>
      </c>
      <c r="AY1066" s="17" t="s">
        <v>142</v>
      </c>
      <c r="BE1066" s="176">
        <f>IF(N1066="základní",J1066,0)</f>
        <v>0</v>
      </c>
      <c r="BF1066" s="176">
        <f>IF(N1066="snížená",J1066,0)</f>
        <v>0</v>
      </c>
      <c r="BG1066" s="176">
        <f>IF(N1066="zákl. přenesená",J1066,0)</f>
        <v>0</v>
      </c>
      <c r="BH1066" s="176">
        <f>IF(N1066="sníž. přenesená",J1066,0)</f>
        <v>0</v>
      </c>
      <c r="BI1066" s="176">
        <f>IF(N1066="nulová",J1066,0)</f>
        <v>0</v>
      </c>
      <c r="BJ1066" s="17" t="s">
        <v>150</v>
      </c>
      <c r="BK1066" s="176">
        <f>ROUND(I1066*H1066,0)</f>
        <v>0</v>
      </c>
      <c r="BL1066" s="17" t="s">
        <v>223</v>
      </c>
      <c r="BM1066" s="17" t="s">
        <v>2047</v>
      </c>
    </row>
    <row r="1067" spans="2:47" s="1" customFormat="1" ht="28.5" customHeight="1">
      <c r="B1067" s="34"/>
      <c r="D1067" s="180" t="s">
        <v>152</v>
      </c>
      <c r="F1067" s="189" t="s">
        <v>2048</v>
      </c>
      <c r="I1067" s="138"/>
      <c r="L1067" s="34"/>
      <c r="M1067" s="63"/>
      <c r="N1067" s="35"/>
      <c r="O1067" s="35"/>
      <c r="P1067" s="35"/>
      <c r="Q1067" s="35"/>
      <c r="R1067" s="35"/>
      <c r="S1067" s="35"/>
      <c r="T1067" s="64"/>
      <c r="AT1067" s="17" t="s">
        <v>152</v>
      </c>
      <c r="AU1067" s="17" t="s">
        <v>150</v>
      </c>
    </row>
    <row r="1068" spans="2:65" s="1" customFormat="1" ht="20.25" customHeight="1">
      <c r="B1068" s="164"/>
      <c r="C1068" s="165" t="s">
        <v>2049</v>
      </c>
      <c r="D1068" s="165" t="s">
        <v>144</v>
      </c>
      <c r="E1068" s="166" t="s">
        <v>2050</v>
      </c>
      <c r="F1068" s="167" t="s">
        <v>2051</v>
      </c>
      <c r="G1068" s="168" t="s">
        <v>417</v>
      </c>
      <c r="H1068" s="169">
        <v>6.7</v>
      </c>
      <c r="I1068" s="170"/>
      <c r="J1068" s="171">
        <f>ROUND(I1068*H1068,0)</f>
        <v>0</v>
      </c>
      <c r="K1068" s="167" t="s">
        <v>401</v>
      </c>
      <c r="L1068" s="34"/>
      <c r="M1068" s="172" t="s">
        <v>21</v>
      </c>
      <c r="N1068" s="173" t="s">
        <v>43</v>
      </c>
      <c r="O1068" s="35"/>
      <c r="P1068" s="174">
        <f>O1068*H1068</f>
        <v>0</v>
      </c>
      <c r="Q1068" s="174">
        <v>0.00064</v>
      </c>
      <c r="R1068" s="174">
        <f>Q1068*H1068</f>
        <v>0.004288</v>
      </c>
      <c r="S1068" s="174">
        <v>0</v>
      </c>
      <c r="T1068" s="175">
        <f>S1068*H1068</f>
        <v>0</v>
      </c>
      <c r="AR1068" s="17" t="s">
        <v>223</v>
      </c>
      <c r="AT1068" s="17" t="s">
        <v>144</v>
      </c>
      <c r="AU1068" s="17" t="s">
        <v>150</v>
      </c>
      <c r="AY1068" s="17" t="s">
        <v>142</v>
      </c>
      <c r="BE1068" s="176">
        <f>IF(N1068="základní",J1068,0)</f>
        <v>0</v>
      </c>
      <c r="BF1068" s="176">
        <f>IF(N1068="snížená",J1068,0)</f>
        <v>0</v>
      </c>
      <c r="BG1068" s="176">
        <f>IF(N1068="zákl. přenesená",J1068,0)</f>
        <v>0</v>
      </c>
      <c r="BH1068" s="176">
        <f>IF(N1068="sníž. přenesená",J1068,0)</f>
        <v>0</v>
      </c>
      <c r="BI1068" s="176">
        <f>IF(N1068="nulová",J1068,0)</f>
        <v>0</v>
      </c>
      <c r="BJ1068" s="17" t="s">
        <v>150</v>
      </c>
      <c r="BK1068" s="176">
        <f>ROUND(I1068*H1068,0)</f>
        <v>0</v>
      </c>
      <c r="BL1068" s="17" t="s">
        <v>223</v>
      </c>
      <c r="BM1068" s="17" t="s">
        <v>2052</v>
      </c>
    </row>
    <row r="1069" spans="2:47" s="1" customFormat="1" ht="28.5" customHeight="1">
      <c r="B1069" s="34"/>
      <c r="D1069" s="180" t="s">
        <v>152</v>
      </c>
      <c r="F1069" s="189" t="s">
        <v>2053</v>
      </c>
      <c r="I1069" s="138"/>
      <c r="L1069" s="34"/>
      <c r="M1069" s="63"/>
      <c r="N1069" s="35"/>
      <c r="O1069" s="35"/>
      <c r="P1069" s="35"/>
      <c r="Q1069" s="35"/>
      <c r="R1069" s="35"/>
      <c r="S1069" s="35"/>
      <c r="T1069" s="64"/>
      <c r="AT1069" s="17" t="s">
        <v>152</v>
      </c>
      <c r="AU1069" s="17" t="s">
        <v>150</v>
      </c>
    </row>
    <row r="1070" spans="2:65" s="1" customFormat="1" ht="28.5" customHeight="1">
      <c r="B1070" s="164"/>
      <c r="C1070" s="165" t="s">
        <v>2054</v>
      </c>
      <c r="D1070" s="165" t="s">
        <v>144</v>
      </c>
      <c r="E1070" s="166" t="s">
        <v>2055</v>
      </c>
      <c r="F1070" s="167" t="s">
        <v>2056</v>
      </c>
      <c r="G1070" s="168" t="s">
        <v>189</v>
      </c>
      <c r="H1070" s="169">
        <v>35</v>
      </c>
      <c r="I1070" s="170"/>
      <c r="J1070" s="171">
        <f>ROUND(I1070*H1070,0)</f>
        <v>0</v>
      </c>
      <c r="K1070" s="167" t="s">
        <v>401</v>
      </c>
      <c r="L1070" s="34"/>
      <c r="M1070" s="172" t="s">
        <v>21</v>
      </c>
      <c r="N1070" s="173" t="s">
        <v>43</v>
      </c>
      <c r="O1070" s="35"/>
      <c r="P1070" s="174">
        <f>O1070*H1070</f>
        <v>0</v>
      </c>
      <c r="Q1070" s="174">
        <v>0</v>
      </c>
      <c r="R1070" s="174">
        <f>Q1070*H1070</f>
        <v>0</v>
      </c>
      <c r="S1070" s="174">
        <v>0.00732</v>
      </c>
      <c r="T1070" s="175">
        <f>S1070*H1070</f>
        <v>0.2562</v>
      </c>
      <c r="AR1070" s="17" t="s">
        <v>223</v>
      </c>
      <c r="AT1070" s="17" t="s">
        <v>144</v>
      </c>
      <c r="AU1070" s="17" t="s">
        <v>150</v>
      </c>
      <c r="AY1070" s="17" t="s">
        <v>142</v>
      </c>
      <c r="BE1070" s="176">
        <f>IF(N1070="základní",J1070,0)</f>
        <v>0</v>
      </c>
      <c r="BF1070" s="176">
        <f>IF(N1070="snížená",J1070,0)</f>
        <v>0</v>
      </c>
      <c r="BG1070" s="176">
        <f>IF(N1070="zákl. přenesená",J1070,0)</f>
        <v>0</v>
      </c>
      <c r="BH1070" s="176">
        <f>IF(N1070="sníž. přenesená",J1070,0)</f>
        <v>0</v>
      </c>
      <c r="BI1070" s="176">
        <f>IF(N1070="nulová",J1070,0)</f>
        <v>0</v>
      </c>
      <c r="BJ1070" s="17" t="s">
        <v>150</v>
      </c>
      <c r="BK1070" s="176">
        <f>ROUND(I1070*H1070,0)</f>
        <v>0</v>
      </c>
      <c r="BL1070" s="17" t="s">
        <v>223</v>
      </c>
      <c r="BM1070" s="17" t="s">
        <v>2057</v>
      </c>
    </row>
    <row r="1071" spans="2:47" s="1" customFormat="1" ht="28.5" customHeight="1">
      <c r="B1071" s="34"/>
      <c r="D1071" s="177" t="s">
        <v>152</v>
      </c>
      <c r="F1071" s="178" t="s">
        <v>2058</v>
      </c>
      <c r="I1071" s="138"/>
      <c r="L1071" s="34"/>
      <c r="M1071" s="63"/>
      <c r="N1071" s="35"/>
      <c r="O1071" s="35"/>
      <c r="P1071" s="35"/>
      <c r="Q1071" s="35"/>
      <c r="R1071" s="35"/>
      <c r="S1071" s="35"/>
      <c r="T1071" s="64"/>
      <c r="AT1071" s="17" t="s">
        <v>152</v>
      </c>
      <c r="AU1071" s="17" t="s">
        <v>150</v>
      </c>
    </row>
    <row r="1072" spans="2:51" s="11" customFormat="1" ht="20.25" customHeight="1">
      <c r="B1072" s="179"/>
      <c r="D1072" s="180" t="s">
        <v>154</v>
      </c>
      <c r="E1072" s="181" t="s">
        <v>21</v>
      </c>
      <c r="F1072" s="182" t="s">
        <v>2059</v>
      </c>
      <c r="H1072" s="183">
        <v>35</v>
      </c>
      <c r="I1072" s="184"/>
      <c r="L1072" s="179"/>
      <c r="M1072" s="185"/>
      <c r="N1072" s="186"/>
      <c r="O1072" s="186"/>
      <c r="P1072" s="186"/>
      <c r="Q1072" s="186"/>
      <c r="R1072" s="186"/>
      <c r="S1072" s="186"/>
      <c r="T1072" s="187"/>
      <c r="AT1072" s="188" t="s">
        <v>154</v>
      </c>
      <c r="AU1072" s="188" t="s">
        <v>150</v>
      </c>
      <c r="AV1072" s="11" t="s">
        <v>150</v>
      </c>
      <c r="AW1072" s="11" t="s">
        <v>35</v>
      </c>
      <c r="AX1072" s="11" t="s">
        <v>71</v>
      </c>
      <c r="AY1072" s="188" t="s">
        <v>142</v>
      </c>
    </row>
    <row r="1073" spans="2:65" s="1" customFormat="1" ht="20.25" customHeight="1">
      <c r="B1073" s="164"/>
      <c r="C1073" s="165" t="s">
        <v>2060</v>
      </c>
      <c r="D1073" s="165" t="s">
        <v>144</v>
      </c>
      <c r="E1073" s="166" t="s">
        <v>2061</v>
      </c>
      <c r="F1073" s="167" t="s">
        <v>2062</v>
      </c>
      <c r="G1073" s="168" t="s">
        <v>417</v>
      </c>
      <c r="H1073" s="169">
        <v>14.15</v>
      </c>
      <c r="I1073" s="170"/>
      <c r="J1073" s="171">
        <f>ROUND(I1073*H1073,0)</f>
        <v>0</v>
      </c>
      <c r="K1073" s="167" t="s">
        <v>401</v>
      </c>
      <c r="L1073" s="34"/>
      <c r="M1073" s="172" t="s">
        <v>21</v>
      </c>
      <c r="N1073" s="173" t="s">
        <v>43</v>
      </c>
      <c r="O1073" s="35"/>
      <c r="P1073" s="174">
        <f>O1073*H1073</f>
        <v>0</v>
      </c>
      <c r="Q1073" s="174">
        <v>0</v>
      </c>
      <c r="R1073" s="174">
        <f>Q1073*H1073</f>
        <v>0</v>
      </c>
      <c r="S1073" s="174">
        <v>0.00347</v>
      </c>
      <c r="T1073" s="175">
        <f>S1073*H1073</f>
        <v>0.0491005</v>
      </c>
      <c r="AR1073" s="17" t="s">
        <v>223</v>
      </c>
      <c r="AT1073" s="17" t="s">
        <v>144</v>
      </c>
      <c r="AU1073" s="17" t="s">
        <v>150</v>
      </c>
      <c r="AY1073" s="17" t="s">
        <v>142</v>
      </c>
      <c r="BE1073" s="176">
        <f>IF(N1073="základní",J1073,0)</f>
        <v>0</v>
      </c>
      <c r="BF1073" s="176">
        <f>IF(N1073="snížená",J1073,0)</f>
        <v>0</v>
      </c>
      <c r="BG1073" s="176">
        <f>IF(N1073="zákl. přenesená",J1073,0)</f>
        <v>0</v>
      </c>
      <c r="BH1073" s="176">
        <f>IF(N1073="sníž. přenesená",J1073,0)</f>
        <v>0</v>
      </c>
      <c r="BI1073" s="176">
        <f>IF(N1073="nulová",J1073,0)</f>
        <v>0</v>
      </c>
      <c r="BJ1073" s="17" t="s">
        <v>150</v>
      </c>
      <c r="BK1073" s="176">
        <f>ROUND(I1073*H1073,0)</f>
        <v>0</v>
      </c>
      <c r="BL1073" s="17" t="s">
        <v>223</v>
      </c>
      <c r="BM1073" s="17" t="s">
        <v>2063</v>
      </c>
    </row>
    <row r="1074" spans="2:47" s="1" customFormat="1" ht="28.5" customHeight="1">
      <c r="B1074" s="34"/>
      <c r="D1074" s="177" t="s">
        <v>152</v>
      </c>
      <c r="F1074" s="178" t="s">
        <v>2064</v>
      </c>
      <c r="I1074" s="138"/>
      <c r="L1074" s="34"/>
      <c r="M1074" s="63"/>
      <c r="N1074" s="35"/>
      <c r="O1074" s="35"/>
      <c r="P1074" s="35"/>
      <c r="Q1074" s="35"/>
      <c r="R1074" s="35"/>
      <c r="S1074" s="35"/>
      <c r="T1074" s="64"/>
      <c r="AT1074" s="17" t="s">
        <v>152</v>
      </c>
      <c r="AU1074" s="17" t="s">
        <v>150</v>
      </c>
    </row>
    <row r="1075" spans="2:51" s="11" customFormat="1" ht="20.25" customHeight="1">
      <c r="B1075" s="179"/>
      <c r="D1075" s="180" t="s">
        <v>154</v>
      </c>
      <c r="E1075" s="181" t="s">
        <v>21</v>
      </c>
      <c r="F1075" s="182" t="s">
        <v>2065</v>
      </c>
      <c r="H1075" s="183">
        <v>14.15</v>
      </c>
      <c r="I1075" s="184"/>
      <c r="L1075" s="179"/>
      <c r="M1075" s="185"/>
      <c r="N1075" s="186"/>
      <c r="O1075" s="186"/>
      <c r="P1075" s="186"/>
      <c r="Q1075" s="186"/>
      <c r="R1075" s="186"/>
      <c r="S1075" s="186"/>
      <c r="T1075" s="187"/>
      <c r="AT1075" s="188" t="s">
        <v>154</v>
      </c>
      <c r="AU1075" s="188" t="s">
        <v>150</v>
      </c>
      <c r="AV1075" s="11" t="s">
        <v>150</v>
      </c>
      <c r="AW1075" s="11" t="s">
        <v>35</v>
      </c>
      <c r="AX1075" s="11" t="s">
        <v>71</v>
      </c>
      <c r="AY1075" s="188" t="s">
        <v>142</v>
      </c>
    </row>
    <row r="1076" spans="2:65" s="1" customFormat="1" ht="20.25" customHeight="1">
      <c r="B1076" s="164"/>
      <c r="C1076" s="165" t="s">
        <v>2066</v>
      </c>
      <c r="D1076" s="165" t="s">
        <v>144</v>
      </c>
      <c r="E1076" s="166" t="s">
        <v>2067</v>
      </c>
      <c r="F1076" s="167" t="s">
        <v>2068</v>
      </c>
      <c r="G1076" s="168" t="s">
        <v>417</v>
      </c>
      <c r="H1076" s="169">
        <v>18.5</v>
      </c>
      <c r="I1076" s="170"/>
      <c r="J1076" s="171">
        <f>ROUND(I1076*H1076,0)</f>
        <v>0</v>
      </c>
      <c r="K1076" s="167" t="s">
        <v>401</v>
      </c>
      <c r="L1076" s="34"/>
      <c r="M1076" s="172" t="s">
        <v>21</v>
      </c>
      <c r="N1076" s="173" t="s">
        <v>43</v>
      </c>
      <c r="O1076" s="35"/>
      <c r="P1076" s="174">
        <f>O1076*H1076</f>
        <v>0</v>
      </c>
      <c r="Q1076" s="174">
        <v>0.00305</v>
      </c>
      <c r="R1076" s="174">
        <f>Q1076*H1076</f>
        <v>0.056425</v>
      </c>
      <c r="S1076" s="174">
        <v>0</v>
      </c>
      <c r="T1076" s="175">
        <f>S1076*H1076</f>
        <v>0</v>
      </c>
      <c r="AR1076" s="17" t="s">
        <v>223</v>
      </c>
      <c r="AT1076" s="17" t="s">
        <v>144</v>
      </c>
      <c r="AU1076" s="17" t="s">
        <v>150</v>
      </c>
      <c r="AY1076" s="17" t="s">
        <v>142</v>
      </c>
      <c r="BE1076" s="176">
        <f>IF(N1076="základní",J1076,0)</f>
        <v>0</v>
      </c>
      <c r="BF1076" s="176">
        <f>IF(N1076="snížená",J1076,0)</f>
        <v>0</v>
      </c>
      <c r="BG1076" s="176">
        <f>IF(N1076="zákl. přenesená",J1076,0)</f>
        <v>0</v>
      </c>
      <c r="BH1076" s="176">
        <f>IF(N1076="sníž. přenesená",J1076,0)</f>
        <v>0</v>
      </c>
      <c r="BI1076" s="176">
        <f>IF(N1076="nulová",J1076,0)</f>
        <v>0</v>
      </c>
      <c r="BJ1076" s="17" t="s">
        <v>150</v>
      </c>
      <c r="BK1076" s="176">
        <f>ROUND(I1076*H1076,0)</f>
        <v>0</v>
      </c>
      <c r="BL1076" s="17" t="s">
        <v>223</v>
      </c>
      <c r="BM1076" s="17" t="s">
        <v>2069</v>
      </c>
    </row>
    <row r="1077" spans="2:47" s="1" customFormat="1" ht="28.5" customHeight="1">
      <c r="B1077" s="34"/>
      <c r="D1077" s="180" t="s">
        <v>152</v>
      </c>
      <c r="F1077" s="189" t="s">
        <v>2070</v>
      </c>
      <c r="I1077" s="138"/>
      <c r="L1077" s="34"/>
      <c r="M1077" s="63"/>
      <c r="N1077" s="35"/>
      <c r="O1077" s="35"/>
      <c r="P1077" s="35"/>
      <c r="Q1077" s="35"/>
      <c r="R1077" s="35"/>
      <c r="S1077" s="35"/>
      <c r="T1077" s="64"/>
      <c r="AT1077" s="17" t="s">
        <v>152</v>
      </c>
      <c r="AU1077" s="17" t="s">
        <v>150</v>
      </c>
    </row>
    <row r="1078" spans="2:65" s="1" customFormat="1" ht="20.25" customHeight="1">
      <c r="B1078" s="164"/>
      <c r="C1078" s="165" t="s">
        <v>2071</v>
      </c>
      <c r="D1078" s="165" t="s">
        <v>144</v>
      </c>
      <c r="E1078" s="166" t="s">
        <v>2072</v>
      </c>
      <c r="F1078" s="167" t="s">
        <v>2073</v>
      </c>
      <c r="G1078" s="168" t="s">
        <v>417</v>
      </c>
      <c r="H1078" s="169">
        <v>10.5</v>
      </c>
      <c r="I1078" s="170"/>
      <c r="J1078" s="171">
        <f>ROUND(I1078*H1078,0)</f>
        <v>0</v>
      </c>
      <c r="K1078" s="167" t="s">
        <v>401</v>
      </c>
      <c r="L1078" s="34"/>
      <c r="M1078" s="172" t="s">
        <v>21</v>
      </c>
      <c r="N1078" s="173" t="s">
        <v>43</v>
      </c>
      <c r="O1078" s="35"/>
      <c r="P1078" s="174">
        <f>O1078*H1078</f>
        <v>0</v>
      </c>
      <c r="Q1078" s="174">
        <v>0.00276</v>
      </c>
      <c r="R1078" s="174">
        <f>Q1078*H1078</f>
        <v>0.02898</v>
      </c>
      <c r="S1078" s="174">
        <v>0</v>
      </c>
      <c r="T1078" s="175">
        <f>S1078*H1078</f>
        <v>0</v>
      </c>
      <c r="AR1078" s="17" t="s">
        <v>223</v>
      </c>
      <c r="AT1078" s="17" t="s">
        <v>144</v>
      </c>
      <c r="AU1078" s="17" t="s">
        <v>150</v>
      </c>
      <c r="AY1078" s="17" t="s">
        <v>142</v>
      </c>
      <c r="BE1078" s="176">
        <f>IF(N1078="základní",J1078,0)</f>
        <v>0</v>
      </c>
      <c r="BF1078" s="176">
        <f>IF(N1078="snížená",J1078,0)</f>
        <v>0</v>
      </c>
      <c r="BG1078" s="176">
        <f>IF(N1078="zákl. přenesená",J1078,0)</f>
        <v>0</v>
      </c>
      <c r="BH1078" s="176">
        <f>IF(N1078="sníž. přenesená",J1078,0)</f>
        <v>0</v>
      </c>
      <c r="BI1078" s="176">
        <f>IF(N1078="nulová",J1078,0)</f>
        <v>0</v>
      </c>
      <c r="BJ1078" s="17" t="s">
        <v>150</v>
      </c>
      <c r="BK1078" s="176">
        <f>ROUND(I1078*H1078,0)</f>
        <v>0</v>
      </c>
      <c r="BL1078" s="17" t="s">
        <v>223</v>
      </c>
      <c r="BM1078" s="17" t="s">
        <v>2074</v>
      </c>
    </row>
    <row r="1079" spans="2:47" s="1" customFormat="1" ht="28.5" customHeight="1">
      <c r="B1079" s="34"/>
      <c r="D1079" s="180" t="s">
        <v>152</v>
      </c>
      <c r="F1079" s="189" t="s">
        <v>2075</v>
      </c>
      <c r="I1079" s="138"/>
      <c r="L1079" s="34"/>
      <c r="M1079" s="63"/>
      <c r="N1079" s="35"/>
      <c r="O1079" s="35"/>
      <c r="P1079" s="35"/>
      <c r="Q1079" s="35"/>
      <c r="R1079" s="35"/>
      <c r="S1079" s="35"/>
      <c r="T1079" s="64"/>
      <c r="AT1079" s="17" t="s">
        <v>152</v>
      </c>
      <c r="AU1079" s="17" t="s">
        <v>150</v>
      </c>
    </row>
    <row r="1080" spans="2:65" s="1" customFormat="1" ht="20.25" customHeight="1">
      <c r="B1080" s="164"/>
      <c r="C1080" s="165" t="s">
        <v>2076</v>
      </c>
      <c r="D1080" s="165" t="s">
        <v>144</v>
      </c>
      <c r="E1080" s="166" t="s">
        <v>2077</v>
      </c>
      <c r="F1080" s="167" t="s">
        <v>2078</v>
      </c>
      <c r="G1080" s="168" t="s">
        <v>226</v>
      </c>
      <c r="H1080" s="169">
        <v>0.457</v>
      </c>
      <c r="I1080" s="170"/>
      <c r="J1080" s="171">
        <f>ROUND(I1080*H1080,0)</f>
        <v>0</v>
      </c>
      <c r="K1080" s="167" t="s">
        <v>148</v>
      </c>
      <c r="L1080" s="34"/>
      <c r="M1080" s="172" t="s">
        <v>21</v>
      </c>
      <c r="N1080" s="173" t="s">
        <v>43</v>
      </c>
      <c r="O1080" s="35"/>
      <c r="P1080" s="174">
        <f>O1080*H1080</f>
        <v>0</v>
      </c>
      <c r="Q1080" s="174">
        <v>0</v>
      </c>
      <c r="R1080" s="174">
        <f>Q1080*H1080</f>
        <v>0</v>
      </c>
      <c r="S1080" s="174">
        <v>0</v>
      </c>
      <c r="T1080" s="175">
        <f>S1080*H1080</f>
        <v>0</v>
      </c>
      <c r="AR1080" s="17" t="s">
        <v>223</v>
      </c>
      <c r="AT1080" s="17" t="s">
        <v>144</v>
      </c>
      <c r="AU1080" s="17" t="s">
        <v>150</v>
      </c>
      <c r="AY1080" s="17" t="s">
        <v>142</v>
      </c>
      <c r="BE1080" s="176">
        <f>IF(N1080="základní",J1080,0)</f>
        <v>0</v>
      </c>
      <c r="BF1080" s="176">
        <f>IF(N1080="snížená",J1080,0)</f>
        <v>0</v>
      </c>
      <c r="BG1080" s="176">
        <f>IF(N1080="zákl. přenesená",J1080,0)</f>
        <v>0</v>
      </c>
      <c r="BH1080" s="176">
        <f>IF(N1080="sníž. přenesená",J1080,0)</f>
        <v>0</v>
      </c>
      <c r="BI1080" s="176">
        <f>IF(N1080="nulová",J1080,0)</f>
        <v>0</v>
      </c>
      <c r="BJ1080" s="17" t="s">
        <v>150</v>
      </c>
      <c r="BK1080" s="176">
        <f>ROUND(I1080*H1080,0)</f>
        <v>0</v>
      </c>
      <c r="BL1080" s="17" t="s">
        <v>223</v>
      </c>
      <c r="BM1080" s="17" t="s">
        <v>2079</v>
      </c>
    </row>
    <row r="1081" spans="2:47" s="1" customFormat="1" ht="28.5" customHeight="1">
      <c r="B1081" s="34"/>
      <c r="D1081" s="180" t="s">
        <v>152</v>
      </c>
      <c r="F1081" s="189" t="s">
        <v>2080</v>
      </c>
      <c r="I1081" s="138"/>
      <c r="L1081" s="34"/>
      <c r="M1081" s="63"/>
      <c r="N1081" s="35"/>
      <c r="O1081" s="35"/>
      <c r="P1081" s="35"/>
      <c r="Q1081" s="35"/>
      <c r="R1081" s="35"/>
      <c r="S1081" s="35"/>
      <c r="T1081" s="64"/>
      <c r="AT1081" s="17" t="s">
        <v>152</v>
      </c>
      <c r="AU1081" s="17" t="s">
        <v>150</v>
      </c>
    </row>
    <row r="1082" spans="2:65" s="1" customFormat="1" ht="28.5" customHeight="1">
      <c r="B1082" s="164"/>
      <c r="C1082" s="165" t="s">
        <v>2081</v>
      </c>
      <c r="D1082" s="165" t="s">
        <v>144</v>
      </c>
      <c r="E1082" s="166" t="s">
        <v>2082</v>
      </c>
      <c r="F1082" s="167" t="s">
        <v>2083</v>
      </c>
      <c r="G1082" s="168" t="s">
        <v>417</v>
      </c>
      <c r="H1082" s="169">
        <v>6</v>
      </c>
      <c r="I1082" s="170"/>
      <c r="J1082" s="171">
        <f>ROUND(I1082*H1082,0)</f>
        <v>0</v>
      </c>
      <c r="K1082" s="167" t="s">
        <v>21</v>
      </c>
      <c r="L1082" s="34"/>
      <c r="M1082" s="172" t="s">
        <v>21</v>
      </c>
      <c r="N1082" s="173" t="s">
        <v>43</v>
      </c>
      <c r="O1082" s="35"/>
      <c r="P1082" s="174">
        <f>O1082*H1082</f>
        <v>0</v>
      </c>
      <c r="Q1082" s="174">
        <v>0.00042</v>
      </c>
      <c r="R1082" s="174">
        <f>Q1082*H1082</f>
        <v>0.00252</v>
      </c>
      <c r="S1082" s="174">
        <v>0</v>
      </c>
      <c r="T1082" s="175">
        <f>S1082*H1082</f>
        <v>0</v>
      </c>
      <c r="AR1082" s="17" t="s">
        <v>223</v>
      </c>
      <c r="AT1082" s="17" t="s">
        <v>144</v>
      </c>
      <c r="AU1082" s="17" t="s">
        <v>150</v>
      </c>
      <c r="AY1082" s="17" t="s">
        <v>142</v>
      </c>
      <c r="BE1082" s="176">
        <f>IF(N1082="základní",J1082,0)</f>
        <v>0</v>
      </c>
      <c r="BF1082" s="176">
        <f>IF(N1082="snížená",J1082,0)</f>
        <v>0</v>
      </c>
      <c r="BG1082" s="176">
        <f>IF(N1082="zákl. přenesená",J1082,0)</f>
        <v>0</v>
      </c>
      <c r="BH1082" s="176">
        <f>IF(N1082="sníž. přenesená",J1082,0)</f>
        <v>0</v>
      </c>
      <c r="BI1082" s="176">
        <f>IF(N1082="nulová",J1082,0)</f>
        <v>0</v>
      </c>
      <c r="BJ1082" s="17" t="s">
        <v>150</v>
      </c>
      <c r="BK1082" s="176">
        <f>ROUND(I1082*H1082,0)</f>
        <v>0</v>
      </c>
      <c r="BL1082" s="17" t="s">
        <v>223</v>
      </c>
      <c r="BM1082" s="17" t="s">
        <v>2084</v>
      </c>
    </row>
    <row r="1083" spans="2:47" s="1" customFormat="1" ht="20.25" customHeight="1">
      <c r="B1083" s="34"/>
      <c r="D1083" s="177" t="s">
        <v>152</v>
      </c>
      <c r="F1083" s="178" t="s">
        <v>2085</v>
      </c>
      <c r="I1083" s="138"/>
      <c r="L1083" s="34"/>
      <c r="M1083" s="63"/>
      <c r="N1083" s="35"/>
      <c r="O1083" s="35"/>
      <c r="P1083" s="35"/>
      <c r="Q1083" s="35"/>
      <c r="R1083" s="35"/>
      <c r="S1083" s="35"/>
      <c r="T1083" s="64"/>
      <c r="AT1083" s="17" t="s">
        <v>152</v>
      </c>
      <c r="AU1083" s="17" t="s">
        <v>150</v>
      </c>
    </row>
    <row r="1084" spans="2:51" s="11" customFormat="1" ht="20.25" customHeight="1">
      <c r="B1084" s="179"/>
      <c r="D1084" s="177" t="s">
        <v>154</v>
      </c>
      <c r="E1084" s="188" t="s">
        <v>21</v>
      </c>
      <c r="F1084" s="208" t="s">
        <v>2086</v>
      </c>
      <c r="H1084" s="209">
        <v>6</v>
      </c>
      <c r="I1084" s="184"/>
      <c r="L1084" s="179"/>
      <c r="M1084" s="185"/>
      <c r="N1084" s="186"/>
      <c r="O1084" s="186"/>
      <c r="P1084" s="186"/>
      <c r="Q1084" s="186"/>
      <c r="R1084" s="186"/>
      <c r="S1084" s="186"/>
      <c r="T1084" s="187"/>
      <c r="AT1084" s="188" t="s">
        <v>154</v>
      </c>
      <c r="AU1084" s="188" t="s">
        <v>150</v>
      </c>
      <c r="AV1084" s="11" t="s">
        <v>150</v>
      </c>
      <c r="AW1084" s="11" t="s">
        <v>35</v>
      </c>
      <c r="AX1084" s="11" t="s">
        <v>71</v>
      </c>
      <c r="AY1084" s="188" t="s">
        <v>142</v>
      </c>
    </row>
    <row r="1085" spans="2:63" s="10" customFormat="1" ht="29.25" customHeight="1">
      <c r="B1085" s="150"/>
      <c r="D1085" s="161" t="s">
        <v>70</v>
      </c>
      <c r="E1085" s="162" t="s">
        <v>2087</v>
      </c>
      <c r="F1085" s="162" t="s">
        <v>2088</v>
      </c>
      <c r="I1085" s="153"/>
      <c r="J1085" s="163">
        <f>BK1085</f>
        <v>0</v>
      </c>
      <c r="L1085" s="150"/>
      <c r="M1085" s="155"/>
      <c r="N1085" s="156"/>
      <c r="O1085" s="156"/>
      <c r="P1085" s="157">
        <f>SUM(P1086:P1129)</f>
        <v>0</v>
      </c>
      <c r="Q1085" s="156"/>
      <c r="R1085" s="157">
        <f>SUM(R1086:R1129)</f>
        <v>0.06187442</v>
      </c>
      <c r="S1085" s="156"/>
      <c r="T1085" s="158">
        <f>SUM(T1086:T1129)</f>
        <v>0</v>
      </c>
      <c r="AR1085" s="151" t="s">
        <v>150</v>
      </c>
      <c r="AT1085" s="159" t="s">
        <v>70</v>
      </c>
      <c r="AU1085" s="159" t="s">
        <v>8</v>
      </c>
      <c r="AY1085" s="151" t="s">
        <v>142</v>
      </c>
      <c r="BK1085" s="160">
        <f>SUM(BK1086:BK1129)</f>
        <v>0</v>
      </c>
    </row>
    <row r="1086" spans="2:65" s="1" customFormat="1" ht="20.25" customHeight="1">
      <c r="B1086" s="164"/>
      <c r="C1086" s="165" t="s">
        <v>2089</v>
      </c>
      <c r="D1086" s="165" t="s">
        <v>144</v>
      </c>
      <c r="E1086" s="166" t="s">
        <v>2090</v>
      </c>
      <c r="F1086" s="167" t="s">
        <v>2091</v>
      </c>
      <c r="G1086" s="168" t="s">
        <v>890</v>
      </c>
      <c r="H1086" s="169">
        <v>1</v>
      </c>
      <c r="I1086" s="170"/>
      <c r="J1086" s="171">
        <f aca="true" t="shared" si="0" ref="J1086:J1091">ROUND(I1086*H1086,0)</f>
        <v>0</v>
      </c>
      <c r="K1086" s="167" t="s">
        <v>21</v>
      </c>
      <c r="L1086" s="34"/>
      <c r="M1086" s="172" t="s">
        <v>21</v>
      </c>
      <c r="N1086" s="173" t="s">
        <v>43</v>
      </c>
      <c r="O1086" s="35"/>
      <c r="P1086" s="174">
        <f aca="true" t="shared" si="1" ref="P1086:P1091">O1086*H1086</f>
        <v>0</v>
      </c>
      <c r="Q1086" s="174">
        <v>0</v>
      </c>
      <c r="R1086" s="174">
        <f aca="true" t="shared" si="2" ref="R1086:R1091">Q1086*H1086</f>
        <v>0</v>
      </c>
      <c r="S1086" s="174">
        <v>0</v>
      </c>
      <c r="T1086" s="175">
        <f aca="true" t="shared" si="3" ref="T1086:T1091">S1086*H1086</f>
        <v>0</v>
      </c>
      <c r="AR1086" s="17" t="s">
        <v>223</v>
      </c>
      <c r="AT1086" s="17" t="s">
        <v>144</v>
      </c>
      <c r="AU1086" s="17" t="s">
        <v>150</v>
      </c>
      <c r="AY1086" s="17" t="s">
        <v>142</v>
      </c>
      <c r="BE1086" s="176">
        <f aca="true" t="shared" si="4" ref="BE1086:BE1091">IF(N1086="základní",J1086,0)</f>
        <v>0</v>
      </c>
      <c r="BF1086" s="176">
        <f aca="true" t="shared" si="5" ref="BF1086:BF1091">IF(N1086="snížená",J1086,0)</f>
        <v>0</v>
      </c>
      <c r="BG1086" s="176">
        <f aca="true" t="shared" si="6" ref="BG1086:BG1091">IF(N1086="zákl. přenesená",J1086,0)</f>
        <v>0</v>
      </c>
      <c r="BH1086" s="176">
        <f aca="true" t="shared" si="7" ref="BH1086:BH1091">IF(N1086="sníž. přenesená",J1086,0)</f>
        <v>0</v>
      </c>
      <c r="BI1086" s="176">
        <f aca="true" t="shared" si="8" ref="BI1086:BI1091">IF(N1086="nulová",J1086,0)</f>
        <v>0</v>
      </c>
      <c r="BJ1086" s="17" t="s">
        <v>150</v>
      </c>
      <c r="BK1086" s="176">
        <f aca="true" t="shared" si="9" ref="BK1086:BK1091">ROUND(I1086*H1086,0)</f>
        <v>0</v>
      </c>
      <c r="BL1086" s="17" t="s">
        <v>223</v>
      </c>
      <c r="BM1086" s="17" t="s">
        <v>2092</v>
      </c>
    </row>
    <row r="1087" spans="2:65" s="1" customFormat="1" ht="20.25" customHeight="1">
      <c r="B1087" s="164"/>
      <c r="C1087" s="165" t="s">
        <v>2093</v>
      </c>
      <c r="D1087" s="165" t="s">
        <v>144</v>
      </c>
      <c r="E1087" s="166" t="s">
        <v>2094</v>
      </c>
      <c r="F1087" s="167" t="s">
        <v>2095</v>
      </c>
      <c r="G1087" s="168" t="s">
        <v>890</v>
      </c>
      <c r="H1087" s="169">
        <v>1</v>
      </c>
      <c r="I1087" s="170"/>
      <c r="J1087" s="171">
        <f t="shared" si="0"/>
        <v>0</v>
      </c>
      <c r="K1087" s="167" t="s">
        <v>21</v>
      </c>
      <c r="L1087" s="34"/>
      <c r="M1087" s="172" t="s">
        <v>21</v>
      </c>
      <c r="N1087" s="173" t="s">
        <v>43</v>
      </c>
      <c r="O1087" s="35"/>
      <c r="P1087" s="174">
        <f t="shared" si="1"/>
        <v>0</v>
      </c>
      <c r="Q1087" s="174">
        <v>0</v>
      </c>
      <c r="R1087" s="174">
        <f t="shared" si="2"/>
        <v>0</v>
      </c>
      <c r="S1087" s="174">
        <v>0</v>
      </c>
      <c r="T1087" s="175">
        <f t="shared" si="3"/>
        <v>0</v>
      </c>
      <c r="AR1087" s="17" t="s">
        <v>223</v>
      </c>
      <c r="AT1087" s="17" t="s">
        <v>144</v>
      </c>
      <c r="AU1087" s="17" t="s">
        <v>150</v>
      </c>
      <c r="AY1087" s="17" t="s">
        <v>142</v>
      </c>
      <c r="BE1087" s="176">
        <f t="shared" si="4"/>
        <v>0</v>
      </c>
      <c r="BF1087" s="176">
        <f t="shared" si="5"/>
        <v>0</v>
      </c>
      <c r="BG1087" s="176">
        <f t="shared" si="6"/>
        <v>0</v>
      </c>
      <c r="BH1087" s="176">
        <f t="shared" si="7"/>
        <v>0</v>
      </c>
      <c r="BI1087" s="176">
        <f t="shared" si="8"/>
        <v>0</v>
      </c>
      <c r="BJ1087" s="17" t="s">
        <v>150</v>
      </c>
      <c r="BK1087" s="176">
        <f t="shared" si="9"/>
        <v>0</v>
      </c>
      <c r="BL1087" s="17" t="s">
        <v>223</v>
      </c>
      <c r="BM1087" s="17" t="s">
        <v>2096</v>
      </c>
    </row>
    <row r="1088" spans="2:65" s="1" customFormat="1" ht="20.25" customHeight="1">
      <c r="B1088" s="164"/>
      <c r="C1088" s="165" t="s">
        <v>2097</v>
      </c>
      <c r="D1088" s="165" t="s">
        <v>144</v>
      </c>
      <c r="E1088" s="166" t="s">
        <v>2098</v>
      </c>
      <c r="F1088" s="167" t="s">
        <v>2099</v>
      </c>
      <c r="G1088" s="168" t="s">
        <v>890</v>
      </c>
      <c r="H1088" s="169">
        <v>16</v>
      </c>
      <c r="I1088" s="170"/>
      <c r="J1088" s="171">
        <f t="shared" si="0"/>
        <v>0</v>
      </c>
      <c r="K1088" s="167" t="s">
        <v>21</v>
      </c>
      <c r="L1088" s="34"/>
      <c r="M1088" s="172" t="s">
        <v>21</v>
      </c>
      <c r="N1088" s="173" t="s">
        <v>43</v>
      </c>
      <c r="O1088" s="35"/>
      <c r="P1088" s="174">
        <f t="shared" si="1"/>
        <v>0</v>
      </c>
      <c r="Q1088" s="174">
        <v>0</v>
      </c>
      <c r="R1088" s="174">
        <f t="shared" si="2"/>
        <v>0</v>
      </c>
      <c r="S1088" s="174">
        <v>0</v>
      </c>
      <c r="T1088" s="175">
        <f t="shared" si="3"/>
        <v>0</v>
      </c>
      <c r="AR1088" s="17" t="s">
        <v>223</v>
      </c>
      <c r="AT1088" s="17" t="s">
        <v>144</v>
      </c>
      <c r="AU1088" s="17" t="s">
        <v>150</v>
      </c>
      <c r="AY1088" s="17" t="s">
        <v>142</v>
      </c>
      <c r="BE1088" s="176">
        <f t="shared" si="4"/>
        <v>0</v>
      </c>
      <c r="BF1088" s="176">
        <f t="shared" si="5"/>
        <v>0</v>
      </c>
      <c r="BG1088" s="176">
        <f t="shared" si="6"/>
        <v>0</v>
      </c>
      <c r="BH1088" s="176">
        <f t="shared" si="7"/>
        <v>0</v>
      </c>
      <c r="BI1088" s="176">
        <f t="shared" si="8"/>
        <v>0</v>
      </c>
      <c r="BJ1088" s="17" t="s">
        <v>150</v>
      </c>
      <c r="BK1088" s="176">
        <f t="shared" si="9"/>
        <v>0</v>
      </c>
      <c r="BL1088" s="17" t="s">
        <v>223</v>
      </c>
      <c r="BM1088" s="17" t="s">
        <v>2100</v>
      </c>
    </row>
    <row r="1089" spans="2:65" s="1" customFormat="1" ht="20.25" customHeight="1">
      <c r="B1089" s="164"/>
      <c r="C1089" s="165" t="s">
        <v>2101</v>
      </c>
      <c r="D1089" s="165" t="s">
        <v>144</v>
      </c>
      <c r="E1089" s="166" t="s">
        <v>2102</v>
      </c>
      <c r="F1089" s="167" t="s">
        <v>2103</v>
      </c>
      <c r="G1089" s="168" t="s">
        <v>890</v>
      </c>
      <c r="H1089" s="169">
        <v>1</v>
      </c>
      <c r="I1089" s="170"/>
      <c r="J1089" s="171">
        <f t="shared" si="0"/>
        <v>0</v>
      </c>
      <c r="K1089" s="167" t="s">
        <v>21</v>
      </c>
      <c r="L1089" s="34"/>
      <c r="M1089" s="172" t="s">
        <v>21</v>
      </c>
      <c r="N1089" s="173" t="s">
        <v>43</v>
      </c>
      <c r="O1089" s="35"/>
      <c r="P1089" s="174">
        <f t="shared" si="1"/>
        <v>0</v>
      </c>
      <c r="Q1089" s="174">
        <v>0</v>
      </c>
      <c r="R1089" s="174">
        <f t="shared" si="2"/>
        <v>0</v>
      </c>
      <c r="S1089" s="174">
        <v>0</v>
      </c>
      <c r="T1089" s="175">
        <f t="shared" si="3"/>
        <v>0</v>
      </c>
      <c r="AR1089" s="17" t="s">
        <v>223</v>
      </c>
      <c r="AT1089" s="17" t="s">
        <v>144</v>
      </c>
      <c r="AU1089" s="17" t="s">
        <v>150</v>
      </c>
      <c r="AY1089" s="17" t="s">
        <v>142</v>
      </c>
      <c r="BE1089" s="176">
        <f t="shared" si="4"/>
        <v>0</v>
      </c>
      <c r="BF1089" s="176">
        <f t="shared" si="5"/>
        <v>0</v>
      </c>
      <c r="BG1089" s="176">
        <f t="shared" si="6"/>
        <v>0</v>
      </c>
      <c r="BH1089" s="176">
        <f t="shared" si="7"/>
        <v>0</v>
      </c>
      <c r="BI1089" s="176">
        <f t="shared" si="8"/>
        <v>0</v>
      </c>
      <c r="BJ1089" s="17" t="s">
        <v>150</v>
      </c>
      <c r="BK1089" s="176">
        <f t="shared" si="9"/>
        <v>0</v>
      </c>
      <c r="BL1089" s="17" t="s">
        <v>223</v>
      </c>
      <c r="BM1089" s="17" t="s">
        <v>2104</v>
      </c>
    </row>
    <row r="1090" spans="2:65" s="1" customFormat="1" ht="20.25" customHeight="1">
      <c r="B1090" s="164"/>
      <c r="C1090" s="165" t="s">
        <v>2105</v>
      </c>
      <c r="D1090" s="165" t="s">
        <v>144</v>
      </c>
      <c r="E1090" s="166" t="s">
        <v>2106</v>
      </c>
      <c r="F1090" s="167" t="s">
        <v>2107</v>
      </c>
      <c r="G1090" s="168" t="s">
        <v>890</v>
      </c>
      <c r="H1090" s="169">
        <v>9</v>
      </c>
      <c r="I1090" s="170"/>
      <c r="J1090" s="171">
        <f t="shared" si="0"/>
        <v>0</v>
      </c>
      <c r="K1090" s="167" t="s">
        <v>21</v>
      </c>
      <c r="L1090" s="34"/>
      <c r="M1090" s="172" t="s">
        <v>21</v>
      </c>
      <c r="N1090" s="173" t="s">
        <v>43</v>
      </c>
      <c r="O1090" s="35"/>
      <c r="P1090" s="174">
        <f t="shared" si="1"/>
        <v>0</v>
      </c>
      <c r="Q1090" s="174">
        <v>0</v>
      </c>
      <c r="R1090" s="174">
        <f t="shared" si="2"/>
        <v>0</v>
      </c>
      <c r="S1090" s="174">
        <v>0</v>
      </c>
      <c r="T1090" s="175">
        <f t="shared" si="3"/>
        <v>0</v>
      </c>
      <c r="AR1090" s="17" t="s">
        <v>223</v>
      </c>
      <c r="AT1090" s="17" t="s">
        <v>144</v>
      </c>
      <c r="AU1090" s="17" t="s">
        <v>150</v>
      </c>
      <c r="AY1090" s="17" t="s">
        <v>142</v>
      </c>
      <c r="BE1090" s="176">
        <f t="shared" si="4"/>
        <v>0</v>
      </c>
      <c r="BF1090" s="176">
        <f t="shared" si="5"/>
        <v>0</v>
      </c>
      <c r="BG1090" s="176">
        <f t="shared" si="6"/>
        <v>0</v>
      </c>
      <c r="BH1090" s="176">
        <f t="shared" si="7"/>
        <v>0</v>
      </c>
      <c r="BI1090" s="176">
        <f t="shared" si="8"/>
        <v>0</v>
      </c>
      <c r="BJ1090" s="17" t="s">
        <v>150</v>
      </c>
      <c r="BK1090" s="176">
        <f t="shared" si="9"/>
        <v>0</v>
      </c>
      <c r="BL1090" s="17" t="s">
        <v>223</v>
      </c>
      <c r="BM1090" s="17" t="s">
        <v>2108</v>
      </c>
    </row>
    <row r="1091" spans="2:65" s="1" customFormat="1" ht="28.5" customHeight="1">
      <c r="B1091" s="164"/>
      <c r="C1091" s="165" t="s">
        <v>2109</v>
      </c>
      <c r="D1091" s="165" t="s">
        <v>144</v>
      </c>
      <c r="E1091" s="166" t="s">
        <v>2110</v>
      </c>
      <c r="F1091" s="167" t="s">
        <v>2111</v>
      </c>
      <c r="G1091" s="168" t="s">
        <v>189</v>
      </c>
      <c r="H1091" s="169">
        <v>12.09</v>
      </c>
      <c r="I1091" s="170"/>
      <c r="J1091" s="171">
        <f t="shared" si="0"/>
        <v>0</v>
      </c>
      <c r="K1091" s="167" t="s">
        <v>148</v>
      </c>
      <c r="L1091" s="34"/>
      <c r="M1091" s="172" t="s">
        <v>21</v>
      </c>
      <c r="N1091" s="173" t="s">
        <v>43</v>
      </c>
      <c r="O1091" s="35"/>
      <c r="P1091" s="174">
        <f t="shared" si="1"/>
        <v>0</v>
      </c>
      <c r="Q1091" s="174">
        <v>0.00025</v>
      </c>
      <c r="R1091" s="174">
        <f t="shared" si="2"/>
        <v>0.0030225</v>
      </c>
      <c r="S1091" s="174">
        <v>0</v>
      </c>
      <c r="T1091" s="175">
        <f t="shared" si="3"/>
        <v>0</v>
      </c>
      <c r="AR1091" s="17" t="s">
        <v>223</v>
      </c>
      <c r="AT1091" s="17" t="s">
        <v>144</v>
      </c>
      <c r="AU1091" s="17" t="s">
        <v>150</v>
      </c>
      <c r="AY1091" s="17" t="s">
        <v>142</v>
      </c>
      <c r="BE1091" s="176">
        <f t="shared" si="4"/>
        <v>0</v>
      </c>
      <c r="BF1091" s="176">
        <f t="shared" si="5"/>
        <v>0</v>
      </c>
      <c r="BG1091" s="176">
        <f t="shared" si="6"/>
        <v>0</v>
      </c>
      <c r="BH1091" s="176">
        <f t="shared" si="7"/>
        <v>0</v>
      </c>
      <c r="BI1091" s="176">
        <f t="shared" si="8"/>
        <v>0</v>
      </c>
      <c r="BJ1091" s="17" t="s">
        <v>150</v>
      </c>
      <c r="BK1091" s="176">
        <f t="shared" si="9"/>
        <v>0</v>
      </c>
      <c r="BL1091" s="17" t="s">
        <v>223</v>
      </c>
      <c r="BM1091" s="17" t="s">
        <v>2112</v>
      </c>
    </row>
    <row r="1092" spans="2:47" s="1" customFormat="1" ht="28.5" customHeight="1">
      <c r="B1092" s="34"/>
      <c r="D1092" s="177" t="s">
        <v>152</v>
      </c>
      <c r="F1092" s="178" t="s">
        <v>2113</v>
      </c>
      <c r="I1092" s="138"/>
      <c r="L1092" s="34"/>
      <c r="M1092" s="63"/>
      <c r="N1092" s="35"/>
      <c r="O1092" s="35"/>
      <c r="P1092" s="35"/>
      <c r="Q1092" s="35"/>
      <c r="R1092" s="35"/>
      <c r="S1092" s="35"/>
      <c r="T1092" s="64"/>
      <c r="AT1092" s="17" t="s">
        <v>152</v>
      </c>
      <c r="AU1092" s="17" t="s">
        <v>150</v>
      </c>
    </row>
    <row r="1093" spans="2:51" s="11" customFormat="1" ht="20.25" customHeight="1">
      <c r="B1093" s="179"/>
      <c r="D1093" s="180" t="s">
        <v>154</v>
      </c>
      <c r="E1093" s="181" t="s">
        <v>21</v>
      </c>
      <c r="F1093" s="182" t="s">
        <v>2114</v>
      </c>
      <c r="H1093" s="183">
        <v>12.09</v>
      </c>
      <c r="I1093" s="184"/>
      <c r="L1093" s="179"/>
      <c r="M1093" s="185"/>
      <c r="N1093" s="186"/>
      <c r="O1093" s="186"/>
      <c r="P1093" s="186"/>
      <c r="Q1093" s="186"/>
      <c r="R1093" s="186"/>
      <c r="S1093" s="186"/>
      <c r="T1093" s="187"/>
      <c r="AT1093" s="188" t="s">
        <v>154</v>
      </c>
      <c r="AU1093" s="188" t="s">
        <v>150</v>
      </c>
      <c r="AV1093" s="11" t="s">
        <v>150</v>
      </c>
      <c r="AW1093" s="11" t="s">
        <v>35</v>
      </c>
      <c r="AX1093" s="11" t="s">
        <v>71</v>
      </c>
      <c r="AY1093" s="188" t="s">
        <v>142</v>
      </c>
    </row>
    <row r="1094" spans="2:65" s="1" customFormat="1" ht="20.25" customHeight="1">
      <c r="B1094" s="164"/>
      <c r="C1094" s="165" t="s">
        <v>2115</v>
      </c>
      <c r="D1094" s="165" t="s">
        <v>144</v>
      </c>
      <c r="E1094" s="166" t="s">
        <v>2116</v>
      </c>
      <c r="F1094" s="167" t="s">
        <v>2117</v>
      </c>
      <c r="G1094" s="168" t="s">
        <v>417</v>
      </c>
      <c r="H1094" s="169">
        <v>68.364</v>
      </c>
      <c r="I1094" s="170"/>
      <c r="J1094" s="171">
        <f>ROUND(I1094*H1094,0)</f>
        <v>0</v>
      </c>
      <c r="K1094" s="167" t="s">
        <v>148</v>
      </c>
      <c r="L1094" s="34"/>
      <c r="M1094" s="172" t="s">
        <v>21</v>
      </c>
      <c r="N1094" s="173" t="s">
        <v>43</v>
      </c>
      <c r="O1094" s="35"/>
      <c r="P1094" s="174">
        <f>O1094*H1094</f>
        <v>0</v>
      </c>
      <c r="Q1094" s="174">
        <v>0.00028</v>
      </c>
      <c r="R1094" s="174">
        <f>Q1094*H1094</f>
        <v>0.01914192</v>
      </c>
      <c r="S1094" s="174">
        <v>0</v>
      </c>
      <c r="T1094" s="175">
        <f>S1094*H1094</f>
        <v>0</v>
      </c>
      <c r="AR1094" s="17" t="s">
        <v>223</v>
      </c>
      <c r="AT1094" s="17" t="s">
        <v>144</v>
      </c>
      <c r="AU1094" s="17" t="s">
        <v>150</v>
      </c>
      <c r="AY1094" s="17" t="s">
        <v>142</v>
      </c>
      <c r="BE1094" s="176">
        <f>IF(N1094="základní",J1094,0)</f>
        <v>0</v>
      </c>
      <c r="BF1094" s="176">
        <f>IF(N1094="snížená",J1094,0)</f>
        <v>0</v>
      </c>
      <c r="BG1094" s="176">
        <f>IF(N1094="zákl. přenesená",J1094,0)</f>
        <v>0</v>
      </c>
      <c r="BH1094" s="176">
        <f>IF(N1094="sníž. přenesená",J1094,0)</f>
        <v>0</v>
      </c>
      <c r="BI1094" s="176">
        <f>IF(N1094="nulová",J1094,0)</f>
        <v>0</v>
      </c>
      <c r="BJ1094" s="17" t="s">
        <v>150</v>
      </c>
      <c r="BK1094" s="176">
        <f>ROUND(I1094*H1094,0)</f>
        <v>0</v>
      </c>
      <c r="BL1094" s="17" t="s">
        <v>223</v>
      </c>
      <c r="BM1094" s="17" t="s">
        <v>2118</v>
      </c>
    </row>
    <row r="1095" spans="2:47" s="1" customFormat="1" ht="28.5" customHeight="1">
      <c r="B1095" s="34"/>
      <c r="D1095" s="177" t="s">
        <v>152</v>
      </c>
      <c r="F1095" s="178" t="s">
        <v>2119</v>
      </c>
      <c r="I1095" s="138"/>
      <c r="L1095" s="34"/>
      <c r="M1095" s="63"/>
      <c r="N1095" s="35"/>
      <c r="O1095" s="35"/>
      <c r="P1095" s="35"/>
      <c r="Q1095" s="35"/>
      <c r="R1095" s="35"/>
      <c r="S1095" s="35"/>
      <c r="T1095" s="64"/>
      <c r="AT1095" s="17" t="s">
        <v>152</v>
      </c>
      <c r="AU1095" s="17" t="s">
        <v>150</v>
      </c>
    </row>
    <row r="1096" spans="2:51" s="11" customFormat="1" ht="20.25" customHeight="1">
      <c r="B1096" s="179"/>
      <c r="D1096" s="180" t="s">
        <v>154</v>
      </c>
      <c r="E1096" s="181" t="s">
        <v>21</v>
      </c>
      <c r="F1096" s="182" t="s">
        <v>2120</v>
      </c>
      <c r="H1096" s="183">
        <v>68.364</v>
      </c>
      <c r="I1096" s="184"/>
      <c r="L1096" s="179"/>
      <c r="M1096" s="185"/>
      <c r="N1096" s="186"/>
      <c r="O1096" s="186"/>
      <c r="P1096" s="186"/>
      <c r="Q1096" s="186"/>
      <c r="R1096" s="186"/>
      <c r="S1096" s="186"/>
      <c r="T1096" s="187"/>
      <c r="AT1096" s="188" t="s">
        <v>154</v>
      </c>
      <c r="AU1096" s="188" t="s">
        <v>150</v>
      </c>
      <c r="AV1096" s="11" t="s">
        <v>150</v>
      </c>
      <c r="AW1096" s="11" t="s">
        <v>35</v>
      </c>
      <c r="AX1096" s="11" t="s">
        <v>8</v>
      </c>
      <c r="AY1096" s="188" t="s">
        <v>142</v>
      </c>
    </row>
    <row r="1097" spans="2:65" s="1" customFormat="1" ht="28.5" customHeight="1">
      <c r="B1097" s="164"/>
      <c r="C1097" s="165" t="s">
        <v>2121</v>
      </c>
      <c r="D1097" s="165" t="s">
        <v>144</v>
      </c>
      <c r="E1097" s="166" t="s">
        <v>2122</v>
      </c>
      <c r="F1097" s="167" t="s">
        <v>2123</v>
      </c>
      <c r="G1097" s="168" t="s">
        <v>360</v>
      </c>
      <c r="H1097" s="169">
        <v>4</v>
      </c>
      <c r="I1097" s="170"/>
      <c r="J1097" s="171">
        <f>ROUND(I1097*H1097,0)</f>
        <v>0</v>
      </c>
      <c r="K1097" s="167" t="s">
        <v>148</v>
      </c>
      <c r="L1097" s="34"/>
      <c r="M1097" s="172" t="s">
        <v>21</v>
      </c>
      <c r="N1097" s="173" t="s">
        <v>43</v>
      </c>
      <c r="O1097" s="35"/>
      <c r="P1097" s="174">
        <f>O1097*H1097</f>
        <v>0</v>
      </c>
      <c r="Q1097" s="174">
        <v>0.00024</v>
      </c>
      <c r="R1097" s="174">
        <f>Q1097*H1097</f>
        <v>0.00096</v>
      </c>
      <c r="S1097" s="174">
        <v>0</v>
      </c>
      <c r="T1097" s="175">
        <f>S1097*H1097</f>
        <v>0</v>
      </c>
      <c r="AR1097" s="17" t="s">
        <v>223</v>
      </c>
      <c r="AT1097" s="17" t="s">
        <v>144</v>
      </c>
      <c r="AU1097" s="17" t="s">
        <v>150</v>
      </c>
      <c r="AY1097" s="17" t="s">
        <v>142</v>
      </c>
      <c r="BE1097" s="176">
        <f>IF(N1097="základní",J1097,0)</f>
        <v>0</v>
      </c>
      <c r="BF1097" s="176">
        <f>IF(N1097="snížená",J1097,0)</f>
        <v>0</v>
      </c>
      <c r="BG1097" s="176">
        <f>IF(N1097="zákl. přenesená",J1097,0)</f>
        <v>0</v>
      </c>
      <c r="BH1097" s="176">
        <f>IF(N1097="sníž. přenesená",J1097,0)</f>
        <v>0</v>
      </c>
      <c r="BI1097" s="176">
        <f>IF(N1097="nulová",J1097,0)</f>
        <v>0</v>
      </c>
      <c r="BJ1097" s="17" t="s">
        <v>150</v>
      </c>
      <c r="BK1097" s="176">
        <f>ROUND(I1097*H1097,0)</f>
        <v>0</v>
      </c>
      <c r="BL1097" s="17" t="s">
        <v>223</v>
      </c>
      <c r="BM1097" s="17" t="s">
        <v>2124</v>
      </c>
    </row>
    <row r="1098" spans="2:47" s="1" customFormat="1" ht="28.5" customHeight="1">
      <c r="B1098" s="34"/>
      <c r="D1098" s="180" t="s">
        <v>152</v>
      </c>
      <c r="F1098" s="189" t="s">
        <v>2125</v>
      </c>
      <c r="I1098" s="138"/>
      <c r="L1098" s="34"/>
      <c r="M1098" s="63"/>
      <c r="N1098" s="35"/>
      <c r="O1098" s="35"/>
      <c r="P1098" s="35"/>
      <c r="Q1098" s="35"/>
      <c r="R1098" s="35"/>
      <c r="S1098" s="35"/>
      <c r="T1098" s="64"/>
      <c r="AT1098" s="17" t="s">
        <v>152</v>
      </c>
      <c r="AU1098" s="17" t="s">
        <v>150</v>
      </c>
    </row>
    <row r="1099" spans="2:65" s="1" customFormat="1" ht="28.5" customHeight="1">
      <c r="B1099" s="164"/>
      <c r="C1099" s="165" t="s">
        <v>2126</v>
      </c>
      <c r="D1099" s="165" t="s">
        <v>144</v>
      </c>
      <c r="E1099" s="166" t="s">
        <v>2127</v>
      </c>
      <c r="F1099" s="167" t="s">
        <v>2128</v>
      </c>
      <c r="G1099" s="168" t="s">
        <v>360</v>
      </c>
      <c r="H1099" s="169">
        <v>10</v>
      </c>
      <c r="I1099" s="170"/>
      <c r="J1099" s="171">
        <f>ROUND(I1099*H1099,0)</f>
        <v>0</v>
      </c>
      <c r="K1099" s="167" t="s">
        <v>148</v>
      </c>
      <c r="L1099" s="34"/>
      <c r="M1099" s="172" t="s">
        <v>21</v>
      </c>
      <c r="N1099" s="173" t="s">
        <v>43</v>
      </c>
      <c r="O1099" s="35"/>
      <c r="P1099" s="174">
        <f>O1099*H1099</f>
        <v>0</v>
      </c>
      <c r="Q1099" s="174">
        <v>0</v>
      </c>
      <c r="R1099" s="174">
        <f>Q1099*H1099</f>
        <v>0</v>
      </c>
      <c r="S1099" s="174">
        <v>0</v>
      </c>
      <c r="T1099" s="175">
        <f>S1099*H1099</f>
        <v>0</v>
      </c>
      <c r="AR1099" s="17" t="s">
        <v>223</v>
      </c>
      <c r="AT1099" s="17" t="s">
        <v>144</v>
      </c>
      <c r="AU1099" s="17" t="s">
        <v>150</v>
      </c>
      <c r="AY1099" s="17" t="s">
        <v>142</v>
      </c>
      <c r="BE1099" s="176">
        <f>IF(N1099="základní",J1099,0)</f>
        <v>0</v>
      </c>
      <c r="BF1099" s="176">
        <f>IF(N1099="snížená",J1099,0)</f>
        <v>0</v>
      </c>
      <c r="BG1099" s="176">
        <f>IF(N1099="zákl. přenesená",J1099,0)</f>
        <v>0</v>
      </c>
      <c r="BH1099" s="176">
        <f>IF(N1099="sníž. přenesená",J1099,0)</f>
        <v>0</v>
      </c>
      <c r="BI1099" s="176">
        <f>IF(N1099="nulová",J1099,0)</f>
        <v>0</v>
      </c>
      <c r="BJ1099" s="17" t="s">
        <v>150</v>
      </c>
      <c r="BK1099" s="176">
        <f>ROUND(I1099*H1099,0)</f>
        <v>0</v>
      </c>
      <c r="BL1099" s="17" t="s">
        <v>223</v>
      </c>
      <c r="BM1099" s="17" t="s">
        <v>2129</v>
      </c>
    </row>
    <row r="1100" spans="2:47" s="1" customFormat="1" ht="28.5" customHeight="1">
      <c r="B1100" s="34"/>
      <c r="D1100" s="177" t="s">
        <v>152</v>
      </c>
      <c r="F1100" s="178" t="s">
        <v>2130</v>
      </c>
      <c r="I1100" s="138"/>
      <c r="L1100" s="34"/>
      <c r="M1100" s="63"/>
      <c r="N1100" s="35"/>
      <c r="O1100" s="35"/>
      <c r="P1100" s="35"/>
      <c r="Q1100" s="35"/>
      <c r="R1100" s="35"/>
      <c r="S1100" s="35"/>
      <c r="T1100" s="64"/>
      <c r="AT1100" s="17" t="s">
        <v>152</v>
      </c>
      <c r="AU1100" s="17" t="s">
        <v>150</v>
      </c>
    </row>
    <row r="1101" spans="2:51" s="11" customFormat="1" ht="20.25" customHeight="1">
      <c r="B1101" s="179"/>
      <c r="D1101" s="180" t="s">
        <v>154</v>
      </c>
      <c r="E1101" s="181" t="s">
        <v>21</v>
      </c>
      <c r="F1101" s="182" t="s">
        <v>2131</v>
      </c>
      <c r="H1101" s="183">
        <v>10</v>
      </c>
      <c r="I1101" s="184"/>
      <c r="L1101" s="179"/>
      <c r="M1101" s="185"/>
      <c r="N1101" s="186"/>
      <c r="O1101" s="186"/>
      <c r="P1101" s="186"/>
      <c r="Q1101" s="186"/>
      <c r="R1101" s="186"/>
      <c r="S1101" s="186"/>
      <c r="T1101" s="187"/>
      <c r="AT1101" s="188" t="s">
        <v>154</v>
      </c>
      <c r="AU1101" s="188" t="s">
        <v>150</v>
      </c>
      <c r="AV1101" s="11" t="s">
        <v>150</v>
      </c>
      <c r="AW1101" s="11" t="s">
        <v>35</v>
      </c>
      <c r="AX1101" s="11" t="s">
        <v>71</v>
      </c>
      <c r="AY1101" s="188" t="s">
        <v>142</v>
      </c>
    </row>
    <row r="1102" spans="2:65" s="1" customFormat="1" ht="28.5" customHeight="1">
      <c r="B1102" s="164"/>
      <c r="C1102" s="165" t="s">
        <v>2132</v>
      </c>
      <c r="D1102" s="165" t="s">
        <v>144</v>
      </c>
      <c r="E1102" s="166" t="s">
        <v>2133</v>
      </c>
      <c r="F1102" s="167" t="s">
        <v>2134</v>
      </c>
      <c r="G1102" s="168" t="s">
        <v>360</v>
      </c>
      <c r="H1102" s="169">
        <v>1</v>
      </c>
      <c r="I1102" s="170"/>
      <c r="J1102" s="171">
        <f>ROUND(I1102*H1102,0)</f>
        <v>0</v>
      </c>
      <c r="K1102" s="167" t="s">
        <v>148</v>
      </c>
      <c r="L1102" s="34"/>
      <c r="M1102" s="172" t="s">
        <v>21</v>
      </c>
      <c r="N1102" s="173" t="s">
        <v>43</v>
      </c>
      <c r="O1102" s="35"/>
      <c r="P1102" s="174">
        <f>O1102*H1102</f>
        <v>0</v>
      </c>
      <c r="Q1102" s="174">
        <v>0</v>
      </c>
      <c r="R1102" s="174">
        <f>Q1102*H1102</f>
        <v>0</v>
      </c>
      <c r="S1102" s="174">
        <v>0</v>
      </c>
      <c r="T1102" s="175">
        <f>S1102*H1102</f>
        <v>0</v>
      </c>
      <c r="AR1102" s="17" t="s">
        <v>223</v>
      </c>
      <c r="AT1102" s="17" t="s">
        <v>144</v>
      </c>
      <c r="AU1102" s="17" t="s">
        <v>150</v>
      </c>
      <c r="AY1102" s="17" t="s">
        <v>142</v>
      </c>
      <c r="BE1102" s="176">
        <f>IF(N1102="základní",J1102,0)</f>
        <v>0</v>
      </c>
      <c r="BF1102" s="176">
        <f>IF(N1102="snížená",J1102,0)</f>
        <v>0</v>
      </c>
      <c r="BG1102" s="176">
        <f>IF(N1102="zákl. přenesená",J1102,0)</f>
        <v>0</v>
      </c>
      <c r="BH1102" s="176">
        <f>IF(N1102="sníž. přenesená",J1102,0)</f>
        <v>0</v>
      </c>
      <c r="BI1102" s="176">
        <f>IF(N1102="nulová",J1102,0)</f>
        <v>0</v>
      </c>
      <c r="BJ1102" s="17" t="s">
        <v>150</v>
      </c>
      <c r="BK1102" s="176">
        <f>ROUND(I1102*H1102,0)</f>
        <v>0</v>
      </c>
      <c r="BL1102" s="17" t="s">
        <v>223</v>
      </c>
      <c r="BM1102" s="17" t="s">
        <v>2135</v>
      </c>
    </row>
    <row r="1103" spans="2:47" s="1" customFormat="1" ht="28.5" customHeight="1">
      <c r="B1103" s="34"/>
      <c r="D1103" s="177" t="s">
        <v>152</v>
      </c>
      <c r="F1103" s="178" t="s">
        <v>2136</v>
      </c>
      <c r="I1103" s="138"/>
      <c r="L1103" s="34"/>
      <c r="M1103" s="63"/>
      <c r="N1103" s="35"/>
      <c r="O1103" s="35"/>
      <c r="P1103" s="35"/>
      <c r="Q1103" s="35"/>
      <c r="R1103" s="35"/>
      <c r="S1103" s="35"/>
      <c r="T1103" s="64"/>
      <c r="AT1103" s="17" t="s">
        <v>152</v>
      </c>
      <c r="AU1103" s="17" t="s">
        <v>150</v>
      </c>
    </row>
    <row r="1104" spans="2:51" s="11" customFormat="1" ht="20.25" customHeight="1">
      <c r="B1104" s="179"/>
      <c r="D1104" s="180" t="s">
        <v>154</v>
      </c>
      <c r="E1104" s="181" t="s">
        <v>21</v>
      </c>
      <c r="F1104" s="182" t="s">
        <v>8</v>
      </c>
      <c r="H1104" s="183">
        <v>1</v>
      </c>
      <c r="I1104" s="184"/>
      <c r="L1104" s="179"/>
      <c r="M1104" s="185"/>
      <c r="N1104" s="186"/>
      <c r="O1104" s="186"/>
      <c r="P1104" s="186"/>
      <c r="Q1104" s="186"/>
      <c r="R1104" s="186"/>
      <c r="S1104" s="186"/>
      <c r="T1104" s="187"/>
      <c r="AT1104" s="188" t="s">
        <v>154</v>
      </c>
      <c r="AU1104" s="188" t="s">
        <v>150</v>
      </c>
      <c r="AV1104" s="11" t="s">
        <v>150</v>
      </c>
      <c r="AW1104" s="11" t="s">
        <v>35</v>
      </c>
      <c r="AX1104" s="11" t="s">
        <v>71</v>
      </c>
      <c r="AY1104" s="188" t="s">
        <v>142</v>
      </c>
    </row>
    <row r="1105" spans="2:65" s="1" customFormat="1" ht="28.5" customHeight="1">
      <c r="B1105" s="164"/>
      <c r="C1105" s="165" t="s">
        <v>2137</v>
      </c>
      <c r="D1105" s="165" t="s">
        <v>144</v>
      </c>
      <c r="E1105" s="166" t="s">
        <v>2138</v>
      </c>
      <c r="F1105" s="167" t="s">
        <v>2139</v>
      </c>
      <c r="G1105" s="168" t="s">
        <v>360</v>
      </c>
      <c r="H1105" s="169">
        <v>5</v>
      </c>
      <c r="I1105" s="170"/>
      <c r="J1105" s="171">
        <f>ROUND(I1105*H1105,0)</f>
        <v>0</v>
      </c>
      <c r="K1105" s="167" t="s">
        <v>148</v>
      </c>
      <c r="L1105" s="34"/>
      <c r="M1105" s="172" t="s">
        <v>21</v>
      </c>
      <c r="N1105" s="173" t="s">
        <v>43</v>
      </c>
      <c r="O1105" s="35"/>
      <c r="P1105" s="174">
        <f>O1105*H1105</f>
        <v>0</v>
      </c>
      <c r="Q1105" s="174">
        <v>0</v>
      </c>
      <c r="R1105" s="174">
        <f>Q1105*H1105</f>
        <v>0</v>
      </c>
      <c r="S1105" s="174">
        <v>0</v>
      </c>
      <c r="T1105" s="175">
        <f>S1105*H1105</f>
        <v>0</v>
      </c>
      <c r="AR1105" s="17" t="s">
        <v>223</v>
      </c>
      <c r="AT1105" s="17" t="s">
        <v>144</v>
      </c>
      <c r="AU1105" s="17" t="s">
        <v>150</v>
      </c>
      <c r="AY1105" s="17" t="s">
        <v>142</v>
      </c>
      <c r="BE1105" s="176">
        <f>IF(N1105="základní",J1105,0)</f>
        <v>0</v>
      </c>
      <c r="BF1105" s="176">
        <f>IF(N1105="snížená",J1105,0)</f>
        <v>0</v>
      </c>
      <c r="BG1105" s="176">
        <f>IF(N1105="zákl. přenesená",J1105,0)</f>
        <v>0</v>
      </c>
      <c r="BH1105" s="176">
        <f>IF(N1105="sníž. přenesená",J1105,0)</f>
        <v>0</v>
      </c>
      <c r="BI1105" s="176">
        <f>IF(N1105="nulová",J1105,0)</f>
        <v>0</v>
      </c>
      <c r="BJ1105" s="17" t="s">
        <v>150</v>
      </c>
      <c r="BK1105" s="176">
        <f>ROUND(I1105*H1105,0)</f>
        <v>0</v>
      </c>
      <c r="BL1105" s="17" t="s">
        <v>223</v>
      </c>
      <c r="BM1105" s="17" t="s">
        <v>2140</v>
      </c>
    </row>
    <row r="1106" spans="2:47" s="1" customFormat="1" ht="28.5" customHeight="1">
      <c r="B1106" s="34"/>
      <c r="D1106" s="180" t="s">
        <v>152</v>
      </c>
      <c r="F1106" s="189" t="s">
        <v>2141</v>
      </c>
      <c r="I1106" s="138"/>
      <c r="L1106" s="34"/>
      <c r="M1106" s="63"/>
      <c r="N1106" s="35"/>
      <c r="O1106" s="35"/>
      <c r="P1106" s="35"/>
      <c r="Q1106" s="35"/>
      <c r="R1106" s="35"/>
      <c r="S1106" s="35"/>
      <c r="T1106" s="64"/>
      <c r="AT1106" s="17" t="s">
        <v>152</v>
      </c>
      <c r="AU1106" s="17" t="s">
        <v>150</v>
      </c>
    </row>
    <row r="1107" spans="2:65" s="1" customFormat="1" ht="20.25" customHeight="1">
      <c r="B1107" s="164"/>
      <c r="C1107" s="198" t="s">
        <v>2142</v>
      </c>
      <c r="D1107" s="198" t="s">
        <v>247</v>
      </c>
      <c r="E1107" s="199" t="s">
        <v>2143</v>
      </c>
      <c r="F1107" s="200" t="s">
        <v>2144</v>
      </c>
      <c r="G1107" s="201" t="s">
        <v>417</v>
      </c>
      <c r="H1107" s="202">
        <v>7.75</v>
      </c>
      <c r="I1107" s="203"/>
      <c r="J1107" s="204">
        <f>ROUND(I1107*H1107,0)</f>
        <v>0</v>
      </c>
      <c r="K1107" s="200" t="s">
        <v>21</v>
      </c>
      <c r="L1107" s="205"/>
      <c r="M1107" s="206" t="s">
        <v>21</v>
      </c>
      <c r="N1107" s="207" t="s">
        <v>43</v>
      </c>
      <c r="O1107" s="35"/>
      <c r="P1107" s="174">
        <f>O1107*H1107</f>
        <v>0</v>
      </c>
      <c r="Q1107" s="174">
        <v>0.005</v>
      </c>
      <c r="R1107" s="174">
        <f>Q1107*H1107</f>
        <v>0.03875</v>
      </c>
      <c r="S1107" s="174">
        <v>0</v>
      </c>
      <c r="T1107" s="175">
        <f>S1107*H1107</f>
        <v>0</v>
      </c>
      <c r="AR1107" s="17" t="s">
        <v>320</v>
      </c>
      <c r="AT1107" s="17" t="s">
        <v>247</v>
      </c>
      <c r="AU1107" s="17" t="s">
        <v>150</v>
      </c>
      <c r="AY1107" s="17" t="s">
        <v>142</v>
      </c>
      <c r="BE1107" s="176">
        <f>IF(N1107="základní",J1107,0)</f>
        <v>0</v>
      </c>
      <c r="BF1107" s="176">
        <f>IF(N1107="snížená",J1107,0)</f>
        <v>0</v>
      </c>
      <c r="BG1107" s="176">
        <f>IF(N1107="zákl. přenesená",J1107,0)</f>
        <v>0</v>
      </c>
      <c r="BH1107" s="176">
        <f>IF(N1107="sníž. přenesená",J1107,0)</f>
        <v>0</v>
      </c>
      <c r="BI1107" s="176">
        <f>IF(N1107="nulová",J1107,0)</f>
        <v>0</v>
      </c>
      <c r="BJ1107" s="17" t="s">
        <v>150</v>
      </c>
      <c r="BK1107" s="176">
        <f>ROUND(I1107*H1107,0)</f>
        <v>0</v>
      </c>
      <c r="BL1107" s="17" t="s">
        <v>223</v>
      </c>
      <c r="BM1107" s="17" t="s">
        <v>2145</v>
      </c>
    </row>
    <row r="1108" spans="2:47" s="1" customFormat="1" ht="28.5" customHeight="1">
      <c r="B1108" s="34"/>
      <c r="D1108" s="177" t="s">
        <v>152</v>
      </c>
      <c r="F1108" s="178" t="s">
        <v>2146</v>
      </c>
      <c r="I1108" s="138"/>
      <c r="L1108" s="34"/>
      <c r="M1108" s="63"/>
      <c r="N1108" s="35"/>
      <c r="O1108" s="35"/>
      <c r="P1108" s="35"/>
      <c r="Q1108" s="35"/>
      <c r="R1108" s="35"/>
      <c r="S1108" s="35"/>
      <c r="T1108" s="64"/>
      <c r="AT1108" s="17" t="s">
        <v>152</v>
      </c>
      <c r="AU1108" s="17" t="s">
        <v>150</v>
      </c>
    </row>
    <row r="1109" spans="2:51" s="11" customFormat="1" ht="20.25" customHeight="1">
      <c r="B1109" s="179"/>
      <c r="D1109" s="180" t="s">
        <v>154</v>
      </c>
      <c r="E1109" s="181" t="s">
        <v>21</v>
      </c>
      <c r="F1109" s="182" t="s">
        <v>2147</v>
      </c>
      <c r="H1109" s="183">
        <v>7.75</v>
      </c>
      <c r="I1109" s="184"/>
      <c r="L1109" s="179"/>
      <c r="M1109" s="185"/>
      <c r="N1109" s="186"/>
      <c r="O1109" s="186"/>
      <c r="P1109" s="186"/>
      <c r="Q1109" s="186"/>
      <c r="R1109" s="186"/>
      <c r="S1109" s="186"/>
      <c r="T1109" s="187"/>
      <c r="AT1109" s="188" t="s">
        <v>154</v>
      </c>
      <c r="AU1109" s="188" t="s">
        <v>150</v>
      </c>
      <c r="AV1109" s="11" t="s">
        <v>150</v>
      </c>
      <c r="AW1109" s="11" t="s">
        <v>35</v>
      </c>
      <c r="AX1109" s="11" t="s">
        <v>71</v>
      </c>
      <c r="AY1109" s="188" t="s">
        <v>142</v>
      </c>
    </row>
    <row r="1110" spans="2:65" s="1" customFormat="1" ht="20.25" customHeight="1">
      <c r="B1110" s="164"/>
      <c r="C1110" s="198" t="s">
        <v>2148</v>
      </c>
      <c r="D1110" s="198" t="s">
        <v>247</v>
      </c>
      <c r="E1110" s="199" t="s">
        <v>2149</v>
      </c>
      <c r="F1110" s="200" t="s">
        <v>2150</v>
      </c>
      <c r="G1110" s="201" t="s">
        <v>890</v>
      </c>
      <c r="H1110" s="202">
        <v>1</v>
      </c>
      <c r="I1110" s="203"/>
      <c r="J1110" s="204">
        <f>ROUND(I1110*H1110,0)</f>
        <v>0</v>
      </c>
      <c r="K1110" s="200" t="s">
        <v>21</v>
      </c>
      <c r="L1110" s="205"/>
      <c r="M1110" s="206" t="s">
        <v>21</v>
      </c>
      <c r="N1110" s="207" t="s">
        <v>43</v>
      </c>
      <c r="O1110" s="35"/>
      <c r="P1110" s="174">
        <f>O1110*H1110</f>
        <v>0</v>
      </c>
      <c r="Q1110" s="174">
        <v>0</v>
      </c>
      <c r="R1110" s="174">
        <f>Q1110*H1110</f>
        <v>0</v>
      </c>
      <c r="S1110" s="174">
        <v>0</v>
      </c>
      <c r="T1110" s="175">
        <f>S1110*H1110</f>
        <v>0</v>
      </c>
      <c r="AR1110" s="17" t="s">
        <v>320</v>
      </c>
      <c r="AT1110" s="17" t="s">
        <v>247</v>
      </c>
      <c r="AU1110" s="17" t="s">
        <v>150</v>
      </c>
      <c r="AY1110" s="17" t="s">
        <v>142</v>
      </c>
      <c r="BE1110" s="176">
        <f>IF(N1110="základní",J1110,0)</f>
        <v>0</v>
      </c>
      <c r="BF1110" s="176">
        <f>IF(N1110="snížená",J1110,0)</f>
        <v>0</v>
      </c>
      <c r="BG1110" s="176">
        <f>IF(N1110="zákl. přenesená",J1110,0)</f>
        <v>0</v>
      </c>
      <c r="BH1110" s="176">
        <f>IF(N1110="sníž. přenesená",J1110,0)</f>
        <v>0</v>
      </c>
      <c r="BI1110" s="176">
        <f>IF(N1110="nulová",J1110,0)</f>
        <v>0</v>
      </c>
      <c r="BJ1110" s="17" t="s">
        <v>150</v>
      </c>
      <c r="BK1110" s="176">
        <f>ROUND(I1110*H1110,0)</f>
        <v>0</v>
      </c>
      <c r="BL1110" s="17" t="s">
        <v>223</v>
      </c>
      <c r="BM1110" s="17" t="s">
        <v>2151</v>
      </c>
    </row>
    <row r="1111" spans="2:47" s="1" customFormat="1" ht="39.75" customHeight="1">
      <c r="B1111" s="34"/>
      <c r="D1111" s="180" t="s">
        <v>152</v>
      </c>
      <c r="F1111" s="189" t="s">
        <v>2152</v>
      </c>
      <c r="I1111" s="138"/>
      <c r="L1111" s="34"/>
      <c r="M1111" s="63"/>
      <c r="N1111" s="35"/>
      <c r="O1111" s="35"/>
      <c r="P1111" s="35"/>
      <c r="Q1111" s="35"/>
      <c r="R1111" s="35"/>
      <c r="S1111" s="35"/>
      <c r="T1111" s="64"/>
      <c r="AT1111" s="17" t="s">
        <v>152</v>
      </c>
      <c r="AU1111" s="17" t="s">
        <v>150</v>
      </c>
    </row>
    <row r="1112" spans="2:65" s="1" customFormat="1" ht="28.5" customHeight="1">
      <c r="B1112" s="164"/>
      <c r="C1112" s="198" t="s">
        <v>2153</v>
      </c>
      <c r="D1112" s="198" t="s">
        <v>247</v>
      </c>
      <c r="E1112" s="199" t="s">
        <v>2154</v>
      </c>
      <c r="F1112" s="200" t="s">
        <v>2155</v>
      </c>
      <c r="G1112" s="201" t="s">
        <v>890</v>
      </c>
      <c r="H1112" s="202">
        <v>1</v>
      </c>
      <c r="I1112" s="203"/>
      <c r="J1112" s="204">
        <f>ROUND(I1112*H1112,0)</f>
        <v>0</v>
      </c>
      <c r="K1112" s="200" t="s">
        <v>21</v>
      </c>
      <c r="L1112" s="205"/>
      <c r="M1112" s="206" t="s">
        <v>21</v>
      </c>
      <c r="N1112" s="207" t="s">
        <v>43</v>
      </c>
      <c r="O1112" s="35"/>
      <c r="P1112" s="174">
        <f>O1112*H1112</f>
        <v>0</v>
      </c>
      <c r="Q1112" s="174">
        <v>0</v>
      </c>
      <c r="R1112" s="174">
        <f>Q1112*H1112</f>
        <v>0</v>
      </c>
      <c r="S1112" s="174">
        <v>0</v>
      </c>
      <c r="T1112" s="175">
        <f>S1112*H1112</f>
        <v>0</v>
      </c>
      <c r="AR1112" s="17" t="s">
        <v>320</v>
      </c>
      <c r="AT1112" s="17" t="s">
        <v>247</v>
      </c>
      <c r="AU1112" s="17" t="s">
        <v>150</v>
      </c>
      <c r="AY1112" s="17" t="s">
        <v>142</v>
      </c>
      <c r="BE1112" s="176">
        <f>IF(N1112="základní",J1112,0)</f>
        <v>0</v>
      </c>
      <c r="BF1112" s="176">
        <f>IF(N1112="snížená",J1112,0)</f>
        <v>0</v>
      </c>
      <c r="BG1112" s="176">
        <f>IF(N1112="zákl. přenesená",J1112,0)</f>
        <v>0</v>
      </c>
      <c r="BH1112" s="176">
        <f>IF(N1112="sníž. přenesená",J1112,0)</f>
        <v>0</v>
      </c>
      <c r="BI1112" s="176">
        <f>IF(N1112="nulová",J1112,0)</f>
        <v>0</v>
      </c>
      <c r="BJ1112" s="17" t="s">
        <v>150</v>
      </c>
      <c r="BK1112" s="176">
        <f>ROUND(I1112*H1112,0)</f>
        <v>0</v>
      </c>
      <c r="BL1112" s="17" t="s">
        <v>223</v>
      </c>
      <c r="BM1112" s="17" t="s">
        <v>2156</v>
      </c>
    </row>
    <row r="1113" spans="2:47" s="1" customFormat="1" ht="39.75" customHeight="1">
      <c r="B1113" s="34"/>
      <c r="D1113" s="180" t="s">
        <v>152</v>
      </c>
      <c r="F1113" s="189" t="s">
        <v>2157</v>
      </c>
      <c r="I1113" s="138"/>
      <c r="L1113" s="34"/>
      <c r="M1113" s="63"/>
      <c r="N1113" s="35"/>
      <c r="O1113" s="35"/>
      <c r="P1113" s="35"/>
      <c r="Q1113" s="35"/>
      <c r="R1113" s="35"/>
      <c r="S1113" s="35"/>
      <c r="T1113" s="64"/>
      <c r="AT1113" s="17" t="s">
        <v>152</v>
      </c>
      <c r="AU1113" s="17" t="s">
        <v>150</v>
      </c>
    </row>
    <row r="1114" spans="2:65" s="1" customFormat="1" ht="20.25" customHeight="1">
      <c r="B1114" s="164"/>
      <c r="C1114" s="198" t="s">
        <v>2158</v>
      </c>
      <c r="D1114" s="198" t="s">
        <v>247</v>
      </c>
      <c r="E1114" s="199" t="s">
        <v>2159</v>
      </c>
      <c r="F1114" s="200" t="s">
        <v>2160</v>
      </c>
      <c r="G1114" s="201" t="s">
        <v>890</v>
      </c>
      <c r="H1114" s="202">
        <v>7</v>
      </c>
      <c r="I1114" s="203"/>
      <c r="J1114" s="204">
        <f>ROUND(I1114*H1114,0)</f>
        <v>0</v>
      </c>
      <c r="K1114" s="200" t="s">
        <v>21</v>
      </c>
      <c r="L1114" s="205"/>
      <c r="M1114" s="206" t="s">
        <v>21</v>
      </c>
      <c r="N1114" s="207" t="s">
        <v>43</v>
      </c>
      <c r="O1114" s="35"/>
      <c r="P1114" s="174">
        <f>O1114*H1114</f>
        <v>0</v>
      </c>
      <c r="Q1114" s="174">
        <v>0</v>
      </c>
      <c r="R1114" s="174">
        <f>Q1114*H1114</f>
        <v>0</v>
      </c>
      <c r="S1114" s="174">
        <v>0</v>
      </c>
      <c r="T1114" s="175">
        <f>S1114*H1114</f>
        <v>0</v>
      </c>
      <c r="AR1114" s="17" t="s">
        <v>320</v>
      </c>
      <c r="AT1114" s="17" t="s">
        <v>247</v>
      </c>
      <c r="AU1114" s="17" t="s">
        <v>150</v>
      </c>
      <c r="AY1114" s="17" t="s">
        <v>142</v>
      </c>
      <c r="BE1114" s="176">
        <f>IF(N1114="základní",J1114,0)</f>
        <v>0</v>
      </c>
      <c r="BF1114" s="176">
        <f>IF(N1114="snížená",J1114,0)</f>
        <v>0</v>
      </c>
      <c r="BG1114" s="176">
        <f>IF(N1114="zákl. přenesená",J1114,0)</f>
        <v>0</v>
      </c>
      <c r="BH1114" s="176">
        <f>IF(N1114="sníž. přenesená",J1114,0)</f>
        <v>0</v>
      </c>
      <c r="BI1114" s="176">
        <f>IF(N1114="nulová",J1114,0)</f>
        <v>0</v>
      </c>
      <c r="BJ1114" s="17" t="s">
        <v>150</v>
      </c>
      <c r="BK1114" s="176">
        <f>ROUND(I1114*H1114,0)</f>
        <v>0</v>
      </c>
      <c r="BL1114" s="17" t="s">
        <v>223</v>
      </c>
      <c r="BM1114" s="17" t="s">
        <v>2161</v>
      </c>
    </row>
    <row r="1115" spans="2:47" s="1" customFormat="1" ht="39.75" customHeight="1">
      <c r="B1115" s="34"/>
      <c r="D1115" s="180" t="s">
        <v>152</v>
      </c>
      <c r="F1115" s="189" t="s">
        <v>2162</v>
      </c>
      <c r="I1115" s="138"/>
      <c r="L1115" s="34"/>
      <c r="M1115" s="63"/>
      <c r="N1115" s="35"/>
      <c r="O1115" s="35"/>
      <c r="P1115" s="35"/>
      <c r="Q1115" s="35"/>
      <c r="R1115" s="35"/>
      <c r="S1115" s="35"/>
      <c r="T1115" s="64"/>
      <c r="AT1115" s="17" t="s">
        <v>152</v>
      </c>
      <c r="AU1115" s="17" t="s">
        <v>150</v>
      </c>
    </row>
    <row r="1116" spans="2:65" s="1" customFormat="1" ht="20.25" customHeight="1">
      <c r="B1116" s="164"/>
      <c r="C1116" s="198" t="s">
        <v>2163</v>
      </c>
      <c r="D1116" s="198" t="s">
        <v>247</v>
      </c>
      <c r="E1116" s="199" t="s">
        <v>2164</v>
      </c>
      <c r="F1116" s="200" t="s">
        <v>2165</v>
      </c>
      <c r="G1116" s="201" t="s">
        <v>890</v>
      </c>
      <c r="H1116" s="202">
        <v>2</v>
      </c>
      <c r="I1116" s="203"/>
      <c r="J1116" s="204">
        <f>ROUND(I1116*H1116,0)</f>
        <v>0</v>
      </c>
      <c r="K1116" s="200" t="s">
        <v>21</v>
      </c>
      <c r="L1116" s="205"/>
      <c r="M1116" s="206" t="s">
        <v>21</v>
      </c>
      <c r="N1116" s="207" t="s">
        <v>43</v>
      </c>
      <c r="O1116" s="35"/>
      <c r="P1116" s="174">
        <f>O1116*H1116</f>
        <v>0</v>
      </c>
      <c r="Q1116" s="174">
        <v>0</v>
      </c>
      <c r="R1116" s="174">
        <f>Q1116*H1116</f>
        <v>0</v>
      </c>
      <c r="S1116" s="174">
        <v>0</v>
      </c>
      <c r="T1116" s="175">
        <f>S1116*H1116</f>
        <v>0</v>
      </c>
      <c r="AR1116" s="17" t="s">
        <v>320</v>
      </c>
      <c r="AT1116" s="17" t="s">
        <v>247</v>
      </c>
      <c r="AU1116" s="17" t="s">
        <v>150</v>
      </c>
      <c r="AY1116" s="17" t="s">
        <v>142</v>
      </c>
      <c r="BE1116" s="176">
        <f>IF(N1116="základní",J1116,0)</f>
        <v>0</v>
      </c>
      <c r="BF1116" s="176">
        <f>IF(N1116="snížená",J1116,0)</f>
        <v>0</v>
      </c>
      <c r="BG1116" s="176">
        <f>IF(N1116="zákl. přenesená",J1116,0)</f>
        <v>0</v>
      </c>
      <c r="BH1116" s="176">
        <f>IF(N1116="sníž. přenesená",J1116,0)</f>
        <v>0</v>
      </c>
      <c r="BI1116" s="176">
        <f>IF(N1116="nulová",J1116,0)</f>
        <v>0</v>
      </c>
      <c r="BJ1116" s="17" t="s">
        <v>150</v>
      </c>
      <c r="BK1116" s="176">
        <f>ROUND(I1116*H1116,0)</f>
        <v>0</v>
      </c>
      <c r="BL1116" s="17" t="s">
        <v>223</v>
      </c>
      <c r="BM1116" s="17" t="s">
        <v>2166</v>
      </c>
    </row>
    <row r="1117" spans="2:47" s="1" customFormat="1" ht="39.75" customHeight="1">
      <c r="B1117" s="34"/>
      <c r="D1117" s="180" t="s">
        <v>152</v>
      </c>
      <c r="F1117" s="189" t="s">
        <v>2167</v>
      </c>
      <c r="I1117" s="138"/>
      <c r="L1117" s="34"/>
      <c r="M1117" s="63"/>
      <c r="N1117" s="35"/>
      <c r="O1117" s="35"/>
      <c r="P1117" s="35"/>
      <c r="Q1117" s="35"/>
      <c r="R1117" s="35"/>
      <c r="S1117" s="35"/>
      <c r="T1117" s="64"/>
      <c r="AT1117" s="17" t="s">
        <v>152</v>
      </c>
      <c r="AU1117" s="17" t="s">
        <v>150</v>
      </c>
    </row>
    <row r="1118" spans="2:65" s="1" customFormat="1" ht="20.25" customHeight="1">
      <c r="B1118" s="164"/>
      <c r="C1118" s="198" t="s">
        <v>2168</v>
      </c>
      <c r="D1118" s="198" t="s">
        <v>247</v>
      </c>
      <c r="E1118" s="199" t="s">
        <v>2169</v>
      </c>
      <c r="F1118" s="200" t="s">
        <v>2170</v>
      </c>
      <c r="G1118" s="201" t="s">
        <v>890</v>
      </c>
      <c r="H1118" s="202">
        <v>1</v>
      </c>
      <c r="I1118" s="203"/>
      <c r="J1118" s="204">
        <f>ROUND(I1118*H1118,0)</f>
        <v>0</v>
      </c>
      <c r="K1118" s="200" t="s">
        <v>21</v>
      </c>
      <c r="L1118" s="205"/>
      <c r="M1118" s="206" t="s">
        <v>21</v>
      </c>
      <c r="N1118" s="207" t="s">
        <v>43</v>
      </c>
      <c r="O1118" s="35"/>
      <c r="P1118" s="174">
        <f>O1118*H1118</f>
        <v>0</v>
      </c>
      <c r="Q1118" s="174">
        <v>0</v>
      </c>
      <c r="R1118" s="174">
        <f>Q1118*H1118</f>
        <v>0</v>
      </c>
      <c r="S1118" s="174">
        <v>0</v>
      </c>
      <c r="T1118" s="175">
        <f>S1118*H1118</f>
        <v>0</v>
      </c>
      <c r="AR1118" s="17" t="s">
        <v>320</v>
      </c>
      <c r="AT1118" s="17" t="s">
        <v>247</v>
      </c>
      <c r="AU1118" s="17" t="s">
        <v>150</v>
      </c>
      <c r="AY1118" s="17" t="s">
        <v>142</v>
      </c>
      <c r="BE1118" s="176">
        <f>IF(N1118="základní",J1118,0)</f>
        <v>0</v>
      </c>
      <c r="BF1118" s="176">
        <f>IF(N1118="snížená",J1118,0)</f>
        <v>0</v>
      </c>
      <c r="BG1118" s="176">
        <f>IF(N1118="zákl. přenesená",J1118,0)</f>
        <v>0</v>
      </c>
      <c r="BH1118" s="176">
        <f>IF(N1118="sníž. přenesená",J1118,0)</f>
        <v>0</v>
      </c>
      <c r="BI1118" s="176">
        <f>IF(N1118="nulová",J1118,0)</f>
        <v>0</v>
      </c>
      <c r="BJ1118" s="17" t="s">
        <v>150</v>
      </c>
      <c r="BK1118" s="176">
        <f>ROUND(I1118*H1118,0)</f>
        <v>0</v>
      </c>
      <c r="BL1118" s="17" t="s">
        <v>223</v>
      </c>
      <c r="BM1118" s="17" t="s">
        <v>2171</v>
      </c>
    </row>
    <row r="1119" spans="2:47" s="1" customFormat="1" ht="28.5" customHeight="1">
      <c r="B1119" s="34"/>
      <c r="D1119" s="180" t="s">
        <v>152</v>
      </c>
      <c r="F1119" s="189" t="s">
        <v>2172</v>
      </c>
      <c r="I1119" s="138"/>
      <c r="L1119" s="34"/>
      <c r="M1119" s="63"/>
      <c r="N1119" s="35"/>
      <c r="O1119" s="35"/>
      <c r="P1119" s="35"/>
      <c r="Q1119" s="35"/>
      <c r="R1119" s="35"/>
      <c r="S1119" s="35"/>
      <c r="T1119" s="64"/>
      <c r="AT1119" s="17" t="s">
        <v>152</v>
      </c>
      <c r="AU1119" s="17" t="s">
        <v>150</v>
      </c>
    </row>
    <row r="1120" spans="2:65" s="1" customFormat="1" ht="20.25" customHeight="1">
      <c r="B1120" s="164"/>
      <c r="C1120" s="198" t="s">
        <v>2173</v>
      </c>
      <c r="D1120" s="198" t="s">
        <v>247</v>
      </c>
      <c r="E1120" s="199" t="s">
        <v>2174</v>
      </c>
      <c r="F1120" s="200" t="s">
        <v>2175</v>
      </c>
      <c r="G1120" s="201" t="s">
        <v>890</v>
      </c>
      <c r="H1120" s="202">
        <v>4</v>
      </c>
      <c r="I1120" s="203"/>
      <c r="J1120" s="204">
        <f>ROUND(I1120*H1120,0)</f>
        <v>0</v>
      </c>
      <c r="K1120" s="200" t="s">
        <v>21</v>
      </c>
      <c r="L1120" s="205"/>
      <c r="M1120" s="206" t="s">
        <v>21</v>
      </c>
      <c r="N1120" s="207" t="s">
        <v>43</v>
      </c>
      <c r="O1120" s="35"/>
      <c r="P1120" s="174">
        <f>O1120*H1120</f>
        <v>0</v>
      </c>
      <c r="Q1120" s="174">
        <v>0</v>
      </c>
      <c r="R1120" s="174">
        <f>Q1120*H1120</f>
        <v>0</v>
      </c>
      <c r="S1120" s="174">
        <v>0</v>
      </c>
      <c r="T1120" s="175">
        <f>S1120*H1120</f>
        <v>0</v>
      </c>
      <c r="AR1120" s="17" t="s">
        <v>320</v>
      </c>
      <c r="AT1120" s="17" t="s">
        <v>247</v>
      </c>
      <c r="AU1120" s="17" t="s">
        <v>150</v>
      </c>
      <c r="AY1120" s="17" t="s">
        <v>142</v>
      </c>
      <c r="BE1120" s="176">
        <f>IF(N1120="základní",J1120,0)</f>
        <v>0</v>
      </c>
      <c r="BF1120" s="176">
        <f>IF(N1120="snížená",J1120,0)</f>
        <v>0</v>
      </c>
      <c r="BG1120" s="176">
        <f>IF(N1120="zákl. přenesená",J1120,0)</f>
        <v>0</v>
      </c>
      <c r="BH1120" s="176">
        <f>IF(N1120="sníž. přenesená",J1120,0)</f>
        <v>0</v>
      </c>
      <c r="BI1120" s="176">
        <f>IF(N1120="nulová",J1120,0)</f>
        <v>0</v>
      </c>
      <c r="BJ1120" s="17" t="s">
        <v>150</v>
      </c>
      <c r="BK1120" s="176">
        <f>ROUND(I1120*H1120,0)</f>
        <v>0</v>
      </c>
      <c r="BL1120" s="17" t="s">
        <v>223</v>
      </c>
      <c r="BM1120" s="17" t="s">
        <v>2176</v>
      </c>
    </row>
    <row r="1121" spans="2:47" s="1" customFormat="1" ht="39.75" customHeight="1">
      <c r="B1121" s="34"/>
      <c r="D1121" s="180" t="s">
        <v>152</v>
      </c>
      <c r="F1121" s="189" t="s">
        <v>2177</v>
      </c>
      <c r="I1121" s="138"/>
      <c r="L1121" s="34"/>
      <c r="M1121" s="63"/>
      <c r="N1121" s="35"/>
      <c r="O1121" s="35"/>
      <c r="P1121" s="35"/>
      <c r="Q1121" s="35"/>
      <c r="R1121" s="35"/>
      <c r="S1121" s="35"/>
      <c r="T1121" s="64"/>
      <c r="AT1121" s="17" t="s">
        <v>152</v>
      </c>
      <c r="AU1121" s="17" t="s">
        <v>150</v>
      </c>
    </row>
    <row r="1122" spans="2:65" s="1" customFormat="1" ht="20.25" customHeight="1">
      <c r="B1122" s="164"/>
      <c r="C1122" s="198" t="s">
        <v>2178</v>
      </c>
      <c r="D1122" s="198" t="s">
        <v>247</v>
      </c>
      <c r="E1122" s="199" t="s">
        <v>2179</v>
      </c>
      <c r="F1122" s="200" t="s">
        <v>2180</v>
      </c>
      <c r="G1122" s="201" t="s">
        <v>890</v>
      </c>
      <c r="H1122" s="202">
        <v>1</v>
      </c>
      <c r="I1122" s="203"/>
      <c r="J1122" s="204">
        <f>ROUND(I1122*H1122,0)</f>
        <v>0</v>
      </c>
      <c r="K1122" s="200" t="s">
        <v>21</v>
      </c>
      <c r="L1122" s="205"/>
      <c r="M1122" s="206" t="s">
        <v>21</v>
      </c>
      <c r="N1122" s="207" t="s">
        <v>43</v>
      </c>
      <c r="O1122" s="35"/>
      <c r="P1122" s="174">
        <f>O1122*H1122</f>
        <v>0</v>
      </c>
      <c r="Q1122" s="174">
        <v>0</v>
      </c>
      <c r="R1122" s="174">
        <f>Q1122*H1122</f>
        <v>0</v>
      </c>
      <c r="S1122" s="174">
        <v>0</v>
      </c>
      <c r="T1122" s="175">
        <f>S1122*H1122</f>
        <v>0</v>
      </c>
      <c r="AR1122" s="17" t="s">
        <v>320</v>
      </c>
      <c r="AT1122" s="17" t="s">
        <v>247</v>
      </c>
      <c r="AU1122" s="17" t="s">
        <v>150</v>
      </c>
      <c r="AY1122" s="17" t="s">
        <v>142</v>
      </c>
      <c r="BE1122" s="176">
        <f>IF(N1122="základní",J1122,0)</f>
        <v>0</v>
      </c>
      <c r="BF1122" s="176">
        <f>IF(N1122="snížená",J1122,0)</f>
        <v>0</v>
      </c>
      <c r="BG1122" s="176">
        <f>IF(N1122="zákl. přenesená",J1122,0)</f>
        <v>0</v>
      </c>
      <c r="BH1122" s="176">
        <f>IF(N1122="sníž. přenesená",J1122,0)</f>
        <v>0</v>
      </c>
      <c r="BI1122" s="176">
        <f>IF(N1122="nulová",J1122,0)</f>
        <v>0</v>
      </c>
      <c r="BJ1122" s="17" t="s">
        <v>150</v>
      </c>
      <c r="BK1122" s="176">
        <f>ROUND(I1122*H1122,0)</f>
        <v>0</v>
      </c>
      <c r="BL1122" s="17" t="s">
        <v>223</v>
      </c>
      <c r="BM1122" s="17" t="s">
        <v>2181</v>
      </c>
    </row>
    <row r="1123" spans="2:47" s="1" customFormat="1" ht="28.5" customHeight="1">
      <c r="B1123" s="34"/>
      <c r="D1123" s="180" t="s">
        <v>152</v>
      </c>
      <c r="F1123" s="189" t="s">
        <v>2182</v>
      </c>
      <c r="I1123" s="138"/>
      <c r="L1123" s="34"/>
      <c r="M1123" s="63"/>
      <c r="N1123" s="35"/>
      <c r="O1123" s="35"/>
      <c r="P1123" s="35"/>
      <c r="Q1123" s="35"/>
      <c r="R1123" s="35"/>
      <c r="S1123" s="35"/>
      <c r="T1123" s="64"/>
      <c r="AT1123" s="17" t="s">
        <v>152</v>
      </c>
      <c r="AU1123" s="17" t="s">
        <v>150</v>
      </c>
    </row>
    <row r="1124" spans="2:65" s="1" customFormat="1" ht="20.25" customHeight="1">
      <c r="B1124" s="164"/>
      <c r="C1124" s="198" t="s">
        <v>2183</v>
      </c>
      <c r="D1124" s="198" t="s">
        <v>247</v>
      </c>
      <c r="E1124" s="199" t="s">
        <v>2184</v>
      </c>
      <c r="F1124" s="200" t="s">
        <v>2185</v>
      </c>
      <c r="G1124" s="201" t="s">
        <v>890</v>
      </c>
      <c r="H1124" s="202">
        <v>2</v>
      </c>
      <c r="I1124" s="203"/>
      <c r="J1124" s="204">
        <f>ROUND(I1124*H1124,0)</f>
        <v>0</v>
      </c>
      <c r="K1124" s="200" t="s">
        <v>21</v>
      </c>
      <c r="L1124" s="205"/>
      <c r="M1124" s="206" t="s">
        <v>21</v>
      </c>
      <c r="N1124" s="207" t="s">
        <v>43</v>
      </c>
      <c r="O1124" s="35"/>
      <c r="P1124" s="174">
        <f>O1124*H1124</f>
        <v>0</v>
      </c>
      <c r="Q1124" s="174">
        <v>0</v>
      </c>
      <c r="R1124" s="174">
        <f>Q1124*H1124</f>
        <v>0</v>
      </c>
      <c r="S1124" s="174">
        <v>0</v>
      </c>
      <c r="T1124" s="175">
        <f>S1124*H1124</f>
        <v>0</v>
      </c>
      <c r="AR1124" s="17" t="s">
        <v>320</v>
      </c>
      <c r="AT1124" s="17" t="s">
        <v>247</v>
      </c>
      <c r="AU1124" s="17" t="s">
        <v>150</v>
      </c>
      <c r="AY1124" s="17" t="s">
        <v>142</v>
      </c>
      <c r="BE1124" s="176">
        <f>IF(N1124="základní",J1124,0)</f>
        <v>0</v>
      </c>
      <c r="BF1124" s="176">
        <f>IF(N1124="snížená",J1124,0)</f>
        <v>0</v>
      </c>
      <c r="BG1124" s="176">
        <f>IF(N1124="zákl. přenesená",J1124,0)</f>
        <v>0</v>
      </c>
      <c r="BH1124" s="176">
        <f>IF(N1124="sníž. přenesená",J1124,0)</f>
        <v>0</v>
      </c>
      <c r="BI1124" s="176">
        <f>IF(N1124="nulová",J1124,0)</f>
        <v>0</v>
      </c>
      <c r="BJ1124" s="17" t="s">
        <v>150</v>
      </c>
      <c r="BK1124" s="176">
        <f>ROUND(I1124*H1124,0)</f>
        <v>0</v>
      </c>
      <c r="BL1124" s="17" t="s">
        <v>223</v>
      </c>
      <c r="BM1124" s="17" t="s">
        <v>2186</v>
      </c>
    </row>
    <row r="1125" spans="2:47" s="1" customFormat="1" ht="51" customHeight="1">
      <c r="B1125" s="34"/>
      <c r="D1125" s="180" t="s">
        <v>152</v>
      </c>
      <c r="F1125" s="189" t="s">
        <v>2187</v>
      </c>
      <c r="I1125" s="138"/>
      <c r="L1125" s="34"/>
      <c r="M1125" s="63"/>
      <c r="N1125" s="35"/>
      <c r="O1125" s="35"/>
      <c r="P1125" s="35"/>
      <c r="Q1125" s="35"/>
      <c r="R1125" s="35"/>
      <c r="S1125" s="35"/>
      <c r="T1125" s="64"/>
      <c r="AT1125" s="17" t="s">
        <v>152</v>
      </c>
      <c r="AU1125" s="17" t="s">
        <v>150</v>
      </c>
    </row>
    <row r="1126" spans="2:65" s="1" customFormat="1" ht="20.25" customHeight="1">
      <c r="B1126" s="164"/>
      <c r="C1126" s="198" t="s">
        <v>2188</v>
      </c>
      <c r="D1126" s="198" t="s">
        <v>247</v>
      </c>
      <c r="E1126" s="199" t="s">
        <v>2189</v>
      </c>
      <c r="F1126" s="200" t="s">
        <v>2190</v>
      </c>
      <c r="G1126" s="201" t="s">
        <v>890</v>
      </c>
      <c r="H1126" s="202">
        <v>2</v>
      </c>
      <c r="I1126" s="203"/>
      <c r="J1126" s="204">
        <f>ROUND(I1126*H1126,0)</f>
        <v>0</v>
      </c>
      <c r="K1126" s="200" t="s">
        <v>21</v>
      </c>
      <c r="L1126" s="205"/>
      <c r="M1126" s="206" t="s">
        <v>21</v>
      </c>
      <c r="N1126" s="207" t="s">
        <v>43</v>
      </c>
      <c r="O1126" s="35"/>
      <c r="P1126" s="174">
        <f>O1126*H1126</f>
        <v>0</v>
      </c>
      <c r="Q1126" s="174">
        <v>0</v>
      </c>
      <c r="R1126" s="174">
        <f>Q1126*H1126</f>
        <v>0</v>
      </c>
      <c r="S1126" s="174">
        <v>0</v>
      </c>
      <c r="T1126" s="175">
        <f>S1126*H1126</f>
        <v>0</v>
      </c>
      <c r="AR1126" s="17" t="s">
        <v>320</v>
      </c>
      <c r="AT1126" s="17" t="s">
        <v>247</v>
      </c>
      <c r="AU1126" s="17" t="s">
        <v>150</v>
      </c>
      <c r="AY1126" s="17" t="s">
        <v>142</v>
      </c>
      <c r="BE1126" s="176">
        <f>IF(N1126="základní",J1126,0)</f>
        <v>0</v>
      </c>
      <c r="BF1126" s="176">
        <f>IF(N1126="snížená",J1126,0)</f>
        <v>0</v>
      </c>
      <c r="BG1126" s="176">
        <f>IF(N1126="zákl. přenesená",J1126,0)</f>
        <v>0</v>
      </c>
      <c r="BH1126" s="176">
        <f>IF(N1126="sníž. přenesená",J1126,0)</f>
        <v>0</v>
      </c>
      <c r="BI1126" s="176">
        <f>IF(N1126="nulová",J1126,0)</f>
        <v>0</v>
      </c>
      <c r="BJ1126" s="17" t="s">
        <v>150</v>
      </c>
      <c r="BK1126" s="176">
        <f>ROUND(I1126*H1126,0)</f>
        <v>0</v>
      </c>
      <c r="BL1126" s="17" t="s">
        <v>223</v>
      </c>
      <c r="BM1126" s="17" t="s">
        <v>2191</v>
      </c>
    </row>
    <row r="1127" spans="2:47" s="1" customFormat="1" ht="39.75" customHeight="1">
      <c r="B1127" s="34"/>
      <c r="D1127" s="180" t="s">
        <v>152</v>
      </c>
      <c r="F1127" s="189" t="s">
        <v>2192</v>
      </c>
      <c r="I1127" s="138"/>
      <c r="L1127" s="34"/>
      <c r="M1127" s="63"/>
      <c r="N1127" s="35"/>
      <c r="O1127" s="35"/>
      <c r="P1127" s="35"/>
      <c r="Q1127" s="35"/>
      <c r="R1127" s="35"/>
      <c r="S1127" s="35"/>
      <c r="T1127" s="64"/>
      <c r="AT1127" s="17" t="s">
        <v>152</v>
      </c>
      <c r="AU1127" s="17" t="s">
        <v>150</v>
      </c>
    </row>
    <row r="1128" spans="2:65" s="1" customFormat="1" ht="20.25" customHeight="1">
      <c r="B1128" s="164"/>
      <c r="C1128" s="165" t="s">
        <v>2193</v>
      </c>
      <c r="D1128" s="165" t="s">
        <v>144</v>
      </c>
      <c r="E1128" s="166" t="s">
        <v>2194</v>
      </c>
      <c r="F1128" s="167" t="s">
        <v>2195</v>
      </c>
      <c r="G1128" s="168" t="s">
        <v>226</v>
      </c>
      <c r="H1128" s="169">
        <v>0.062</v>
      </c>
      <c r="I1128" s="170"/>
      <c r="J1128" s="171">
        <f>ROUND(I1128*H1128,0)</f>
        <v>0</v>
      </c>
      <c r="K1128" s="167" t="s">
        <v>148</v>
      </c>
      <c r="L1128" s="34"/>
      <c r="M1128" s="172" t="s">
        <v>21</v>
      </c>
      <c r="N1128" s="173" t="s">
        <v>43</v>
      </c>
      <c r="O1128" s="35"/>
      <c r="P1128" s="174">
        <f>O1128*H1128</f>
        <v>0</v>
      </c>
      <c r="Q1128" s="174">
        <v>0</v>
      </c>
      <c r="R1128" s="174">
        <f>Q1128*H1128</f>
        <v>0</v>
      </c>
      <c r="S1128" s="174">
        <v>0</v>
      </c>
      <c r="T1128" s="175">
        <f>S1128*H1128</f>
        <v>0</v>
      </c>
      <c r="AR1128" s="17" t="s">
        <v>223</v>
      </c>
      <c r="AT1128" s="17" t="s">
        <v>144</v>
      </c>
      <c r="AU1128" s="17" t="s">
        <v>150</v>
      </c>
      <c r="AY1128" s="17" t="s">
        <v>142</v>
      </c>
      <c r="BE1128" s="176">
        <f>IF(N1128="základní",J1128,0)</f>
        <v>0</v>
      </c>
      <c r="BF1128" s="176">
        <f>IF(N1128="snížená",J1128,0)</f>
        <v>0</v>
      </c>
      <c r="BG1128" s="176">
        <f>IF(N1128="zákl. přenesená",J1128,0)</f>
        <v>0</v>
      </c>
      <c r="BH1128" s="176">
        <f>IF(N1128="sníž. přenesená",J1128,0)</f>
        <v>0</v>
      </c>
      <c r="BI1128" s="176">
        <f>IF(N1128="nulová",J1128,0)</f>
        <v>0</v>
      </c>
      <c r="BJ1128" s="17" t="s">
        <v>150</v>
      </c>
      <c r="BK1128" s="176">
        <f>ROUND(I1128*H1128,0)</f>
        <v>0</v>
      </c>
      <c r="BL1128" s="17" t="s">
        <v>223</v>
      </c>
      <c r="BM1128" s="17" t="s">
        <v>2196</v>
      </c>
    </row>
    <row r="1129" spans="2:47" s="1" customFormat="1" ht="28.5" customHeight="1">
      <c r="B1129" s="34"/>
      <c r="D1129" s="177" t="s">
        <v>152</v>
      </c>
      <c r="F1129" s="178" t="s">
        <v>2197</v>
      </c>
      <c r="I1129" s="138"/>
      <c r="L1129" s="34"/>
      <c r="M1129" s="63"/>
      <c r="N1129" s="35"/>
      <c r="O1129" s="35"/>
      <c r="P1129" s="35"/>
      <c r="Q1129" s="35"/>
      <c r="R1129" s="35"/>
      <c r="S1129" s="35"/>
      <c r="T1129" s="64"/>
      <c r="AT1129" s="17" t="s">
        <v>152</v>
      </c>
      <c r="AU1129" s="17" t="s">
        <v>150</v>
      </c>
    </row>
    <row r="1130" spans="2:63" s="10" customFormat="1" ht="29.25" customHeight="1">
      <c r="B1130" s="150"/>
      <c r="D1130" s="161" t="s">
        <v>70</v>
      </c>
      <c r="E1130" s="162" t="s">
        <v>2198</v>
      </c>
      <c r="F1130" s="162" t="s">
        <v>2199</v>
      </c>
      <c r="I1130" s="153"/>
      <c r="J1130" s="163">
        <f>BK1130</f>
        <v>0</v>
      </c>
      <c r="L1130" s="150"/>
      <c r="M1130" s="155"/>
      <c r="N1130" s="156"/>
      <c r="O1130" s="156"/>
      <c r="P1130" s="157">
        <f>SUM(P1131:P1137)</f>
        <v>0</v>
      </c>
      <c r="Q1130" s="156"/>
      <c r="R1130" s="157">
        <f>SUM(R1131:R1137)</f>
        <v>0.003027</v>
      </c>
      <c r="S1130" s="156"/>
      <c r="T1130" s="158">
        <f>SUM(T1131:T1137)</f>
        <v>0</v>
      </c>
      <c r="AR1130" s="151" t="s">
        <v>150</v>
      </c>
      <c r="AT1130" s="159" t="s">
        <v>70</v>
      </c>
      <c r="AU1130" s="159" t="s">
        <v>8</v>
      </c>
      <c r="AY1130" s="151" t="s">
        <v>142</v>
      </c>
      <c r="BK1130" s="160">
        <f>SUM(BK1131:BK1137)</f>
        <v>0</v>
      </c>
    </row>
    <row r="1131" spans="2:65" s="1" customFormat="1" ht="20.25" customHeight="1">
      <c r="B1131" s="164"/>
      <c r="C1131" s="165" t="s">
        <v>2200</v>
      </c>
      <c r="D1131" s="165" t="s">
        <v>144</v>
      </c>
      <c r="E1131" s="166" t="s">
        <v>2201</v>
      </c>
      <c r="F1131" s="167" t="s">
        <v>2202</v>
      </c>
      <c r="G1131" s="168" t="s">
        <v>890</v>
      </c>
      <c r="H1131" s="169">
        <v>1</v>
      </c>
      <c r="I1131" s="170"/>
      <c r="J1131" s="171">
        <f>ROUND(I1131*H1131,0)</f>
        <v>0</v>
      </c>
      <c r="K1131" s="167" t="s">
        <v>21</v>
      </c>
      <c r="L1131" s="34"/>
      <c r="M1131" s="172" t="s">
        <v>21</v>
      </c>
      <c r="N1131" s="173" t="s">
        <v>43</v>
      </c>
      <c r="O1131" s="35"/>
      <c r="P1131" s="174">
        <f>O1131*H1131</f>
        <v>0</v>
      </c>
      <c r="Q1131" s="174">
        <v>0</v>
      </c>
      <c r="R1131" s="174">
        <f>Q1131*H1131</f>
        <v>0</v>
      </c>
      <c r="S1131" s="174">
        <v>0</v>
      </c>
      <c r="T1131" s="175">
        <f>S1131*H1131</f>
        <v>0</v>
      </c>
      <c r="AR1131" s="17" t="s">
        <v>223</v>
      </c>
      <c r="AT1131" s="17" t="s">
        <v>144</v>
      </c>
      <c r="AU1131" s="17" t="s">
        <v>150</v>
      </c>
      <c r="AY1131" s="17" t="s">
        <v>142</v>
      </c>
      <c r="BE1131" s="176">
        <f>IF(N1131="základní",J1131,0)</f>
        <v>0</v>
      </c>
      <c r="BF1131" s="176">
        <f>IF(N1131="snížená",J1131,0)</f>
        <v>0</v>
      </c>
      <c r="BG1131" s="176">
        <f>IF(N1131="zákl. přenesená",J1131,0)</f>
        <v>0</v>
      </c>
      <c r="BH1131" s="176">
        <f>IF(N1131="sníž. přenesená",J1131,0)</f>
        <v>0</v>
      </c>
      <c r="BI1131" s="176">
        <f>IF(N1131="nulová",J1131,0)</f>
        <v>0</v>
      </c>
      <c r="BJ1131" s="17" t="s">
        <v>150</v>
      </c>
      <c r="BK1131" s="176">
        <f>ROUND(I1131*H1131,0)</f>
        <v>0</v>
      </c>
      <c r="BL1131" s="17" t="s">
        <v>223</v>
      </c>
      <c r="BM1131" s="17" t="s">
        <v>2203</v>
      </c>
    </row>
    <row r="1132" spans="2:65" s="1" customFormat="1" ht="20.25" customHeight="1">
      <c r="B1132" s="164"/>
      <c r="C1132" s="165" t="s">
        <v>2204</v>
      </c>
      <c r="D1132" s="165" t="s">
        <v>144</v>
      </c>
      <c r="E1132" s="166" t="s">
        <v>2205</v>
      </c>
      <c r="F1132" s="167" t="s">
        <v>2206</v>
      </c>
      <c r="G1132" s="168" t="s">
        <v>417</v>
      </c>
      <c r="H1132" s="169">
        <v>50.45</v>
      </c>
      <c r="I1132" s="170"/>
      <c r="J1132" s="171">
        <f>ROUND(I1132*H1132,0)</f>
        <v>0</v>
      </c>
      <c r="K1132" s="167" t="s">
        <v>148</v>
      </c>
      <c r="L1132" s="34"/>
      <c r="M1132" s="172" t="s">
        <v>21</v>
      </c>
      <c r="N1132" s="173" t="s">
        <v>43</v>
      </c>
      <c r="O1132" s="35"/>
      <c r="P1132" s="174">
        <f>O1132*H1132</f>
        <v>0</v>
      </c>
      <c r="Q1132" s="174">
        <v>6E-05</v>
      </c>
      <c r="R1132" s="174">
        <f>Q1132*H1132</f>
        <v>0.003027</v>
      </c>
      <c r="S1132" s="174">
        <v>0</v>
      </c>
      <c r="T1132" s="175">
        <f>S1132*H1132</f>
        <v>0</v>
      </c>
      <c r="AR1132" s="17" t="s">
        <v>223</v>
      </c>
      <c r="AT1132" s="17" t="s">
        <v>144</v>
      </c>
      <c r="AU1132" s="17" t="s">
        <v>150</v>
      </c>
      <c r="AY1132" s="17" t="s">
        <v>142</v>
      </c>
      <c r="BE1132" s="176">
        <f>IF(N1132="základní",J1132,0)</f>
        <v>0</v>
      </c>
      <c r="BF1132" s="176">
        <f>IF(N1132="snížená",J1132,0)</f>
        <v>0</v>
      </c>
      <c r="BG1132" s="176">
        <f>IF(N1132="zákl. přenesená",J1132,0)</f>
        <v>0</v>
      </c>
      <c r="BH1132" s="176">
        <f>IF(N1132="sníž. přenesená",J1132,0)</f>
        <v>0</v>
      </c>
      <c r="BI1132" s="176">
        <f>IF(N1132="nulová",J1132,0)</f>
        <v>0</v>
      </c>
      <c r="BJ1132" s="17" t="s">
        <v>150</v>
      </c>
      <c r="BK1132" s="176">
        <f>ROUND(I1132*H1132,0)</f>
        <v>0</v>
      </c>
      <c r="BL1132" s="17" t="s">
        <v>223</v>
      </c>
      <c r="BM1132" s="17" t="s">
        <v>2207</v>
      </c>
    </row>
    <row r="1133" spans="2:47" s="1" customFormat="1" ht="28.5" customHeight="1">
      <c r="B1133" s="34"/>
      <c r="D1133" s="177" t="s">
        <v>152</v>
      </c>
      <c r="F1133" s="178" t="s">
        <v>2208</v>
      </c>
      <c r="I1133" s="138"/>
      <c r="L1133" s="34"/>
      <c r="M1133" s="63"/>
      <c r="N1133" s="35"/>
      <c r="O1133" s="35"/>
      <c r="P1133" s="35"/>
      <c r="Q1133" s="35"/>
      <c r="R1133" s="35"/>
      <c r="S1133" s="35"/>
      <c r="T1133" s="64"/>
      <c r="AT1133" s="17" t="s">
        <v>152</v>
      </c>
      <c r="AU1133" s="17" t="s">
        <v>150</v>
      </c>
    </row>
    <row r="1134" spans="2:51" s="11" customFormat="1" ht="20.25" customHeight="1">
      <c r="B1134" s="179"/>
      <c r="D1134" s="180" t="s">
        <v>154</v>
      </c>
      <c r="E1134" s="181" t="s">
        <v>21</v>
      </c>
      <c r="F1134" s="182" t="s">
        <v>2209</v>
      </c>
      <c r="H1134" s="183">
        <v>50.45</v>
      </c>
      <c r="I1134" s="184"/>
      <c r="L1134" s="179"/>
      <c r="M1134" s="185"/>
      <c r="N1134" s="186"/>
      <c r="O1134" s="186"/>
      <c r="P1134" s="186"/>
      <c r="Q1134" s="186"/>
      <c r="R1134" s="186"/>
      <c r="S1134" s="186"/>
      <c r="T1134" s="187"/>
      <c r="AT1134" s="188" t="s">
        <v>154</v>
      </c>
      <c r="AU1134" s="188" t="s">
        <v>150</v>
      </c>
      <c r="AV1134" s="11" t="s">
        <v>150</v>
      </c>
      <c r="AW1134" s="11" t="s">
        <v>35</v>
      </c>
      <c r="AX1134" s="11" t="s">
        <v>71</v>
      </c>
      <c r="AY1134" s="188" t="s">
        <v>142</v>
      </c>
    </row>
    <row r="1135" spans="2:65" s="1" customFormat="1" ht="20.25" customHeight="1">
      <c r="B1135" s="164"/>
      <c r="C1135" s="198" t="s">
        <v>2210</v>
      </c>
      <c r="D1135" s="198" t="s">
        <v>247</v>
      </c>
      <c r="E1135" s="199" t="s">
        <v>2211</v>
      </c>
      <c r="F1135" s="200" t="s">
        <v>2212</v>
      </c>
      <c r="G1135" s="201" t="s">
        <v>417</v>
      </c>
      <c r="H1135" s="202">
        <v>50.45</v>
      </c>
      <c r="I1135" s="203"/>
      <c r="J1135" s="204">
        <f>ROUND(I1135*H1135,0)</f>
        <v>0</v>
      </c>
      <c r="K1135" s="200" t="s">
        <v>21</v>
      </c>
      <c r="L1135" s="205"/>
      <c r="M1135" s="206" t="s">
        <v>21</v>
      </c>
      <c r="N1135" s="207" t="s">
        <v>43</v>
      </c>
      <c r="O1135" s="35"/>
      <c r="P1135" s="174">
        <f>O1135*H1135</f>
        <v>0</v>
      </c>
      <c r="Q1135" s="174">
        <v>0</v>
      </c>
      <c r="R1135" s="174">
        <f>Q1135*H1135</f>
        <v>0</v>
      </c>
      <c r="S1135" s="174">
        <v>0</v>
      </c>
      <c r="T1135" s="175">
        <f>S1135*H1135</f>
        <v>0</v>
      </c>
      <c r="AR1135" s="17" t="s">
        <v>320</v>
      </c>
      <c r="AT1135" s="17" t="s">
        <v>247</v>
      </c>
      <c r="AU1135" s="17" t="s">
        <v>150</v>
      </c>
      <c r="AY1135" s="17" t="s">
        <v>142</v>
      </c>
      <c r="BE1135" s="176">
        <f>IF(N1135="základní",J1135,0)</f>
        <v>0</v>
      </c>
      <c r="BF1135" s="176">
        <f>IF(N1135="snížená",J1135,0)</f>
        <v>0</v>
      </c>
      <c r="BG1135" s="176">
        <f>IF(N1135="zákl. přenesená",J1135,0)</f>
        <v>0</v>
      </c>
      <c r="BH1135" s="176">
        <f>IF(N1135="sníž. přenesená",J1135,0)</f>
        <v>0</v>
      </c>
      <c r="BI1135" s="176">
        <f>IF(N1135="nulová",J1135,0)</f>
        <v>0</v>
      </c>
      <c r="BJ1135" s="17" t="s">
        <v>150</v>
      </c>
      <c r="BK1135" s="176">
        <f>ROUND(I1135*H1135,0)</f>
        <v>0</v>
      </c>
      <c r="BL1135" s="17" t="s">
        <v>223</v>
      </c>
      <c r="BM1135" s="17" t="s">
        <v>2213</v>
      </c>
    </row>
    <row r="1136" spans="2:65" s="1" customFormat="1" ht="20.25" customHeight="1">
      <c r="B1136" s="164"/>
      <c r="C1136" s="165" t="s">
        <v>2214</v>
      </c>
      <c r="D1136" s="165" t="s">
        <v>144</v>
      </c>
      <c r="E1136" s="166" t="s">
        <v>2215</v>
      </c>
      <c r="F1136" s="167" t="s">
        <v>2216</v>
      </c>
      <c r="G1136" s="168" t="s">
        <v>226</v>
      </c>
      <c r="H1136" s="169">
        <v>0.003</v>
      </c>
      <c r="I1136" s="170"/>
      <c r="J1136" s="171">
        <f>ROUND(I1136*H1136,0)</f>
        <v>0</v>
      </c>
      <c r="K1136" s="167" t="s">
        <v>148</v>
      </c>
      <c r="L1136" s="34"/>
      <c r="M1136" s="172" t="s">
        <v>21</v>
      </c>
      <c r="N1136" s="173" t="s">
        <v>43</v>
      </c>
      <c r="O1136" s="35"/>
      <c r="P1136" s="174">
        <f>O1136*H1136</f>
        <v>0</v>
      </c>
      <c r="Q1136" s="174">
        <v>0</v>
      </c>
      <c r="R1136" s="174">
        <f>Q1136*H1136</f>
        <v>0</v>
      </c>
      <c r="S1136" s="174">
        <v>0</v>
      </c>
      <c r="T1136" s="175">
        <f>S1136*H1136</f>
        <v>0</v>
      </c>
      <c r="AR1136" s="17" t="s">
        <v>223</v>
      </c>
      <c r="AT1136" s="17" t="s">
        <v>144</v>
      </c>
      <c r="AU1136" s="17" t="s">
        <v>150</v>
      </c>
      <c r="AY1136" s="17" t="s">
        <v>142</v>
      </c>
      <c r="BE1136" s="176">
        <f>IF(N1136="základní",J1136,0)</f>
        <v>0</v>
      </c>
      <c r="BF1136" s="176">
        <f>IF(N1136="snížená",J1136,0)</f>
        <v>0</v>
      </c>
      <c r="BG1136" s="176">
        <f>IF(N1136="zákl. přenesená",J1136,0)</f>
        <v>0</v>
      </c>
      <c r="BH1136" s="176">
        <f>IF(N1136="sníž. přenesená",J1136,0)</f>
        <v>0</v>
      </c>
      <c r="BI1136" s="176">
        <f>IF(N1136="nulová",J1136,0)</f>
        <v>0</v>
      </c>
      <c r="BJ1136" s="17" t="s">
        <v>150</v>
      </c>
      <c r="BK1136" s="176">
        <f>ROUND(I1136*H1136,0)</f>
        <v>0</v>
      </c>
      <c r="BL1136" s="17" t="s">
        <v>223</v>
      </c>
      <c r="BM1136" s="17" t="s">
        <v>2217</v>
      </c>
    </row>
    <row r="1137" spans="2:47" s="1" customFormat="1" ht="28.5" customHeight="1">
      <c r="B1137" s="34"/>
      <c r="D1137" s="177" t="s">
        <v>152</v>
      </c>
      <c r="F1137" s="178" t="s">
        <v>2218</v>
      </c>
      <c r="I1137" s="138"/>
      <c r="L1137" s="34"/>
      <c r="M1137" s="63"/>
      <c r="N1137" s="35"/>
      <c r="O1137" s="35"/>
      <c r="P1137" s="35"/>
      <c r="Q1137" s="35"/>
      <c r="R1137" s="35"/>
      <c r="S1137" s="35"/>
      <c r="T1137" s="64"/>
      <c r="AT1137" s="17" t="s">
        <v>152</v>
      </c>
      <c r="AU1137" s="17" t="s">
        <v>150</v>
      </c>
    </row>
    <row r="1138" spans="2:63" s="10" customFormat="1" ht="29.25" customHeight="1">
      <c r="B1138" s="150"/>
      <c r="D1138" s="161" t="s">
        <v>70</v>
      </c>
      <c r="E1138" s="162" t="s">
        <v>2219</v>
      </c>
      <c r="F1138" s="162" t="s">
        <v>2220</v>
      </c>
      <c r="I1138" s="153"/>
      <c r="J1138" s="163">
        <f>BK1138</f>
        <v>0</v>
      </c>
      <c r="L1138" s="150"/>
      <c r="M1138" s="155"/>
      <c r="N1138" s="156"/>
      <c r="O1138" s="156"/>
      <c r="P1138" s="157">
        <f>SUM(P1139:P1160)</f>
        <v>0</v>
      </c>
      <c r="Q1138" s="156"/>
      <c r="R1138" s="157">
        <f>SUM(R1139:R1160)</f>
        <v>10.602419</v>
      </c>
      <c r="S1138" s="156"/>
      <c r="T1138" s="158">
        <f>SUM(T1139:T1160)</f>
        <v>0</v>
      </c>
      <c r="AR1138" s="151" t="s">
        <v>150</v>
      </c>
      <c r="AT1138" s="159" t="s">
        <v>70</v>
      </c>
      <c r="AU1138" s="159" t="s">
        <v>8</v>
      </c>
      <c r="AY1138" s="151" t="s">
        <v>142</v>
      </c>
      <c r="BK1138" s="160">
        <f>SUM(BK1139:BK1160)</f>
        <v>0</v>
      </c>
    </row>
    <row r="1139" spans="2:65" s="1" customFormat="1" ht="20.25" customHeight="1">
      <c r="B1139" s="164"/>
      <c r="C1139" s="165" t="s">
        <v>2221</v>
      </c>
      <c r="D1139" s="165" t="s">
        <v>144</v>
      </c>
      <c r="E1139" s="166" t="s">
        <v>2222</v>
      </c>
      <c r="F1139" s="167" t="s">
        <v>2223</v>
      </c>
      <c r="G1139" s="168" t="s">
        <v>417</v>
      </c>
      <c r="H1139" s="169">
        <v>45.17</v>
      </c>
      <c r="I1139" s="170"/>
      <c r="J1139" s="171">
        <f>ROUND(I1139*H1139,0)</f>
        <v>0</v>
      </c>
      <c r="K1139" s="167" t="s">
        <v>148</v>
      </c>
      <c r="L1139" s="34"/>
      <c r="M1139" s="172" t="s">
        <v>21</v>
      </c>
      <c r="N1139" s="173" t="s">
        <v>43</v>
      </c>
      <c r="O1139" s="35"/>
      <c r="P1139" s="174">
        <f>O1139*H1139</f>
        <v>0</v>
      </c>
      <c r="Q1139" s="174">
        <v>0.00062</v>
      </c>
      <c r="R1139" s="174">
        <f>Q1139*H1139</f>
        <v>0.0280054</v>
      </c>
      <c r="S1139" s="174">
        <v>0</v>
      </c>
      <c r="T1139" s="175">
        <f>S1139*H1139</f>
        <v>0</v>
      </c>
      <c r="AR1139" s="17" t="s">
        <v>223</v>
      </c>
      <c r="AT1139" s="17" t="s">
        <v>144</v>
      </c>
      <c r="AU1139" s="17" t="s">
        <v>150</v>
      </c>
      <c r="AY1139" s="17" t="s">
        <v>142</v>
      </c>
      <c r="BE1139" s="176">
        <f>IF(N1139="základní",J1139,0)</f>
        <v>0</v>
      </c>
      <c r="BF1139" s="176">
        <f>IF(N1139="snížená",J1139,0)</f>
        <v>0</v>
      </c>
      <c r="BG1139" s="176">
        <f>IF(N1139="zákl. přenesená",J1139,0)</f>
        <v>0</v>
      </c>
      <c r="BH1139" s="176">
        <f>IF(N1139="sníž. přenesená",J1139,0)</f>
        <v>0</v>
      </c>
      <c r="BI1139" s="176">
        <f>IF(N1139="nulová",J1139,0)</f>
        <v>0</v>
      </c>
      <c r="BJ1139" s="17" t="s">
        <v>150</v>
      </c>
      <c r="BK1139" s="176">
        <f>ROUND(I1139*H1139,0)</f>
        <v>0</v>
      </c>
      <c r="BL1139" s="17" t="s">
        <v>223</v>
      </c>
      <c r="BM1139" s="17" t="s">
        <v>2224</v>
      </c>
    </row>
    <row r="1140" spans="2:47" s="1" customFormat="1" ht="28.5" customHeight="1">
      <c r="B1140" s="34"/>
      <c r="D1140" s="177" t="s">
        <v>152</v>
      </c>
      <c r="F1140" s="178" t="s">
        <v>2225</v>
      </c>
      <c r="I1140" s="138"/>
      <c r="L1140" s="34"/>
      <c r="M1140" s="63"/>
      <c r="N1140" s="35"/>
      <c r="O1140" s="35"/>
      <c r="P1140" s="35"/>
      <c r="Q1140" s="35"/>
      <c r="R1140" s="35"/>
      <c r="S1140" s="35"/>
      <c r="T1140" s="64"/>
      <c r="AT1140" s="17" t="s">
        <v>152</v>
      </c>
      <c r="AU1140" s="17" t="s">
        <v>150</v>
      </c>
    </row>
    <row r="1141" spans="2:51" s="11" customFormat="1" ht="20.25" customHeight="1">
      <c r="B1141" s="179"/>
      <c r="D1141" s="177" t="s">
        <v>154</v>
      </c>
      <c r="E1141" s="188" t="s">
        <v>21</v>
      </c>
      <c r="F1141" s="208" t="s">
        <v>2226</v>
      </c>
      <c r="H1141" s="209">
        <v>7.96</v>
      </c>
      <c r="I1141" s="184"/>
      <c r="L1141" s="179"/>
      <c r="M1141" s="185"/>
      <c r="N1141" s="186"/>
      <c r="O1141" s="186"/>
      <c r="P1141" s="186"/>
      <c r="Q1141" s="186"/>
      <c r="R1141" s="186"/>
      <c r="S1141" s="186"/>
      <c r="T1141" s="187"/>
      <c r="AT1141" s="188" t="s">
        <v>154</v>
      </c>
      <c r="AU1141" s="188" t="s">
        <v>150</v>
      </c>
      <c r="AV1141" s="11" t="s">
        <v>150</v>
      </c>
      <c r="AW1141" s="11" t="s">
        <v>35</v>
      </c>
      <c r="AX1141" s="11" t="s">
        <v>71</v>
      </c>
      <c r="AY1141" s="188" t="s">
        <v>142</v>
      </c>
    </row>
    <row r="1142" spans="2:51" s="11" customFormat="1" ht="20.25" customHeight="1">
      <c r="B1142" s="179"/>
      <c r="D1142" s="177" t="s">
        <v>154</v>
      </c>
      <c r="E1142" s="188" t="s">
        <v>21</v>
      </c>
      <c r="F1142" s="208" t="s">
        <v>2227</v>
      </c>
      <c r="H1142" s="209">
        <v>20.1</v>
      </c>
      <c r="I1142" s="184"/>
      <c r="L1142" s="179"/>
      <c r="M1142" s="185"/>
      <c r="N1142" s="186"/>
      <c r="O1142" s="186"/>
      <c r="P1142" s="186"/>
      <c r="Q1142" s="186"/>
      <c r="R1142" s="186"/>
      <c r="S1142" s="186"/>
      <c r="T1142" s="187"/>
      <c r="AT1142" s="188" t="s">
        <v>154</v>
      </c>
      <c r="AU1142" s="188" t="s">
        <v>150</v>
      </c>
      <c r="AV1142" s="11" t="s">
        <v>150</v>
      </c>
      <c r="AW1142" s="11" t="s">
        <v>35</v>
      </c>
      <c r="AX1142" s="11" t="s">
        <v>71</v>
      </c>
      <c r="AY1142" s="188" t="s">
        <v>142</v>
      </c>
    </row>
    <row r="1143" spans="2:51" s="11" customFormat="1" ht="20.25" customHeight="1">
      <c r="B1143" s="179"/>
      <c r="D1143" s="180" t="s">
        <v>154</v>
      </c>
      <c r="E1143" s="181" t="s">
        <v>21</v>
      </c>
      <c r="F1143" s="182" t="s">
        <v>2228</v>
      </c>
      <c r="H1143" s="183">
        <v>17.11</v>
      </c>
      <c r="I1143" s="184"/>
      <c r="L1143" s="179"/>
      <c r="M1143" s="185"/>
      <c r="N1143" s="186"/>
      <c r="O1143" s="186"/>
      <c r="P1143" s="186"/>
      <c r="Q1143" s="186"/>
      <c r="R1143" s="186"/>
      <c r="S1143" s="186"/>
      <c r="T1143" s="187"/>
      <c r="AT1143" s="188" t="s">
        <v>154</v>
      </c>
      <c r="AU1143" s="188" t="s">
        <v>150</v>
      </c>
      <c r="AV1143" s="11" t="s">
        <v>150</v>
      </c>
      <c r="AW1143" s="11" t="s">
        <v>35</v>
      </c>
      <c r="AX1143" s="11" t="s">
        <v>71</v>
      </c>
      <c r="AY1143" s="188" t="s">
        <v>142</v>
      </c>
    </row>
    <row r="1144" spans="2:65" s="1" customFormat="1" ht="20.25" customHeight="1">
      <c r="B1144" s="164"/>
      <c r="C1144" s="165" t="s">
        <v>2229</v>
      </c>
      <c r="D1144" s="165" t="s">
        <v>144</v>
      </c>
      <c r="E1144" s="166" t="s">
        <v>2230</v>
      </c>
      <c r="F1144" s="167" t="s">
        <v>2231</v>
      </c>
      <c r="G1144" s="168" t="s">
        <v>189</v>
      </c>
      <c r="H1144" s="169">
        <v>228.11</v>
      </c>
      <c r="I1144" s="170"/>
      <c r="J1144" s="171">
        <f>ROUND(I1144*H1144,0)</f>
        <v>0</v>
      </c>
      <c r="K1144" s="167" t="s">
        <v>21</v>
      </c>
      <c r="L1144" s="34"/>
      <c r="M1144" s="172" t="s">
        <v>21</v>
      </c>
      <c r="N1144" s="173" t="s">
        <v>43</v>
      </c>
      <c r="O1144" s="35"/>
      <c r="P1144" s="174">
        <f>O1144*H1144</f>
        <v>0</v>
      </c>
      <c r="Q1144" s="174">
        <v>0.0039</v>
      </c>
      <c r="R1144" s="174">
        <f>Q1144*H1144</f>
        <v>0.889629</v>
      </c>
      <c r="S1144" s="174">
        <v>0</v>
      </c>
      <c r="T1144" s="175">
        <f>S1144*H1144</f>
        <v>0</v>
      </c>
      <c r="AR1144" s="17" t="s">
        <v>223</v>
      </c>
      <c r="AT1144" s="17" t="s">
        <v>144</v>
      </c>
      <c r="AU1144" s="17" t="s">
        <v>150</v>
      </c>
      <c r="AY1144" s="17" t="s">
        <v>142</v>
      </c>
      <c r="BE1144" s="176">
        <f>IF(N1144="základní",J1144,0)</f>
        <v>0</v>
      </c>
      <c r="BF1144" s="176">
        <f>IF(N1144="snížená",J1144,0)</f>
        <v>0</v>
      </c>
      <c r="BG1144" s="176">
        <f>IF(N1144="zákl. přenesená",J1144,0)</f>
        <v>0</v>
      </c>
      <c r="BH1144" s="176">
        <f>IF(N1144="sníž. přenesená",J1144,0)</f>
        <v>0</v>
      </c>
      <c r="BI1144" s="176">
        <f>IF(N1144="nulová",J1144,0)</f>
        <v>0</v>
      </c>
      <c r="BJ1144" s="17" t="s">
        <v>150</v>
      </c>
      <c r="BK1144" s="176">
        <f>ROUND(I1144*H1144,0)</f>
        <v>0</v>
      </c>
      <c r="BL1144" s="17" t="s">
        <v>223</v>
      </c>
      <c r="BM1144" s="17" t="s">
        <v>2232</v>
      </c>
    </row>
    <row r="1145" spans="2:47" s="1" customFormat="1" ht="20.25" customHeight="1">
      <c r="B1145" s="34"/>
      <c r="D1145" s="177" t="s">
        <v>152</v>
      </c>
      <c r="F1145" s="178" t="s">
        <v>2233</v>
      </c>
      <c r="I1145" s="138"/>
      <c r="L1145" s="34"/>
      <c r="M1145" s="63"/>
      <c r="N1145" s="35"/>
      <c r="O1145" s="35"/>
      <c r="P1145" s="35"/>
      <c r="Q1145" s="35"/>
      <c r="R1145" s="35"/>
      <c r="S1145" s="35"/>
      <c r="T1145" s="64"/>
      <c r="AT1145" s="17" t="s">
        <v>152</v>
      </c>
      <c r="AU1145" s="17" t="s">
        <v>150</v>
      </c>
    </row>
    <row r="1146" spans="2:51" s="11" customFormat="1" ht="20.25" customHeight="1">
      <c r="B1146" s="179"/>
      <c r="D1146" s="180" t="s">
        <v>154</v>
      </c>
      <c r="E1146" s="181" t="s">
        <v>21</v>
      </c>
      <c r="F1146" s="182" t="s">
        <v>2234</v>
      </c>
      <c r="H1146" s="183">
        <v>228.11</v>
      </c>
      <c r="I1146" s="184"/>
      <c r="L1146" s="179"/>
      <c r="M1146" s="185"/>
      <c r="N1146" s="186"/>
      <c r="O1146" s="186"/>
      <c r="P1146" s="186"/>
      <c r="Q1146" s="186"/>
      <c r="R1146" s="186"/>
      <c r="S1146" s="186"/>
      <c r="T1146" s="187"/>
      <c r="AT1146" s="188" t="s">
        <v>154</v>
      </c>
      <c r="AU1146" s="188" t="s">
        <v>150</v>
      </c>
      <c r="AV1146" s="11" t="s">
        <v>150</v>
      </c>
      <c r="AW1146" s="11" t="s">
        <v>35</v>
      </c>
      <c r="AX1146" s="11" t="s">
        <v>71</v>
      </c>
      <c r="AY1146" s="188" t="s">
        <v>142</v>
      </c>
    </row>
    <row r="1147" spans="2:65" s="1" customFormat="1" ht="20.25" customHeight="1">
      <c r="B1147" s="164"/>
      <c r="C1147" s="198" t="s">
        <v>2235</v>
      </c>
      <c r="D1147" s="198" t="s">
        <v>247</v>
      </c>
      <c r="E1147" s="199" t="s">
        <v>2236</v>
      </c>
      <c r="F1147" s="200" t="s">
        <v>2237</v>
      </c>
      <c r="G1147" s="201" t="s">
        <v>189</v>
      </c>
      <c r="H1147" s="202">
        <v>276.013</v>
      </c>
      <c r="I1147" s="203"/>
      <c r="J1147" s="204">
        <f>ROUND(I1147*H1147,0)</f>
        <v>0</v>
      </c>
      <c r="K1147" s="200" t="s">
        <v>21</v>
      </c>
      <c r="L1147" s="205"/>
      <c r="M1147" s="206" t="s">
        <v>21</v>
      </c>
      <c r="N1147" s="207" t="s">
        <v>43</v>
      </c>
      <c r="O1147" s="35"/>
      <c r="P1147" s="174">
        <f>O1147*H1147</f>
        <v>0</v>
      </c>
      <c r="Q1147" s="174">
        <v>0.0228</v>
      </c>
      <c r="R1147" s="174">
        <f>Q1147*H1147</f>
        <v>6.2930964</v>
      </c>
      <c r="S1147" s="174">
        <v>0</v>
      </c>
      <c r="T1147" s="175">
        <f>S1147*H1147</f>
        <v>0</v>
      </c>
      <c r="AR1147" s="17" t="s">
        <v>320</v>
      </c>
      <c r="AT1147" s="17" t="s">
        <v>247</v>
      </c>
      <c r="AU1147" s="17" t="s">
        <v>150</v>
      </c>
      <c r="AY1147" s="17" t="s">
        <v>142</v>
      </c>
      <c r="BE1147" s="176">
        <f>IF(N1147="základní",J1147,0)</f>
        <v>0</v>
      </c>
      <c r="BF1147" s="176">
        <f>IF(N1147="snížená",J1147,0)</f>
        <v>0</v>
      </c>
      <c r="BG1147" s="176">
        <f>IF(N1147="zákl. přenesená",J1147,0)</f>
        <v>0</v>
      </c>
      <c r="BH1147" s="176">
        <f>IF(N1147="sníž. přenesená",J1147,0)</f>
        <v>0</v>
      </c>
      <c r="BI1147" s="176">
        <f>IF(N1147="nulová",J1147,0)</f>
        <v>0</v>
      </c>
      <c r="BJ1147" s="17" t="s">
        <v>150</v>
      </c>
      <c r="BK1147" s="176">
        <f>ROUND(I1147*H1147,0)</f>
        <v>0</v>
      </c>
      <c r="BL1147" s="17" t="s">
        <v>223</v>
      </c>
      <c r="BM1147" s="17" t="s">
        <v>2238</v>
      </c>
    </row>
    <row r="1148" spans="2:47" s="1" customFormat="1" ht="20.25" customHeight="1">
      <c r="B1148" s="34"/>
      <c r="D1148" s="177" t="s">
        <v>152</v>
      </c>
      <c r="F1148" s="178" t="s">
        <v>2239</v>
      </c>
      <c r="I1148" s="138"/>
      <c r="L1148" s="34"/>
      <c r="M1148" s="63"/>
      <c r="N1148" s="35"/>
      <c r="O1148" s="35"/>
      <c r="P1148" s="35"/>
      <c r="Q1148" s="35"/>
      <c r="R1148" s="35"/>
      <c r="S1148" s="35"/>
      <c r="T1148" s="64"/>
      <c r="AT1148" s="17" t="s">
        <v>152</v>
      </c>
      <c r="AU1148" s="17" t="s">
        <v>150</v>
      </c>
    </row>
    <row r="1149" spans="2:51" s="11" customFormat="1" ht="20.25" customHeight="1">
      <c r="B1149" s="179"/>
      <c r="D1149" s="177" t="s">
        <v>154</v>
      </c>
      <c r="E1149" s="188" t="s">
        <v>21</v>
      </c>
      <c r="F1149" s="208" t="s">
        <v>2240</v>
      </c>
      <c r="H1149" s="209">
        <v>250.921</v>
      </c>
      <c r="I1149" s="184"/>
      <c r="L1149" s="179"/>
      <c r="M1149" s="185"/>
      <c r="N1149" s="186"/>
      <c r="O1149" s="186"/>
      <c r="P1149" s="186"/>
      <c r="Q1149" s="186"/>
      <c r="R1149" s="186"/>
      <c r="S1149" s="186"/>
      <c r="T1149" s="187"/>
      <c r="AT1149" s="188" t="s">
        <v>154</v>
      </c>
      <c r="AU1149" s="188" t="s">
        <v>150</v>
      </c>
      <c r="AV1149" s="11" t="s">
        <v>150</v>
      </c>
      <c r="AW1149" s="11" t="s">
        <v>35</v>
      </c>
      <c r="AX1149" s="11" t="s">
        <v>8</v>
      </c>
      <c r="AY1149" s="188" t="s">
        <v>142</v>
      </c>
    </row>
    <row r="1150" spans="2:51" s="11" customFormat="1" ht="20.25" customHeight="1">
      <c r="B1150" s="179"/>
      <c r="D1150" s="180" t="s">
        <v>154</v>
      </c>
      <c r="F1150" s="182" t="s">
        <v>2241</v>
      </c>
      <c r="H1150" s="183">
        <v>276.013</v>
      </c>
      <c r="I1150" s="184"/>
      <c r="L1150" s="179"/>
      <c r="M1150" s="185"/>
      <c r="N1150" s="186"/>
      <c r="O1150" s="186"/>
      <c r="P1150" s="186"/>
      <c r="Q1150" s="186"/>
      <c r="R1150" s="186"/>
      <c r="S1150" s="186"/>
      <c r="T1150" s="187"/>
      <c r="AT1150" s="188" t="s">
        <v>154</v>
      </c>
      <c r="AU1150" s="188" t="s">
        <v>150</v>
      </c>
      <c r="AV1150" s="11" t="s">
        <v>150</v>
      </c>
      <c r="AW1150" s="11" t="s">
        <v>4</v>
      </c>
      <c r="AX1150" s="11" t="s">
        <v>8</v>
      </c>
      <c r="AY1150" s="188" t="s">
        <v>142</v>
      </c>
    </row>
    <row r="1151" spans="2:65" s="1" customFormat="1" ht="28.5" customHeight="1">
      <c r="B1151" s="164"/>
      <c r="C1151" s="165" t="s">
        <v>2242</v>
      </c>
      <c r="D1151" s="165" t="s">
        <v>144</v>
      </c>
      <c r="E1151" s="166" t="s">
        <v>2243</v>
      </c>
      <c r="F1151" s="167" t="s">
        <v>2244</v>
      </c>
      <c r="G1151" s="168" t="s">
        <v>189</v>
      </c>
      <c r="H1151" s="169">
        <v>98.1</v>
      </c>
      <c r="I1151" s="170"/>
      <c r="J1151" s="171">
        <f>ROUND(I1151*H1151,0)</f>
        <v>0</v>
      </c>
      <c r="K1151" s="167" t="s">
        <v>148</v>
      </c>
      <c r="L1151" s="34"/>
      <c r="M1151" s="172" t="s">
        <v>21</v>
      </c>
      <c r="N1151" s="173" t="s">
        <v>43</v>
      </c>
      <c r="O1151" s="35"/>
      <c r="P1151" s="174">
        <f>O1151*H1151</f>
        <v>0</v>
      </c>
      <c r="Q1151" s="174">
        <v>0.00367</v>
      </c>
      <c r="R1151" s="174">
        <f>Q1151*H1151</f>
        <v>0.360027</v>
      </c>
      <c r="S1151" s="174">
        <v>0</v>
      </c>
      <c r="T1151" s="175">
        <f>S1151*H1151</f>
        <v>0</v>
      </c>
      <c r="AR1151" s="17" t="s">
        <v>223</v>
      </c>
      <c r="AT1151" s="17" t="s">
        <v>144</v>
      </c>
      <c r="AU1151" s="17" t="s">
        <v>150</v>
      </c>
      <c r="AY1151" s="17" t="s">
        <v>142</v>
      </c>
      <c r="BE1151" s="176">
        <f>IF(N1151="základní",J1151,0)</f>
        <v>0</v>
      </c>
      <c r="BF1151" s="176">
        <f>IF(N1151="snížená",J1151,0)</f>
        <v>0</v>
      </c>
      <c r="BG1151" s="176">
        <f>IF(N1151="zákl. přenesená",J1151,0)</f>
        <v>0</v>
      </c>
      <c r="BH1151" s="176">
        <f>IF(N1151="sníž. přenesená",J1151,0)</f>
        <v>0</v>
      </c>
      <c r="BI1151" s="176">
        <f>IF(N1151="nulová",J1151,0)</f>
        <v>0</v>
      </c>
      <c r="BJ1151" s="17" t="s">
        <v>150</v>
      </c>
      <c r="BK1151" s="176">
        <f>ROUND(I1151*H1151,0)</f>
        <v>0</v>
      </c>
      <c r="BL1151" s="17" t="s">
        <v>223</v>
      </c>
      <c r="BM1151" s="17" t="s">
        <v>2245</v>
      </c>
    </row>
    <row r="1152" spans="2:47" s="1" customFormat="1" ht="28.5" customHeight="1">
      <c r="B1152" s="34"/>
      <c r="D1152" s="177" t="s">
        <v>152</v>
      </c>
      <c r="F1152" s="178" t="s">
        <v>2246</v>
      </c>
      <c r="I1152" s="138"/>
      <c r="L1152" s="34"/>
      <c r="M1152" s="63"/>
      <c r="N1152" s="35"/>
      <c r="O1152" s="35"/>
      <c r="P1152" s="35"/>
      <c r="Q1152" s="35"/>
      <c r="R1152" s="35"/>
      <c r="S1152" s="35"/>
      <c r="T1152" s="64"/>
      <c r="AT1152" s="17" t="s">
        <v>152</v>
      </c>
      <c r="AU1152" s="17" t="s">
        <v>150</v>
      </c>
    </row>
    <row r="1153" spans="2:51" s="11" customFormat="1" ht="20.25" customHeight="1">
      <c r="B1153" s="179"/>
      <c r="D1153" s="180" t="s">
        <v>154</v>
      </c>
      <c r="E1153" s="181" t="s">
        <v>21</v>
      </c>
      <c r="F1153" s="182" t="s">
        <v>2247</v>
      </c>
      <c r="H1153" s="183">
        <v>98.1</v>
      </c>
      <c r="I1153" s="184"/>
      <c r="L1153" s="179"/>
      <c r="M1153" s="185"/>
      <c r="N1153" s="186"/>
      <c r="O1153" s="186"/>
      <c r="P1153" s="186"/>
      <c r="Q1153" s="186"/>
      <c r="R1153" s="186"/>
      <c r="S1153" s="186"/>
      <c r="T1153" s="187"/>
      <c r="AT1153" s="188" t="s">
        <v>154</v>
      </c>
      <c r="AU1153" s="188" t="s">
        <v>150</v>
      </c>
      <c r="AV1153" s="11" t="s">
        <v>150</v>
      </c>
      <c r="AW1153" s="11" t="s">
        <v>35</v>
      </c>
      <c r="AX1153" s="11" t="s">
        <v>71</v>
      </c>
      <c r="AY1153" s="188" t="s">
        <v>142</v>
      </c>
    </row>
    <row r="1154" spans="2:65" s="1" customFormat="1" ht="20.25" customHeight="1">
      <c r="B1154" s="164"/>
      <c r="C1154" s="198" t="s">
        <v>2248</v>
      </c>
      <c r="D1154" s="198" t="s">
        <v>247</v>
      </c>
      <c r="E1154" s="199" t="s">
        <v>2249</v>
      </c>
      <c r="F1154" s="200" t="s">
        <v>2250</v>
      </c>
      <c r="G1154" s="201" t="s">
        <v>189</v>
      </c>
      <c r="H1154" s="202">
        <v>108.069</v>
      </c>
      <c r="I1154" s="203"/>
      <c r="J1154" s="204">
        <f>ROUND(I1154*H1154,0)</f>
        <v>0</v>
      </c>
      <c r="K1154" s="200" t="s">
        <v>21</v>
      </c>
      <c r="L1154" s="205"/>
      <c r="M1154" s="206" t="s">
        <v>21</v>
      </c>
      <c r="N1154" s="207" t="s">
        <v>43</v>
      </c>
      <c r="O1154" s="35"/>
      <c r="P1154" s="174">
        <f>O1154*H1154</f>
        <v>0</v>
      </c>
      <c r="Q1154" s="174">
        <v>0.0118</v>
      </c>
      <c r="R1154" s="174">
        <f>Q1154*H1154</f>
        <v>1.2752142</v>
      </c>
      <c r="S1154" s="174">
        <v>0</v>
      </c>
      <c r="T1154" s="175">
        <f>S1154*H1154</f>
        <v>0</v>
      </c>
      <c r="AR1154" s="17" t="s">
        <v>320</v>
      </c>
      <c r="AT1154" s="17" t="s">
        <v>247</v>
      </c>
      <c r="AU1154" s="17" t="s">
        <v>150</v>
      </c>
      <c r="AY1154" s="17" t="s">
        <v>142</v>
      </c>
      <c r="BE1154" s="176">
        <f>IF(N1154="základní",J1154,0)</f>
        <v>0</v>
      </c>
      <c r="BF1154" s="176">
        <f>IF(N1154="snížená",J1154,0)</f>
        <v>0</v>
      </c>
      <c r="BG1154" s="176">
        <f>IF(N1154="zákl. přenesená",J1154,0)</f>
        <v>0</v>
      </c>
      <c r="BH1154" s="176">
        <f>IF(N1154="sníž. přenesená",J1154,0)</f>
        <v>0</v>
      </c>
      <c r="BI1154" s="176">
        <f>IF(N1154="nulová",J1154,0)</f>
        <v>0</v>
      </c>
      <c r="BJ1154" s="17" t="s">
        <v>150</v>
      </c>
      <c r="BK1154" s="176">
        <f>ROUND(I1154*H1154,0)</f>
        <v>0</v>
      </c>
      <c r="BL1154" s="17" t="s">
        <v>223</v>
      </c>
      <c r="BM1154" s="17" t="s">
        <v>2251</v>
      </c>
    </row>
    <row r="1155" spans="2:51" s="11" customFormat="1" ht="20.25" customHeight="1">
      <c r="B1155" s="179"/>
      <c r="D1155" s="177" t="s">
        <v>154</v>
      </c>
      <c r="E1155" s="188" t="s">
        <v>21</v>
      </c>
      <c r="F1155" s="208" t="s">
        <v>2252</v>
      </c>
      <c r="H1155" s="209">
        <v>4.969</v>
      </c>
      <c r="I1155" s="184"/>
      <c r="L1155" s="179"/>
      <c r="M1155" s="185"/>
      <c r="N1155" s="186"/>
      <c r="O1155" s="186"/>
      <c r="P1155" s="186"/>
      <c r="Q1155" s="186"/>
      <c r="R1155" s="186"/>
      <c r="S1155" s="186"/>
      <c r="T1155" s="187"/>
      <c r="AT1155" s="188" t="s">
        <v>154</v>
      </c>
      <c r="AU1155" s="188" t="s">
        <v>150</v>
      </c>
      <c r="AV1155" s="11" t="s">
        <v>150</v>
      </c>
      <c r="AW1155" s="11" t="s">
        <v>35</v>
      </c>
      <c r="AX1155" s="11" t="s">
        <v>71</v>
      </c>
      <c r="AY1155" s="188" t="s">
        <v>142</v>
      </c>
    </row>
    <row r="1156" spans="2:51" s="11" customFormat="1" ht="20.25" customHeight="1">
      <c r="B1156" s="179"/>
      <c r="D1156" s="180" t="s">
        <v>154</v>
      </c>
      <c r="E1156" s="181" t="s">
        <v>21</v>
      </c>
      <c r="F1156" s="182" t="s">
        <v>2253</v>
      </c>
      <c r="H1156" s="183">
        <v>103.1</v>
      </c>
      <c r="I1156" s="184"/>
      <c r="L1156" s="179"/>
      <c r="M1156" s="185"/>
      <c r="N1156" s="186"/>
      <c r="O1156" s="186"/>
      <c r="P1156" s="186"/>
      <c r="Q1156" s="186"/>
      <c r="R1156" s="186"/>
      <c r="S1156" s="186"/>
      <c r="T1156" s="187"/>
      <c r="AT1156" s="188" t="s">
        <v>154</v>
      </c>
      <c r="AU1156" s="188" t="s">
        <v>150</v>
      </c>
      <c r="AV1156" s="11" t="s">
        <v>150</v>
      </c>
      <c r="AW1156" s="11" t="s">
        <v>35</v>
      </c>
      <c r="AX1156" s="11" t="s">
        <v>71</v>
      </c>
      <c r="AY1156" s="188" t="s">
        <v>142</v>
      </c>
    </row>
    <row r="1157" spans="2:65" s="1" customFormat="1" ht="20.25" customHeight="1">
      <c r="B1157" s="164"/>
      <c r="C1157" s="165" t="s">
        <v>2254</v>
      </c>
      <c r="D1157" s="165" t="s">
        <v>144</v>
      </c>
      <c r="E1157" s="166" t="s">
        <v>2255</v>
      </c>
      <c r="F1157" s="167" t="s">
        <v>2256</v>
      </c>
      <c r="G1157" s="168" t="s">
        <v>189</v>
      </c>
      <c r="H1157" s="169">
        <v>228.11</v>
      </c>
      <c r="I1157" s="170"/>
      <c r="J1157" s="171">
        <f>ROUND(I1157*H1157,0)</f>
        <v>0</v>
      </c>
      <c r="K1157" s="167" t="s">
        <v>148</v>
      </c>
      <c r="L1157" s="34"/>
      <c r="M1157" s="172" t="s">
        <v>21</v>
      </c>
      <c r="N1157" s="173" t="s">
        <v>43</v>
      </c>
      <c r="O1157" s="35"/>
      <c r="P1157" s="174">
        <f>O1157*H1157</f>
        <v>0</v>
      </c>
      <c r="Q1157" s="174">
        <v>0.0077</v>
      </c>
      <c r="R1157" s="174">
        <f>Q1157*H1157</f>
        <v>1.756447</v>
      </c>
      <c r="S1157" s="174">
        <v>0</v>
      </c>
      <c r="T1157" s="175">
        <f>S1157*H1157</f>
        <v>0</v>
      </c>
      <c r="AR1157" s="17" t="s">
        <v>223</v>
      </c>
      <c r="AT1157" s="17" t="s">
        <v>144</v>
      </c>
      <c r="AU1157" s="17" t="s">
        <v>150</v>
      </c>
      <c r="AY1157" s="17" t="s">
        <v>142</v>
      </c>
      <c r="BE1157" s="176">
        <f>IF(N1157="základní",J1157,0)</f>
        <v>0</v>
      </c>
      <c r="BF1157" s="176">
        <f>IF(N1157="snížená",J1157,0)</f>
        <v>0</v>
      </c>
      <c r="BG1157" s="176">
        <f>IF(N1157="zákl. přenesená",J1157,0)</f>
        <v>0</v>
      </c>
      <c r="BH1157" s="176">
        <f>IF(N1157="sníž. přenesená",J1157,0)</f>
        <v>0</v>
      </c>
      <c r="BI1157" s="176">
        <f>IF(N1157="nulová",J1157,0)</f>
        <v>0</v>
      </c>
      <c r="BJ1157" s="17" t="s">
        <v>150</v>
      </c>
      <c r="BK1157" s="176">
        <f>ROUND(I1157*H1157,0)</f>
        <v>0</v>
      </c>
      <c r="BL1157" s="17" t="s">
        <v>223</v>
      </c>
      <c r="BM1157" s="17" t="s">
        <v>2257</v>
      </c>
    </row>
    <row r="1158" spans="2:47" s="1" customFormat="1" ht="20.25" customHeight="1">
      <c r="B1158" s="34"/>
      <c r="D1158" s="180" t="s">
        <v>152</v>
      </c>
      <c r="F1158" s="189" t="s">
        <v>2258</v>
      </c>
      <c r="I1158" s="138"/>
      <c r="L1158" s="34"/>
      <c r="M1158" s="63"/>
      <c r="N1158" s="35"/>
      <c r="O1158" s="35"/>
      <c r="P1158" s="35"/>
      <c r="Q1158" s="35"/>
      <c r="R1158" s="35"/>
      <c r="S1158" s="35"/>
      <c r="T1158" s="64"/>
      <c r="AT1158" s="17" t="s">
        <v>152</v>
      </c>
      <c r="AU1158" s="17" t="s">
        <v>150</v>
      </c>
    </row>
    <row r="1159" spans="2:65" s="1" customFormat="1" ht="20.25" customHeight="1">
      <c r="B1159" s="164"/>
      <c r="C1159" s="165" t="s">
        <v>2259</v>
      </c>
      <c r="D1159" s="165" t="s">
        <v>144</v>
      </c>
      <c r="E1159" s="166" t="s">
        <v>2260</v>
      </c>
      <c r="F1159" s="167" t="s">
        <v>2261</v>
      </c>
      <c r="G1159" s="168" t="s">
        <v>226</v>
      </c>
      <c r="H1159" s="169">
        <v>10.602</v>
      </c>
      <c r="I1159" s="170"/>
      <c r="J1159" s="171">
        <f>ROUND(I1159*H1159,0)</f>
        <v>0</v>
      </c>
      <c r="K1159" s="167" t="s">
        <v>148</v>
      </c>
      <c r="L1159" s="34"/>
      <c r="M1159" s="172" t="s">
        <v>21</v>
      </c>
      <c r="N1159" s="173" t="s">
        <v>43</v>
      </c>
      <c r="O1159" s="35"/>
      <c r="P1159" s="174">
        <f>O1159*H1159</f>
        <v>0</v>
      </c>
      <c r="Q1159" s="174">
        <v>0</v>
      </c>
      <c r="R1159" s="174">
        <f>Q1159*H1159</f>
        <v>0</v>
      </c>
      <c r="S1159" s="174">
        <v>0</v>
      </c>
      <c r="T1159" s="175">
        <f>S1159*H1159</f>
        <v>0</v>
      </c>
      <c r="AR1159" s="17" t="s">
        <v>223</v>
      </c>
      <c r="AT1159" s="17" t="s">
        <v>144</v>
      </c>
      <c r="AU1159" s="17" t="s">
        <v>150</v>
      </c>
      <c r="AY1159" s="17" t="s">
        <v>142</v>
      </c>
      <c r="BE1159" s="176">
        <f>IF(N1159="základní",J1159,0)</f>
        <v>0</v>
      </c>
      <c r="BF1159" s="176">
        <f>IF(N1159="snížená",J1159,0)</f>
        <v>0</v>
      </c>
      <c r="BG1159" s="176">
        <f>IF(N1159="zákl. přenesená",J1159,0)</f>
        <v>0</v>
      </c>
      <c r="BH1159" s="176">
        <f>IF(N1159="sníž. přenesená",J1159,0)</f>
        <v>0</v>
      </c>
      <c r="BI1159" s="176">
        <f>IF(N1159="nulová",J1159,0)</f>
        <v>0</v>
      </c>
      <c r="BJ1159" s="17" t="s">
        <v>150</v>
      </c>
      <c r="BK1159" s="176">
        <f>ROUND(I1159*H1159,0)</f>
        <v>0</v>
      </c>
      <c r="BL1159" s="17" t="s">
        <v>223</v>
      </c>
      <c r="BM1159" s="17" t="s">
        <v>2262</v>
      </c>
    </row>
    <row r="1160" spans="2:47" s="1" customFormat="1" ht="28.5" customHeight="1">
      <c r="B1160" s="34"/>
      <c r="D1160" s="177" t="s">
        <v>152</v>
      </c>
      <c r="F1160" s="178" t="s">
        <v>2263</v>
      </c>
      <c r="I1160" s="138"/>
      <c r="L1160" s="34"/>
      <c r="M1160" s="63"/>
      <c r="N1160" s="35"/>
      <c r="O1160" s="35"/>
      <c r="P1160" s="35"/>
      <c r="Q1160" s="35"/>
      <c r="R1160" s="35"/>
      <c r="S1160" s="35"/>
      <c r="T1160" s="64"/>
      <c r="AT1160" s="17" t="s">
        <v>152</v>
      </c>
      <c r="AU1160" s="17" t="s">
        <v>150</v>
      </c>
    </row>
    <row r="1161" spans="2:63" s="10" customFormat="1" ht="29.25" customHeight="1">
      <c r="B1161" s="150"/>
      <c r="D1161" s="161" t="s">
        <v>70</v>
      </c>
      <c r="E1161" s="162" t="s">
        <v>2264</v>
      </c>
      <c r="F1161" s="162" t="s">
        <v>2265</v>
      </c>
      <c r="I1161" s="153"/>
      <c r="J1161" s="163">
        <f>BK1161</f>
        <v>0</v>
      </c>
      <c r="L1161" s="150"/>
      <c r="M1161" s="155"/>
      <c r="N1161" s="156"/>
      <c r="O1161" s="156"/>
      <c r="P1161" s="157">
        <f>SUM(P1162:P1191)</f>
        <v>0</v>
      </c>
      <c r="Q1161" s="156"/>
      <c r="R1161" s="157">
        <f>SUM(R1162:R1191)</f>
        <v>1.4220842500000002</v>
      </c>
      <c r="S1161" s="156"/>
      <c r="T1161" s="158">
        <f>SUM(T1162:T1191)</f>
        <v>0.12503</v>
      </c>
      <c r="AR1161" s="151" t="s">
        <v>150</v>
      </c>
      <c r="AT1161" s="159" t="s">
        <v>70</v>
      </c>
      <c r="AU1161" s="159" t="s">
        <v>8</v>
      </c>
      <c r="AY1161" s="151" t="s">
        <v>142</v>
      </c>
      <c r="BK1161" s="160">
        <f>SUM(BK1162:BK1191)</f>
        <v>0</v>
      </c>
    </row>
    <row r="1162" spans="2:65" s="1" customFormat="1" ht="20.25" customHeight="1">
      <c r="B1162" s="164"/>
      <c r="C1162" s="165" t="s">
        <v>2266</v>
      </c>
      <c r="D1162" s="165" t="s">
        <v>144</v>
      </c>
      <c r="E1162" s="166" t="s">
        <v>2267</v>
      </c>
      <c r="F1162" s="167" t="s">
        <v>2268</v>
      </c>
      <c r="G1162" s="168" t="s">
        <v>417</v>
      </c>
      <c r="H1162" s="169">
        <v>149.543</v>
      </c>
      <c r="I1162" s="170"/>
      <c r="J1162" s="171">
        <f>ROUND(I1162*H1162,0)</f>
        <v>0</v>
      </c>
      <c r="K1162" s="167" t="s">
        <v>401</v>
      </c>
      <c r="L1162" s="34"/>
      <c r="M1162" s="172" t="s">
        <v>21</v>
      </c>
      <c r="N1162" s="173" t="s">
        <v>43</v>
      </c>
      <c r="O1162" s="35"/>
      <c r="P1162" s="174">
        <f>O1162*H1162</f>
        <v>0</v>
      </c>
      <c r="Q1162" s="174">
        <v>0.00025</v>
      </c>
      <c r="R1162" s="174">
        <f>Q1162*H1162</f>
        <v>0.03738575</v>
      </c>
      <c r="S1162" s="174">
        <v>0</v>
      </c>
      <c r="T1162" s="175">
        <f>S1162*H1162</f>
        <v>0</v>
      </c>
      <c r="AR1162" s="17" t="s">
        <v>223</v>
      </c>
      <c r="AT1162" s="17" t="s">
        <v>144</v>
      </c>
      <c r="AU1162" s="17" t="s">
        <v>150</v>
      </c>
      <c r="AY1162" s="17" t="s">
        <v>142</v>
      </c>
      <c r="BE1162" s="176">
        <f>IF(N1162="základní",J1162,0)</f>
        <v>0</v>
      </c>
      <c r="BF1162" s="176">
        <f>IF(N1162="snížená",J1162,0)</f>
        <v>0</v>
      </c>
      <c r="BG1162" s="176">
        <f>IF(N1162="zákl. přenesená",J1162,0)</f>
        <v>0</v>
      </c>
      <c r="BH1162" s="176">
        <f>IF(N1162="sníž. přenesená",J1162,0)</f>
        <v>0</v>
      </c>
      <c r="BI1162" s="176">
        <f>IF(N1162="nulová",J1162,0)</f>
        <v>0</v>
      </c>
      <c r="BJ1162" s="17" t="s">
        <v>150</v>
      </c>
      <c r="BK1162" s="176">
        <f>ROUND(I1162*H1162,0)</f>
        <v>0</v>
      </c>
      <c r="BL1162" s="17" t="s">
        <v>223</v>
      </c>
      <c r="BM1162" s="17" t="s">
        <v>2269</v>
      </c>
    </row>
    <row r="1163" spans="2:47" s="1" customFormat="1" ht="20.25" customHeight="1">
      <c r="B1163" s="34"/>
      <c r="D1163" s="177" t="s">
        <v>152</v>
      </c>
      <c r="F1163" s="178" t="s">
        <v>2270</v>
      </c>
      <c r="I1163" s="138"/>
      <c r="L1163" s="34"/>
      <c r="M1163" s="63"/>
      <c r="N1163" s="35"/>
      <c r="O1163" s="35"/>
      <c r="P1163" s="35"/>
      <c r="Q1163" s="35"/>
      <c r="R1163" s="35"/>
      <c r="S1163" s="35"/>
      <c r="T1163" s="64"/>
      <c r="AT1163" s="17" t="s">
        <v>152</v>
      </c>
      <c r="AU1163" s="17" t="s">
        <v>150</v>
      </c>
    </row>
    <row r="1164" spans="2:51" s="11" customFormat="1" ht="20.25" customHeight="1">
      <c r="B1164" s="179"/>
      <c r="D1164" s="177" t="s">
        <v>154</v>
      </c>
      <c r="E1164" s="188" t="s">
        <v>21</v>
      </c>
      <c r="F1164" s="208" t="s">
        <v>2271</v>
      </c>
      <c r="H1164" s="209">
        <v>19.68</v>
      </c>
      <c r="I1164" s="184"/>
      <c r="L1164" s="179"/>
      <c r="M1164" s="185"/>
      <c r="N1164" s="186"/>
      <c r="O1164" s="186"/>
      <c r="P1164" s="186"/>
      <c r="Q1164" s="186"/>
      <c r="R1164" s="186"/>
      <c r="S1164" s="186"/>
      <c r="T1164" s="187"/>
      <c r="AT1164" s="188" t="s">
        <v>154</v>
      </c>
      <c r="AU1164" s="188" t="s">
        <v>150</v>
      </c>
      <c r="AV1164" s="11" t="s">
        <v>150</v>
      </c>
      <c r="AW1164" s="11" t="s">
        <v>35</v>
      </c>
      <c r="AX1164" s="11" t="s">
        <v>71</v>
      </c>
      <c r="AY1164" s="188" t="s">
        <v>142</v>
      </c>
    </row>
    <row r="1165" spans="2:51" s="11" customFormat="1" ht="20.25" customHeight="1">
      <c r="B1165" s="179"/>
      <c r="D1165" s="177" t="s">
        <v>154</v>
      </c>
      <c r="E1165" s="188" t="s">
        <v>21</v>
      </c>
      <c r="F1165" s="208" t="s">
        <v>2272</v>
      </c>
      <c r="H1165" s="209">
        <v>20.28</v>
      </c>
      <c r="I1165" s="184"/>
      <c r="L1165" s="179"/>
      <c r="M1165" s="185"/>
      <c r="N1165" s="186"/>
      <c r="O1165" s="186"/>
      <c r="P1165" s="186"/>
      <c r="Q1165" s="186"/>
      <c r="R1165" s="186"/>
      <c r="S1165" s="186"/>
      <c r="T1165" s="187"/>
      <c r="AT1165" s="188" t="s">
        <v>154</v>
      </c>
      <c r="AU1165" s="188" t="s">
        <v>150</v>
      </c>
      <c r="AV1165" s="11" t="s">
        <v>150</v>
      </c>
      <c r="AW1165" s="11" t="s">
        <v>35</v>
      </c>
      <c r="AX1165" s="11" t="s">
        <v>71</v>
      </c>
      <c r="AY1165" s="188" t="s">
        <v>142</v>
      </c>
    </row>
    <row r="1166" spans="2:51" s="11" customFormat="1" ht="20.25" customHeight="1">
      <c r="B1166" s="179"/>
      <c r="D1166" s="177" t="s">
        <v>154</v>
      </c>
      <c r="E1166" s="188" t="s">
        <v>21</v>
      </c>
      <c r="F1166" s="208" t="s">
        <v>2273</v>
      </c>
      <c r="H1166" s="209">
        <v>21.58</v>
      </c>
      <c r="I1166" s="184"/>
      <c r="L1166" s="179"/>
      <c r="M1166" s="185"/>
      <c r="N1166" s="186"/>
      <c r="O1166" s="186"/>
      <c r="P1166" s="186"/>
      <c r="Q1166" s="186"/>
      <c r="R1166" s="186"/>
      <c r="S1166" s="186"/>
      <c r="T1166" s="187"/>
      <c r="AT1166" s="188" t="s">
        <v>154</v>
      </c>
      <c r="AU1166" s="188" t="s">
        <v>150</v>
      </c>
      <c r="AV1166" s="11" t="s">
        <v>150</v>
      </c>
      <c r="AW1166" s="11" t="s">
        <v>35</v>
      </c>
      <c r="AX1166" s="11" t="s">
        <v>71</v>
      </c>
      <c r="AY1166" s="188" t="s">
        <v>142</v>
      </c>
    </row>
    <row r="1167" spans="2:51" s="11" customFormat="1" ht="20.25" customHeight="1">
      <c r="B1167" s="179"/>
      <c r="D1167" s="177" t="s">
        <v>154</v>
      </c>
      <c r="E1167" s="188" t="s">
        <v>21</v>
      </c>
      <c r="F1167" s="208" t="s">
        <v>2274</v>
      </c>
      <c r="H1167" s="209">
        <v>19.8</v>
      </c>
      <c r="I1167" s="184"/>
      <c r="L1167" s="179"/>
      <c r="M1167" s="185"/>
      <c r="N1167" s="186"/>
      <c r="O1167" s="186"/>
      <c r="P1167" s="186"/>
      <c r="Q1167" s="186"/>
      <c r="R1167" s="186"/>
      <c r="S1167" s="186"/>
      <c r="T1167" s="187"/>
      <c r="AT1167" s="188" t="s">
        <v>154</v>
      </c>
      <c r="AU1167" s="188" t="s">
        <v>150</v>
      </c>
      <c r="AV1167" s="11" t="s">
        <v>150</v>
      </c>
      <c r="AW1167" s="11" t="s">
        <v>35</v>
      </c>
      <c r="AX1167" s="11" t="s">
        <v>71</v>
      </c>
      <c r="AY1167" s="188" t="s">
        <v>142</v>
      </c>
    </row>
    <row r="1168" spans="2:51" s="11" customFormat="1" ht="20.25" customHeight="1">
      <c r="B1168" s="179"/>
      <c r="D1168" s="177" t="s">
        <v>154</v>
      </c>
      <c r="E1168" s="188" t="s">
        <v>21</v>
      </c>
      <c r="F1168" s="208" t="s">
        <v>2275</v>
      </c>
      <c r="H1168" s="209">
        <v>19.7</v>
      </c>
      <c r="I1168" s="184"/>
      <c r="L1168" s="179"/>
      <c r="M1168" s="185"/>
      <c r="N1168" s="186"/>
      <c r="O1168" s="186"/>
      <c r="P1168" s="186"/>
      <c r="Q1168" s="186"/>
      <c r="R1168" s="186"/>
      <c r="S1168" s="186"/>
      <c r="T1168" s="187"/>
      <c r="AT1168" s="188" t="s">
        <v>154</v>
      </c>
      <c r="AU1168" s="188" t="s">
        <v>150</v>
      </c>
      <c r="AV1168" s="11" t="s">
        <v>150</v>
      </c>
      <c r="AW1168" s="11" t="s">
        <v>35</v>
      </c>
      <c r="AX1168" s="11" t="s">
        <v>71</v>
      </c>
      <c r="AY1168" s="188" t="s">
        <v>142</v>
      </c>
    </row>
    <row r="1169" spans="2:51" s="11" customFormat="1" ht="20.25" customHeight="1">
      <c r="B1169" s="179"/>
      <c r="D1169" s="177" t="s">
        <v>154</v>
      </c>
      <c r="E1169" s="188" t="s">
        <v>21</v>
      </c>
      <c r="F1169" s="208" t="s">
        <v>2276</v>
      </c>
      <c r="H1169" s="209">
        <v>17.76</v>
      </c>
      <c r="I1169" s="184"/>
      <c r="L1169" s="179"/>
      <c r="M1169" s="185"/>
      <c r="N1169" s="186"/>
      <c r="O1169" s="186"/>
      <c r="P1169" s="186"/>
      <c r="Q1169" s="186"/>
      <c r="R1169" s="186"/>
      <c r="S1169" s="186"/>
      <c r="T1169" s="187"/>
      <c r="AT1169" s="188" t="s">
        <v>154</v>
      </c>
      <c r="AU1169" s="188" t="s">
        <v>150</v>
      </c>
      <c r="AV1169" s="11" t="s">
        <v>150</v>
      </c>
      <c r="AW1169" s="11" t="s">
        <v>35</v>
      </c>
      <c r="AX1169" s="11" t="s">
        <v>71</v>
      </c>
      <c r="AY1169" s="188" t="s">
        <v>142</v>
      </c>
    </row>
    <row r="1170" spans="2:51" s="11" customFormat="1" ht="20.25" customHeight="1">
      <c r="B1170" s="179"/>
      <c r="D1170" s="180" t="s">
        <v>154</v>
      </c>
      <c r="E1170" s="181" t="s">
        <v>21</v>
      </c>
      <c r="F1170" s="182" t="s">
        <v>2277</v>
      </c>
      <c r="H1170" s="183">
        <v>30.743</v>
      </c>
      <c r="I1170" s="184"/>
      <c r="L1170" s="179"/>
      <c r="M1170" s="185"/>
      <c r="N1170" s="186"/>
      <c r="O1170" s="186"/>
      <c r="P1170" s="186"/>
      <c r="Q1170" s="186"/>
      <c r="R1170" s="186"/>
      <c r="S1170" s="186"/>
      <c r="T1170" s="187"/>
      <c r="AT1170" s="188" t="s">
        <v>154</v>
      </c>
      <c r="AU1170" s="188" t="s">
        <v>150</v>
      </c>
      <c r="AV1170" s="11" t="s">
        <v>150</v>
      </c>
      <c r="AW1170" s="11" t="s">
        <v>35</v>
      </c>
      <c r="AX1170" s="11" t="s">
        <v>71</v>
      </c>
      <c r="AY1170" s="188" t="s">
        <v>142</v>
      </c>
    </row>
    <row r="1171" spans="2:65" s="1" customFormat="1" ht="20.25" customHeight="1">
      <c r="B1171" s="164"/>
      <c r="C1171" s="198" t="s">
        <v>2278</v>
      </c>
      <c r="D1171" s="198" t="s">
        <v>247</v>
      </c>
      <c r="E1171" s="199" t="s">
        <v>2279</v>
      </c>
      <c r="F1171" s="200" t="s">
        <v>2280</v>
      </c>
      <c r="G1171" s="201" t="s">
        <v>417</v>
      </c>
      <c r="H1171" s="202">
        <v>164.497</v>
      </c>
      <c r="I1171" s="203"/>
      <c r="J1171" s="204">
        <f>ROUND(I1171*H1171,0)</f>
        <v>0</v>
      </c>
      <c r="K1171" s="200" t="s">
        <v>21</v>
      </c>
      <c r="L1171" s="205"/>
      <c r="M1171" s="206" t="s">
        <v>21</v>
      </c>
      <c r="N1171" s="207" t="s">
        <v>43</v>
      </c>
      <c r="O1171" s="35"/>
      <c r="P1171" s="174">
        <f>O1171*H1171</f>
        <v>0</v>
      </c>
      <c r="Q1171" s="174">
        <v>0</v>
      </c>
      <c r="R1171" s="174">
        <f>Q1171*H1171</f>
        <v>0</v>
      </c>
      <c r="S1171" s="174">
        <v>0</v>
      </c>
      <c r="T1171" s="175">
        <f>S1171*H1171</f>
        <v>0</v>
      </c>
      <c r="AR1171" s="17" t="s">
        <v>320</v>
      </c>
      <c r="AT1171" s="17" t="s">
        <v>247</v>
      </c>
      <c r="AU1171" s="17" t="s">
        <v>150</v>
      </c>
      <c r="AY1171" s="17" t="s">
        <v>142</v>
      </c>
      <c r="BE1171" s="176">
        <f>IF(N1171="základní",J1171,0)</f>
        <v>0</v>
      </c>
      <c r="BF1171" s="176">
        <f>IF(N1171="snížená",J1171,0)</f>
        <v>0</v>
      </c>
      <c r="BG1171" s="176">
        <f>IF(N1171="zákl. přenesená",J1171,0)</f>
        <v>0</v>
      </c>
      <c r="BH1171" s="176">
        <f>IF(N1171="sníž. přenesená",J1171,0)</f>
        <v>0</v>
      </c>
      <c r="BI1171" s="176">
        <f>IF(N1171="nulová",J1171,0)</f>
        <v>0</v>
      </c>
      <c r="BJ1171" s="17" t="s">
        <v>150</v>
      </c>
      <c r="BK1171" s="176">
        <f>ROUND(I1171*H1171,0)</f>
        <v>0</v>
      </c>
      <c r="BL1171" s="17" t="s">
        <v>223</v>
      </c>
      <c r="BM1171" s="17" t="s">
        <v>2281</v>
      </c>
    </row>
    <row r="1172" spans="2:51" s="11" customFormat="1" ht="20.25" customHeight="1">
      <c r="B1172" s="179"/>
      <c r="D1172" s="180" t="s">
        <v>154</v>
      </c>
      <c r="E1172" s="181" t="s">
        <v>21</v>
      </c>
      <c r="F1172" s="182" t="s">
        <v>2282</v>
      </c>
      <c r="H1172" s="183">
        <v>164.497</v>
      </c>
      <c r="I1172" s="184"/>
      <c r="L1172" s="179"/>
      <c r="M1172" s="185"/>
      <c r="N1172" s="186"/>
      <c r="O1172" s="186"/>
      <c r="P1172" s="186"/>
      <c r="Q1172" s="186"/>
      <c r="R1172" s="186"/>
      <c r="S1172" s="186"/>
      <c r="T1172" s="187"/>
      <c r="AT1172" s="188" t="s">
        <v>154</v>
      </c>
      <c r="AU1172" s="188" t="s">
        <v>150</v>
      </c>
      <c r="AV1172" s="11" t="s">
        <v>150</v>
      </c>
      <c r="AW1172" s="11" t="s">
        <v>35</v>
      </c>
      <c r="AX1172" s="11" t="s">
        <v>71</v>
      </c>
      <c r="AY1172" s="188" t="s">
        <v>142</v>
      </c>
    </row>
    <row r="1173" spans="2:65" s="1" customFormat="1" ht="20.25" customHeight="1">
      <c r="B1173" s="164"/>
      <c r="C1173" s="165" t="s">
        <v>2283</v>
      </c>
      <c r="D1173" s="165" t="s">
        <v>144</v>
      </c>
      <c r="E1173" s="166" t="s">
        <v>2284</v>
      </c>
      <c r="F1173" s="167" t="s">
        <v>2285</v>
      </c>
      <c r="G1173" s="168" t="s">
        <v>189</v>
      </c>
      <c r="H1173" s="169">
        <v>125.03</v>
      </c>
      <c r="I1173" s="170"/>
      <c r="J1173" s="171">
        <f>ROUND(I1173*H1173,0)</f>
        <v>0</v>
      </c>
      <c r="K1173" s="167" t="s">
        <v>401</v>
      </c>
      <c r="L1173" s="34"/>
      <c r="M1173" s="172" t="s">
        <v>21</v>
      </c>
      <c r="N1173" s="173" t="s">
        <v>43</v>
      </c>
      <c r="O1173" s="35"/>
      <c r="P1173" s="174">
        <f>O1173*H1173</f>
        <v>0</v>
      </c>
      <c r="Q1173" s="174">
        <v>0</v>
      </c>
      <c r="R1173" s="174">
        <f>Q1173*H1173</f>
        <v>0</v>
      </c>
      <c r="S1173" s="174">
        <v>0.001</v>
      </c>
      <c r="T1173" s="175">
        <f>S1173*H1173</f>
        <v>0.12503</v>
      </c>
      <c r="AR1173" s="17" t="s">
        <v>223</v>
      </c>
      <c r="AT1173" s="17" t="s">
        <v>144</v>
      </c>
      <c r="AU1173" s="17" t="s">
        <v>150</v>
      </c>
      <c r="AY1173" s="17" t="s">
        <v>142</v>
      </c>
      <c r="BE1173" s="176">
        <f>IF(N1173="základní",J1173,0)</f>
        <v>0</v>
      </c>
      <c r="BF1173" s="176">
        <f>IF(N1173="snížená",J1173,0)</f>
        <v>0</v>
      </c>
      <c r="BG1173" s="176">
        <f>IF(N1173="zákl. přenesená",J1173,0)</f>
        <v>0</v>
      </c>
      <c r="BH1173" s="176">
        <f>IF(N1173="sníž. přenesená",J1173,0)</f>
        <v>0</v>
      </c>
      <c r="BI1173" s="176">
        <f>IF(N1173="nulová",J1173,0)</f>
        <v>0</v>
      </c>
      <c r="BJ1173" s="17" t="s">
        <v>150</v>
      </c>
      <c r="BK1173" s="176">
        <f>ROUND(I1173*H1173,0)</f>
        <v>0</v>
      </c>
      <c r="BL1173" s="17" t="s">
        <v>223</v>
      </c>
      <c r="BM1173" s="17" t="s">
        <v>2286</v>
      </c>
    </row>
    <row r="1174" spans="2:47" s="1" customFormat="1" ht="20.25" customHeight="1">
      <c r="B1174" s="34"/>
      <c r="D1174" s="177" t="s">
        <v>152</v>
      </c>
      <c r="F1174" s="178" t="s">
        <v>2287</v>
      </c>
      <c r="I1174" s="138"/>
      <c r="L1174" s="34"/>
      <c r="M1174" s="63"/>
      <c r="N1174" s="35"/>
      <c r="O1174" s="35"/>
      <c r="P1174" s="35"/>
      <c r="Q1174" s="35"/>
      <c r="R1174" s="35"/>
      <c r="S1174" s="35"/>
      <c r="T1174" s="64"/>
      <c r="AT1174" s="17" t="s">
        <v>152</v>
      </c>
      <c r="AU1174" s="17" t="s">
        <v>150</v>
      </c>
    </row>
    <row r="1175" spans="2:51" s="11" customFormat="1" ht="20.25" customHeight="1">
      <c r="B1175" s="179"/>
      <c r="D1175" s="180" t="s">
        <v>154</v>
      </c>
      <c r="E1175" s="181" t="s">
        <v>21</v>
      </c>
      <c r="F1175" s="182" t="s">
        <v>2288</v>
      </c>
      <c r="H1175" s="183">
        <v>125.03</v>
      </c>
      <c r="I1175" s="184"/>
      <c r="L1175" s="179"/>
      <c r="M1175" s="185"/>
      <c r="N1175" s="186"/>
      <c r="O1175" s="186"/>
      <c r="P1175" s="186"/>
      <c r="Q1175" s="186"/>
      <c r="R1175" s="186"/>
      <c r="S1175" s="186"/>
      <c r="T1175" s="187"/>
      <c r="AT1175" s="188" t="s">
        <v>154</v>
      </c>
      <c r="AU1175" s="188" t="s">
        <v>150</v>
      </c>
      <c r="AV1175" s="11" t="s">
        <v>150</v>
      </c>
      <c r="AW1175" s="11" t="s">
        <v>35</v>
      </c>
      <c r="AX1175" s="11" t="s">
        <v>71</v>
      </c>
      <c r="AY1175" s="188" t="s">
        <v>142</v>
      </c>
    </row>
    <row r="1176" spans="2:65" s="1" customFormat="1" ht="20.25" customHeight="1">
      <c r="B1176" s="164"/>
      <c r="C1176" s="198" t="s">
        <v>2289</v>
      </c>
      <c r="D1176" s="198" t="s">
        <v>247</v>
      </c>
      <c r="E1176" s="199" t="s">
        <v>2290</v>
      </c>
      <c r="F1176" s="200" t="s">
        <v>2291</v>
      </c>
      <c r="G1176" s="201" t="s">
        <v>226</v>
      </c>
      <c r="H1176" s="202">
        <v>0.125</v>
      </c>
      <c r="I1176" s="203"/>
      <c r="J1176" s="204">
        <f>ROUND(I1176*H1176,0)</f>
        <v>0</v>
      </c>
      <c r="K1176" s="200" t="s">
        <v>21</v>
      </c>
      <c r="L1176" s="205"/>
      <c r="M1176" s="206" t="s">
        <v>21</v>
      </c>
      <c r="N1176" s="207" t="s">
        <v>43</v>
      </c>
      <c r="O1176" s="35"/>
      <c r="P1176" s="174">
        <f>O1176*H1176</f>
        <v>0</v>
      </c>
      <c r="Q1176" s="174">
        <v>0</v>
      </c>
      <c r="R1176" s="174">
        <f>Q1176*H1176</f>
        <v>0</v>
      </c>
      <c r="S1176" s="174">
        <v>0</v>
      </c>
      <c r="T1176" s="175">
        <f>S1176*H1176</f>
        <v>0</v>
      </c>
      <c r="AR1176" s="17" t="s">
        <v>320</v>
      </c>
      <c r="AT1176" s="17" t="s">
        <v>247</v>
      </c>
      <c r="AU1176" s="17" t="s">
        <v>150</v>
      </c>
      <c r="AY1176" s="17" t="s">
        <v>142</v>
      </c>
      <c r="BE1176" s="176">
        <f>IF(N1176="základní",J1176,0)</f>
        <v>0</v>
      </c>
      <c r="BF1176" s="176">
        <f>IF(N1176="snížená",J1176,0)</f>
        <v>0</v>
      </c>
      <c r="BG1176" s="176">
        <f>IF(N1176="zákl. přenesená",J1176,0)</f>
        <v>0</v>
      </c>
      <c r="BH1176" s="176">
        <f>IF(N1176="sníž. přenesená",J1176,0)</f>
        <v>0</v>
      </c>
      <c r="BI1176" s="176">
        <f>IF(N1176="nulová",J1176,0)</f>
        <v>0</v>
      </c>
      <c r="BJ1176" s="17" t="s">
        <v>150</v>
      </c>
      <c r="BK1176" s="176">
        <f>ROUND(I1176*H1176,0)</f>
        <v>0</v>
      </c>
      <c r="BL1176" s="17" t="s">
        <v>223</v>
      </c>
      <c r="BM1176" s="17" t="s">
        <v>2292</v>
      </c>
    </row>
    <row r="1177" spans="2:47" s="1" customFormat="1" ht="20.25" customHeight="1">
      <c r="B1177" s="34"/>
      <c r="D1177" s="180" t="s">
        <v>152</v>
      </c>
      <c r="F1177" s="189" t="s">
        <v>2291</v>
      </c>
      <c r="I1177" s="138"/>
      <c r="L1177" s="34"/>
      <c r="M1177" s="63"/>
      <c r="N1177" s="35"/>
      <c r="O1177" s="35"/>
      <c r="P1177" s="35"/>
      <c r="Q1177" s="35"/>
      <c r="R1177" s="35"/>
      <c r="S1177" s="35"/>
      <c r="T1177" s="64"/>
      <c r="AT1177" s="17" t="s">
        <v>152</v>
      </c>
      <c r="AU1177" s="17" t="s">
        <v>150</v>
      </c>
    </row>
    <row r="1178" spans="2:65" s="1" customFormat="1" ht="20.25" customHeight="1">
      <c r="B1178" s="164"/>
      <c r="C1178" s="165" t="s">
        <v>2293</v>
      </c>
      <c r="D1178" s="165" t="s">
        <v>144</v>
      </c>
      <c r="E1178" s="166" t="s">
        <v>2294</v>
      </c>
      <c r="F1178" s="167" t="s">
        <v>2295</v>
      </c>
      <c r="G1178" s="168" t="s">
        <v>189</v>
      </c>
      <c r="H1178" s="169">
        <v>218.07</v>
      </c>
      <c r="I1178" s="170"/>
      <c r="J1178" s="171">
        <f>ROUND(I1178*H1178,0)</f>
        <v>0</v>
      </c>
      <c r="K1178" s="167" t="s">
        <v>401</v>
      </c>
      <c r="L1178" s="34"/>
      <c r="M1178" s="172" t="s">
        <v>21</v>
      </c>
      <c r="N1178" s="173" t="s">
        <v>43</v>
      </c>
      <c r="O1178" s="35"/>
      <c r="P1178" s="174">
        <f>O1178*H1178</f>
        <v>0</v>
      </c>
      <c r="Q1178" s="174">
        <v>0.00027</v>
      </c>
      <c r="R1178" s="174">
        <f>Q1178*H1178</f>
        <v>0.0588789</v>
      </c>
      <c r="S1178" s="174">
        <v>0</v>
      </c>
      <c r="T1178" s="175">
        <f>S1178*H1178</f>
        <v>0</v>
      </c>
      <c r="AR1178" s="17" t="s">
        <v>223</v>
      </c>
      <c r="AT1178" s="17" t="s">
        <v>144</v>
      </c>
      <c r="AU1178" s="17" t="s">
        <v>150</v>
      </c>
      <c r="AY1178" s="17" t="s">
        <v>142</v>
      </c>
      <c r="BE1178" s="176">
        <f>IF(N1178="základní",J1178,0)</f>
        <v>0</v>
      </c>
      <c r="BF1178" s="176">
        <f>IF(N1178="snížená",J1178,0)</f>
        <v>0</v>
      </c>
      <c r="BG1178" s="176">
        <f>IF(N1178="zákl. přenesená",J1178,0)</f>
        <v>0</v>
      </c>
      <c r="BH1178" s="176">
        <f>IF(N1178="sníž. přenesená",J1178,0)</f>
        <v>0</v>
      </c>
      <c r="BI1178" s="176">
        <f>IF(N1178="nulová",J1178,0)</f>
        <v>0</v>
      </c>
      <c r="BJ1178" s="17" t="s">
        <v>150</v>
      </c>
      <c r="BK1178" s="176">
        <f>ROUND(I1178*H1178,0)</f>
        <v>0</v>
      </c>
      <c r="BL1178" s="17" t="s">
        <v>223</v>
      </c>
      <c r="BM1178" s="17" t="s">
        <v>2296</v>
      </c>
    </row>
    <row r="1179" spans="2:47" s="1" customFormat="1" ht="20.25" customHeight="1">
      <c r="B1179" s="34"/>
      <c r="D1179" s="177" t="s">
        <v>152</v>
      </c>
      <c r="F1179" s="178" t="s">
        <v>2297</v>
      </c>
      <c r="I1179" s="138"/>
      <c r="L1179" s="34"/>
      <c r="M1179" s="63"/>
      <c r="N1179" s="35"/>
      <c r="O1179" s="35"/>
      <c r="P1179" s="35"/>
      <c r="Q1179" s="35"/>
      <c r="R1179" s="35"/>
      <c r="S1179" s="35"/>
      <c r="T1179" s="64"/>
      <c r="AT1179" s="17" t="s">
        <v>152</v>
      </c>
      <c r="AU1179" s="17" t="s">
        <v>150</v>
      </c>
    </row>
    <row r="1180" spans="2:51" s="11" customFormat="1" ht="20.25" customHeight="1">
      <c r="B1180" s="179"/>
      <c r="D1180" s="180" t="s">
        <v>154</v>
      </c>
      <c r="E1180" s="181" t="s">
        <v>21</v>
      </c>
      <c r="F1180" s="182" t="s">
        <v>2298</v>
      </c>
      <c r="H1180" s="183">
        <v>218.07</v>
      </c>
      <c r="I1180" s="184"/>
      <c r="L1180" s="179"/>
      <c r="M1180" s="185"/>
      <c r="N1180" s="186"/>
      <c r="O1180" s="186"/>
      <c r="P1180" s="186"/>
      <c r="Q1180" s="186"/>
      <c r="R1180" s="186"/>
      <c r="S1180" s="186"/>
      <c r="T1180" s="187"/>
      <c r="AT1180" s="188" t="s">
        <v>154</v>
      </c>
      <c r="AU1180" s="188" t="s">
        <v>150</v>
      </c>
      <c r="AV1180" s="11" t="s">
        <v>150</v>
      </c>
      <c r="AW1180" s="11" t="s">
        <v>35</v>
      </c>
      <c r="AX1180" s="11" t="s">
        <v>71</v>
      </c>
      <c r="AY1180" s="188" t="s">
        <v>142</v>
      </c>
    </row>
    <row r="1181" spans="2:65" s="1" customFormat="1" ht="20.25" customHeight="1">
      <c r="B1181" s="164"/>
      <c r="C1181" s="198" t="s">
        <v>2299</v>
      </c>
      <c r="D1181" s="198" t="s">
        <v>247</v>
      </c>
      <c r="E1181" s="199" t="s">
        <v>2300</v>
      </c>
      <c r="F1181" s="200" t="s">
        <v>2301</v>
      </c>
      <c r="G1181" s="201" t="s">
        <v>189</v>
      </c>
      <c r="H1181" s="202">
        <v>222.431</v>
      </c>
      <c r="I1181" s="203"/>
      <c r="J1181" s="204">
        <f>ROUND(I1181*H1181,0)</f>
        <v>0</v>
      </c>
      <c r="K1181" s="200" t="s">
        <v>21</v>
      </c>
      <c r="L1181" s="205"/>
      <c r="M1181" s="206" t="s">
        <v>21</v>
      </c>
      <c r="N1181" s="207" t="s">
        <v>43</v>
      </c>
      <c r="O1181" s="35"/>
      <c r="P1181" s="174">
        <f>O1181*H1181</f>
        <v>0</v>
      </c>
      <c r="Q1181" s="174">
        <v>0</v>
      </c>
      <c r="R1181" s="174">
        <f>Q1181*H1181</f>
        <v>0</v>
      </c>
      <c r="S1181" s="174">
        <v>0</v>
      </c>
      <c r="T1181" s="175">
        <f>S1181*H1181</f>
        <v>0</v>
      </c>
      <c r="AR1181" s="17" t="s">
        <v>320</v>
      </c>
      <c r="AT1181" s="17" t="s">
        <v>247</v>
      </c>
      <c r="AU1181" s="17" t="s">
        <v>150</v>
      </c>
      <c r="AY1181" s="17" t="s">
        <v>142</v>
      </c>
      <c r="BE1181" s="176">
        <f>IF(N1181="základní",J1181,0)</f>
        <v>0</v>
      </c>
      <c r="BF1181" s="176">
        <f>IF(N1181="snížená",J1181,0)</f>
        <v>0</v>
      </c>
      <c r="BG1181" s="176">
        <f>IF(N1181="zákl. přenesená",J1181,0)</f>
        <v>0</v>
      </c>
      <c r="BH1181" s="176">
        <f>IF(N1181="sníž. přenesená",J1181,0)</f>
        <v>0</v>
      </c>
      <c r="BI1181" s="176">
        <f>IF(N1181="nulová",J1181,0)</f>
        <v>0</v>
      </c>
      <c r="BJ1181" s="17" t="s">
        <v>150</v>
      </c>
      <c r="BK1181" s="176">
        <f>ROUND(I1181*H1181,0)</f>
        <v>0</v>
      </c>
      <c r="BL1181" s="17" t="s">
        <v>223</v>
      </c>
      <c r="BM1181" s="17" t="s">
        <v>2302</v>
      </c>
    </row>
    <row r="1182" spans="2:51" s="11" customFormat="1" ht="20.25" customHeight="1">
      <c r="B1182" s="179"/>
      <c r="D1182" s="180" t="s">
        <v>154</v>
      </c>
      <c r="E1182" s="181" t="s">
        <v>21</v>
      </c>
      <c r="F1182" s="182" t="s">
        <v>2303</v>
      </c>
      <c r="H1182" s="183">
        <v>222.431</v>
      </c>
      <c r="I1182" s="184"/>
      <c r="L1182" s="179"/>
      <c r="M1182" s="185"/>
      <c r="N1182" s="186"/>
      <c r="O1182" s="186"/>
      <c r="P1182" s="186"/>
      <c r="Q1182" s="186"/>
      <c r="R1182" s="186"/>
      <c r="S1182" s="186"/>
      <c r="T1182" s="187"/>
      <c r="AT1182" s="188" t="s">
        <v>154</v>
      </c>
      <c r="AU1182" s="188" t="s">
        <v>150</v>
      </c>
      <c r="AV1182" s="11" t="s">
        <v>150</v>
      </c>
      <c r="AW1182" s="11" t="s">
        <v>35</v>
      </c>
      <c r="AX1182" s="11" t="s">
        <v>71</v>
      </c>
      <c r="AY1182" s="188" t="s">
        <v>142</v>
      </c>
    </row>
    <row r="1183" spans="2:65" s="1" customFormat="1" ht="20.25" customHeight="1">
      <c r="B1183" s="164"/>
      <c r="C1183" s="165" t="s">
        <v>2304</v>
      </c>
      <c r="D1183" s="165" t="s">
        <v>144</v>
      </c>
      <c r="E1183" s="166" t="s">
        <v>2305</v>
      </c>
      <c r="F1183" s="167" t="s">
        <v>2306</v>
      </c>
      <c r="G1183" s="168" t="s">
        <v>189</v>
      </c>
      <c r="H1183" s="169">
        <v>25</v>
      </c>
      <c r="I1183" s="170"/>
      <c r="J1183" s="171">
        <f>ROUND(I1183*H1183,0)</f>
        <v>0</v>
      </c>
      <c r="K1183" s="167" t="s">
        <v>401</v>
      </c>
      <c r="L1183" s="34"/>
      <c r="M1183" s="172" t="s">
        <v>21</v>
      </c>
      <c r="N1183" s="173" t="s">
        <v>43</v>
      </c>
      <c r="O1183" s="35"/>
      <c r="P1183" s="174">
        <f>O1183*H1183</f>
        <v>0</v>
      </c>
      <c r="Q1183" s="174">
        <v>3E-05</v>
      </c>
      <c r="R1183" s="174">
        <f>Q1183*H1183</f>
        <v>0.00075</v>
      </c>
      <c r="S1183" s="174">
        <v>0</v>
      </c>
      <c r="T1183" s="175">
        <f>S1183*H1183</f>
        <v>0</v>
      </c>
      <c r="AR1183" s="17" t="s">
        <v>223</v>
      </c>
      <c r="AT1183" s="17" t="s">
        <v>144</v>
      </c>
      <c r="AU1183" s="17" t="s">
        <v>150</v>
      </c>
      <c r="AY1183" s="17" t="s">
        <v>142</v>
      </c>
      <c r="BE1183" s="176">
        <f>IF(N1183="základní",J1183,0)</f>
        <v>0</v>
      </c>
      <c r="BF1183" s="176">
        <f>IF(N1183="snížená",J1183,0)</f>
        <v>0</v>
      </c>
      <c r="BG1183" s="176">
        <f>IF(N1183="zákl. přenesená",J1183,0)</f>
        <v>0</v>
      </c>
      <c r="BH1183" s="176">
        <f>IF(N1183="sníž. přenesená",J1183,0)</f>
        <v>0</v>
      </c>
      <c r="BI1183" s="176">
        <f>IF(N1183="nulová",J1183,0)</f>
        <v>0</v>
      </c>
      <c r="BJ1183" s="17" t="s">
        <v>150</v>
      </c>
      <c r="BK1183" s="176">
        <f>ROUND(I1183*H1183,0)</f>
        <v>0</v>
      </c>
      <c r="BL1183" s="17" t="s">
        <v>223</v>
      </c>
      <c r="BM1183" s="17" t="s">
        <v>2307</v>
      </c>
    </row>
    <row r="1184" spans="2:47" s="1" customFormat="1" ht="20.25" customHeight="1">
      <c r="B1184" s="34"/>
      <c r="D1184" s="180" t="s">
        <v>152</v>
      </c>
      <c r="F1184" s="189" t="s">
        <v>2308</v>
      </c>
      <c r="I1184" s="138"/>
      <c r="L1184" s="34"/>
      <c r="M1184" s="63"/>
      <c r="N1184" s="35"/>
      <c r="O1184" s="35"/>
      <c r="P1184" s="35"/>
      <c r="Q1184" s="35"/>
      <c r="R1184" s="35"/>
      <c r="S1184" s="35"/>
      <c r="T1184" s="64"/>
      <c r="AT1184" s="17" t="s">
        <v>152</v>
      </c>
      <c r="AU1184" s="17" t="s">
        <v>150</v>
      </c>
    </row>
    <row r="1185" spans="2:65" s="1" customFormat="1" ht="20.25" customHeight="1">
      <c r="B1185" s="164"/>
      <c r="C1185" s="198" t="s">
        <v>2309</v>
      </c>
      <c r="D1185" s="198" t="s">
        <v>247</v>
      </c>
      <c r="E1185" s="199" t="s">
        <v>2310</v>
      </c>
      <c r="F1185" s="200" t="s">
        <v>2311</v>
      </c>
      <c r="G1185" s="201" t="s">
        <v>189</v>
      </c>
      <c r="H1185" s="202">
        <v>27.5</v>
      </c>
      <c r="I1185" s="203"/>
      <c r="J1185" s="204">
        <f>ROUND(I1185*H1185,0)</f>
        <v>0</v>
      </c>
      <c r="K1185" s="200" t="s">
        <v>148</v>
      </c>
      <c r="L1185" s="205"/>
      <c r="M1185" s="206" t="s">
        <v>21</v>
      </c>
      <c r="N1185" s="207" t="s">
        <v>43</v>
      </c>
      <c r="O1185" s="35"/>
      <c r="P1185" s="174">
        <f>O1185*H1185</f>
        <v>0</v>
      </c>
      <c r="Q1185" s="174">
        <v>0.00235</v>
      </c>
      <c r="R1185" s="174">
        <f>Q1185*H1185</f>
        <v>0.064625</v>
      </c>
      <c r="S1185" s="174">
        <v>0</v>
      </c>
      <c r="T1185" s="175">
        <f>S1185*H1185</f>
        <v>0</v>
      </c>
      <c r="AR1185" s="17" t="s">
        <v>320</v>
      </c>
      <c r="AT1185" s="17" t="s">
        <v>247</v>
      </c>
      <c r="AU1185" s="17" t="s">
        <v>150</v>
      </c>
      <c r="AY1185" s="17" t="s">
        <v>142</v>
      </c>
      <c r="BE1185" s="176">
        <f>IF(N1185="základní",J1185,0)</f>
        <v>0</v>
      </c>
      <c r="BF1185" s="176">
        <f>IF(N1185="snížená",J1185,0)</f>
        <v>0</v>
      </c>
      <c r="BG1185" s="176">
        <f>IF(N1185="zákl. přenesená",J1185,0)</f>
        <v>0</v>
      </c>
      <c r="BH1185" s="176">
        <f>IF(N1185="sníž. přenesená",J1185,0)</f>
        <v>0</v>
      </c>
      <c r="BI1185" s="176">
        <f>IF(N1185="nulová",J1185,0)</f>
        <v>0</v>
      </c>
      <c r="BJ1185" s="17" t="s">
        <v>150</v>
      </c>
      <c r="BK1185" s="176">
        <f>ROUND(I1185*H1185,0)</f>
        <v>0</v>
      </c>
      <c r="BL1185" s="17" t="s">
        <v>223</v>
      </c>
      <c r="BM1185" s="17" t="s">
        <v>2312</v>
      </c>
    </row>
    <row r="1186" spans="2:47" s="1" customFormat="1" ht="28.5" customHeight="1">
      <c r="B1186" s="34"/>
      <c r="D1186" s="180" t="s">
        <v>152</v>
      </c>
      <c r="F1186" s="189" t="s">
        <v>2313</v>
      </c>
      <c r="I1186" s="138"/>
      <c r="L1186" s="34"/>
      <c r="M1186" s="63"/>
      <c r="N1186" s="35"/>
      <c r="O1186" s="35"/>
      <c r="P1186" s="35"/>
      <c r="Q1186" s="35"/>
      <c r="R1186" s="35"/>
      <c r="S1186" s="35"/>
      <c r="T1186" s="64"/>
      <c r="AT1186" s="17" t="s">
        <v>152</v>
      </c>
      <c r="AU1186" s="17" t="s">
        <v>150</v>
      </c>
    </row>
    <row r="1187" spans="2:65" s="1" customFormat="1" ht="20.25" customHeight="1">
      <c r="B1187" s="164"/>
      <c r="C1187" s="165" t="s">
        <v>2314</v>
      </c>
      <c r="D1187" s="165" t="s">
        <v>144</v>
      </c>
      <c r="E1187" s="166" t="s">
        <v>2315</v>
      </c>
      <c r="F1187" s="167" t="s">
        <v>2316</v>
      </c>
      <c r="G1187" s="168" t="s">
        <v>189</v>
      </c>
      <c r="H1187" s="169">
        <v>218.07</v>
      </c>
      <c r="I1187" s="170"/>
      <c r="J1187" s="171">
        <f>ROUND(I1187*H1187,0)</f>
        <v>0</v>
      </c>
      <c r="K1187" s="167" t="s">
        <v>401</v>
      </c>
      <c r="L1187" s="34"/>
      <c r="M1187" s="172" t="s">
        <v>21</v>
      </c>
      <c r="N1187" s="173" t="s">
        <v>43</v>
      </c>
      <c r="O1187" s="35"/>
      <c r="P1187" s="174">
        <f>O1187*H1187</f>
        <v>0</v>
      </c>
      <c r="Q1187" s="174">
        <v>0.00578</v>
      </c>
      <c r="R1187" s="174">
        <f>Q1187*H1187</f>
        <v>1.2604446</v>
      </c>
      <c r="S1187" s="174">
        <v>0</v>
      </c>
      <c r="T1187" s="175">
        <f>S1187*H1187</f>
        <v>0</v>
      </c>
      <c r="AR1187" s="17" t="s">
        <v>223</v>
      </c>
      <c r="AT1187" s="17" t="s">
        <v>144</v>
      </c>
      <c r="AU1187" s="17" t="s">
        <v>150</v>
      </c>
      <c r="AY1187" s="17" t="s">
        <v>142</v>
      </c>
      <c r="BE1187" s="176">
        <f>IF(N1187="základní",J1187,0)</f>
        <v>0</v>
      </c>
      <c r="BF1187" s="176">
        <f>IF(N1187="snížená",J1187,0)</f>
        <v>0</v>
      </c>
      <c r="BG1187" s="176">
        <f>IF(N1187="zákl. přenesená",J1187,0)</f>
        <v>0</v>
      </c>
      <c r="BH1187" s="176">
        <f>IF(N1187="sníž. přenesená",J1187,0)</f>
        <v>0</v>
      </c>
      <c r="BI1187" s="176">
        <f>IF(N1187="nulová",J1187,0)</f>
        <v>0</v>
      </c>
      <c r="BJ1187" s="17" t="s">
        <v>150</v>
      </c>
      <c r="BK1187" s="176">
        <f>ROUND(I1187*H1187,0)</f>
        <v>0</v>
      </c>
      <c r="BL1187" s="17" t="s">
        <v>223</v>
      </c>
      <c r="BM1187" s="17" t="s">
        <v>2317</v>
      </c>
    </row>
    <row r="1188" spans="2:47" s="1" customFormat="1" ht="20.25" customHeight="1">
      <c r="B1188" s="34"/>
      <c r="D1188" s="177" t="s">
        <v>152</v>
      </c>
      <c r="F1188" s="178" t="s">
        <v>2318</v>
      </c>
      <c r="I1188" s="138"/>
      <c r="L1188" s="34"/>
      <c r="M1188" s="63"/>
      <c r="N1188" s="35"/>
      <c r="O1188" s="35"/>
      <c r="P1188" s="35"/>
      <c r="Q1188" s="35"/>
      <c r="R1188" s="35"/>
      <c r="S1188" s="35"/>
      <c r="T1188" s="64"/>
      <c r="AT1188" s="17" t="s">
        <v>152</v>
      </c>
      <c r="AU1188" s="17" t="s">
        <v>150</v>
      </c>
    </row>
    <row r="1189" spans="2:51" s="11" customFormat="1" ht="20.25" customHeight="1">
      <c r="B1189" s="179"/>
      <c r="D1189" s="180" t="s">
        <v>154</v>
      </c>
      <c r="E1189" s="181" t="s">
        <v>21</v>
      </c>
      <c r="F1189" s="182" t="s">
        <v>2319</v>
      </c>
      <c r="H1189" s="183">
        <v>218.07</v>
      </c>
      <c r="I1189" s="184"/>
      <c r="L1189" s="179"/>
      <c r="M1189" s="185"/>
      <c r="N1189" s="186"/>
      <c r="O1189" s="186"/>
      <c r="P1189" s="186"/>
      <c r="Q1189" s="186"/>
      <c r="R1189" s="186"/>
      <c r="S1189" s="186"/>
      <c r="T1189" s="187"/>
      <c r="AT1189" s="188" t="s">
        <v>154</v>
      </c>
      <c r="AU1189" s="188" t="s">
        <v>150</v>
      </c>
      <c r="AV1189" s="11" t="s">
        <v>150</v>
      </c>
      <c r="AW1189" s="11" t="s">
        <v>35</v>
      </c>
      <c r="AX1189" s="11" t="s">
        <v>8</v>
      </c>
      <c r="AY1189" s="188" t="s">
        <v>142</v>
      </c>
    </row>
    <row r="1190" spans="2:65" s="1" customFormat="1" ht="20.25" customHeight="1">
      <c r="B1190" s="164"/>
      <c r="C1190" s="165" t="s">
        <v>2320</v>
      </c>
      <c r="D1190" s="165" t="s">
        <v>144</v>
      </c>
      <c r="E1190" s="166" t="s">
        <v>2321</v>
      </c>
      <c r="F1190" s="167" t="s">
        <v>2322</v>
      </c>
      <c r="G1190" s="168" t="s">
        <v>226</v>
      </c>
      <c r="H1190" s="169">
        <v>1.422</v>
      </c>
      <c r="I1190" s="170"/>
      <c r="J1190" s="171">
        <f>ROUND(I1190*H1190,0)</f>
        <v>0</v>
      </c>
      <c r="K1190" s="167" t="s">
        <v>148</v>
      </c>
      <c r="L1190" s="34"/>
      <c r="M1190" s="172" t="s">
        <v>21</v>
      </c>
      <c r="N1190" s="173" t="s">
        <v>43</v>
      </c>
      <c r="O1190" s="35"/>
      <c r="P1190" s="174">
        <f>O1190*H1190</f>
        <v>0</v>
      </c>
      <c r="Q1190" s="174">
        <v>0</v>
      </c>
      <c r="R1190" s="174">
        <f>Q1190*H1190</f>
        <v>0</v>
      </c>
      <c r="S1190" s="174">
        <v>0</v>
      </c>
      <c r="T1190" s="175">
        <f>S1190*H1190</f>
        <v>0</v>
      </c>
      <c r="AR1190" s="17" t="s">
        <v>223</v>
      </c>
      <c r="AT1190" s="17" t="s">
        <v>144</v>
      </c>
      <c r="AU1190" s="17" t="s">
        <v>150</v>
      </c>
      <c r="AY1190" s="17" t="s">
        <v>142</v>
      </c>
      <c r="BE1190" s="176">
        <f>IF(N1190="základní",J1190,0)</f>
        <v>0</v>
      </c>
      <c r="BF1190" s="176">
        <f>IF(N1190="snížená",J1190,0)</f>
        <v>0</v>
      </c>
      <c r="BG1190" s="176">
        <f>IF(N1190="zákl. přenesená",J1190,0)</f>
        <v>0</v>
      </c>
      <c r="BH1190" s="176">
        <f>IF(N1190="sníž. přenesená",J1190,0)</f>
        <v>0</v>
      </c>
      <c r="BI1190" s="176">
        <f>IF(N1190="nulová",J1190,0)</f>
        <v>0</v>
      </c>
      <c r="BJ1190" s="17" t="s">
        <v>150</v>
      </c>
      <c r="BK1190" s="176">
        <f>ROUND(I1190*H1190,0)</f>
        <v>0</v>
      </c>
      <c r="BL1190" s="17" t="s">
        <v>223</v>
      </c>
      <c r="BM1190" s="17" t="s">
        <v>2323</v>
      </c>
    </row>
    <row r="1191" spans="2:47" s="1" customFormat="1" ht="28.5" customHeight="1">
      <c r="B1191" s="34"/>
      <c r="D1191" s="177" t="s">
        <v>152</v>
      </c>
      <c r="F1191" s="178" t="s">
        <v>2324</v>
      </c>
      <c r="I1191" s="138"/>
      <c r="L1191" s="34"/>
      <c r="M1191" s="63"/>
      <c r="N1191" s="35"/>
      <c r="O1191" s="35"/>
      <c r="P1191" s="35"/>
      <c r="Q1191" s="35"/>
      <c r="R1191" s="35"/>
      <c r="S1191" s="35"/>
      <c r="T1191" s="64"/>
      <c r="AT1191" s="17" t="s">
        <v>152</v>
      </c>
      <c r="AU1191" s="17" t="s">
        <v>150</v>
      </c>
    </row>
    <row r="1192" spans="2:63" s="10" customFormat="1" ht="29.25" customHeight="1">
      <c r="B1192" s="150"/>
      <c r="D1192" s="161" t="s">
        <v>70</v>
      </c>
      <c r="E1192" s="162" t="s">
        <v>2325</v>
      </c>
      <c r="F1192" s="162" t="s">
        <v>2326</v>
      </c>
      <c r="I1192" s="153"/>
      <c r="J1192" s="163">
        <f>BK1192</f>
        <v>0</v>
      </c>
      <c r="L1192" s="150"/>
      <c r="M1192" s="155"/>
      <c r="N1192" s="156"/>
      <c r="O1192" s="156"/>
      <c r="P1192" s="157">
        <f>SUM(P1193:P1211)</f>
        <v>0</v>
      </c>
      <c r="Q1192" s="156"/>
      <c r="R1192" s="157">
        <f>SUM(R1193:R1211)</f>
        <v>0.2576021</v>
      </c>
      <c r="S1192" s="156"/>
      <c r="T1192" s="158">
        <f>SUM(T1193:T1211)</f>
        <v>0</v>
      </c>
      <c r="AR1192" s="151" t="s">
        <v>150</v>
      </c>
      <c r="AT1192" s="159" t="s">
        <v>70</v>
      </c>
      <c r="AU1192" s="159" t="s">
        <v>8</v>
      </c>
      <c r="AY1192" s="151" t="s">
        <v>142</v>
      </c>
      <c r="BK1192" s="160">
        <f>SUM(BK1193:BK1211)</f>
        <v>0</v>
      </c>
    </row>
    <row r="1193" spans="2:65" s="1" customFormat="1" ht="28.5" customHeight="1">
      <c r="B1193" s="164"/>
      <c r="C1193" s="165" t="s">
        <v>2327</v>
      </c>
      <c r="D1193" s="165" t="s">
        <v>144</v>
      </c>
      <c r="E1193" s="166" t="s">
        <v>2328</v>
      </c>
      <c r="F1193" s="167" t="s">
        <v>2329</v>
      </c>
      <c r="G1193" s="168" t="s">
        <v>189</v>
      </c>
      <c r="H1193" s="169">
        <v>74.977</v>
      </c>
      <c r="I1193" s="170"/>
      <c r="J1193" s="171">
        <f>ROUND(I1193*H1193,0)</f>
        <v>0</v>
      </c>
      <c r="K1193" s="167" t="s">
        <v>148</v>
      </c>
      <c r="L1193" s="34"/>
      <c r="M1193" s="172" t="s">
        <v>21</v>
      </c>
      <c r="N1193" s="173" t="s">
        <v>43</v>
      </c>
      <c r="O1193" s="35"/>
      <c r="P1193" s="174">
        <f>O1193*H1193</f>
        <v>0</v>
      </c>
      <c r="Q1193" s="174">
        <v>0.003</v>
      </c>
      <c r="R1193" s="174">
        <f>Q1193*H1193</f>
        <v>0.22493100000000002</v>
      </c>
      <c r="S1193" s="174">
        <v>0</v>
      </c>
      <c r="T1193" s="175">
        <f>S1193*H1193</f>
        <v>0</v>
      </c>
      <c r="AR1193" s="17" t="s">
        <v>223</v>
      </c>
      <c r="AT1193" s="17" t="s">
        <v>144</v>
      </c>
      <c r="AU1193" s="17" t="s">
        <v>150</v>
      </c>
      <c r="AY1193" s="17" t="s">
        <v>142</v>
      </c>
      <c r="BE1193" s="176">
        <f>IF(N1193="základní",J1193,0)</f>
        <v>0</v>
      </c>
      <c r="BF1193" s="176">
        <f>IF(N1193="snížená",J1193,0)</f>
        <v>0</v>
      </c>
      <c r="BG1193" s="176">
        <f>IF(N1193="zákl. přenesená",J1193,0)</f>
        <v>0</v>
      </c>
      <c r="BH1193" s="176">
        <f>IF(N1193="sníž. přenesená",J1193,0)</f>
        <v>0</v>
      </c>
      <c r="BI1193" s="176">
        <f>IF(N1193="nulová",J1193,0)</f>
        <v>0</v>
      </c>
      <c r="BJ1193" s="17" t="s">
        <v>150</v>
      </c>
      <c r="BK1193" s="176">
        <f>ROUND(I1193*H1193,0)</f>
        <v>0</v>
      </c>
      <c r="BL1193" s="17" t="s">
        <v>223</v>
      </c>
      <c r="BM1193" s="17" t="s">
        <v>2330</v>
      </c>
    </row>
    <row r="1194" spans="2:47" s="1" customFormat="1" ht="28.5" customHeight="1">
      <c r="B1194" s="34"/>
      <c r="D1194" s="177" t="s">
        <v>152</v>
      </c>
      <c r="F1194" s="178" t="s">
        <v>2331</v>
      </c>
      <c r="I1194" s="138"/>
      <c r="L1194" s="34"/>
      <c r="M1194" s="63"/>
      <c r="N1194" s="35"/>
      <c r="O1194" s="35"/>
      <c r="P1194" s="35"/>
      <c r="Q1194" s="35"/>
      <c r="R1194" s="35"/>
      <c r="S1194" s="35"/>
      <c r="T1194" s="64"/>
      <c r="AT1194" s="17" t="s">
        <v>152</v>
      </c>
      <c r="AU1194" s="17" t="s">
        <v>150</v>
      </c>
    </row>
    <row r="1195" spans="2:51" s="11" customFormat="1" ht="20.25" customHeight="1">
      <c r="B1195" s="179"/>
      <c r="D1195" s="177" t="s">
        <v>154</v>
      </c>
      <c r="E1195" s="188" t="s">
        <v>21</v>
      </c>
      <c r="F1195" s="208" t="s">
        <v>2332</v>
      </c>
      <c r="H1195" s="209">
        <v>37.872</v>
      </c>
      <c r="I1195" s="184"/>
      <c r="L1195" s="179"/>
      <c r="M1195" s="185"/>
      <c r="N1195" s="186"/>
      <c r="O1195" s="186"/>
      <c r="P1195" s="186"/>
      <c r="Q1195" s="186"/>
      <c r="R1195" s="186"/>
      <c r="S1195" s="186"/>
      <c r="T1195" s="187"/>
      <c r="AT1195" s="188" t="s">
        <v>154</v>
      </c>
      <c r="AU1195" s="188" t="s">
        <v>150</v>
      </c>
      <c r="AV1195" s="11" t="s">
        <v>150</v>
      </c>
      <c r="AW1195" s="11" t="s">
        <v>35</v>
      </c>
      <c r="AX1195" s="11" t="s">
        <v>71</v>
      </c>
      <c r="AY1195" s="188" t="s">
        <v>142</v>
      </c>
    </row>
    <row r="1196" spans="2:51" s="11" customFormat="1" ht="20.25" customHeight="1">
      <c r="B1196" s="179"/>
      <c r="D1196" s="177" t="s">
        <v>154</v>
      </c>
      <c r="E1196" s="188" t="s">
        <v>21</v>
      </c>
      <c r="F1196" s="208" t="s">
        <v>2333</v>
      </c>
      <c r="H1196" s="209">
        <v>21.4</v>
      </c>
      <c r="I1196" s="184"/>
      <c r="L1196" s="179"/>
      <c r="M1196" s="185"/>
      <c r="N1196" s="186"/>
      <c r="O1196" s="186"/>
      <c r="P1196" s="186"/>
      <c r="Q1196" s="186"/>
      <c r="R1196" s="186"/>
      <c r="S1196" s="186"/>
      <c r="T1196" s="187"/>
      <c r="AT1196" s="188" t="s">
        <v>154</v>
      </c>
      <c r="AU1196" s="188" t="s">
        <v>150</v>
      </c>
      <c r="AV1196" s="11" t="s">
        <v>150</v>
      </c>
      <c r="AW1196" s="11" t="s">
        <v>35</v>
      </c>
      <c r="AX1196" s="11" t="s">
        <v>71</v>
      </c>
      <c r="AY1196" s="188" t="s">
        <v>142</v>
      </c>
    </row>
    <row r="1197" spans="2:51" s="11" customFormat="1" ht="20.25" customHeight="1">
      <c r="B1197" s="179"/>
      <c r="D1197" s="177" t="s">
        <v>154</v>
      </c>
      <c r="E1197" s="188" t="s">
        <v>21</v>
      </c>
      <c r="F1197" s="208" t="s">
        <v>2334</v>
      </c>
      <c r="H1197" s="209">
        <v>3.795</v>
      </c>
      <c r="I1197" s="184"/>
      <c r="L1197" s="179"/>
      <c r="M1197" s="185"/>
      <c r="N1197" s="186"/>
      <c r="O1197" s="186"/>
      <c r="P1197" s="186"/>
      <c r="Q1197" s="186"/>
      <c r="R1197" s="186"/>
      <c r="S1197" s="186"/>
      <c r="T1197" s="187"/>
      <c r="AT1197" s="188" t="s">
        <v>154</v>
      </c>
      <c r="AU1197" s="188" t="s">
        <v>150</v>
      </c>
      <c r="AV1197" s="11" t="s">
        <v>150</v>
      </c>
      <c r="AW1197" s="11" t="s">
        <v>35</v>
      </c>
      <c r="AX1197" s="11" t="s">
        <v>71</v>
      </c>
      <c r="AY1197" s="188" t="s">
        <v>142</v>
      </c>
    </row>
    <row r="1198" spans="2:51" s="11" customFormat="1" ht="20.25" customHeight="1">
      <c r="B1198" s="179"/>
      <c r="D1198" s="177" t="s">
        <v>154</v>
      </c>
      <c r="E1198" s="188" t="s">
        <v>21</v>
      </c>
      <c r="F1198" s="208" t="s">
        <v>2335</v>
      </c>
      <c r="H1198" s="209">
        <v>3.66</v>
      </c>
      <c r="I1198" s="184"/>
      <c r="L1198" s="179"/>
      <c r="M1198" s="185"/>
      <c r="N1198" s="186"/>
      <c r="O1198" s="186"/>
      <c r="P1198" s="186"/>
      <c r="Q1198" s="186"/>
      <c r="R1198" s="186"/>
      <c r="S1198" s="186"/>
      <c r="T1198" s="187"/>
      <c r="AT1198" s="188" t="s">
        <v>154</v>
      </c>
      <c r="AU1198" s="188" t="s">
        <v>150</v>
      </c>
      <c r="AV1198" s="11" t="s">
        <v>150</v>
      </c>
      <c r="AW1198" s="11" t="s">
        <v>35</v>
      </c>
      <c r="AX1198" s="11" t="s">
        <v>71</v>
      </c>
      <c r="AY1198" s="188" t="s">
        <v>142</v>
      </c>
    </row>
    <row r="1199" spans="2:51" s="11" customFormat="1" ht="20.25" customHeight="1">
      <c r="B1199" s="179"/>
      <c r="D1199" s="177" t="s">
        <v>154</v>
      </c>
      <c r="E1199" s="188" t="s">
        <v>21</v>
      </c>
      <c r="F1199" s="208" t="s">
        <v>2336</v>
      </c>
      <c r="H1199" s="209">
        <v>3</v>
      </c>
      <c r="I1199" s="184"/>
      <c r="L1199" s="179"/>
      <c r="M1199" s="185"/>
      <c r="N1199" s="186"/>
      <c r="O1199" s="186"/>
      <c r="P1199" s="186"/>
      <c r="Q1199" s="186"/>
      <c r="R1199" s="186"/>
      <c r="S1199" s="186"/>
      <c r="T1199" s="187"/>
      <c r="AT1199" s="188" t="s">
        <v>154</v>
      </c>
      <c r="AU1199" s="188" t="s">
        <v>150</v>
      </c>
      <c r="AV1199" s="11" t="s">
        <v>150</v>
      </c>
      <c r="AW1199" s="11" t="s">
        <v>35</v>
      </c>
      <c r="AX1199" s="11" t="s">
        <v>71</v>
      </c>
      <c r="AY1199" s="188" t="s">
        <v>142</v>
      </c>
    </row>
    <row r="1200" spans="2:51" s="11" customFormat="1" ht="20.25" customHeight="1">
      <c r="B1200" s="179"/>
      <c r="D1200" s="177" t="s">
        <v>154</v>
      </c>
      <c r="E1200" s="188" t="s">
        <v>21</v>
      </c>
      <c r="F1200" s="208" t="s">
        <v>2337</v>
      </c>
      <c r="H1200" s="209">
        <v>3</v>
      </c>
      <c r="I1200" s="184"/>
      <c r="L1200" s="179"/>
      <c r="M1200" s="185"/>
      <c r="N1200" s="186"/>
      <c r="O1200" s="186"/>
      <c r="P1200" s="186"/>
      <c r="Q1200" s="186"/>
      <c r="R1200" s="186"/>
      <c r="S1200" s="186"/>
      <c r="T1200" s="187"/>
      <c r="AT1200" s="188" t="s">
        <v>154</v>
      </c>
      <c r="AU1200" s="188" t="s">
        <v>150</v>
      </c>
      <c r="AV1200" s="11" t="s">
        <v>150</v>
      </c>
      <c r="AW1200" s="11" t="s">
        <v>35</v>
      </c>
      <c r="AX1200" s="11" t="s">
        <v>71</v>
      </c>
      <c r="AY1200" s="188" t="s">
        <v>142</v>
      </c>
    </row>
    <row r="1201" spans="2:51" s="11" customFormat="1" ht="20.25" customHeight="1">
      <c r="B1201" s="179"/>
      <c r="D1201" s="180" t="s">
        <v>154</v>
      </c>
      <c r="E1201" s="181" t="s">
        <v>21</v>
      </c>
      <c r="F1201" s="182" t="s">
        <v>2338</v>
      </c>
      <c r="H1201" s="183">
        <v>2.25</v>
      </c>
      <c r="I1201" s="184"/>
      <c r="L1201" s="179"/>
      <c r="M1201" s="185"/>
      <c r="N1201" s="186"/>
      <c r="O1201" s="186"/>
      <c r="P1201" s="186"/>
      <c r="Q1201" s="186"/>
      <c r="R1201" s="186"/>
      <c r="S1201" s="186"/>
      <c r="T1201" s="187"/>
      <c r="AT1201" s="188" t="s">
        <v>154</v>
      </c>
      <c r="AU1201" s="188" t="s">
        <v>150</v>
      </c>
      <c r="AV1201" s="11" t="s">
        <v>150</v>
      </c>
      <c r="AW1201" s="11" t="s">
        <v>35</v>
      </c>
      <c r="AX1201" s="11" t="s">
        <v>71</v>
      </c>
      <c r="AY1201" s="188" t="s">
        <v>142</v>
      </c>
    </row>
    <row r="1202" spans="2:65" s="1" customFormat="1" ht="20.25" customHeight="1">
      <c r="B1202" s="164"/>
      <c r="C1202" s="198" t="s">
        <v>2339</v>
      </c>
      <c r="D1202" s="198" t="s">
        <v>247</v>
      </c>
      <c r="E1202" s="199" t="s">
        <v>2340</v>
      </c>
      <c r="F1202" s="200" t="s">
        <v>2341</v>
      </c>
      <c r="G1202" s="201" t="s">
        <v>189</v>
      </c>
      <c r="H1202" s="202">
        <v>86.599</v>
      </c>
      <c r="I1202" s="203"/>
      <c r="J1202" s="204">
        <f>ROUND(I1202*H1202,0)</f>
        <v>0</v>
      </c>
      <c r="K1202" s="200" t="s">
        <v>21</v>
      </c>
      <c r="L1202" s="205"/>
      <c r="M1202" s="206" t="s">
        <v>21</v>
      </c>
      <c r="N1202" s="207" t="s">
        <v>43</v>
      </c>
      <c r="O1202" s="35"/>
      <c r="P1202" s="174">
        <f>O1202*H1202</f>
        <v>0</v>
      </c>
      <c r="Q1202" s="174">
        <v>0</v>
      </c>
      <c r="R1202" s="174">
        <f>Q1202*H1202</f>
        <v>0</v>
      </c>
      <c r="S1202" s="174">
        <v>0</v>
      </c>
      <c r="T1202" s="175">
        <f>S1202*H1202</f>
        <v>0</v>
      </c>
      <c r="AR1202" s="17" t="s">
        <v>320</v>
      </c>
      <c r="AT1202" s="17" t="s">
        <v>247</v>
      </c>
      <c r="AU1202" s="17" t="s">
        <v>150</v>
      </c>
      <c r="AY1202" s="17" t="s">
        <v>142</v>
      </c>
      <c r="BE1202" s="176">
        <f>IF(N1202="základní",J1202,0)</f>
        <v>0</v>
      </c>
      <c r="BF1202" s="176">
        <f>IF(N1202="snížená",J1202,0)</f>
        <v>0</v>
      </c>
      <c r="BG1202" s="176">
        <f>IF(N1202="zákl. přenesená",J1202,0)</f>
        <v>0</v>
      </c>
      <c r="BH1202" s="176">
        <f>IF(N1202="sníž. přenesená",J1202,0)</f>
        <v>0</v>
      </c>
      <c r="BI1202" s="176">
        <f>IF(N1202="nulová",J1202,0)</f>
        <v>0</v>
      </c>
      <c r="BJ1202" s="17" t="s">
        <v>150</v>
      </c>
      <c r="BK1202" s="176">
        <f>ROUND(I1202*H1202,0)</f>
        <v>0</v>
      </c>
      <c r="BL1202" s="17" t="s">
        <v>223</v>
      </c>
      <c r="BM1202" s="17" t="s">
        <v>2342</v>
      </c>
    </row>
    <row r="1203" spans="2:51" s="11" customFormat="1" ht="20.25" customHeight="1">
      <c r="B1203" s="179"/>
      <c r="D1203" s="177" t="s">
        <v>154</v>
      </c>
      <c r="E1203" s="188" t="s">
        <v>21</v>
      </c>
      <c r="F1203" s="208" t="s">
        <v>2343</v>
      </c>
      <c r="H1203" s="209">
        <v>82.475</v>
      </c>
      <c r="I1203" s="184"/>
      <c r="L1203" s="179"/>
      <c r="M1203" s="185"/>
      <c r="N1203" s="186"/>
      <c r="O1203" s="186"/>
      <c r="P1203" s="186"/>
      <c r="Q1203" s="186"/>
      <c r="R1203" s="186"/>
      <c r="S1203" s="186"/>
      <c r="T1203" s="187"/>
      <c r="AT1203" s="188" t="s">
        <v>154</v>
      </c>
      <c r="AU1203" s="188" t="s">
        <v>150</v>
      </c>
      <c r="AV1203" s="11" t="s">
        <v>150</v>
      </c>
      <c r="AW1203" s="11" t="s">
        <v>35</v>
      </c>
      <c r="AX1203" s="11" t="s">
        <v>8</v>
      </c>
      <c r="AY1203" s="188" t="s">
        <v>142</v>
      </c>
    </row>
    <row r="1204" spans="2:51" s="11" customFormat="1" ht="20.25" customHeight="1">
      <c r="B1204" s="179"/>
      <c r="D1204" s="180" t="s">
        <v>154</v>
      </c>
      <c r="F1204" s="182" t="s">
        <v>2344</v>
      </c>
      <c r="H1204" s="183">
        <v>86.599</v>
      </c>
      <c r="I1204" s="184"/>
      <c r="L1204" s="179"/>
      <c r="M1204" s="185"/>
      <c r="N1204" s="186"/>
      <c r="O1204" s="186"/>
      <c r="P1204" s="186"/>
      <c r="Q1204" s="186"/>
      <c r="R1204" s="186"/>
      <c r="S1204" s="186"/>
      <c r="T1204" s="187"/>
      <c r="AT1204" s="188" t="s">
        <v>154</v>
      </c>
      <c r="AU1204" s="188" t="s">
        <v>150</v>
      </c>
      <c r="AV1204" s="11" t="s">
        <v>150</v>
      </c>
      <c r="AW1204" s="11" t="s">
        <v>4</v>
      </c>
      <c r="AX1204" s="11" t="s">
        <v>8</v>
      </c>
      <c r="AY1204" s="188" t="s">
        <v>142</v>
      </c>
    </row>
    <row r="1205" spans="2:65" s="1" customFormat="1" ht="20.25" customHeight="1">
      <c r="B1205" s="164"/>
      <c r="C1205" s="165" t="s">
        <v>2345</v>
      </c>
      <c r="D1205" s="165" t="s">
        <v>144</v>
      </c>
      <c r="E1205" s="166" t="s">
        <v>2346</v>
      </c>
      <c r="F1205" s="167" t="s">
        <v>2347</v>
      </c>
      <c r="G1205" s="168" t="s">
        <v>417</v>
      </c>
      <c r="H1205" s="169">
        <v>48.8</v>
      </c>
      <c r="I1205" s="170"/>
      <c r="J1205" s="171">
        <f>ROUND(I1205*H1205,0)</f>
        <v>0</v>
      </c>
      <c r="K1205" s="167" t="s">
        <v>148</v>
      </c>
      <c r="L1205" s="34"/>
      <c r="M1205" s="172" t="s">
        <v>21</v>
      </c>
      <c r="N1205" s="173" t="s">
        <v>43</v>
      </c>
      <c r="O1205" s="35"/>
      <c r="P1205" s="174">
        <f>O1205*H1205</f>
        <v>0</v>
      </c>
      <c r="Q1205" s="174">
        <v>0.00031</v>
      </c>
      <c r="R1205" s="174">
        <f>Q1205*H1205</f>
        <v>0.015127999999999999</v>
      </c>
      <c r="S1205" s="174">
        <v>0</v>
      </c>
      <c r="T1205" s="175">
        <f>S1205*H1205</f>
        <v>0</v>
      </c>
      <c r="AR1205" s="17" t="s">
        <v>223</v>
      </c>
      <c r="AT1205" s="17" t="s">
        <v>144</v>
      </c>
      <c r="AU1205" s="17" t="s">
        <v>150</v>
      </c>
      <c r="AY1205" s="17" t="s">
        <v>142</v>
      </c>
      <c r="BE1205" s="176">
        <f>IF(N1205="základní",J1205,0)</f>
        <v>0</v>
      </c>
      <c r="BF1205" s="176">
        <f>IF(N1205="snížená",J1205,0)</f>
        <v>0</v>
      </c>
      <c r="BG1205" s="176">
        <f>IF(N1205="zákl. přenesená",J1205,0)</f>
        <v>0</v>
      </c>
      <c r="BH1205" s="176">
        <f>IF(N1205="sníž. přenesená",J1205,0)</f>
        <v>0</v>
      </c>
      <c r="BI1205" s="176">
        <f>IF(N1205="nulová",J1205,0)</f>
        <v>0</v>
      </c>
      <c r="BJ1205" s="17" t="s">
        <v>150</v>
      </c>
      <c r="BK1205" s="176">
        <f>ROUND(I1205*H1205,0)</f>
        <v>0</v>
      </c>
      <c r="BL1205" s="17" t="s">
        <v>223</v>
      </c>
      <c r="BM1205" s="17" t="s">
        <v>2348</v>
      </c>
    </row>
    <row r="1206" spans="2:47" s="1" customFormat="1" ht="28.5" customHeight="1">
      <c r="B1206" s="34"/>
      <c r="D1206" s="177" t="s">
        <v>152</v>
      </c>
      <c r="F1206" s="178" t="s">
        <v>2349</v>
      </c>
      <c r="I1206" s="138"/>
      <c r="L1206" s="34"/>
      <c r="M1206" s="63"/>
      <c r="N1206" s="35"/>
      <c r="O1206" s="35"/>
      <c r="P1206" s="35"/>
      <c r="Q1206" s="35"/>
      <c r="R1206" s="35"/>
      <c r="S1206" s="35"/>
      <c r="T1206" s="64"/>
      <c r="AT1206" s="17" t="s">
        <v>152</v>
      </c>
      <c r="AU1206" s="17" t="s">
        <v>150</v>
      </c>
    </row>
    <row r="1207" spans="2:51" s="11" customFormat="1" ht="20.25" customHeight="1">
      <c r="B1207" s="179"/>
      <c r="D1207" s="180" t="s">
        <v>154</v>
      </c>
      <c r="E1207" s="181" t="s">
        <v>21</v>
      </c>
      <c r="F1207" s="182" t="s">
        <v>2350</v>
      </c>
      <c r="H1207" s="183">
        <v>48.8</v>
      </c>
      <c r="I1207" s="184"/>
      <c r="L1207" s="179"/>
      <c r="M1207" s="185"/>
      <c r="N1207" s="186"/>
      <c r="O1207" s="186"/>
      <c r="P1207" s="186"/>
      <c r="Q1207" s="186"/>
      <c r="R1207" s="186"/>
      <c r="S1207" s="186"/>
      <c r="T1207" s="187"/>
      <c r="AT1207" s="188" t="s">
        <v>154</v>
      </c>
      <c r="AU1207" s="188" t="s">
        <v>150</v>
      </c>
      <c r="AV1207" s="11" t="s">
        <v>150</v>
      </c>
      <c r="AW1207" s="11" t="s">
        <v>35</v>
      </c>
      <c r="AX1207" s="11" t="s">
        <v>71</v>
      </c>
      <c r="AY1207" s="188" t="s">
        <v>142</v>
      </c>
    </row>
    <row r="1208" spans="2:65" s="1" customFormat="1" ht="20.25" customHeight="1">
      <c r="B1208" s="164"/>
      <c r="C1208" s="165" t="s">
        <v>2351</v>
      </c>
      <c r="D1208" s="165" t="s">
        <v>144</v>
      </c>
      <c r="E1208" s="166" t="s">
        <v>2352</v>
      </c>
      <c r="F1208" s="167" t="s">
        <v>2353</v>
      </c>
      <c r="G1208" s="168" t="s">
        <v>189</v>
      </c>
      <c r="H1208" s="169">
        <v>58.477</v>
      </c>
      <c r="I1208" s="170"/>
      <c r="J1208" s="171">
        <f>ROUND(I1208*H1208,0)</f>
        <v>0</v>
      </c>
      <c r="K1208" s="167" t="s">
        <v>148</v>
      </c>
      <c r="L1208" s="34"/>
      <c r="M1208" s="172" t="s">
        <v>21</v>
      </c>
      <c r="N1208" s="173" t="s">
        <v>43</v>
      </c>
      <c r="O1208" s="35"/>
      <c r="P1208" s="174">
        <f>O1208*H1208</f>
        <v>0</v>
      </c>
      <c r="Q1208" s="174">
        <v>0.0003</v>
      </c>
      <c r="R1208" s="174">
        <f>Q1208*H1208</f>
        <v>0.0175431</v>
      </c>
      <c r="S1208" s="174">
        <v>0</v>
      </c>
      <c r="T1208" s="175">
        <f>S1208*H1208</f>
        <v>0</v>
      </c>
      <c r="AR1208" s="17" t="s">
        <v>223</v>
      </c>
      <c r="AT1208" s="17" t="s">
        <v>144</v>
      </c>
      <c r="AU1208" s="17" t="s">
        <v>150</v>
      </c>
      <c r="AY1208" s="17" t="s">
        <v>142</v>
      </c>
      <c r="BE1208" s="176">
        <f>IF(N1208="základní",J1208,0)</f>
        <v>0</v>
      </c>
      <c r="BF1208" s="176">
        <f>IF(N1208="snížená",J1208,0)</f>
        <v>0</v>
      </c>
      <c r="BG1208" s="176">
        <f>IF(N1208="zákl. přenesená",J1208,0)</f>
        <v>0</v>
      </c>
      <c r="BH1208" s="176">
        <f>IF(N1208="sníž. přenesená",J1208,0)</f>
        <v>0</v>
      </c>
      <c r="BI1208" s="176">
        <f>IF(N1208="nulová",J1208,0)</f>
        <v>0</v>
      </c>
      <c r="BJ1208" s="17" t="s">
        <v>150</v>
      </c>
      <c r="BK1208" s="176">
        <f>ROUND(I1208*H1208,0)</f>
        <v>0</v>
      </c>
      <c r="BL1208" s="17" t="s">
        <v>223</v>
      </c>
      <c r="BM1208" s="17" t="s">
        <v>2354</v>
      </c>
    </row>
    <row r="1209" spans="2:47" s="1" customFormat="1" ht="20.25" customHeight="1">
      <c r="B1209" s="34"/>
      <c r="D1209" s="180" t="s">
        <v>152</v>
      </c>
      <c r="F1209" s="189" t="s">
        <v>2355</v>
      </c>
      <c r="I1209" s="138"/>
      <c r="L1209" s="34"/>
      <c r="M1209" s="63"/>
      <c r="N1209" s="35"/>
      <c r="O1209" s="35"/>
      <c r="P1209" s="35"/>
      <c r="Q1209" s="35"/>
      <c r="R1209" s="35"/>
      <c r="S1209" s="35"/>
      <c r="T1209" s="64"/>
      <c r="AT1209" s="17" t="s">
        <v>152</v>
      </c>
      <c r="AU1209" s="17" t="s">
        <v>150</v>
      </c>
    </row>
    <row r="1210" spans="2:65" s="1" customFormat="1" ht="20.25" customHeight="1">
      <c r="B1210" s="164"/>
      <c r="C1210" s="165" t="s">
        <v>2356</v>
      </c>
      <c r="D1210" s="165" t="s">
        <v>144</v>
      </c>
      <c r="E1210" s="166" t="s">
        <v>2357</v>
      </c>
      <c r="F1210" s="167" t="s">
        <v>2358</v>
      </c>
      <c r="G1210" s="168" t="s">
        <v>226</v>
      </c>
      <c r="H1210" s="169">
        <v>0.258</v>
      </c>
      <c r="I1210" s="170"/>
      <c r="J1210" s="171">
        <f>ROUND(I1210*H1210,0)</f>
        <v>0</v>
      </c>
      <c r="K1210" s="167" t="s">
        <v>148</v>
      </c>
      <c r="L1210" s="34"/>
      <c r="M1210" s="172" t="s">
        <v>21</v>
      </c>
      <c r="N1210" s="173" t="s">
        <v>43</v>
      </c>
      <c r="O1210" s="35"/>
      <c r="P1210" s="174">
        <f>O1210*H1210</f>
        <v>0</v>
      </c>
      <c r="Q1210" s="174">
        <v>0</v>
      </c>
      <c r="R1210" s="174">
        <f>Q1210*H1210</f>
        <v>0</v>
      </c>
      <c r="S1210" s="174">
        <v>0</v>
      </c>
      <c r="T1210" s="175">
        <f>S1210*H1210</f>
        <v>0</v>
      </c>
      <c r="AR1210" s="17" t="s">
        <v>223</v>
      </c>
      <c r="AT1210" s="17" t="s">
        <v>144</v>
      </c>
      <c r="AU1210" s="17" t="s">
        <v>150</v>
      </c>
      <c r="AY1210" s="17" t="s">
        <v>142</v>
      </c>
      <c r="BE1210" s="176">
        <f>IF(N1210="základní",J1210,0)</f>
        <v>0</v>
      </c>
      <c r="BF1210" s="176">
        <f>IF(N1210="snížená",J1210,0)</f>
        <v>0</v>
      </c>
      <c r="BG1210" s="176">
        <f>IF(N1210="zákl. přenesená",J1210,0)</f>
        <v>0</v>
      </c>
      <c r="BH1210" s="176">
        <f>IF(N1210="sníž. přenesená",J1210,0)</f>
        <v>0</v>
      </c>
      <c r="BI1210" s="176">
        <f>IF(N1210="nulová",J1210,0)</f>
        <v>0</v>
      </c>
      <c r="BJ1210" s="17" t="s">
        <v>150</v>
      </c>
      <c r="BK1210" s="176">
        <f>ROUND(I1210*H1210,0)</f>
        <v>0</v>
      </c>
      <c r="BL1210" s="17" t="s">
        <v>223</v>
      </c>
      <c r="BM1210" s="17" t="s">
        <v>2359</v>
      </c>
    </row>
    <row r="1211" spans="2:47" s="1" customFormat="1" ht="28.5" customHeight="1">
      <c r="B1211" s="34"/>
      <c r="D1211" s="177" t="s">
        <v>152</v>
      </c>
      <c r="F1211" s="178" t="s">
        <v>2360</v>
      </c>
      <c r="I1211" s="138"/>
      <c r="L1211" s="34"/>
      <c r="M1211" s="63"/>
      <c r="N1211" s="35"/>
      <c r="O1211" s="35"/>
      <c r="P1211" s="35"/>
      <c r="Q1211" s="35"/>
      <c r="R1211" s="35"/>
      <c r="S1211" s="35"/>
      <c r="T1211" s="64"/>
      <c r="AT1211" s="17" t="s">
        <v>152</v>
      </c>
      <c r="AU1211" s="17" t="s">
        <v>150</v>
      </c>
    </row>
    <row r="1212" spans="2:63" s="10" customFormat="1" ht="29.25" customHeight="1">
      <c r="B1212" s="150"/>
      <c r="D1212" s="161" t="s">
        <v>70</v>
      </c>
      <c r="E1212" s="162" t="s">
        <v>2361</v>
      </c>
      <c r="F1212" s="162" t="s">
        <v>2362</v>
      </c>
      <c r="I1212" s="153"/>
      <c r="J1212" s="163">
        <f>BK1212</f>
        <v>0</v>
      </c>
      <c r="L1212" s="150"/>
      <c r="M1212" s="155"/>
      <c r="N1212" s="156"/>
      <c r="O1212" s="156"/>
      <c r="P1212" s="157">
        <f>SUM(P1213:P1229)</f>
        <v>0</v>
      </c>
      <c r="Q1212" s="156"/>
      <c r="R1212" s="157">
        <f>SUM(R1213:R1229)</f>
        <v>0.54695828</v>
      </c>
      <c r="S1212" s="156"/>
      <c r="T1212" s="158">
        <f>SUM(T1213:T1229)</f>
        <v>0</v>
      </c>
      <c r="AR1212" s="151" t="s">
        <v>150</v>
      </c>
      <c r="AT1212" s="159" t="s">
        <v>70</v>
      </c>
      <c r="AU1212" s="159" t="s">
        <v>8</v>
      </c>
      <c r="AY1212" s="151" t="s">
        <v>142</v>
      </c>
      <c r="BK1212" s="160">
        <f>SUM(BK1213:BK1229)</f>
        <v>0</v>
      </c>
    </row>
    <row r="1213" spans="2:65" s="1" customFormat="1" ht="28.5" customHeight="1">
      <c r="B1213" s="164"/>
      <c r="C1213" s="165" t="s">
        <v>2363</v>
      </c>
      <c r="D1213" s="165" t="s">
        <v>144</v>
      </c>
      <c r="E1213" s="166" t="s">
        <v>2364</v>
      </c>
      <c r="F1213" s="167" t="s">
        <v>2365</v>
      </c>
      <c r="G1213" s="168" t="s">
        <v>189</v>
      </c>
      <c r="H1213" s="169">
        <v>122.13</v>
      </c>
      <c r="I1213" s="170"/>
      <c r="J1213" s="171">
        <f>ROUND(I1213*H1213,0)</f>
        <v>0</v>
      </c>
      <c r="K1213" s="167" t="s">
        <v>401</v>
      </c>
      <c r="L1213" s="34"/>
      <c r="M1213" s="172" t="s">
        <v>21</v>
      </c>
      <c r="N1213" s="173" t="s">
        <v>43</v>
      </c>
      <c r="O1213" s="35"/>
      <c r="P1213" s="174">
        <f>O1213*H1213</f>
        <v>0</v>
      </c>
      <c r="Q1213" s="174">
        <v>0.00066</v>
      </c>
      <c r="R1213" s="174">
        <f>Q1213*H1213</f>
        <v>0.08060579999999999</v>
      </c>
      <c r="S1213" s="174">
        <v>0</v>
      </c>
      <c r="T1213" s="175">
        <f>S1213*H1213</f>
        <v>0</v>
      </c>
      <c r="AR1213" s="17" t="s">
        <v>223</v>
      </c>
      <c r="AT1213" s="17" t="s">
        <v>144</v>
      </c>
      <c r="AU1213" s="17" t="s">
        <v>150</v>
      </c>
      <c r="AY1213" s="17" t="s">
        <v>142</v>
      </c>
      <c r="BE1213" s="176">
        <f>IF(N1213="základní",J1213,0)</f>
        <v>0</v>
      </c>
      <c r="BF1213" s="176">
        <f>IF(N1213="snížená",J1213,0)</f>
        <v>0</v>
      </c>
      <c r="BG1213" s="176">
        <f>IF(N1213="zákl. přenesená",J1213,0)</f>
        <v>0</v>
      </c>
      <c r="BH1213" s="176">
        <f>IF(N1213="sníž. přenesená",J1213,0)</f>
        <v>0</v>
      </c>
      <c r="BI1213" s="176">
        <f>IF(N1213="nulová",J1213,0)</f>
        <v>0</v>
      </c>
      <c r="BJ1213" s="17" t="s">
        <v>150</v>
      </c>
      <c r="BK1213" s="176">
        <f>ROUND(I1213*H1213,0)</f>
        <v>0</v>
      </c>
      <c r="BL1213" s="17" t="s">
        <v>223</v>
      </c>
      <c r="BM1213" s="17" t="s">
        <v>2366</v>
      </c>
    </row>
    <row r="1214" spans="2:47" s="1" customFormat="1" ht="39.75" customHeight="1">
      <c r="B1214" s="34"/>
      <c r="D1214" s="177" t="s">
        <v>152</v>
      </c>
      <c r="F1214" s="178" t="s">
        <v>2367</v>
      </c>
      <c r="I1214" s="138"/>
      <c r="L1214" s="34"/>
      <c r="M1214" s="63"/>
      <c r="N1214" s="35"/>
      <c r="O1214" s="35"/>
      <c r="P1214" s="35"/>
      <c r="Q1214" s="35"/>
      <c r="R1214" s="35"/>
      <c r="S1214" s="35"/>
      <c r="T1214" s="64"/>
      <c r="AT1214" s="17" t="s">
        <v>152</v>
      </c>
      <c r="AU1214" s="17" t="s">
        <v>150</v>
      </c>
    </row>
    <row r="1215" spans="2:51" s="11" customFormat="1" ht="20.25" customHeight="1">
      <c r="B1215" s="179"/>
      <c r="D1215" s="177" t="s">
        <v>154</v>
      </c>
      <c r="E1215" s="188" t="s">
        <v>21</v>
      </c>
      <c r="F1215" s="208" t="s">
        <v>2368</v>
      </c>
      <c r="H1215" s="209">
        <v>11.14</v>
      </c>
      <c r="I1215" s="184"/>
      <c r="L1215" s="179"/>
      <c r="M1215" s="185"/>
      <c r="N1215" s="186"/>
      <c r="O1215" s="186"/>
      <c r="P1215" s="186"/>
      <c r="Q1215" s="186"/>
      <c r="R1215" s="186"/>
      <c r="S1215" s="186"/>
      <c r="T1215" s="187"/>
      <c r="AT1215" s="188" t="s">
        <v>154</v>
      </c>
      <c r="AU1215" s="188" t="s">
        <v>150</v>
      </c>
      <c r="AV1215" s="11" t="s">
        <v>150</v>
      </c>
      <c r="AW1215" s="11" t="s">
        <v>35</v>
      </c>
      <c r="AX1215" s="11" t="s">
        <v>71</v>
      </c>
      <c r="AY1215" s="188" t="s">
        <v>142</v>
      </c>
    </row>
    <row r="1216" spans="2:51" s="11" customFormat="1" ht="20.25" customHeight="1">
      <c r="B1216" s="179"/>
      <c r="D1216" s="180" t="s">
        <v>154</v>
      </c>
      <c r="E1216" s="181" t="s">
        <v>21</v>
      </c>
      <c r="F1216" s="182" t="s">
        <v>2369</v>
      </c>
      <c r="H1216" s="183">
        <v>110.99</v>
      </c>
      <c r="I1216" s="184"/>
      <c r="L1216" s="179"/>
      <c r="M1216" s="185"/>
      <c r="N1216" s="186"/>
      <c r="O1216" s="186"/>
      <c r="P1216" s="186"/>
      <c r="Q1216" s="186"/>
      <c r="R1216" s="186"/>
      <c r="S1216" s="186"/>
      <c r="T1216" s="187"/>
      <c r="AT1216" s="188" t="s">
        <v>154</v>
      </c>
      <c r="AU1216" s="188" t="s">
        <v>150</v>
      </c>
      <c r="AV1216" s="11" t="s">
        <v>150</v>
      </c>
      <c r="AW1216" s="11" t="s">
        <v>35</v>
      </c>
      <c r="AX1216" s="11" t="s">
        <v>71</v>
      </c>
      <c r="AY1216" s="188" t="s">
        <v>142</v>
      </c>
    </row>
    <row r="1217" spans="2:65" s="1" customFormat="1" ht="28.5" customHeight="1">
      <c r="B1217" s="164"/>
      <c r="C1217" s="165" t="s">
        <v>2370</v>
      </c>
      <c r="D1217" s="165" t="s">
        <v>144</v>
      </c>
      <c r="E1217" s="166" t="s">
        <v>2371</v>
      </c>
      <c r="F1217" s="167" t="s">
        <v>2372</v>
      </c>
      <c r="G1217" s="168" t="s">
        <v>189</v>
      </c>
      <c r="H1217" s="169">
        <v>64.901</v>
      </c>
      <c r="I1217" s="170"/>
      <c r="J1217" s="171">
        <f>ROUND(I1217*H1217,0)</f>
        <v>0</v>
      </c>
      <c r="K1217" s="167" t="s">
        <v>401</v>
      </c>
      <c r="L1217" s="34"/>
      <c r="M1217" s="172" t="s">
        <v>21</v>
      </c>
      <c r="N1217" s="173" t="s">
        <v>43</v>
      </c>
      <c r="O1217" s="35"/>
      <c r="P1217" s="174">
        <f>O1217*H1217</f>
        <v>0</v>
      </c>
      <c r="Q1217" s="174">
        <v>0.00048</v>
      </c>
      <c r="R1217" s="174">
        <f>Q1217*H1217</f>
        <v>0.03115248</v>
      </c>
      <c r="S1217" s="174">
        <v>0</v>
      </c>
      <c r="T1217" s="175">
        <f>S1217*H1217</f>
        <v>0</v>
      </c>
      <c r="AR1217" s="17" t="s">
        <v>223</v>
      </c>
      <c r="AT1217" s="17" t="s">
        <v>144</v>
      </c>
      <c r="AU1217" s="17" t="s">
        <v>150</v>
      </c>
      <c r="AY1217" s="17" t="s">
        <v>142</v>
      </c>
      <c r="BE1217" s="176">
        <f>IF(N1217="základní",J1217,0)</f>
        <v>0</v>
      </c>
      <c r="BF1217" s="176">
        <f>IF(N1217="snížená",J1217,0)</f>
        <v>0</v>
      </c>
      <c r="BG1217" s="176">
        <f>IF(N1217="zákl. přenesená",J1217,0)</f>
        <v>0</v>
      </c>
      <c r="BH1217" s="176">
        <f>IF(N1217="sníž. přenesená",J1217,0)</f>
        <v>0</v>
      </c>
      <c r="BI1217" s="176">
        <f>IF(N1217="nulová",J1217,0)</f>
        <v>0</v>
      </c>
      <c r="BJ1217" s="17" t="s">
        <v>150</v>
      </c>
      <c r="BK1217" s="176">
        <f>ROUND(I1217*H1217,0)</f>
        <v>0</v>
      </c>
      <c r="BL1217" s="17" t="s">
        <v>223</v>
      </c>
      <c r="BM1217" s="17" t="s">
        <v>2373</v>
      </c>
    </row>
    <row r="1218" spans="2:47" s="1" customFormat="1" ht="28.5" customHeight="1">
      <c r="B1218" s="34"/>
      <c r="D1218" s="177" t="s">
        <v>152</v>
      </c>
      <c r="F1218" s="178" t="s">
        <v>2374</v>
      </c>
      <c r="I1218" s="138"/>
      <c r="L1218" s="34"/>
      <c r="M1218" s="63"/>
      <c r="N1218" s="35"/>
      <c r="O1218" s="35"/>
      <c r="P1218" s="35"/>
      <c r="Q1218" s="35"/>
      <c r="R1218" s="35"/>
      <c r="S1218" s="35"/>
      <c r="T1218" s="64"/>
      <c r="AT1218" s="17" t="s">
        <v>152</v>
      </c>
      <c r="AU1218" s="17" t="s">
        <v>150</v>
      </c>
    </row>
    <row r="1219" spans="2:51" s="11" customFormat="1" ht="20.25" customHeight="1">
      <c r="B1219" s="179"/>
      <c r="D1219" s="177" t="s">
        <v>154</v>
      </c>
      <c r="E1219" s="188" t="s">
        <v>21</v>
      </c>
      <c r="F1219" s="208" t="s">
        <v>2375</v>
      </c>
      <c r="H1219" s="209">
        <v>9.984</v>
      </c>
      <c r="I1219" s="184"/>
      <c r="L1219" s="179"/>
      <c r="M1219" s="185"/>
      <c r="N1219" s="186"/>
      <c r="O1219" s="186"/>
      <c r="P1219" s="186"/>
      <c r="Q1219" s="186"/>
      <c r="R1219" s="186"/>
      <c r="S1219" s="186"/>
      <c r="T1219" s="187"/>
      <c r="AT1219" s="188" t="s">
        <v>154</v>
      </c>
      <c r="AU1219" s="188" t="s">
        <v>150</v>
      </c>
      <c r="AV1219" s="11" t="s">
        <v>150</v>
      </c>
      <c r="AW1219" s="11" t="s">
        <v>35</v>
      </c>
      <c r="AX1219" s="11" t="s">
        <v>71</v>
      </c>
      <c r="AY1219" s="188" t="s">
        <v>142</v>
      </c>
    </row>
    <row r="1220" spans="2:51" s="11" customFormat="1" ht="20.25" customHeight="1">
      <c r="B1220" s="179"/>
      <c r="D1220" s="177" t="s">
        <v>154</v>
      </c>
      <c r="E1220" s="188" t="s">
        <v>21</v>
      </c>
      <c r="F1220" s="208" t="s">
        <v>2376</v>
      </c>
      <c r="H1220" s="209">
        <v>12.8</v>
      </c>
      <c r="I1220" s="184"/>
      <c r="L1220" s="179"/>
      <c r="M1220" s="185"/>
      <c r="N1220" s="186"/>
      <c r="O1220" s="186"/>
      <c r="P1220" s="186"/>
      <c r="Q1220" s="186"/>
      <c r="R1220" s="186"/>
      <c r="S1220" s="186"/>
      <c r="T1220" s="187"/>
      <c r="AT1220" s="188" t="s">
        <v>154</v>
      </c>
      <c r="AU1220" s="188" t="s">
        <v>150</v>
      </c>
      <c r="AV1220" s="11" t="s">
        <v>150</v>
      </c>
      <c r="AW1220" s="11" t="s">
        <v>35</v>
      </c>
      <c r="AX1220" s="11" t="s">
        <v>71</v>
      </c>
      <c r="AY1220" s="188" t="s">
        <v>142</v>
      </c>
    </row>
    <row r="1221" spans="2:51" s="11" customFormat="1" ht="20.25" customHeight="1">
      <c r="B1221" s="179"/>
      <c r="D1221" s="177" t="s">
        <v>154</v>
      </c>
      <c r="E1221" s="188" t="s">
        <v>21</v>
      </c>
      <c r="F1221" s="208" t="s">
        <v>2377</v>
      </c>
      <c r="H1221" s="209">
        <v>7.885</v>
      </c>
      <c r="I1221" s="184"/>
      <c r="L1221" s="179"/>
      <c r="M1221" s="185"/>
      <c r="N1221" s="186"/>
      <c r="O1221" s="186"/>
      <c r="P1221" s="186"/>
      <c r="Q1221" s="186"/>
      <c r="R1221" s="186"/>
      <c r="S1221" s="186"/>
      <c r="T1221" s="187"/>
      <c r="AT1221" s="188" t="s">
        <v>154</v>
      </c>
      <c r="AU1221" s="188" t="s">
        <v>150</v>
      </c>
      <c r="AV1221" s="11" t="s">
        <v>150</v>
      </c>
      <c r="AW1221" s="11" t="s">
        <v>35</v>
      </c>
      <c r="AX1221" s="11" t="s">
        <v>71</v>
      </c>
      <c r="AY1221" s="188" t="s">
        <v>142</v>
      </c>
    </row>
    <row r="1222" spans="2:51" s="11" customFormat="1" ht="20.25" customHeight="1">
      <c r="B1222" s="179"/>
      <c r="D1222" s="177" t="s">
        <v>154</v>
      </c>
      <c r="E1222" s="188" t="s">
        <v>21</v>
      </c>
      <c r="F1222" s="208" t="s">
        <v>2378</v>
      </c>
      <c r="H1222" s="209">
        <v>11.826</v>
      </c>
      <c r="I1222" s="184"/>
      <c r="L1222" s="179"/>
      <c r="M1222" s="185"/>
      <c r="N1222" s="186"/>
      <c r="O1222" s="186"/>
      <c r="P1222" s="186"/>
      <c r="Q1222" s="186"/>
      <c r="R1222" s="186"/>
      <c r="S1222" s="186"/>
      <c r="T1222" s="187"/>
      <c r="AT1222" s="188" t="s">
        <v>154</v>
      </c>
      <c r="AU1222" s="188" t="s">
        <v>150</v>
      </c>
      <c r="AV1222" s="11" t="s">
        <v>150</v>
      </c>
      <c r="AW1222" s="11" t="s">
        <v>35</v>
      </c>
      <c r="AX1222" s="11" t="s">
        <v>71</v>
      </c>
      <c r="AY1222" s="188" t="s">
        <v>142</v>
      </c>
    </row>
    <row r="1223" spans="2:51" s="11" customFormat="1" ht="20.25" customHeight="1">
      <c r="B1223" s="179"/>
      <c r="D1223" s="180" t="s">
        <v>154</v>
      </c>
      <c r="E1223" s="181" t="s">
        <v>21</v>
      </c>
      <c r="F1223" s="182" t="s">
        <v>2379</v>
      </c>
      <c r="H1223" s="183">
        <v>22.406</v>
      </c>
      <c r="I1223" s="184"/>
      <c r="L1223" s="179"/>
      <c r="M1223" s="185"/>
      <c r="N1223" s="186"/>
      <c r="O1223" s="186"/>
      <c r="P1223" s="186"/>
      <c r="Q1223" s="186"/>
      <c r="R1223" s="186"/>
      <c r="S1223" s="186"/>
      <c r="T1223" s="187"/>
      <c r="AT1223" s="188" t="s">
        <v>154</v>
      </c>
      <c r="AU1223" s="188" t="s">
        <v>150</v>
      </c>
      <c r="AV1223" s="11" t="s">
        <v>150</v>
      </c>
      <c r="AW1223" s="11" t="s">
        <v>35</v>
      </c>
      <c r="AX1223" s="11" t="s">
        <v>71</v>
      </c>
      <c r="AY1223" s="188" t="s">
        <v>142</v>
      </c>
    </row>
    <row r="1224" spans="2:65" s="1" customFormat="1" ht="28.5" customHeight="1">
      <c r="B1224" s="164"/>
      <c r="C1224" s="165" t="s">
        <v>2380</v>
      </c>
      <c r="D1224" s="165" t="s">
        <v>144</v>
      </c>
      <c r="E1224" s="166" t="s">
        <v>2381</v>
      </c>
      <c r="F1224" s="167" t="s">
        <v>2382</v>
      </c>
      <c r="G1224" s="168" t="s">
        <v>189</v>
      </c>
      <c r="H1224" s="169">
        <v>85</v>
      </c>
      <c r="I1224" s="170"/>
      <c r="J1224" s="171">
        <f>ROUND(I1224*H1224,0)</f>
        <v>0</v>
      </c>
      <c r="K1224" s="167" t="s">
        <v>148</v>
      </c>
      <c r="L1224" s="34"/>
      <c r="M1224" s="172" t="s">
        <v>21</v>
      </c>
      <c r="N1224" s="173" t="s">
        <v>43</v>
      </c>
      <c r="O1224" s="35"/>
      <c r="P1224" s="174">
        <f>O1224*H1224</f>
        <v>0</v>
      </c>
      <c r="Q1224" s="174">
        <v>0.0002</v>
      </c>
      <c r="R1224" s="174">
        <f>Q1224*H1224</f>
        <v>0.017</v>
      </c>
      <c r="S1224" s="174">
        <v>0</v>
      </c>
      <c r="T1224" s="175">
        <f>S1224*H1224</f>
        <v>0</v>
      </c>
      <c r="AR1224" s="17" t="s">
        <v>223</v>
      </c>
      <c r="AT1224" s="17" t="s">
        <v>144</v>
      </c>
      <c r="AU1224" s="17" t="s">
        <v>150</v>
      </c>
      <c r="AY1224" s="17" t="s">
        <v>142</v>
      </c>
      <c r="BE1224" s="176">
        <f>IF(N1224="základní",J1224,0)</f>
        <v>0</v>
      </c>
      <c r="BF1224" s="176">
        <f>IF(N1224="snížená",J1224,0)</f>
        <v>0</v>
      </c>
      <c r="BG1224" s="176">
        <f>IF(N1224="zákl. přenesená",J1224,0)</f>
        <v>0</v>
      </c>
      <c r="BH1224" s="176">
        <f>IF(N1224="sníž. přenesená",J1224,0)</f>
        <v>0</v>
      </c>
      <c r="BI1224" s="176">
        <f>IF(N1224="nulová",J1224,0)</f>
        <v>0</v>
      </c>
      <c r="BJ1224" s="17" t="s">
        <v>150</v>
      </c>
      <c r="BK1224" s="176">
        <f>ROUND(I1224*H1224,0)</f>
        <v>0</v>
      </c>
      <c r="BL1224" s="17" t="s">
        <v>223</v>
      </c>
      <c r="BM1224" s="17" t="s">
        <v>2383</v>
      </c>
    </row>
    <row r="1225" spans="2:47" s="1" customFormat="1" ht="28.5" customHeight="1">
      <c r="B1225" s="34"/>
      <c r="D1225" s="180" t="s">
        <v>152</v>
      </c>
      <c r="F1225" s="189" t="s">
        <v>2384</v>
      </c>
      <c r="I1225" s="138"/>
      <c r="L1225" s="34"/>
      <c r="M1225" s="63"/>
      <c r="N1225" s="35"/>
      <c r="O1225" s="35"/>
      <c r="P1225" s="35"/>
      <c r="Q1225" s="35"/>
      <c r="R1225" s="35"/>
      <c r="S1225" s="35"/>
      <c r="T1225" s="64"/>
      <c r="AT1225" s="17" t="s">
        <v>152</v>
      </c>
      <c r="AU1225" s="17" t="s">
        <v>150</v>
      </c>
    </row>
    <row r="1226" spans="2:65" s="1" customFormat="1" ht="28.5" customHeight="1">
      <c r="B1226" s="164"/>
      <c r="C1226" s="165" t="s">
        <v>2385</v>
      </c>
      <c r="D1226" s="165" t="s">
        <v>144</v>
      </c>
      <c r="E1226" s="166" t="s">
        <v>2381</v>
      </c>
      <c r="F1226" s="167" t="s">
        <v>2382</v>
      </c>
      <c r="G1226" s="168" t="s">
        <v>189</v>
      </c>
      <c r="H1226" s="169">
        <v>85</v>
      </c>
      <c r="I1226" s="170"/>
      <c r="J1226" s="171">
        <f>ROUND(I1226*H1226,0)</f>
        <v>0</v>
      </c>
      <c r="K1226" s="167" t="s">
        <v>148</v>
      </c>
      <c r="L1226" s="34"/>
      <c r="M1226" s="172" t="s">
        <v>21</v>
      </c>
      <c r="N1226" s="173" t="s">
        <v>43</v>
      </c>
      <c r="O1226" s="35"/>
      <c r="P1226" s="174">
        <f>O1226*H1226</f>
        <v>0</v>
      </c>
      <c r="Q1226" s="174">
        <v>0.0002</v>
      </c>
      <c r="R1226" s="174">
        <f>Q1226*H1226</f>
        <v>0.017</v>
      </c>
      <c r="S1226" s="174">
        <v>0</v>
      </c>
      <c r="T1226" s="175">
        <f>S1226*H1226</f>
        <v>0</v>
      </c>
      <c r="AR1226" s="17" t="s">
        <v>223</v>
      </c>
      <c r="AT1226" s="17" t="s">
        <v>144</v>
      </c>
      <c r="AU1226" s="17" t="s">
        <v>150</v>
      </c>
      <c r="AY1226" s="17" t="s">
        <v>142</v>
      </c>
      <c r="BE1226" s="176">
        <f>IF(N1226="základní",J1226,0)</f>
        <v>0</v>
      </c>
      <c r="BF1226" s="176">
        <f>IF(N1226="snížená",J1226,0)</f>
        <v>0</v>
      </c>
      <c r="BG1226" s="176">
        <f>IF(N1226="zákl. přenesená",J1226,0)</f>
        <v>0</v>
      </c>
      <c r="BH1226" s="176">
        <f>IF(N1226="sníž. přenesená",J1226,0)</f>
        <v>0</v>
      </c>
      <c r="BI1226" s="176">
        <f>IF(N1226="nulová",J1226,0)</f>
        <v>0</v>
      </c>
      <c r="BJ1226" s="17" t="s">
        <v>150</v>
      </c>
      <c r="BK1226" s="176">
        <f>ROUND(I1226*H1226,0)</f>
        <v>0</v>
      </c>
      <c r="BL1226" s="17" t="s">
        <v>223</v>
      </c>
      <c r="BM1226" s="17" t="s">
        <v>2386</v>
      </c>
    </row>
    <row r="1227" spans="2:47" s="1" customFormat="1" ht="28.5" customHeight="1">
      <c r="B1227" s="34"/>
      <c r="D1227" s="180" t="s">
        <v>152</v>
      </c>
      <c r="F1227" s="189" t="s">
        <v>2384</v>
      </c>
      <c r="I1227" s="138"/>
      <c r="L1227" s="34"/>
      <c r="M1227" s="63"/>
      <c r="N1227" s="35"/>
      <c r="O1227" s="35"/>
      <c r="P1227" s="35"/>
      <c r="Q1227" s="35"/>
      <c r="R1227" s="35"/>
      <c r="S1227" s="35"/>
      <c r="T1227" s="64"/>
      <c r="AT1227" s="17" t="s">
        <v>152</v>
      </c>
      <c r="AU1227" s="17" t="s">
        <v>150</v>
      </c>
    </row>
    <row r="1228" spans="2:65" s="1" customFormat="1" ht="28.5" customHeight="1">
      <c r="B1228" s="164"/>
      <c r="C1228" s="165" t="s">
        <v>2387</v>
      </c>
      <c r="D1228" s="165" t="s">
        <v>144</v>
      </c>
      <c r="E1228" s="166" t="s">
        <v>2388</v>
      </c>
      <c r="F1228" s="167" t="s">
        <v>2389</v>
      </c>
      <c r="G1228" s="168" t="s">
        <v>189</v>
      </c>
      <c r="H1228" s="169">
        <v>85</v>
      </c>
      <c r="I1228" s="170"/>
      <c r="J1228" s="171">
        <f>ROUND(I1228*H1228,0)</f>
        <v>0</v>
      </c>
      <c r="K1228" s="167" t="s">
        <v>148</v>
      </c>
      <c r="L1228" s="34"/>
      <c r="M1228" s="172" t="s">
        <v>21</v>
      </c>
      <c r="N1228" s="173" t="s">
        <v>43</v>
      </c>
      <c r="O1228" s="35"/>
      <c r="P1228" s="174">
        <f>O1228*H1228</f>
        <v>0</v>
      </c>
      <c r="Q1228" s="174">
        <v>0.00472</v>
      </c>
      <c r="R1228" s="174">
        <f>Q1228*H1228</f>
        <v>0.4012</v>
      </c>
      <c r="S1228" s="174">
        <v>0</v>
      </c>
      <c r="T1228" s="175">
        <f>S1228*H1228</f>
        <v>0</v>
      </c>
      <c r="AR1228" s="17" t="s">
        <v>223</v>
      </c>
      <c r="AT1228" s="17" t="s">
        <v>144</v>
      </c>
      <c r="AU1228" s="17" t="s">
        <v>150</v>
      </c>
      <c r="AY1228" s="17" t="s">
        <v>142</v>
      </c>
      <c r="BE1228" s="176">
        <f>IF(N1228="základní",J1228,0)</f>
        <v>0</v>
      </c>
      <c r="BF1228" s="176">
        <f>IF(N1228="snížená",J1228,0)</f>
        <v>0</v>
      </c>
      <c r="BG1228" s="176">
        <f>IF(N1228="zákl. přenesená",J1228,0)</f>
        <v>0</v>
      </c>
      <c r="BH1228" s="176">
        <f>IF(N1228="sníž. přenesená",J1228,0)</f>
        <v>0</v>
      </c>
      <c r="BI1228" s="176">
        <f>IF(N1228="nulová",J1228,0)</f>
        <v>0</v>
      </c>
      <c r="BJ1228" s="17" t="s">
        <v>150</v>
      </c>
      <c r="BK1228" s="176">
        <f>ROUND(I1228*H1228,0)</f>
        <v>0</v>
      </c>
      <c r="BL1228" s="17" t="s">
        <v>223</v>
      </c>
      <c r="BM1228" s="17" t="s">
        <v>2390</v>
      </c>
    </row>
    <row r="1229" spans="2:47" s="1" customFormat="1" ht="28.5" customHeight="1">
      <c r="B1229" s="34"/>
      <c r="D1229" s="177" t="s">
        <v>152</v>
      </c>
      <c r="F1229" s="178" t="s">
        <v>2391</v>
      </c>
      <c r="I1229" s="138"/>
      <c r="L1229" s="34"/>
      <c r="M1229" s="63"/>
      <c r="N1229" s="35"/>
      <c r="O1229" s="35"/>
      <c r="P1229" s="35"/>
      <c r="Q1229" s="35"/>
      <c r="R1229" s="35"/>
      <c r="S1229" s="35"/>
      <c r="T1229" s="64"/>
      <c r="AT1229" s="17" t="s">
        <v>152</v>
      </c>
      <c r="AU1229" s="17" t="s">
        <v>150</v>
      </c>
    </row>
    <row r="1230" spans="2:63" s="10" customFormat="1" ht="29.25" customHeight="1">
      <c r="B1230" s="150"/>
      <c r="D1230" s="161" t="s">
        <v>70</v>
      </c>
      <c r="E1230" s="162" t="s">
        <v>2392</v>
      </c>
      <c r="F1230" s="162" t="s">
        <v>2393</v>
      </c>
      <c r="I1230" s="153"/>
      <c r="J1230" s="163">
        <f>BK1230</f>
        <v>0</v>
      </c>
      <c r="L1230" s="150"/>
      <c r="M1230" s="155"/>
      <c r="N1230" s="156"/>
      <c r="O1230" s="156"/>
      <c r="P1230" s="157">
        <f>SUM(P1231:P1240)</f>
        <v>0</v>
      </c>
      <c r="Q1230" s="156"/>
      <c r="R1230" s="157">
        <f>SUM(R1231:R1240)</f>
        <v>0.6759630600000001</v>
      </c>
      <c r="S1230" s="156"/>
      <c r="T1230" s="158">
        <f>SUM(T1231:T1240)</f>
        <v>0</v>
      </c>
      <c r="AR1230" s="151" t="s">
        <v>150</v>
      </c>
      <c r="AT1230" s="159" t="s">
        <v>70</v>
      </c>
      <c r="AU1230" s="159" t="s">
        <v>8</v>
      </c>
      <c r="AY1230" s="151" t="s">
        <v>142</v>
      </c>
      <c r="BK1230" s="160">
        <f>SUM(BK1231:BK1240)</f>
        <v>0</v>
      </c>
    </row>
    <row r="1231" spans="2:65" s="1" customFormat="1" ht="20.25" customHeight="1">
      <c r="B1231" s="164"/>
      <c r="C1231" s="165" t="s">
        <v>2394</v>
      </c>
      <c r="D1231" s="165" t="s">
        <v>144</v>
      </c>
      <c r="E1231" s="166" t="s">
        <v>2395</v>
      </c>
      <c r="F1231" s="167" t="s">
        <v>2396</v>
      </c>
      <c r="G1231" s="168" t="s">
        <v>189</v>
      </c>
      <c r="H1231" s="169">
        <v>837.394</v>
      </c>
      <c r="I1231" s="170"/>
      <c r="J1231" s="171">
        <f>ROUND(I1231*H1231,0)</f>
        <v>0</v>
      </c>
      <c r="K1231" s="167" t="s">
        <v>148</v>
      </c>
      <c r="L1231" s="34"/>
      <c r="M1231" s="172" t="s">
        <v>21</v>
      </c>
      <c r="N1231" s="173" t="s">
        <v>43</v>
      </c>
      <c r="O1231" s="35"/>
      <c r="P1231" s="174">
        <f>O1231*H1231</f>
        <v>0</v>
      </c>
      <c r="Q1231" s="174">
        <v>0.0004</v>
      </c>
      <c r="R1231" s="174">
        <f>Q1231*H1231</f>
        <v>0.3349576</v>
      </c>
      <c r="S1231" s="174">
        <v>0</v>
      </c>
      <c r="T1231" s="175">
        <f>S1231*H1231</f>
        <v>0</v>
      </c>
      <c r="AR1231" s="17" t="s">
        <v>223</v>
      </c>
      <c r="AT1231" s="17" t="s">
        <v>144</v>
      </c>
      <c r="AU1231" s="17" t="s">
        <v>150</v>
      </c>
      <c r="AY1231" s="17" t="s">
        <v>142</v>
      </c>
      <c r="BE1231" s="176">
        <f>IF(N1231="základní",J1231,0)</f>
        <v>0</v>
      </c>
      <c r="BF1231" s="176">
        <f>IF(N1231="snížená",J1231,0)</f>
        <v>0</v>
      </c>
      <c r="BG1231" s="176">
        <f>IF(N1231="zákl. přenesená",J1231,0)</f>
        <v>0</v>
      </c>
      <c r="BH1231" s="176">
        <f>IF(N1231="sníž. přenesená",J1231,0)</f>
        <v>0</v>
      </c>
      <c r="BI1231" s="176">
        <f>IF(N1231="nulová",J1231,0)</f>
        <v>0</v>
      </c>
      <c r="BJ1231" s="17" t="s">
        <v>150</v>
      </c>
      <c r="BK1231" s="176">
        <f>ROUND(I1231*H1231,0)</f>
        <v>0</v>
      </c>
      <c r="BL1231" s="17" t="s">
        <v>223</v>
      </c>
      <c r="BM1231" s="17" t="s">
        <v>2397</v>
      </c>
    </row>
    <row r="1232" spans="2:47" s="1" customFormat="1" ht="20.25" customHeight="1">
      <c r="B1232" s="34"/>
      <c r="D1232" s="177" t="s">
        <v>152</v>
      </c>
      <c r="F1232" s="178" t="s">
        <v>2398</v>
      </c>
      <c r="I1232" s="138"/>
      <c r="L1232" s="34"/>
      <c r="M1232" s="63"/>
      <c r="N1232" s="35"/>
      <c r="O1232" s="35"/>
      <c r="P1232" s="35"/>
      <c r="Q1232" s="35"/>
      <c r="R1232" s="35"/>
      <c r="S1232" s="35"/>
      <c r="T1232" s="64"/>
      <c r="AT1232" s="17" t="s">
        <v>152</v>
      </c>
      <c r="AU1232" s="17" t="s">
        <v>150</v>
      </c>
    </row>
    <row r="1233" spans="2:51" s="11" customFormat="1" ht="20.25" customHeight="1">
      <c r="B1233" s="179"/>
      <c r="D1233" s="180" t="s">
        <v>154</v>
      </c>
      <c r="E1233" s="181" t="s">
        <v>21</v>
      </c>
      <c r="F1233" s="182" t="s">
        <v>2399</v>
      </c>
      <c r="H1233" s="183">
        <v>837.394</v>
      </c>
      <c r="I1233" s="184"/>
      <c r="L1233" s="179"/>
      <c r="M1233" s="185"/>
      <c r="N1233" s="186"/>
      <c r="O1233" s="186"/>
      <c r="P1233" s="186"/>
      <c r="Q1233" s="186"/>
      <c r="R1233" s="186"/>
      <c r="S1233" s="186"/>
      <c r="T1233" s="187"/>
      <c r="AT1233" s="188" t="s">
        <v>154</v>
      </c>
      <c r="AU1233" s="188" t="s">
        <v>150</v>
      </c>
      <c r="AV1233" s="11" t="s">
        <v>150</v>
      </c>
      <c r="AW1233" s="11" t="s">
        <v>35</v>
      </c>
      <c r="AX1233" s="11" t="s">
        <v>71</v>
      </c>
      <c r="AY1233" s="188" t="s">
        <v>142</v>
      </c>
    </row>
    <row r="1234" spans="2:65" s="1" customFormat="1" ht="28.5" customHeight="1">
      <c r="B1234" s="164"/>
      <c r="C1234" s="165" t="s">
        <v>2400</v>
      </c>
      <c r="D1234" s="165" t="s">
        <v>144</v>
      </c>
      <c r="E1234" s="166" t="s">
        <v>2401</v>
      </c>
      <c r="F1234" s="167" t="s">
        <v>2402</v>
      </c>
      <c r="G1234" s="168" t="s">
        <v>189</v>
      </c>
      <c r="H1234" s="169">
        <v>181.78</v>
      </c>
      <c r="I1234" s="170"/>
      <c r="J1234" s="171">
        <f>ROUND(I1234*H1234,0)</f>
        <v>0</v>
      </c>
      <c r="K1234" s="167" t="s">
        <v>148</v>
      </c>
      <c r="L1234" s="34"/>
      <c r="M1234" s="172" t="s">
        <v>21</v>
      </c>
      <c r="N1234" s="173" t="s">
        <v>43</v>
      </c>
      <c r="O1234" s="35"/>
      <c r="P1234" s="174">
        <f>O1234*H1234</f>
        <v>0</v>
      </c>
      <c r="Q1234" s="174">
        <v>0.00021</v>
      </c>
      <c r="R1234" s="174">
        <f>Q1234*H1234</f>
        <v>0.0381738</v>
      </c>
      <c r="S1234" s="174">
        <v>0</v>
      </c>
      <c r="T1234" s="175">
        <f>S1234*H1234</f>
        <v>0</v>
      </c>
      <c r="AR1234" s="17" t="s">
        <v>223</v>
      </c>
      <c r="AT1234" s="17" t="s">
        <v>144</v>
      </c>
      <c r="AU1234" s="17" t="s">
        <v>150</v>
      </c>
      <c r="AY1234" s="17" t="s">
        <v>142</v>
      </c>
      <c r="BE1234" s="176">
        <f>IF(N1234="základní",J1234,0)</f>
        <v>0</v>
      </c>
      <c r="BF1234" s="176">
        <f>IF(N1234="snížená",J1234,0)</f>
        <v>0</v>
      </c>
      <c r="BG1234" s="176">
        <f>IF(N1234="zákl. přenesená",J1234,0)</f>
        <v>0</v>
      </c>
      <c r="BH1234" s="176">
        <f>IF(N1234="sníž. přenesená",J1234,0)</f>
        <v>0</v>
      </c>
      <c r="BI1234" s="176">
        <f>IF(N1234="nulová",J1234,0)</f>
        <v>0</v>
      </c>
      <c r="BJ1234" s="17" t="s">
        <v>150</v>
      </c>
      <c r="BK1234" s="176">
        <f>ROUND(I1234*H1234,0)</f>
        <v>0</v>
      </c>
      <c r="BL1234" s="17" t="s">
        <v>223</v>
      </c>
      <c r="BM1234" s="17" t="s">
        <v>2403</v>
      </c>
    </row>
    <row r="1235" spans="2:47" s="1" customFormat="1" ht="28.5" customHeight="1">
      <c r="B1235" s="34"/>
      <c r="D1235" s="177" t="s">
        <v>152</v>
      </c>
      <c r="F1235" s="178" t="s">
        <v>2404</v>
      </c>
      <c r="I1235" s="138"/>
      <c r="L1235" s="34"/>
      <c r="M1235" s="63"/>
      <c r="N1235" s="35"/>
      <c r="O1235" s="35"/>
      <c r="P1235" s="35"/>
      <c r="Q1235" s="35"/>
      <c r="R1235" s="35"/>
      <c r="S1235" s="35"/>
      <c r="T1235" s="64"/>
      <c r="AT1235" s="17" t="s">
        <v>152</v>
      </c>
      <c r="AU1235" s="17" t="s">
        <v>150</v>
      </c>
    </row>
    <row r="1236" spans="2:51" s="11" customFormat="1" ht="20.25" customHeight="1">
      <c r="B1236" s="179"/>
      <c r="D1236" s="180" t="s">
        <v>154</v>
      </c>
      <c r="E1236" s="181" t="s">
        <v>21</v>
      </c>
      <c r="F1236" s="182" t="s">
        <v>2405</v>
      </c>
      <c r="H1236" s="183">
        <v>181.78</v>
      </c>
      <c r="I1236" s="184"/>
      <c r="L1236" s="179"/>
      <c r="M1236" s="185"/>
      <c r="N1236" s="186"/>
      <c r="O1236" s="186"/>
      <c r="P1236" s="186"/>
      <c r="Q1236" s="186"/>
      <c r="R1236" s="186"/>
      <c r="S1236" s="186"/>
      <c r="T1236" s="187"/>
      <c r="AT1236" s="188" t="s">
        <v>154</v>
      </c>
      <c r="AU1236" s="188" t="s">
        <v>150</v>
      </c>
      <c r="AV1236" s="11" t="s">
        <v>150</v>
      </c>
      <c r="AW1236" s="11" t="s">
        <v>35</v>
      </c>
      <c r="AX1236" s="11" t="s">
        <v>71</v>
      </c>
      <c r="AY1236" s="188" t="s">
        <v>142</v>
      </c>
    </row>
    <row r="1237" spans="2:65" s="1" customFormat="1" ht="28.5" customHeight="1">
      <c r="B1237" s="164"/>
      <c r="C1237" s="165" t="s">
        <v>2406</v>
      </c>
      <c r="D1237" s="165" t="s">
        <v>144</v>
      </c>
      <c r="E1237" s="166" t="s">
        <v>2407</v>
      </c>
      <c r="F1237" s="167" t="s">
        <v>2408</v>
      </c>
      <c r="G1237" s="168" t="s">
        <v>189</v>
      </c>
      <c r="H1237" s="169">
        <v>837.394</v>
      </c>
      <c r="I1237" s="170"/>
      <c r="J1237" s="171">
        <f>ROUND(I1237*H1237,0)</f>
        <v>0</v>
      </c>
      <c r="K1237" s="167" t="s">
        <v>148</v>
      </c>
      <c r="L1237" s="34"/>
      <c r="M1237" s="172" t="s">
        <v>21</v>
      </c>
      <c r="N1237" s="173" t="s">
        <v>43</v>
      </c>
      <c r="O1237" s="35"/>
      <c r="P1237" s="174">
        <f>O1237*H1237</f>
        <v>0</v>
      </c>
      <c r="Q1237" s="174">
        <v>0.00029</v>
      </c>
      <c r="R1237" s="174">
        <f>Q1237*H1237</f>
        <v>0.24284426</v>
      </c>
      <c r="S1237" s="174">
        <v>0</v>
      </c>
      <c r="T1237" s="175">
        <f>S1237*H1237</f>
        <v>0</v>
      </c>
      <c r="AR1237" s="17" t="s">
        <v>223</v>
      </c>
      <c r="AT1237" s="17" t="s">
        <v>144</v>
      </c>
      <c r="AU1237" s="17" t="s">
        <v>150</v>
      </c>
      <c r="AY1237" s="17" t="s">
        <v>142</v>
      </c>
      <c r="BE1237" s="176">
        <f>IF(N1237="základní",J1237,0)</f>
        <v>0</v>
      </c>
      <c r="BF1237" s="176">
        <f>IF(N1237="snížená",J1237,0)</f>
        <v>0</v>
      </c>
      <c r="BG1237" s="176">
        <f>IF(N1237="zákl. přenesená",J1237,0)</f>
        <v>0</v>
      </c>
      <c r="BH1237" s="176">
        <f>IF(N1237="sníž. přenesená",J1237,0)</f>
        <v>0</v>
      </c>
      <c r="BI1237" s="176">
        <f>IF(N1237="nulová",J1237,0)</f>
        <v>0</v>
      </c>
      <c r="BJ1237" s="17" t="s">
        <v>150</v>
      </c>
      <c r="BK1237" s="176">
        <f>ROUND(I1237*H1237,0)</f>
        <v>0</v>
      </c>
      <c r="BL1237" s="17" t="s">
        <v>223</v>
      </c>
      <c r="BM1237" s="17" t="s">
        <v>2409</v>
      </c>
    </row>
    <row r="1238" spans="2:47" s="1" customFormat="1" ht="28.5" customHeight="1">
      <c r="B1238" s="34"/>
      <c r="D1238" s="180" t="s">
        <v>152</v>
      </c>
      <c r="F1238" s="189" t="s">
        <v>2410</v>
      </c>
      <c r="I1238" s="138"/>
      <c r="L1238" s="34"/>
      <c r="M1238" s="63"/>
      <c r="N1238" s="35"/>
      <c r="O1238" s="35"/>
      <c r="P1238" s="35"/>
      <c r="Q1238" s="35"/>
      <c r="R1238" s="35"/>
      <c r="S1238" s="35"/>
      <c r="T1238" s="64"/>
      <c r="AT1238" s="17" t="s">
        <v>152</v>
      </c>
      <c r="AU1238" s="17" t="s">
        <v>150</v>
      </c>
    </row>
    <row r="1239" spans="2:65" s="1" customFormat="1" ht="20.25" customHeight="1">
      <c r="B1239" s="164"/>
      <c r="C1239" s="165" t="s">
        <v>2411</v>
      </c>
      <c r="D1239" s="165" t="s">
        <v>144</v>
      </c>
      <c r="E1239" s="166" t="s">
        <v>2412</v>
      </c>
      <c r="F1239" s="167" t="s">
        <v>2413</v>
      </c>
      <c r="G1239" s="168" t="s">
        <v>189</v>
      </c>
      <c r="H1239" s="169">
        <v>181.78</v>
      </c>
      <c r="I1239" s="170"/>
      <c r="J1239" s="171">
        <f>ROUND(I1239*H1239,0)</f>
        <v>0</v>
      </c>
      <c r="K1239" s="167" t="s">
        <v>148</v>
      </c>
      <c r="L1239" s="34"/>
      <c r="M1239" s="172" t="s">
        <v>21</v>
      </c>
      <c r="N1239" s="173" t="s">
        <v>43</v>
      </c>
      <c r="O1239" s="35"/>
      <c r="P1239" s="174">
        <f>O1239*H1239</f>
        <v>0</v>
      </c>
      <c r="Q1239" s="174">
        <v>0.00033</v>
      </c>
      <c r="R1239" s="174">
        <f>Q1239*H1239</f>
        <v>0.0599874</v>
      </c>
      <c r="S1239" s="174">
        <v>0</v>
      </c>
      <c r="T1239" s="175">
        <f>S1239*H1239</f>
        <v>0</v>
      </c>
      <c r="AR1239" s="17" t="s">
        <v>223</v>
      </c>
      <c r="AT1239" s="17" t="s">
        <v>144</v>
      </c>
      <c r="AU1239" s="17" t="s">
        <v>150</v>
      </c>
      <c r="AY1239" s="17" t="s">
        <v>142</v>
      </c>
      <c r="BE1239" s="176">
        <f>IF(N1239="základní",J1239,0)</f>
        <v>0</v>
      </c>
      <c r="BF1239" s="176">
        <f>IF(N1239="snížená",J1239,0)</f>
        <v>0</v>
      </c>
      <c r="BG1239" s="176">
        <f>IF(N1239="zákl. přenesená",J1239,0)</f>
        <v>0</v>
      </c>
      <c r="BH1239" s="176">
        <f>IF(N1239="sníž. přenesená",J1239,0)</f>
        <v>0</v>
      </c>
      <c r="BI1239" s="176">
        <f>IF(N1239="nulová",J1239,0)</f>
        <v>0</v>
      </c>
      <c r="BJ1239" s="17" t="s">
        <v>150</v>
      </c>
      <c r="BK1239" s="176">
        <f>ROUND(I1239*H1239,0)</f>
        <v>0</v>
      </c>
      <c r="BL1239" s="17" t="s">
        <v>223</v>
      </c>
      <c r="BM1239" s="17" t="s">
        <v>2414</v>
      </c>
    </row>
    <row r="1240" spans="2:47" s="1" customFormat="1" ht="20.25" customHeight="1">
      <c r="B1240" s="34"/>
      <c r="D1240" s="177" t="s">
        <v>152</v>
      </c>
      <c r="F1240" s="178" t="s">
        <v>2415</v>
      </c>
      <c r="I1240" s="138"/>
      <c r="L1240" s="34"/>
      <c r="M1240" s="63"/>
      <c r="N1240" s="35"/>
      <c r="O1240" s="35"/>
      <c r="P1240" s="35"/>
      <c r="Q1240" s="35"/>
      <c r="R1240" s="35"/>
      <c r="S1240" s="35"/>
      <c r="T1240" s="64"/>
      <c r="AT1240" s="17" t="s">
        <v>152</v>
      </c>
      <c r="AU1240" s="17" t="s">
        <v>150</v>
      </c>
    </row>
    <row r="1241" spans="2:63" s="10" customFormat="1" ht="36.75" customHeight="1">
      <c r="B1241" s="150"/>
      <c r="D1241" s="151" t="s">
        <v>70</v>
      </c>
      <c r="E1241" s="152" t="s">
        <v>247</v>
      </c>
      <c r="F1241" s="152" t="s">
        <v>2416</v>
      </c>
      <c r="I1241" s="153"/>
      <c r="J1241" s="154">
        <f>BK1241</f>
        <v>0</v>
      </c>
      <c r="L1241" s="150"/>
      <c r="M1241" s="155"/>
      <c r="N1241" s="156"/>
      <c r="O1241" s="156"/>
      <c r="P1241" s="157">
        <f>P1242+P1475</f>
        <v>0</v>
      </c>
      <c r="Q1241" s="156"/>
      <c r="R1241" s="157">
        <f>R1242+R1475</f>
        <v>0</v>
      </c>
      <c r="S1241" s="156"/>
      <c r="T1241" s="158">
        <f>T1242+T1475</f>
        <v>0</v>
      </c>
      <c r="AR1241" s="151" t="s">
        <v>160</v>
      </c>
      <c r="AT1241" s="159" t="s">
        <v>70</v>
      </c>
      <c r="AU1241" s="159" t="s">
        <v>71</v>
      </c>
      <c r="AY1241" s="151" t="s">
        <v>142</v>
      </c>
      <c r="BK1241" s="160">
        <f>BK1242+BK1475</f>
        <v>0</v>
      </c>
    </row>
    <row r="1242" spans="2:63" s="10" customFormat="1" ht="19.5" customHeight="1">
      <c r="B1242" s="150"/>
      <c r="D1242" s="161" t="s">
        <v>70</v>
      </c>
      <c r="E1242" s="162" t="s">
        <v>2417</v>
      </c>
      <c r="F1242" s="162" t="s">
        <v>2418</v>
      </c>
      <c r="I1242" s="153"/>
      <c r="J1242" s="163">
        <f>BK1242</f>
        <v>0</v>
      </c>
      <c r="L1242" s="150"/>
      <c r="M1242" s="155"/>
      <c r="N1242" s="156"/>
      <c r="O1242" s="156"/>
      <c r="P1242" s="157">
        <f>SUM(P1243:P1474)</f>
        <v>0</v>
      </c>
      <c r="Q1242" s="156"/>
      <c r="R1242" s="157">
        <f>SUM(R1243:R1474)</f>
        <v>0</v>
      </c>
      <c r="S1242" s="156"/>
      <c r="T1242" s="158">
        <f>SUM(T1243:T1474)</f>
        <v>0</v>
      </c>
      <c r="AR1242" s="151" t="s">
        <v>160</v>
      </c>
      <c r="AT1242" s="159" t="s">
        <v>70</v>
      </c>
      <c r="AU1242" s="159" t="s">
        <v>8</v>
      </c>
      <c r="AY1242" s="151" t="s">
        <v>142</v>
      </c>
      <c r="BK1242" s="160">
        <f>SUM(BK1243:BK1474)</f>
        <v>0</v>
      </c>
    </row>
    <row r="1243" spans="2:65" s="1" customFormat="1" ht="20.25" customHeight="1">
      <c r="B1243" s="164"/>
      <c r="C1243" s="165" t="s">
        <v>2419</v>
      </c>
      <c r="D1243" s="165" t="s">
        <v>144</v>
      </c>
      <c r="E1243" s="166" t="s">
        <v>2420</v>
      </c>
      <c r="F1243" s="167" t="s">
        <v>2421</v>
      </c>
      <c r="G1243" s="168" t="s">
        <v>313</v>
      </c>
      <c r="H1243" s="169">
        <v>20</v>
      </c>
      <c r="I1243" s="170"/>
      <c r="J1243" s="171">
        <f>ROUND(I1243*H1243,0)</f>
        <v>0</v>
      </c>
      <c r="K1243" s="167" t="s">
        <v>21</v>
      </c>
      <c r="L1243" s="34"/>
      <c r="M1243" s="172" t="s">
        <v>21</v>
      </c>
      <c r="N1243" s="173" t="s">
        <v>43</v>
      </c>
      <c r="O1243" s="35"/>
      <c r="P1243" s="174">
        <f>O1243*H1243</f>
        <v>0</v>
      </c>
      <c r="Q1243" s="174">
        <v>0</v>
      </c>
      <c r="R1243" s="174">
        <f>Q1243*H1243</f>
        <v>0</v>
      </c>
      <c r="S1243" s="174">
        <v>0</v>
      </c>
      <c r="T1243" s="175">
        <f>S1243*H1243</f>
        <v>0</v>
      </c>
      <c r="AR1243" s="17" t="s">
        <v>149</v>
      </c>
      <c r="AT1243" s="17" t="s">
        <v>144</v>
      </c>
      <c r="AU1243" s="17" t="s">
        <v>150</v>
      </c>
      <c r="AY1243" s="17" t="s">
        <v>142</v>
      </c>
      <c r="BE1243" s="176">
        <f>IF(N1243="základní",J1243,0)</f>
        <v>0</v>
      </c>
      <c r="BF1243" s="176">
        <f>IF(N1243="snížená",J1243,0)</f>
        <v>0</v>
      </c>
      <c r="BG1243" s="176">
        <f>IF(N1243="zákl. přenesená",J1243,0)</f>
        <v>0</v>
      </c>
      <c r="BH1243" s="176">
        <f>IF(N1243="sníž. přenesená",J1243,0)</f>
        <v>0</v>
      </c>
      <c r="BI1243" s="176">
        <f>IF(N1243="nulová",J1243,0)</f>
        <v>0</v>
      </c>
      <c r="BJ1243" s="17" t="s">
        <v>150</v>
      </c>
      <c r="BK1243" s="176">
        <f>ROUND(I1243*H1243,0)</f>
        <v>0</v>
      </c>
      <c r="BL1243" s="17" t="s">
        <v>149</v>
      </c>
      <c r="BM1243" s="17" t="s">
        <v>2422</v>
      </c>
    </row>
    <row r="1244" spans="2:47" s="1" customFormat="1" ht="20.25" customHeight="1">
      <c r="B1244" s="34"/>
      <c r="D1244" s="180" t="s">
        <v>152</v>
      </c>
      <c r="F1244" s="189" t="s">
        <v>2421</v>
      </c>
      <c r="I1244" s="138"/>
      <c r="L1244" s="34"/>
      <c r="M1244" s="63"/>
      <c r="N1244" s="35"/>
      <c r="O1244" s="35"/>
      <c r="P1244" s="35"/>
      <c r="Q1244" s="35"/>
      <c r="R1244" s="35"/>
      <c r="S1244" s="35"/>
      <c r="T1244" s="64"/>
      <c r="AT1244" s="17" t="s">
        <v>152</v>
      </c>
      <c r="AU1244" s="17" t="s">
        <v>150</v>
      </c>
    </row>
    <row r="1245" spans="2:65" s="1" customFormat="1" ht="20.25" customHeight="1">
      <c r="B1245" s="164"/>
      <c r="C1245" s="198" t="s">
        <v>2423</v>
      </c>
      <c r="D1245" s="198" t="s">
        <v>247</v>
      </c>
      <c r="E1245" s="199" t="s">
        <v>2424</v>
      </c>
      <c r="F1245" s="200" t="s">
        <v>2425</v>
      </c>
      <c r="G1245" s="201" t="s">
        <v>313</v>
      </c>
      <c r="H1245" s="202">
        <v>50</v>
      </c>
      <c r="I1245" s="203"/>
      <c r="J1245" s="204">
        <f>ROUND(I1245*H1245,0)</f>
        <v>0</v>
      </c>
      <c r="K1245" s="200" t="s">
        <v>21</v>
      </c>
      <c r="L1245" s="205"/>
      <c r="M1245" s="206" t="s">
        <v>21</v>
      </c>
      <c r="N1245" s="207" t="s">
        <v>43</v>
      </c>
      <c r="O1245" s="35"/>
      <c r="P1245" s="174">
        <f>O1245*H1245</f>
        <v>0</v>
      </c>
      <c r="Q1245" s="174">
        <v>0</v>
      </c>
      <c r="R1245" s="174">
        <f>Q1245*H1245</f>
        <v>0</v>
      </c>
      <c r="S1245" s="174">
        <v>0</v>
      </c>
      <c r="T1245" s="175">
        <f>S1245*H1245</f>
        <v>0</v>
      </c>
      <c r="AR1245" s="17" t="s">
        <v>186</v>
      </c>
      <c r="AT1245" s="17" t="s">
        <v>247</v>
      </c>
      <c r="AU1245" s="17" t="s">
        <v>150</v>
      </c>
      <c r="AY1245" s="17" t="s">
        <v>142</v>
      </c>
      <c r="BE1245" s="176">
        <f>IF(N1245="základní",J1245,0)</f>
        <v>0</v>
      </c>
      <c r="BF1245" s="176">
        <f>IF(N1245="snížená",J1245,0)</f>
        <v>0</v>
      </c>
      <c r="BG1245" s="176">
        <f>IF(N1245="zákl. přenesená",J1245,0)</f>
        <v>0</v>
      </c>
      <c r="BH1245" s="176">
        <f>IF(N1245="sníž. přenesená",J1245,0)</f>
        <v>0</v>
      </c>
      <c r="BI1245" s="176">
        <f>IF(N1245="nulová",J1245,0)</f>
        <v>0</v>
      </c>
      <c r="BJ1245" s="17" t="s">
        <v>150</v>
      </c>
      <c r="BK1245" s="176">
        <f>ROUND(I1245*H1245,0)</f>
        <v>0</v>
      </c>
      <c r="BL1245" s="17" t="s">
        <v>149</v>
      </c>
      <c r="BM1245" s="17" t="s">
        <v>2426</v>
      </c>
    </row>
    <row r="1246" spans="2:47" s="1" customFormat="1" ht="20.25" customHeight="1">
      <c r="B1246" s="34"/>
      <c r="D1246" s="180" t="s">
        <v>152</v>
      </c>
      <c r="F1246" s="189" t="s">
        <v>2425</v>
      </c>
      <c r="I1246" s="138"/>
      <c r="L1246" s="34"/>
      <c r="M1246" s="63"/>
      <c r="N1246" s="35"/>
      <c r="O1246" s="35"/>
      <c r="P1246" s="35"/>
      <c r="Q1246" s="35"/>
      <c r="R1246" s="35"/>
      <c r="S1246" s="35"/>
      <c r="T1246" s="64"/>
      <c r="AT1246" s="17" t="s">
        <v>152</v>
      </c>
      <c r="AU1246" s="17" t="s">
        <v>150</v>
      </c>
    </row>
    <row r="1247" spans="2:65" s="1" customFormat="1" ht="20.25" customHeight="1">
      <c r="B1247" s="164"/>
      <c r="C1247" s="165" t="s">
        <v>2427</v>
      </c>
      <c r="D1247" s="165" t="s">
        <v>144</v>
      </c>
      <c r="E1247" s="166" t="s">
        <v>2428</v>
      </c>
      <c r="F1247" s="167" t="s">
        <v>2429</v>
      </c>
      <c r="G1247" s="168" t="s">
        <v>417</v>
      </c>
      <c r="H1247" s="169">
        <v>300</v>
      </c>
      <c r="I1247" s="170"/>
      <c r="J1247" s="171">
        <f>ROUND(I1247*H1247,0)</f>
        <v>0</v>
      </c>
      <c r="K1247" s="167" t="s">
        <v>21</v>
      </c>
      <c r="L1247" s="34"/>
      <c r="M1247" s="172" t="s">
        <v>21</v>
      </c>
      <c r="N1247" s="173" t="s">
        <v>43</v>
      </c>
      <c r="O1247" s="35"/>
      <c r="P1247" s="174">
        <f>O1247*H1247</f>
        <v>0</v>
      </c>
      <c r="Q1247" s="174">
        <v>0</v>
      </c>
      <c r="R1247" s="174">
        <f>Q1247*H1247</f>
        <v>0</v>
      </c>
      <c r="S1247" s="174">
        <v>0</v>
      </c>
      <c r="T1247" s="175">
        <f>S1247*H1247</f>
        <v>0</v>
      </c>
      <c r="AR1247" s="17" t="s">
        <v>149</v>
      </c>
      <c r="AT1247" s="17" t="s">
        <v>144</v>
      </c>
      <c r="AU1247" s="17" t="s">
        <v>150</v>
      </c>
      <c r="AY1247" s="17" t="s">
        <v>142</v>
      </c>
      <c r="BE1247" s="176">
        <f>IF(N1247="základní",J1247,0)</f>
        <v>0</v>
      </c>
      <c r="BF1247" s="176">
        <f>IF(N1247="snížená",J1247,0)</f>
        <v>0</v>
      </c>
      <c r="BG1247" s="176">
        <f>IF(N1247="zákl. přenesená",J1247,0)</f>
        <v>0</v>
      </c>
      <c r="BH1247" s="176">
        <f>IF(N1247="sníž. přenesená",J1247,0)</f>
        <v>0</v>
      </c>
      <c r="BI1247" s="176">
        <f>IF(N1247="nulová",J1247,0)</f>
        <v>0</v>
      </c>
      <c r="BJ1247" s="17" t="s">
        <v>150</v>
      </c>
      <c r="BK1247" s="176">
        <f>ROUND(I1247*H1247,0)</f>
        <v>0</v>
      </c>
      <c r="BL1247" s="17" t="s">
        <v>149</v>
      </c>
      <c r="BM1247" s="17" t="s">
        <v>2430</v>
      </c>
    </row>
    <row r="1248" spans="2:47" s="1" customFormat="1" ht="20.25" customHeight="1">
      <c r="B1248" s="34"/>
      <c r="D1248" s="180" t="s">
        <v>152</v>
      </c>
      <c r="F1248" s="189" t="s">
        <v>2429</v>
      </c>
      <c r="I1248" s="138"/>
      <c r="L1248" s="34"/>
      <c r="M1248" s="63"/>
      <c r="N1248" s="35"/>
      <c r="O1248" s="35"/>
      <c r="P1248" s="35"/>
      <c r="Q1248" s="35"/>
      <c r="R1248" s="35"/>
      <c r="S1248" s="35"/>
      <c r="T1248" s="64"/>
      <c r="AT1248" s="17" t="s">
        <v>152</v>
      </c>
      <c r="AU1248" s="17" t="s">
        <v>150</v>
      </c>
    </row>
    <row r="1249" spans="2:65" s="1" customFormat="1" ht="28.5" customHeight="1">
      <c r="B1249" s="164"/>
      <c r="C1249" s="165" t="s">
        <v>2431</v>
      </c>
      <c r="D1249" s="165" t="s">
        <v>144</v>
      </c>
      <c r="E1249" s="166" t="s">
        <v>2432</v>
      </c>
      <c r="F1249" s="167" t="s">
        <v>2433</v>
      </c>
      <c r="G1249" s="168" t="s">
        <v>360</v>
      </c>
      <c r="H1249" s="169">
        <v>117</v>
      </c>
      <c r="I1249" s="170"/>
      <c r="J1249" s="171">
        <f>ROUND(I1249*H1249,0)</f>
        <v>0</v>
      </c>
      <c r="K1249" s="167" t="s">
        <v>148</v>
      </c>
      <c r="L1249" s="34"/>
      <c r="M1249" s="172" t="s">
        <v>21</v>
      </c>
      <c r="N1249" s="173" t="s">
        <v>43</v>
      </c>
      <c r="O1249" s="35"/>
      <c r="P1249" s="174">
        <f>O1249*H1249</f>
        <v>0</v>
      </c>
      <c r="Q1249" s="174">
        <v>0</v>
      </c>
      <c r="R1249" s="174">
        <f>Q1249*H1249</f>
        <v>0</v>
      </c>
      <c r="S1249" s="174">
        <v>0</v>
      </c>
      <c r="T1249" s="175">
        <f>S1249*H1249</f>
        <v>0</v>
      </c>
      <c r="AR1249" s="17" t="s">
        <v>149</v>
      </c>
      <c r="AT1249" s="17" t="s">
        <v>144</v>
      </c>
      <c r="AU1249" s="17" t="s">
        <v>150</v>
      </c>
      <c r="AY1249" s="17" t="s">
        <v>142</v>
      </c>
      <c r="BE1249" s="176">
        <f>IF(N1249="základní",J1249,0)</f>
        <v>0</v>
      </c>
      <c r="BF1249" s="176">
        <f>IF(N1249="snížená",J1249,0)</f>
        <v>0</v>
      </c>
      <c r="BG1249" s="176">
        <f>IF(N1249="zákl. přenesená",J1249,0)</f>
        <v>0</v>
      </c>
      <c r="BH1249" s="176">
        <f>IF(N1249="sníž. přenesená",J1249,0)</f>
        <v>0</v>
      </c>
      <c r="BI1249" s="176">
        <f>IF(N1249="nulová",J1249,0)</f>
        <v>0</v>
      </c>
      <c r="BJ1249" s="17" t="s">
        <v>150</v>
      </c>
      <c r="BK1249" s="176">
        <f>ROUND(I1249*H1249,0)</f>
        <v>0</v>
      </c>
      <c r="BL1249" s="17" t="s">
        <v>149</v>
      </c>
      <c r="BM1249" s="17" t="s">
        <v>2434</v>
      </c>
    </row>
    <row r="1250" spans="2:47" s="1" customFormat="1" ht="39.75" customHeight="1">
      <c r="B1250" s="34"/>
      <c r="D1250" s="180" t="s">
        <v>152</v>
      </c>
      <c r="F1250" s="189" t="s">
        <v>2435</v>
      </c>
      <c r="I1250" s="138"/>
      <c r="L1250" s="34"/>
      <c r="M1250" s="63"/>
      <c r="N1250" s="35"/>
      <c r="O1250" s="35"/>
      <c r="P1250" s="35"/>
      <c r="Q1250" s="35"/>
      <c r="R1250" s="35"/>
      <c r="S1250" s="35"/>
      <c r="T1250" s="64"/>
      <c r="AT1250" s="17" t="s">
        <v>152</v>
      </c>
      <c r="AU1250" s="17" t="s">
        <v>150</v>
      </c>
    </row>
    <row r="1251" spans="2:65" s="1" customFormat="1" ht="20.25" customHeight="1">
      <c r="B1251" s="164"/>
      <c r="C1251" s="165" t="s">
        <v>2436</v>
      </c>
      <c r="D1251" s="165" t="s">
        <v>144</v>
      </c>
      <c r="E1251" s="166" t="s">
        <v>2437</v>
      </c>
      <c r="F1251" s="167" t="s">
        <v>2438</v>
      </c>
      <c r="G1251" s="168" t="s">
        <v>360</v>
      </c>
      <c r="H1251" s="169">
        <v>1</v>
      </c>
      <c r="I1251" s="170"/>
      <c r="J1251" s="171">
        <f>ROUND(I1251*H1251,0)</f>
        <v>0</v>
      </c>
      <c r="K1251" s="167" t="s">
        <v>21</v>
      </c>
      <c r="L1251" s="34"/>
      <c r="M1251" s="172" t="s">
        <v>21</v>
      </c>
      <c r="N1251" s="173" t="s">
        <v>43</v>
      </c>
      <c r="O1251" s="35"/>
      <c r="P1251" s="174">
        <f>O1251*H1251</f>
        <v>0</v>
      </c>
      <c r="Q1251" s="174">
        <v>0</v>
      </c>
      <c r="R1251" s="174">
        <f>Q1251*H1251</f>
        <v>0</v>
      </c>
      <c r="S1251" s="174">
        <v>0</v>
      </c>
      <c r="T1251" s="175">
        <f>S1251*H1251</f>
        <v>0</v>
      </c>
      <c r="AR1251" s="17" t="s">
        <v>149</v>
      </c>
      <c r="AT1251" s="17" t="s">
        <v>144</v>
      </c>
      <c r="AU1251" s="17" t="s">
        <v>150</v>
      </c>
      <c r="AY1251" s="17" t="s">
        <v>142</v>
      </c>
      <c r="BE1251" s="176">
        <f>IF(N1251="základní",J1251,0)</f>
        <v>0</v>
      </c>
      <c r="BF1251" s="176">
        <f>IF(N1251="snížená",J1251,0)</f>
        <v>0</v>
      </c>
      <c r="BG1251" s="176">
        <f>IF(N1251="zákl. přenesená",J1251,0)</f>
        <v>0</v>
      </c>
      <c r="BH1251" s="176">
        <f>IF(N1251="sníž. přenesená",J1251,0)</f>
        <v>0</v>
      </c>
      <c r="BI1251" s="176">
        <f>IF(N1251="nulová",J1251,0)</f>
        <v>0</v>
      </c>
      <c r="BJ1251" s="17" t="s">
        <v>150</v>
      </c>
      <c r="BK1251" s="176">
        <f>ROUND(I1251*H1251,0)</f>
        <v>0</v>
      </c>
      <c r="BL1251" s="17" t="s">
        <v>149</v>
      </c>
      <c r="BM1251" s="17" t="s">
        <v>2439</v>
      </c>
    </row>
    <row r="1252" spans="2:47" s="1" customFormat="1" ht="20.25" customHeight="1">
      <c r="B1252" s="34"/>
      <c r="D1252" s="180" t="s">
        <v>152</v>
      </c>
      <c r="F1252" s="189" t="s">
        <v>2438</v>
      </c>
      <c r="I1252" s="138"/>
      <c r="L1252" s="34"/>
      <c r="M1252" s="63"/>
      <c r="N1252" s="35"/>
      <c r="O1252" s="35"/>
      <c r="P1252" s="35"/>
      <c r="Q1252" s="35"/>
      <c r="R1252" s="35"/>
      <c r="S1252" s="35"/>
      <c r="T1252" s="64"/>
      <c r="AT1252" s="17" t="s">
        <v>152</v>
      </c>
      <c r="AU1252" s="17" t="s">
        <v>150</v>
      </c>
    </row>
    <row r="1253" spans="2:65" s="1" customFormat="1" ht="20.25" customHeight="1">
      <c r="B1253" s="164"/>
      <c r="C1253" s="165" t="s">
        <v>2440</v>
      </c>
      <c r="D1253" s="165" t="s">
        <v>144</v>
      </c>
      <c r="E1253" s="166" t="s">
        <v>2441</v>
      </c>
      <c r="F1253" s="167" t="s">
        <v>2442</v>
      </c>
      <c r="G1253" s="168" t="s">
        <v>360</v>
      </c>
      <c r="H1253" s="169">
        <v>75</v>
      </c>
      <c r="I1253" s="170"/>
      <c r="J1253" s="171">
        <f>ROUND(I1253*H1253,0)</f>
        <v>0</v>
      </c>
      <c r="K1253" s="167" t="s">
        <v>21</v>
      </c>
      <c r="L1253" s="34"/>
      <c r="M1253" s="172" t="s">
        <v>21</v>
      </c>
      <c r="N1253" s="173" t="s">
        <v>43</v>
      </c>
      <c r="O1253" s="35"/>
      <c r="P1253" s="174">
        <f>O1253*H1253</f>
        <v>0</v>
      </c>
      <c r="Q1253" s="174">
        <v>0</v>
      </c>
      <c r="R1253" s="174">
        <f>Q1253*H1253</f>
        <v>0</v>
      </c>
      <c r="S1253" s="174">
        <v>0</v>
      </c>
      <c r="T1253" s="175">
        <f>S1253*H1253</f>
        <v>0</v>
      </c>
      <c r="AR1253" s="17" t="s">
        <v>149</v>
      </c>
      <c r="AT1253" s="17" t="s">
        <v>144</v>
      </c>
      <c r="AU1253" s="17" t="s">
        <v>150</v>
      </c>
      <c r="AY1253" s="17" t="s">
        <v>142</v>
      </c>
      <c r="BE1253" s="176">
        <f>IF(N1253="základní",J1253,0)</f>
        <v>0</v>
      </c>
      <c r="BF1253" s="176">
        <f>IF(N1253="snížená",J1253,0)</f>
        <v>0</v>
      </c>
      <c r="BG1253" s="176">
        <f>IF(N1253="zákl. přenesená",J1253,0)</f>
        <v>0</v>
      </c>
      <c r="BH1253" s="176">
        <f>IF(N1253="sníž. přenesená",J1253,0)</f>
        <v>0</v>
      </c>
      <c r="BI1253" s="176">
        <f>IF(N1253="nulová",J1253,0)</f>
        <v>0</v>
      </c>
      <c r="BJ1253" s="17" t="s">
        <v>150</v>
      </c>
      <c r="BK1253" s="176">
        <f>ROUND(I1253*H1253,0)</f>
        <v>0</v>
      </c>
      <c r="BL1253" s="17" t="s">
        <v>149</v>
      </c>
      <c r="BM1253" s="17" t="s">
        <v>2443</v>
      </c>
    </row>
    <row r="1254" spans="2:47" s="1" customFormat="1" ht="20.25" customHeight="1">
      <c r="B1254" s="34"/>
      <c r="D1254" s="180" t="s">
        <v>152</v>
      </c>
      <c r="F1254" s="189" t="s">
        <v>2442</v>
      </c>
      <c r="I1254" s="138"/>
      <c r="L1254" s="34"/>
      <c r="M1254" s="63"/>
      <c r="N1254" s="35"/>
      <c r="O1254" s="35"/>
      <c r="P1254" s="35"/>
      <c r="Q1254" s="35"/>
      <c r="R1254" s="35"/>
      <c r="S1254" s="35"/>
      <c r="T1254" s="64"/>
      <c r="AT1254" s="17" t="s">
        <v>152</v>
      </c>
      <c r="AU1254" s="17" t="s">
        <v>150</v>
      </c>
    </row>
    <row r="1255" spans="2:65" s="1" customFormat="1" ht="28.5" customHeight="1">
      <c r="B1255" s="164"/>
      <c r="C1255" s="165" t="s">
        <v>2444</v>
      </c>
      <c r="D1255" s="165" t="s">
        <v>144</v>
      </c>
      <c r="E1255" s="166" t="s">
        <v>2445</v>
      </c>
      <c r="F1255" s="167" t="s">
        <v>2446</v>
      </c>
      <c r="G1255" s="168" t="s">
        <v>360</v>
      </c>
      <c r="H1255" s="169">
        <v>90</v>
      </c>
      <c r="I1255" s="170"/>
      <c r="J1255" s="171">
        <f>ROUND(I1255*H1255,0)</f>
        <v>0</v>
      </c>
      <c r="K1255" s="167" t="s">
        <v>148</v>
      </c>
      <c r="L1255" s="34"/>
      <c r="M1255" s="172" t="s">
        <v>21</v>
      </c>
      <c r="N1255" s="173" t="s">
        <v>43</v>
      </c>
      <c r="O1255" s="35"/>
      <c r="P1255" s="174">
        <f>O1255*H1255</f>
        <v>0</v>
      </c>
      <c r="Q1255" s="174">
        <v>0</v>
      </c>
      <c r="R1255" s="174">
        <f>Q1255*H1255</f>
        <v>0</v>
      </c>
      <c r="S1255" s="174">
        <v>0</v>
      </c>
      <c r="T1255" s="175">
        <f>S1255*H1255</f>
        <v>0</v>
      </c>
      <c r="AR1255" s="17" t="s">
        <v>149</v>
      </c>
      <c r="AT1255" s="17" t="s">
        <v>144</v>
      </c>
      <c r="AU1255" s="17" t="s">
        <v>150</v>
      </c>
      <c r="AY1255" s="17" t="s">
        <v>142</v>
      </c>
      <c r="BE1255" s="176">
        <f>IF(N1255="základní",J1255,0)</f>
        <v>0</v>
      </c>
      <c r="BF1255" s="176">
        <f>IF(N1255="snížená",J1255,0)</f>
        <v>0</v>
      </c>
      <c r="BG1255" s="176">
        <f>IF(N1255="zákl. přenesená",J1255,0)</f>
        <v>0</v>
      </c>
      <c r="BH1255" s="176">
        <f>IF(N1255="sníž. přenesená",J1255,0)</f>
        <v>0</v>
      </c>
      <c r="BI1255" s="176">
        <f>IF(N1255="nulová",J1255,0)</f>
        <v>0</v>
      </c>
      <c r="BJ1255" s="17" t="s">
        <v>150</v>
      </c>
      <c r="BK1255" s="176">
        <f>ROUND(I1255*H1255,0)</f>
        <v>0</v>
      </c>
      <c r="BL1255" s="17" t="s">
        <v>149</v>
      </c>
      <c r="BM1255" s="17" t="s">
        <v>2447</v>
      </c>
    </row>
    <row r="1256" spans="2:47" s="1" customFormat="1" ht="28.5" customHeight="1">
      <c r="B1256" s="34"/>
      <c r="D1256" s="180" t="s">
        <v>152</v>
      </c>
      <c r="F1256" s="189" t="s">
        <v>2448</v>
      </c>
      <c r="I1256" s="138"/>
      <c r="L1256" s="34"/>
      <c r="M1256" s="63"/>
      <c r="N1256" s="35"/>
      <c r="O1256" s="35"/>
      <c r="P1256" s="35"/>
      <c r="Q1256" s="35"/>
      <c r="R1256" s="35"/>
      <c r="S1256" s="35"/>
      <c r="T1256" s="64"/>
      <c r="AT1256" s="17" t="s">
        <v>152</v>
      </c>
      <c r="AU1256" s="17" t="s">
        <v>150</v>
      </c>
    </row>
    <row r="1257" spans="2:65" s="1" customFormat="1" ht="20.25" customHeight="1">
      <c r="B1257" s="164"/>
      <c r="C1257" s="165" t="s">
        <v>2449</v>
      </c>
      <c r="D1257" s="165" t="s">
        <v>144</v>
      </c>
      <c r="E1257" s="166" t="s">
        <v>2450</v>
      </c>
      <c r="F1257" s="167" t="s">
        <v>2451</v>
      </c>
      <c r="G1257" s="168" t="s">
        <v>417</v>
      </c>
      <c r="H1257" s="169">
        <v>100</v>
      </c>
      <c r="I1257" s="170"/>
      <c r="J1257" s="171">
        <f>ROUND(I1257*H1257,0)</f>
        <v>0</v>
      </c>
      <c r="K1257" s="167" t="s">
        <v>21</v>
      </c>
      <c r="L1257" s="34"/>
      <c r="M1257" s="172" t="s">
        <v>21</v>
      </c>
      <c r="N1257" s="173" t="s">
        <v>43</v>
      </c>
      <c r="O1257" s="35"/>
      <c r="P1257" s="174">
        <f>O1257*H1257</f>
        <v>0</v>
      </c>
      <c r="Q1257" s="174">
        <v>0</v>
      </c>
      <c r="R1257" s="174">
        <f>Q1257*H1257</f>
        <v>0</v>
      </c>
      <c r="S1257" s="174">
        <v>0</v>
      </c>
      <c r="T1257" s="175">
        <f>S1257*H1257</f>
        <v>0</v>
      </c>
      <c r="AR1257" s="17" t="s">
        <v>149</v>
      </c>
      <c r="AT1257" s="17" t="s">
        <v>144</v>
      </c>
      <c r="AU1257" s="17" t="s">
        <v>150</v>
      </c>
      <c r="AY1257" s="17" t="s">
        <v>142</v>
      </c>
      <c r="BE1257" s="176">
        <f>IF(N1257="základní",J1257,0)</f>
        <v>0</v>
      </c>
      <c r="BF1257" s="176">
        <f>IF(N1257="snížená",J1257,0)</f>
        <v>0</v>
      </c>
      <c r="BG1257" s="176">
        <f>IF(N1257="zákl. přenesená",J1257,0)</f>
        <v>0</v>
      </c>
      <c r="BH1257" s="176">
        <f>IF(N1257="sníž. přenesená",J1257,0)</f>
        <v>0</v>
      </c>
      <c r="BI1257" s="176">
        <f>IF(N1257="nulová",J1257,0)</f>
        <v>0</v>
      </c>
      <c r="BJ1257" s="17" t="s">
        <v>150</v>
      </c>
      <c r="BK1257" s="176">
        <f>ROUND(I1257*H1257,0)</f>
        <v>0</v>
      </c>
      <c r="BL1257" s="17" t="s">
        <v>149</v>
      </c>
      <c r="BM1257" s="17" t="s">
        <v>2452</v>
      </c>
    </row>
    <row r="1258" spans="2:47" s="1" customFormat="1" ht="20.25" customHeight="1">
      <c r="B1258" s="34"/>
      <c r="D1258" s="180" t="s">
        <v>152</v>
      </c>
      <c r="F1258" s="189" t="s">
        <v>2451</v>
      </c>
      <c r="I1258" s="138"/>
      <c r="L1258" s="34"/>
      <c r="M1258" s="63"/>
      <c r="N1258" s="35"/>
      <c r="O1258" s="35"/>
      <c r="P1258" s="35"/>
      <c r="Q1258" s="35"/>
      <c r="R1258" s="35"/>
      <c r="S1258" s="35"/>
      <c r="T1258" s="64"/>
      <c r="AT1258" s="17" t="s">
        <v>152</v>
      </c>
      <c r="AU1258" s="17" t="s">
        <v>150</v>
      </c>
    </row>
    <row r="1259" spans="2:65" s="1" customFormat="1" ht="20.25" customHeight="1">
      <c r="B1259" s="164"/>
      <c r="C1259" s="165" t="s">
        <v>2453</v>
      </c>
      <c r="D1259" s="165" t="s">
        <v>144</v>
      </c>
      <c r="E1259" s="166" t="s">
        <v>2454</v>
      </c>
      <c r="F1259" s="167" t="s">
        <v>2455</v>
      </c>
      <c r="G1259" s="168" t="s">
        <v>417</v>
      </c>
      <c r="H1259" s="169">
        <v>30</v>
      </c>
      <c r="I1259" s="170"/>
      <c r="J1259" s="171">
        <f>ROUND(I1259*H1259,0)</f>
        <v>0</v>
      </c>
      <c r="K1259" s="167" t="s">
        <v>21</v>
      </c>
      <c r="L1259" s="34"/>
      <c r="M1259" s="172" t="s">
        <v>21</v>
      </c>
      <c r="N1259" s="173" t="s">
        <v>43</v>
      </c>
      <c r="O1259" s="35"/>
      <c r="P1259" s="174">
        <f>O1259*H1259</f>
        <v>0</v>
      </c>
      <c r="Q1259" s="174">
        <v>0</v>
      </c>
      <c r="R1259" s="174">
        <f>Q1259*H1259</f>
        <v>0</v>
      </c>
      <c r="S1259" s="174">
        <v>0</v>
      </c>
      <c r="T1259" s="175">
        <f>S1259*H1259</f>
        <v>0</v>
      </c>
      <c r="AR1259" s="17" t="s">
        <v>149</v>
      </c>
      <c r="AT1259" s="17" t="s">
        <v>144</v>
      </c>
      <c r="AU1259" s="17" t="s">
        <v>150</v>
      </c>
      <c r="AY1259" s="17" t="s">
        <v>142</v>
      </c>
      <c r="BE1259" s="176">
        <f>IF(N1259="základní",J1259,0)</f>
        <v>0</v>
      </c>
      <c r="BF1259" s="176">
        <f>IF(N1259="snížená",J1259,0)</f>
        <v>0</v>
      </c>
      <c r="BG1259" s="176">
        <f>IF(N1259="zákl. přenesená",J1259,0)</f>
        <v>0</v>
      </c>
      <c r="BH1259" s="176">
        <f>IF(N1259="sníž. přenesená",J1259,0)</f>
        <v>0</v>
      </c>
      <c r="BI1259" s="176">
        <f>IF(N1259="nulová",J1259,0)</f>
        <v>0</v>
      </c>
      <c r="BJ1259" s="17" t="s">
        <v>150</v>
      </c>
      <c r="BK1259" s="176">
        <f>ROUND(I1259*H1259,0)</f>
        <v>0</v>
      </c>
      <c r="BL1259" s="17" t="s">
        <v>149</v>
      </c>
      <c r="BM1259" s="17" t="s">
        <v>2456</v>
      </c>
    </row>
    <row r="1260" spans="2:47" s="1" customFormat="1" ht="20.25" customHeight="1">
      <c r="B1260" s="34"/>
      <c r="D1260" s="180" t="s">
        <v>152</v>
      </c>
      <c r="F1260" s="189" t="s">
        <v>2455</v>
      </c>
      <c r="I1260" s="138"/>
      <c r="L1260" s="34"/>
      <c r="M1260" s="63"/>
      <c r="N1260" s="35"/>
      <c r="O1260" s="35"/>
      <c r="P1260" s="35"/>
      <c r="Q1260" s="35"/>
      <c r="R1260" s="35"/>
      <c r="S1260" s="35"/>
      <c r="T1260" s="64"/>
      <c r="AT1260" s="17" t="s">
        <v>152</v>
      </c>
      <c r="AU1260" s="17" t="s">
        <v>150</v>
      </c>
    </row>
    <row r="1261" spans="2:65" s="1" customFormat="1" ht="20.25" customHeight="1">
      <c r="B1261" s="164"/>
      <c r="C1261" s="165" t="s">
        <v>2457</v>
      </c>
      <c r="D1261" s="165" t="s">
        <v>144</v>
      </c>
      <c r="E1261" s="166" t="s">
        <v>2458</v>
      </c>
      <c r="F1261" s="167" t="s">
        <v>2459</v>
      </c>
      <c r="G1261" s="168" t="s">
        <v>360</v>
      </c>
      <c r="H1261" s="169">
        <v>16</v>
      </c>
      <c r="I1261" s="170"/>
      <c r="J1261" s="171">
        <f>ROUND(I1261*H1261,0)</f>
        <v>0</v>
      </c>
      <c r="K1261" s="167" t="s">
        <v>148</v>
      </c>
      <c r="L1261" s="34"/>
      <c r="M1261" s="172" t="s">
        <v>21</v>
      </c>
      <c r="N1261" s="173" t="s">
        <v>43</v>
      </c>
      <c r="O1261" s="35"/>
      <c r="P1261" s="174">
        <f>O1261*H1261</f>
        <v>0</v>
      </c>
      <c r="Q1261" s="174">
        <v>0</v>
      </c>
      <c r="R1261" s="174">
        <f>Q1261*H1261</f>
        <v>0</v>
      </c>
      <c r="S1261" s="174">
        <v>0</v>
      </c>
      <c r="T1261" s="175">
        <f>S1261*H1261</f>
        <v>0</v>
      </c>
      <c r="AR1261" s="17" t="s">
        <v>149</v>
      </c>
      <c r="AT1261" s="17" t="s">
        <v>144</v>
      </c>
      <c r="AU1261" s="17" t="s">
        <v>150</v>
      </c>
      <c r="AY1261" s="17" t="s">
        <v>142</v>
      </c>
      <c r="BE1261" s="176">
        <f>IF(N1261="základní",J1261,0)</f>
        <v>0</v>
      </c>
      <c r="BF1261" s="176">
        <f>IF(N1261="snížená",J1261,0)</f>
        <v>0</v>
      </c>
      <c r="BG1261" s="176">
        <f>IF(N1261="zákl. přenesená",J1261,0)</f>
        <v>0</v>
      </c>
      <c r="BH1261" s="176">
        <f>IF(N1261="sníž. přenesená",J1261,0)</f>
        <v>0</v>
      </c>
      <c r="BI1261" s="176">
        <f>IF(N1261="nulová",J1261,0)</f>
        <v>0</v>
      </c>
      <c r="BJ1261" s="17" t="s">
        <v>150</v>
      </c>
      <c r="BK1261" s="176">
        <f>ROUND(I1261*H1261,0)</f>
        <v>0</v>
      </c>
      <c r="BL1261" s="17" t="s">
        <v>149</v>
      </c>
      <c r="BM1261" s="17" t="s">
        <v>2460</v>
      </c>
    </row>
    <row r="1262" spans="2:47" s="1" customFormat="1" ht="28.5" customHeight="1">
      <c r="B1262" s="34"/>
      <c r="D1262" s="180" t="s">
        <v>152</v>
      </c>
      <c r="F1262" s="189" t="s">
        <v>2461</v>
      </c>
      <c r="I1262" s="138"/>
      <c r="L1262" s="34"/>
      <c r="M1262" s="63"/>
      <c r="N1262" s="35"/>
      <c r="O1262" s="35"/>
      <c r="P1262" s="35"/>
      <c r="Q1262" s="35"/>
      <c r="R1262" s="35"/>
      <c r="S1262" s="35"/>
      <c r="T1262" s="64"/>
      <c r="AT1262" s="17" t="s">
        <v>152</v>
      </c>
      <c r="AU1262" s="17" t="s">
        <v>150</v>
      </c>
    </row>
    <row r="1263" spans="2:65" s="1" customFormat="1" ht="20.25" customHeight="1">
      <c r="B1263" s="164"/>
      <c r="C1263" s="165" t="s">
        <v>2462</v>
      </c>
      <c r="D1263" s="165" t="s">
        <v>144</v>
      </c>
      <c r="E1263" s="166" t="s">
        <v>2458</v>
      </c>
      <c r="F1263" s="167" t="s">
        <v>2459</v>
      </c>
      <c r="G1263" s="168" t="s">
        <v>360</v>
      </c>
      <c r="H1263" s="169">
        <v>4</v>
      </c>
      <c r="I1263" s="170"/>
      <c r="J1263" s="171">
        <f>ROUND(I1263*H1263,0)</f>
        <v>0</v>
      </c>
      <c r="K1263" s="167" t="s">
        <v>148</v>
      </c>
      <c r="L1263" s="34"/>
      <c r="M1263" s="172" t="s">
        <v>21</v>
      </c>
      <c r="N1263" s="173" t="s">
        <v>43</v>
      </c>
      <c r="O1263" s="35"/>
      <c r="P1263" s="174">
        <f>O1263*H1263</f>
        <v>0</v>
      </c>
      <c r="Q1263" s="174">
        <v>0</v>
      </c>
      <c r="R1263" s="174">
        <f>Q1263*H1263</f>
        <v>0</v>
      </c>
      <c r="S1263" s="174">
        <v>0</v>
      </c>
      <c r="T1263" s="175">
        <f>S1263*H1263</f>
        <v>0</v>
      </c>
      <c r="AR1263" s="17" t="s">
        <v>149</v>
      </c>
      <c r="AT1263" s="17" t="s">
        <v>144</v>
      </c>
      <c r="AU1263" s="17" t="s">
        <v>150</v>
      </c>
      <c r="AY1263" s="17" t="s">
        <v>142</v>
      </c>
      <c r="BE1263" s="176">
        <f>IF(N1263="základní",J1263,0)</f>
        <v>0</v>
      </c>
      <c r="BF1263" s="176">
        <f>IF(N1263="snížená",J1263,0)</f>
        <v>0</v>
      </c>
      <c r="BG1263" s="176">
        <f>IF(N1263="zákl. přenesená",J1263,0)</f>
        <v>0</v>
      </c>
      <c r="BH1263" s="176">
        <f>IF(N1263="sníž. přenesená",J1263,0)</f>
        <v>0</v>
      </c>
      <c r="BI1263" s="176">
        <f>IF(N1263="nulová",J1263,0)</f>
        <v>0</v>
      </c>
      <c r="BJ1263" s="17" t="s">
        <v>150</v>
      </c>
      <c r="BK1263" s="176">
        <f>ROUND(I1263*H1263,0)</f>
        <v>0</v>
      </c>
      <c r="BL1263" s="17" t="s">
        <v>149</v>
      </c>
      <c r="BM1263" s="17" t="s">
        <v>2463</v>
      </c>
    </row>
    <row r="1264" spans="2:47" s="1" customFormat="1" ht="28.5" customHeight="1">
      <c r="B1264" s="34"/>
      <c r="D1264" s="180" t="s">
        <v>152</v>
      </c>
      <c r="F1264" s="189" t="s">
        <v>2461</v>
      </c>
      <c r="I1264" s="138"/>
      <c r="L1264" s="34"/>
      <c r="M1264" s="63"/>
      <c r="N1264" s="35"/>
      <c r="O1264" s="35"/>
      <c r="P1264" s="35"/>
      <c r="Q1264" s="35"/>
      <c r="R1264" s="35"/>
      <c r="S1264" s="35"/>
      <c r="T1264" s="64"/>
      <c r="AT1264" s="17" t="s">
        <v>152</v>
      </c>
      <c r="AU1264" s="17" t="s">
        <v>150</v>
      </c>
    </row>
    <row r="1265" spans="2:65" s="1" customFormat="1" ht="20.25" customHeight="1">
      <c r="B1265" s="164"/>
      <c r="C1265" s="165" t="s">
        <v>2464</v>
      </c>
      <c r="D1265" s="165" t="s">
        <v>144</v>
      </c>
      <c r="E1265" s="166" t="s">
        <v>2465</v>
      </c>
      <c r="F1265" s="167" t="s">
        <v>2466</v>
      </c>
      <c r="G1265" s="168" t="s">
        <v>360</v>
      </c>
      <c r="H1265" s="169">
        <v>11</v>
      </c>
      <c r="I1265" s="170"/>
      <c r="J1265" s="171">
        <f>ROUND(I1265*H1265,0)</f>
        <v>0</v>
      </c>
      <c r="K1265" s="167" t="s">
        <v>148</v>
      </c>
      <c r="L1265" s="34"/>
      <c r="M1265" s="172" t="s">
        <v>21</v>
      </c>
      <c r="N1265" s="173" t="s">
        <v>43</v>
      </c>
      <c r="O1265" s="35"/>
      <c r="P1265" s="174">
        <f>O1265*H1265</f>
        <v>0</v>
      </c>
      <c r="Q1265" s="174">
        <v>0</v>
      </c>
      <c r="R1265" s="174">
        <f>Q1265*H1265</f>
        <v>0</v>
      </c>
      <c r="S1265" s="174">
        <v>0</v>
      </c>
      <c r="T1265" s="175">
        <f>S1265*H1265</f>
        <v>0</v>
      </c>
      <c r="AR1265" s="17" t="s">
        <v>149</v>
      </c>
      <c r="AT1265" s="17" t="s">
        <v>144</v>
      </c>
      <c r="AU1265" s="17" t="s">
        <v>150</v>
      </c>
      <c r="AY1265" s="17" t="s">
        <v>142</v>
      </c>
      <c r="BE1265" s="176">
        <f>IF(N1265="základní",J1265,0)</f>
        <v>0</v>
      </c>
      <c r="BF1265" s="176">
        <f>IF(N1265="snížená",J1265,0)</f>
        <v>0</v>
      </c>
      <c r="BG1265" s="176">
        <f>IF(N1265="zákl. přenesená",J1265,0)</f>
        <v>0</v>
      </c>
      <c r="BH1265" s="176">
        <f>IF(N1265="sníž. přenesená",J1265,0)</f>
        <v>0</v>
      </c>
      <c r="BI1265" s="176">
        <f>IF(N1265="nulová",J1265,0)</f>
        <v>0</v>
      </c>
      <c r="BJ1265" s="17" t="s">
        <v>150</v>
      </c>
      <c r="BK1265" s="176">
        <f>ROUND(I1265*H1265,0)</f>
        <v>0</v>
      </c>
      <c r="BL1265" s="17" t="s">
        <v>149</v>
      </c>
      <c r="BM1265" s="17" t="s">
        <v>2467</v>
      </c>
    </row>
    <row r="1266" spans="2:47" s="1" customFormat="1" ht="28.5" customHeight="1">
      <c r="B1266" s="34"/>
      <c r="D1266" s="180" t="s">
        <v>152</v>
      </c>
      <c r="F1266" s="189" t="s">
        <v>2468</v>
      </c>
      <c r="I1266" s="138"/>
      <c r="L1266" s="34"/>
      <c r="M1266" s="63"/>
      <c r="N1266" s="35"/>
      <c r="O1266" s="35"/>
      <c r="P1266" s="35"/>
      <c r="Q1266" s="35"/>
      <c r="R1266" s="35"/>
      <c r="S1266" s="35"/>
      <c r="T1266" s="64"/>
      <c r="AT1266" s="17" t="s">
        <v>152</v>
      </c>
      <c r="AU1266" s="17" t="s">
        <v>150</v>
      </c>
    </row>
    <row r="1267" spans="2:65" s="1" customFormat="1" ht="20.25" customHeight="1">
      <c r="B1267" s="164"/>
      <c r="C1267" s="165" t="s">
        <v>2469</v>
      </c>
      <c r="D1267" s="165" t="s">
        <v>144</v>
      </c>
      <c r="E1267" s="166" t="s">
        <v>2470</v>
      </c>
      <c r="F1267" s="167" t="s">
        <v>2471</v>
      </c>
      <c r="G1267" s="168" t="s">
        <v>360</v>
      </c>
      <c r="H1267" s="169">
        <v>16</v>
      </c>
      <c r="I1267" s="170"/>
      <c r="J1267" s="171">
        <f>ROUND(I1267*H1267,0)</f>
        <v>0</v>
      </c>
      <c r="K1267" s="167" t="s">
        <v>148</v>
      </c>
      <c r="L1267" s="34"/>
      <c r="M1267" s="172" t="s">
        <v>21</v>
      </c>
      <c r="N1267" s="173" t="s">
        <v>43</v>
      </c>
      <c r="O1267" s="35"/>
      <c r="P1267" s="174">
        <f>O1267*H1267</f>
        <v>0</v>
      </c>
      <c r="Q1267" s="174">
        <v>0</v>
      </c>
      <c r="R1267" s="174">
        <f>Q1267*H1267</f>
        <v>0</v>
      </c>
      <c r="S1267" s="174">
        <v>0</v>
      </c>
      <c r="T1267" s="175">
        <f>S1267*H1267</f>
        <v>0</v>
      </c>
      <c r="AR1267" s="17" t="s">
        <v>149</v>
      </c>
      <c r="AT1267" s="17" t="s">
        <v>144</v>
      </c>
      <c r="AU1267" s="17" t="s">
        <v>150</v>
      </c>
      <c r="AY1267" s="17" t="s">
        <v>142</v>
      </c>
      <c r="BE1267" s="176">
        <f>IF(N1267="základní",J1267,0)</f>
        <v>0</v>
      </c>
      <c r="BF1267" s="176">
        <f>IF(N1267="snížená",J1267,0)</f>
        <v>0</v>
      </c>
      <c r="BG1267" s="176">
        <f>IF(N1267="zákl. přenesená",J1267,0)</f>
        <v>0</v>
      </c>
      <c r="BH1267" s="176">
        <f>IF(N1267="sníž. přenesená",J1267,0)</f>
        <v>0</v>
      </c>
      <c r="BI1267" s="176">
        <f>IF(N1267="nulová",J1267,0)</f>
        <v>0</v>
      </c>
      <c r="BJ1267" s="17" t="s">
        <v>150</v>
      </c>
      <c r="BK1267" s="176">
        <f>ROUND(I1267*H1267,0)</f>
        <v>0</v>
      </c>
      <c r="BL1267" s="17" t="s">
        <v>149</v>
      </c>
      <c r="BM1267" s="17" t="s">
        <v>2472</v>
      </c>
    </row>
    <row r="1268" spans="2:47" s="1" customFormat="1" ht="28.5" customHeight="1">
      <c r="B1268" s="34"/>
      <c r="D1268" s="180" t="s">
        <v>152</v>
      </c>
      <c r="F1268" s="189" t="s">
        <v>2473</v>
      </c>
      <c r="I1268" s="138"/>
      <c r="L1268" s="34"/>
      <c r="M1268" s="63"/>
      <c r="N1268" s="35"/>
      <c r="O1268" s="35"/>
      <c r="P1268" s="35"/>
      <c r="Q1268" s="35"/>
      <c r="R1268" s="35"/>
      <c r="S1268" s="35"/>
      <c r="T1268" s="64"/>
      <c r="AT1268" s="17" t="s">
        <v>152</v>
      </c>
      <c r="AU1268" s="17" t="s">
        <v>150</v>
      </c>
    </row>
    <row r="1269" spans="2:65" s="1" customFormat="1" ht="20.25" customHeight="1">
      <c r="B1269" s="164"/>
      <c r="C1269" s="165" t="s">
        <v>2474</v>
      </c>
      <c r="D1269" s="165" t="s">
        <v>144</v>
      </c>
      <c r="E1269" s="166" t="s">
        <v>2475</v>
      </c>
      <c r="F1269" s="167" t="s">
        <v>2476</v>
      </c>
      <c r="G1269" s="168" t="s">
        <v>360</v>
      </c>
      <c r="H1269" s="169">
        <v>13</v>
      </c>
      <c r="I1269" s="170"/>
      <c r="J1269" s="171">
        <f>ROUND(I1269*H1269,0)</f>
        <v>0</v>
      </c>
      <c r="K1269" s="167" t="s">
        <v>148</v>
      </c>
      <c r="L1269" s="34"/>
      <c r="M1269" s="172" t="s">
        <v>21</v>
      </c>
      <c r="N1269" s="173" t="s">
        <v>43</v>
      </c>
      <c r="O1269" s="35"/>
      <c r="P1269" s="174">
        <f>O1269*H1269</f>
        <v>0</v>
      </c>
      <c r="Q1269" s="174">
        <v>0</v>
      </c>
      <c r="R1269" s="174">
        <f>Q1269*H1269</f>
        <v>0</v>
      </c>
      <c r="S1269" s="174">
        <v>0</v>
      </c>
      <c r="T1269" s="175">
        <f>S1269*H1269</f>
        <v>0</v>
      </c>
      <c r="AR1269" s="17" t="s">
        <v>149</v>
      </c>
      <c r="AT1269" s="17" t="s">
        <v>144</v>
      </c>
      <c r="AU1269" s="17" t="s">
        <v>150</v>
      </c>
      <c r="AY1269" s="17" t="s">
        <v>142</v>
      </c>
      <c r="BE1269" s="176">
        <f>IF(N1269="základní",J1269,0)</f>
        <v>0</v>
      </c>
      <c r="BF1269" s="176">
        <f>IF(N1269="snížená",J1269,0)</f>
        <v>0</v>
      </c>
      <c r="BG1269" s="176">
        <f>IF(N1269="zákl. přenesená",J1269,0)</f>
        <v>0</v>
      </c>
      <c r="BH1269" s="176">
        <f>IF(N1269="sníž. přenesená",J1269,0)</f>
        <v>0</v>
      </c>
      <c r="BI1269" s="176">
        <f>IF(N1269="nulová",J1269,0)</f>
        <v>0</v>
      </c>
      <c r="BJ1269" s="17" t="s">
        <v>150</v>
      </c>
      <c r="BK1269" s="176">
        <f>ROUND(I1269*H1269,0)</f>
        <v>0</v>
      </c>
      <c r="BL1269" s="17" t="s">
        <v>149</v>
      </c>
      <c r="BM1269" s="17" t="s">
        <v>2477</v>
      </c>
    </row>
    <row r="1270" spans="2:47" s="1" customFormat="1" ht="28.5" customHeight="1">
      <c r="B1270" s="34"/>
      <c r="D1270" s="180" t="s">
        <v>152</v>
      </c>
      <c r="F1270" s="189" t="s">
        <v>2478</v>
      </c>
      <c r="I1270" s="138"/>
      <c r="L1270" s="34"/>
      <c r="M1270" s="63"/>
      <c r="N1270" s="35"/>
      <c r="O1270" s="35"/>
      <c r="P1270" s="35"/>
      <c r="Q1270" s="35"/>
      <c r="R1270" s="35"/>
      <c r="S1270" s="35"/>
      <c r="T1270" s="64"/>
      <c r="AT1270" s="17" t="s">
        <v>152</v>
      </c>
      <c r="AU1270" s="17" t="s">
        <v>150</v>
      </c>
    </row>
    <row r="1271" spans="2:65" s="1" customFormat="1" ht="20.25" customHeight="1">
      <c r="B1271" s="164"/>
      <c r="C1271" s="165" t="s">
        <v>2479</v>
      </c>
      <c r="D1271" s="165" t="s">
        <v>144</v>
      </c>
      <c r="E1271" s="166" t="s">
        <v>2480</v>
      </c>
      <c r="F1271" s="167" t="s">
        <v>2481</v>
      </c>
      <c r="G1271" s="168" t="s">
        <v>360</v>
      </c>
      <c r="H1271" s="169">
        <v>1</v>
      </c>
      <c r="I1271" s="170"/>
      <c r="J1271" s="171">
        <f>ROUND(I1271*H1271,0)</f>
        <v>0</v>
      </c>
      <c r="K1271" s="167" t="s">
        <v>21</v>
      </c>
      <c r="L1271" s="34"/>
      <c r="M1271" s="172" t="s">
        <v>21</v>
      </c>
      <c r="N1271" s="173" t="s">
        <v>43</v>
      </c>
      <c r="O1271" s="35"/>
      <c r="P1271" s="174">
        <f>O1271*H1271</f>
        <v>0</v>
      </c>
      <c r="Q1271" s="174">
        <v>0</v>
      </c>
      <c r="R1271" s="174">
        <f>Q1271*H1271</f>
        <v>0</v>
      </c>
      <c r="S1271" s="174">
        <v>0</v>
      </c>
      <c r="T1271" s="175">
        <f>S1271*H1271</f>
        <v>0</v>
      </c>
      <c r="AR1271" s="17" t="s">
        <v>149</v>
      </c>
      <c r="AT1271" s="17" t="s">
        <v>144</v>
      </c>
      <c r="AU1271" s="17" t="s">
        <v>150</v>
      </c>
      <c r="AY1271" s="17" t="s">
        <v>142</v>
      </c>
      <c r="BE1271" s="176">
        <f>IF(N1271="základní",J1271,0)</f>
        <v>0</v>
      </c>
      <c r="BF1271" s="176">
        <f>IF(N1271="snížená",J1271,0)</f>
        <v>0</v>
      </c>
      <c r="BG1271" s="176">
        <f>IF(N1271="zákl. přenesená",J1271,0)</f>
        <v>0</v>
      </c>
      <c r="BH1271" s="176">
        <f>IF(N1271="sníž. přenesená",J1271,0)</f>
        <v>0</v>
      </c>
      <c r="BI1271" s="176">
        <f>IF(N1271="nulová",J1271,0)</f>
        <v>0</v>
      </c>
      <c r="BJ1271" s="17" t="s">
        <v>150</v>
      </c>
      <c r="BK1271" s="176">
        <f>ROUND(I1271*H1271,0)</f>
        <v>0</v>
      </c>
      <c r="BL1271" s="17" t="s">
        <v>149</v>
      </c>
      <c r="BM1271" s="17" t="s">
        <v>2482</v>
      </c>
    </row>
    <row r="1272" spans="2:47" s="1" customFormat="1" ht="20.25" customHeight="1">
      <c r="B1272" s="34"/>
      <c r="D1272" s="180" t="s">
        <v>152</v>
      </c>
      <c r="F1272" s="189" t="s">
        <v>2481</v>
      </c>
      <c r="I1272" s="138"/>
      <c r="L1272" s="34"/>
      <c r="M1272" s="63"/>
      <c r="N1272" s="35"/>
      <c r="O1272" s="35"/>
      <c r="P1272" s="35"/>
      <c r="Q1272" s="35"/>
      <c r="R1272" s="35"/>
      <c r="S1272" s="35"/>
      <c r="T1272" s="64"/>
      <c r="AT1272" s="17" t="s">
        <v>152</v>
      </c>
      <c r="AU1272" s="17" t="s">
        <v>150</v>
      </c>
    </row>
    <row r="1273" spans="2:65" s="1" customFormat="1" ht="28.5" customHeight="1">
      <c r="B1273" s="164"/>
      <c r="C1273" s="165" t="s">
        <v>2483</v>
      </c>
      <c r="D1273" s="165" t="s">
        <v>144</v>
      </c>
      <c r="E1273" s="166" t="s">
        <v>2484</v>
      </c>
      <c r="F1273" s="167" t="s">
        <v>2485</v>
      </c>
      <c r="G1273" s="168" t="s">
        <v>360</v>
      </c>
      <c r="H1273" s="169">
        <v>57</v>
      </c>
      <c r="I1273" s="170"/>
      <c r="J1273" s="171">
        <f>ROUND(I1273*H1273,0)</f>
        <v>0</v>
      </c>
      <c r="K1273" s="167" t="s">
        <v>148</v>
      </c>
      <c r="L1273" s="34"/>
      <c r="M1273" s="172" t="s">
        <v>21</v>
      </c>
      <c r="N1273" s="173" t="s">
        <v>43</v>
      </c>
      <c r="O1273" s="35"/>
      <c r="P1273" s="174">
        <f>O1273*H1273</f>
        <v>0</v>
      </c>
      <c r="Q1273" s="174">
        <v>0</v>
      </c>
      <c r="R1273" s="174">
        <f>Q1273*H1273</f>
        <v>0</v>
      </c>
      <c r="S1273" s="174">
        <v>0</v>
      </c>
      <c r="T1273" s="175">
        <f>S1273*H1273</f>
        <v>0</v>
      </c>
      <c r="AR1273" s="17" t="s">
        <v>149</v>
      </c>
      <c r="AT1273" s="17" t="s">
        <v>144</v>
      </c>
      <c r="AU1273" s="17" t="s">
        <v>150</v>
      </c>
      <c r="AY1273" s="17" t="s">
        <v>142</v>
      </c>
      <c r="BE1273" s="176">
        <f>IF(N1273="základní",J1273,0)</f>
        <v>0</v>
      </c>
      <c r="BF1273" s="176">
        <f>IF(N1273="snížená",J1273,0)</f>
        <v>0</v>
      </c>
      <c r="BG1273" s="176">
        <f>IF(N1273="zákl. přenesená",J1273,0)</f>
        <v>0</v>
      </c>
      <c r="BH1273" s="176">
        <f>IF(N1273="sníž. přenesená",J1273,0)</f>
        <v>0</v>
      </c>
      <c r="BI1273" s="176">
        <f>IF(N1273="nulová",J1273,0)</f>
        <v>0</v>
      </c>
      <c r="BJ1273" s="17" t="s">
        <v>150</v>
      </c>
      <c r="BK1273" s="176">
        <f>ROUND(I1273*H1273,0)</f>
        <v>0</v>
      </c>
      <c r="BL1273" s="17" t="s">
        <v>149</v>
      </c>
      <c r="BM1273" s="17" t="s">
        <v>2486</v>
      </c>
    </row>
    <row r="1274" spans="2:47" s="1" customFormat="1" ht="28.5" customHeight="1">
      <c r="B1274" s="34"/>
      <c r="D1274" s="180" t="s">
        <v>152</v>
      </c>
      <c r="F1274" s="189" t="s">
        <v>2487</v>
      </c>
      <c r="I1274" s="138"/>
      <c r="L1274" s="34"/>
      <c r="M1274" s="63"/>
      <c r="N1274" s="35"/>
      <c r="O1274" s="35"/>
      <c r="P1274" s="35"/>
      <c r="Q1274" s="35"/>
      <c r="R1274" s="35"/>
      <c r="S1274" s="35"/>
      <c r="T1274" s="64"/>
      <c r="AT1274" s="17" t="s">
        <v>152</v>
      </c>
      <c r="AU1274" s="17" t="s">
        <v>150</v>
      </c>
    </row>
    <row r="1275" spans="2:65" s="1" customFormat="1" ht="28.5" customHeight="1">
      <c r="B1275" s="164"/>
      <c r="C1275" s="165" t="s">
        <v>2488</v>
      </c>
      <c r="D1275" s="165" t="s">
        <v>144</v>
      </c>
      <c r="E1275" s="166" t="s">
        <v>2489</v>
      </c>
      <c r="F1275" s="167" t="s">
        <v>2490</v>
      </c>
      <c r="G1275" s="168" t="s">
        <v>360</v>
      </c>
      <c r="H1275" s="169">
        <v>1</v>
      </c>
      <c r="I1275" s="170"/>
      <c r="J1275" s="171">
        <f>ROUND(I1275*H1275,0)</f>
        <v>0</v>
      </c>
      <c r="K1275" s="167" t="s">
        <v>148</v>
      </c>
      <c r="L1275" s="34"/>
      <c r="M1275" s="172" t="s">
        <v>21</v>
      </c>
      <c r="N1275" s="173" t="s">
        <v>43</v>
      </c>
      <c r="O1275" s="35"/>
      <c r="P1275" s="174">
        <f>O1275*H1275</f>
        <v>0</v>
      </c>
      <c r="Q1275" s="174">
        <v>0</v>
      </c>
      <c r="R1275" s="174">
        <f>Q1275*H1275</f>
        <v>0</v>
      </c>
      <c r="S1275" s="174">
        <v>0</v>
      </c>
      <c r="T1275" s="175">
        <f>S1275*H1275</f>
        <v>0</v>
      </c>
      <c r="AR1275" s="17" t="s">
        <v>149</v>
      </c>
      <c r="AT1275" s="17" t="s">
        <v>144</v>
      </c>
      <c r="AU1275" s="17" t="s">
        <v>150</v>
      </c>
      <c r="AY1275" s="17" t="s">
        <v>142</v>
      </c>
      <c r="BE1275" s="176">
        <f>IF(N1275="základní",J1275,0)</f>
        <v>0</v>
      </c>
      <c r="BF1275" s="176">
        <f>IF(N1275="snížená",J1275,0)</f>
        <v>0</v>
      </c>
      <c r="BG1275" s="176">
        <f>IF(N1275="zákl. přenesená",J1275,0)</f>
        <v>0</v>
      </c>
      <c r="BH1275" s="176">
        <f>IF(N1275="sníž. přenesená",J1275,0)</f>
        <v>0</v>
      </c>
      <c r="BI1275" s="176">
        <f>IF(N1275="nulová",J1275,0)</f>
        <v>0</v>
      </c>
      <c r="BJ1275" s="17" t="s">
        <v>150</v>
      </c>
      <c r="BK1275" s="176">
        <f>ROUND(I1275*H1275,0)</f>
        <v>0</v>
      </c>
      <c r="BL1275" s="17" t="s">
        <v>149</v>
      </c>
      <c r="BM1275" s="17" t="s">
        <v>2491</v>
      </c>
    </row>
    <row r="1276" spans="2:47" s="1" customFormat="1" ht="39.75" customHeight="1">
      <c r="B1276" s="34"/>
      <c r="D1276" s="180" t="s">
        <v>152</v>
      </c>
      <c r="F1276" s="189" t="s">
        <v>2492</v>
      </c>
      <c r="I1276" s="138"/>
      <c r="L1276" s="34"/>
      <c r="M1276" s="63"/>
      <c r="N1276" s="35"/>
      <c r="O1276" s="35"/>
      <c r="P1276" s="35"/>
      <c r="Q1276" s="35"/>
      <c r="R1276" s="35"/>
      <c r="S1276" s="35"/>
      <c r="T1276" s="64"/>
      <c r="AT1276" s="17" t="s">
        <v>152</v>
      </c>
      <c r="AU1276" s="17" t="s">
        <v>150</v>
      </c>
    </row>
    <row r="1277" spans="2:65" s="1" customFormat="1" ht="20.25" customHeight="1">
      <c r="B1277" s="164"/>
      <c r="C1277" s="165" t="s">
        <v>2493</v>
      </c>
      <c r="D1277" s="165" t="s">
        <v>144</v>
      </c>
      <c r="E1277" s="166" t="s">
        <v>2494</v>
      </c>
      <c r="F1277" s="167" t="s">
        <v>2495</v>
      </c>
      <c r="G1277" s="168" t="s">
        <v>360</v>
      </c>
      <c r="H1277" s="169">
        <v>60</v>
      </c>
      <c r="I1277" s="170"/>
      <c r="J1277" s="171">
        <f>ROUND(I1277*H1277,0)</f>
        <v>0</v>
      </c>
      <c r="K1277" s="167" t="s">
        <v>21</v>
      </c>
      <c r="L1277" s="34"/>
      <c r="M1277" s="172" t="s">
        <v>21</v>
      </c>
      <c r="N1277" s="173" t="s">
        <v>43</v>
      </c>
      <c r="O1277" s="35"/>
      <c r="P1277" s="174">
        <f>O1277*H1277</f>
        <v>0</v>
      </c>
      <c r="Q1277" s="174">
        <v>0</v>
      </c>
      <c r="R1277" s="174">
        <f>Q1277*H1277</f>
        <v>0</v>
      </c>
      <c r="S1277" s="174">
        <v>0</v>
      </c>
      <c r="T1277" s="175">
        <f>S1277*H1277</f>
        <v>0</v>
      </c>
      <c r="AR1277" s="17" t="s">
        <v>149</v>
      </c>
      <c r="AT1277" s="17" t="s">
        <v>144</v>
      </c>
      <c r="AU1277" s="17" t="s">
        <v>150</v>
      </c>
      <c r="AY1277" s="17" t="s">
        <v>142</v>
      </c>
      <c r="BE1277" s="176">
        <f>IF(N1277="základní",J1277,0)</f>
        <v>0</v>
      </c>
      <c r="BF1277" s="176">
        <f>IF(N1277="snížená",J1277,0)</f>
        <v>0</v>
      </c>
      <c r="BG1277" s="176">
        <f>IF(N1277="zákl. přenesená",J1277,0)</f>
        <v>0</v>
      </c>
      <c r="BH1277" s="176">
        <f>IF(N1277="sníž. přenesená",J1277,0)</f>
        <v>0</v>
      </c>
      <c r="BI1277" s="176">
        <f>IF(N1277="nulová",J1277,0)</f>
        <v>0</v>
      </c>
      <c r="BJ1277" s="17" t="s">
        <v>150</v>
      </c>
      <c r="BK1277" s="176">
        <f>ROUND(I1277*H1277,0)</f>
        <v>0</v>
      </c>
      <c r="BL1277" s="17" t="s">
        <v>149</v>
      </c>
      <c r="BM1277" s="17" t="s">
        <v>2496</v>
      </c>
    </row>
    <row r="1278" spans="2:47" s="1" customFormat="1" ht="20.25" customHeight="1">
      <c r="B1278" s="34"/>
      <c r="D1278" s="180" t="s">
        <v>152</v>
      </c>
      <c r="F1278" s="189" t="s">
        <v>2495</v>
      </c>
      <c r="I1278" s="138"/>
      <c r="L1278" s="34"/>
      <c r="M1278" s="63"/>
      <c r="N1278" s="35"/>
      <c r="O1278" s="35"/>
      <c r="P1278" s="35"/>
      <c r="Q1278" s="35"/>
      <c r="R1278" s="35"/>
      <c r="S1278" s="35"/>
      <c r="T1278" s="64"/>
      <c r="AT1278" s="17" t="s">
        <v>152</v>
      </c>
      <c r="AU1278" s="17" t="s">
        <v>150</v>
      </c>
    </row>
    <row r="1279" spans="2:65" s="1" customFormat="1" ht="20.25" customHeight="1">
      <c r="B1279" s="164"/>
      <c r="C1279" s="165" t="s">
        <v>2497</v>
      </c>
      <c r="D1279" s="165" t="s">
        <v>144</v>
      </c>
      <c r="E1279" s="166" t="s">
        <v>2498</v>
      </c>
      <c r="F1279" s="167" t="s">
        <v>2499</v>
      </c>
      <c r="G1279" s="168" t="s">
        <v>360</v>
      </c>
      <c r="H1279" s="169">
        <v>35</v>
      </c>
      <c r="I1279" s="170"/>
      <c r="J1279" s="171">
        <f>ROUND(I1279*H1279,0)</f>
        <v>0</v>
      </c>
      <c r="K1279" s="167" t="s">
        <v>21</v>
      </c>
      <c r="L1279" s="34"/>
      <c r="M1279" s="172" t="s">
        <v>21</v>
      </c>
      <c r="N1279" s="173" t="s">
        <v>43</v>
      </c>
      <c r="O1279" s="35"/>
      <c r="P1279" s="174">
        <f>O1279*H1279</f>
        <v>0</v>
      </c>
      <c r="Q1279" s="174">
        <v>0</v>
      </c>
      <c r="R1279" s="174">
        <f>Q1279*H1279</f>
        <v>0</v>
      </c>
      <c r="S1279" s="174">
        <v>0</v>
      </c>
      <c r="T1279" s="175">
        <f>S1279*H1279</f>
        <v>0</v>
      </c>
      <c r="AR1279" s="17" t="s">
        <v>149</v>
      </c>
      <c r="AT1279" s="17" t="s">
        <v>144</v>
      </c>
      <c r="AU1279" s="17" t="s">
        <v>150</v>
      </c>
      <c r="AY1279" s="17" t="s">
        <v>142</v>
      </c>
      <c r="BE1279" s="176">
        <f>IF(N1279="základní",J1279,0)</f>
        <v>0</v>
      </c>
      <c r="BF1279" s="176">
        <f>IF(N1279="snížená",J1279,0)</f>
        <v>0</v>
      </c>
      <c r="BG1279" s="176">
        <f>IF(N1279="zákl. přenesená",J1279,0)</f>
        <v>0</v>
      </c>
      <c r="BH1279" s="176">
        <f>IF(N1279="sníž. přenesená",J1279,0)</f>
        <v>0</v>
      </c>
      <c r="BI1279" s="176">
        <f>IF(N1279="nulová",J1279,0)</f>
        <v>0</v>
      </c>
      <c r="BJ1279" s="17" t="s">
        <v>150</v>
      </c>
      <c r="BK1279" s="176">
        <f>ROUND(I1279*H1279,0)</f>
        <v>0</v>
      </c>
      <c r="BL1279" s="17" t="s">
        <v>149</v>
      </c>
      <c r="BM1279" s="17" t="s">
        <v>2500</v>
      </c>
    </row>
    <row r="1280" spans="2:47" s="1" customFormat="1" ht="20.25" customHeight="1">
      <c r="B1280" s="34"/>
      <c r="D1280" s="180" t="s">
        <v>152</v>
      </c>
      <c r="F1280" s="189" t="s">
        <v>2499</v>
      </c>
      <c r="I1280" s="138"/>
      <c r="L1280" s="34"/>
      <c r="M1280" s="63"/>
      <c r="N1280" s="35"/>
      <c r="O1280" s="35"/>
      <c r="P1280" s="35"/>
      <c r="Q1280" s="35"/>
      <c r="R1280" s="35"/>
      <c r="S1280" s="35"/>
      <c r="T1280" s="64"/>
      <c r="AT1280" s="17" t="s">
        <v>152</v>
      </c>
      <c r="AU1280" s="17" t="s">
        <v>150</v>
      </c>
    </row>
    <row r="1281" spans="2:65" s="1" customFormat="1" ht="28.5" customHeight="1">
      <c r="B1281" s="164"/>
      <c r="C1281" s="165" t="s">
        <v>2501</v>
      </c>
      <c r="D1281" s="165" t="s">
        <v>144</v>
      </c>
      <c r="E1281" s="166" t="s">
        <v>2502</v>
      </c>
      <c r="F1281" s="167" t="s">
        <v>2503</v>
      </c>
      <c r="G1281" s="168" t="s">
        <v>360</v>
      </c>
      <c r="H1281" s="169">
        <v>3</v>
      </c>
      <c r="I1281" s="170"/>
      <c r="J1281" s="171">
        <f>ROUND(I1281*H1281,0)</f>
        <v>0</v>
      </c>
      <c r="K1281" s="167" t="s">
        <v>148</v>
      </c>
      <c r="L1281" s="34"/>
      <c r="M1281" s="172" t="s">
        <v>21</v>
      </c>
      <c r="N1281" s="173" t="s">
        <v>43</v>
      </c>
      <c r="O1281" s="35"/>
      <c r="P1281" s="174">
        <f>O1281*H1281</f>
        <v>0</v>
      </c>
      <c r="Q1281" s="174">
        <v>0</v>
      </c>
      <c r="R1281" s="174">
        <f>Q1281*H1281</f>
        <v>0</v>
      </c>
      <c r="S1281" s="174">
        <v>0</v>
      </c>
      <c r="T1281" s="175">
        <f>S1281*H1281</f>
        <v>0</v>
      </c>
      <c r="AR1281" s="17" t="s">
        <v>149</v>
      </c>
      <c r="AT1281" s="17" t="s">
        <v>144</v>
      </c>
      <c r="AU1281" s="17" t="s">
        <v>150</v>
      </c>
      <c r="AY1281" s="17" t="s">
        <v>142</v>
      </c>
      <c r="BE1281" s="176">
        <f>IF(N1281="základní",J1281,0)</f>
        <v>0</v>
      </c>
      <c r="BF1281" s="176">
        <f>IF(N1281="snížená",J1281,0)</f>
        <v>0</v>
      </c>
      <c r="BG1281" s="176">
        <f>IF(N1281="zákl. přenesená",J1281,0)</f>
        <v>0</v>
      </c>
      <c r="BH1281" s="176">
        <f>IF(N1281="sníž. přenesená",J1281,0)</f>
        <v>0</v>
      </c>
      <c r="BI1281" s="176">
        <f>IF(N1281="nulová",J1281,0)</f>
        <v>0</v>
      </c>
      <c r="BJ1281" s="17" t="s">
        <v>150</v>
      </c>
      <c r="BK1281" s="176">
        <f>ROUND(I1281*H1281,0)</f>
        <v>0</v>
      </c>
      <c r="BL1281" s="17" t="s">
        <v>149</v>
      </c>
      <c r="BM1281" s="17" t="s">
        <v>2504</v>
      </c>
    </row>
    <row r="1282" spans="2:47" s="1" customFormat="1" ht="28.5" customHeight="1">
      <c r="B1282" s="34"/>
      <c r="D1282" s="180" t="s">
        <v>152</v>
      </c>
      <c r="F1282" s="189" t="s">
        <v>2505</v>
      </c>
      <c r="I1282" s="138"/>
      <c r="L1282" s="34"/>
      <c r="M1282" s="63"/>
      <c r="N1282" s="35"/>
      <c r="O1282" s="35"/>
      <c r="P1282" s="35"/>
      <c r="Q1282" s="35"/>
      <c r="R1282" s="35"/>
      <c r="S1282" s="35"/>
      <c r="T1282" s="64"/>
      <c r="AT1282" s="17" t="s">
        <v>152</v>
      </c>
      <c r="AU1282" s="17" t="s">
        <v>150</v>
      </c>
    </row>
    <row r="1283" spans="2:65" s="1" customFormat="1" ht="28.5" customHeight="1">
      <c r="B1283" s="164"/>
      <c r="C1283" s="165" t="s">
        <v>2506</v>
      </c>
      <c r="D1283" s="165" t="s">
        <v>144</v>
      </c>
      <c r="E1283" s="166" t="s">
        <v>2507</v>
      </c>
      <c r="F1283" s="167" t="s">
        <v>2508</v>
      </c>
      <c r="G1283" s="168" t="s">
        <v>417</v>
      </c>
      <c r="H1283" s="169">
        <v>25</v>
      </c>
      <c r="I1283" s="170"/>
      <c r="J1283" s="171">
        <f>ROUND(I1283*H1283,0)</f>
        <v>0</v>
      </c>
      <c r="K1283" s="167" t="s">
        <v>148</v>
      </c>
      <c r="L1283" s="34"/>
      <c r="M1283" s="172" t="s">
        <v>21</v>
      </c>
      <c r="N1283" s="173" t="s">
        <v>43</v>
      </c>
      <c r="O1283" s="35"/>
      <c r="P1283" s="174">
        <f>O1283*H1283</f>
        <v>0</v>
      </c>
      <c r="Q1283" s="174">
        <v>0</v>
      </c>
      <c r="R1283" s="174">
        <f>Q1283*H1283</f>
        <v>0</v>
      </c>
      <c r="S1283" s="174">
        <v>0</v>
      </c>
      <c r="T1283" s="175">
        <f>S1283*H1283</f>
        <v>0</v>
      </c>
      <c r="AR1283" s="17" t="s">
        <v>149</v>
      </c>
      <c r="AT1283" s="17" t="s">
        <v>144</v>
      </c>
      <c r="AU1283" s="17" t="s">
        <v>150</v>
      </c>
      <c r="AY1283" s="17" t="s">
        <v>142</v>
      </c>
      <c r="BE1283" s="176">
        <f>IF(N1283="základní",J1283,0)</f>
        <v>0</v>
      </c>
      <c r="BF1283" s="176">
        <f>IF(N1283="snížená",J1283,0)</f>
        <v>0</v>
      </c>
      <c r="BG1283" s="176">
        <f>IF(N1283="zákl. přenesená",J1283,0)</f>
        <v>0</v>
      </c>
      <c r="BH1283" s="176">
        <f>IF(N1283="sníž. přenesená",J1283,0)</f>
        <v>0</v>
      </c>
      <c r="BI1283" s="176">
        <f>IF(N1283="nulová",J1283,0)</f>
        <v>0</v>
      </c>
      <c r="BJ1283" s="17" t="s">
        <v>150</v>
      </c>
      <c r="BK1283" s="176">
        <f>ROUND(I1283*H1283,0)</f>
        <v>0</v>
      </c>
      <c r="BL1283" s="17" t="s">
        <v>149</v>
      </c>
      <c r="BM1283" s="17" t="s">
        <v>2509</v>
      </c>
    </row>
    <row r="1284" spans="2:47" s="1" customFormat="1" ht="28.5" customHeight="1">
      <c r="B1284" s="34"/>
      <c r="D1284" s="180" t="s">
        <v>152</v>
      </c>
      <c r="F1284" s="189" t="s">
        <v>2510</v>
      </c>
      <c r="I1284" s="138"/>
      <c r="L1284" s="34"/>
      <c r="M1284" s="63"/>
      <c r="N1284" s="35"/>
      <c r="O1284" s="35"/>
      <c r="P1284" s="35"/>
      <c r="Q1284" s="35"/>
      <c r="R1284" s="35"/>
      <c r="S1284" s="35"/>
      <c r="T1284" s="64"/>
      <c r="AT1284" s="17" t="s">
        <v>152</v>
      </c>
      <c r="AU1284" s="17" t="s">
        <v>150</v>
      </c>
    </row>
    <row r="1285" spans="2:65" s="1" customFormat="1" ht="28.5" customHeight="1">
      <c r="B1285" s="164"/>
      <c r="C1285" s="165" t="s">
        <v>2511</v>
      </c>
      <c r="D1285" s="165" t="s">
        <v>144</v>
      </c>
      <c r="E1285" s="166" t="s">
        <v>2512</v>
      </c>
      <c r="F1285" s="167" t="s">
        <v>2513</v>
      </c>
      <c r="G1285" s="168" t="s">
        <v>417</v>
      </c>
      <c r="H1285" s="169">
        <v>65</v>
      </c>
      <c r="I1285" s="170"/>
      <c r="J1285" s="171">
        <f>ROUND(I1285*H1285,0)</f>
        <v>0</v>
      </c>
      <c r="K1285" s="167" t="s">
        <v>148</v>
      </c>
      <c r="L1285" s="34"/>
      <c r="M1285" s="172" t="s">
        <v>21</v>
      </c>
      <c r="N1285" s="173" t="s">
        <v>43</v>
      </c>
      <c r="O1285" s="35"/>
      <c r="P1285" s="174">
        <f>O1285*H1285</f>
        <v>0</v>
      </c>
      <c r="Q1285" s="174">
        <v>0</v>
      </c>
      <c r="R1285" s="174">
        <f>Q1285*H1285</f>
        <v>0</v>
      </c>
      <c r="S1285" s="174">
        <v>0</v>
      </c>
      <c r="T1285" s="175">
        <f>S1285*H1285</f>
        <v>0</v>
      </c>
      <c r="AR1285" s="17" t="s">
        <v>149</v>
      </c>
      <c r="AT1285" s="17" t="s">
        <v>144</v>
      </c>
      <c r="AU1285" s="17" t="s">
        <v>150</v>
      </c>
      <c r="AY1285" s="17" t="s">
        <v>142</v>
      </c>
      <c r="BE1285" s="176">
        <f>IF(N1285="základní",J1285,0)</f>
        <v>0</v>
      </c>
      <c r="BF1285" s="176">
        <f>IF(N1285="snížená",J1285,0)</f>
        <v>0</v>
      </c>
      <c r="BG1285" s="176">
        <f>IF(N1285="zákl. přenesená",J1285,0)</f>
        <v>0</v>
      </c>
      <c r="BH1285" s="176">
        <f>IF(N1285="sníž. přenesená",J1285,0)</f>
        <v>0</v>
      </c>
      <c r="BI1285" s="176">
        <f>IF(N1285="nulová",J1285,0)</f>
        <v>0</v>
      </c>
      <c r="BJ1285" s="17" t="s">
        <v>150</v>
      </c>
      <c r="BK1285" s="176">
        <f>ROUND(I1285*H1285,0)</f>
        <v>0</v>
      </c>
      <c r="BL1285" s="17" t="s">
        <v>149</v>
      </c>
      <c r="BM1285" s="17" t="s">
        <v>2514</v>
      </c>
    </row>
    <row r="1286" spans="2:47" s="1" customFormat="1" ht="39.75" customHeight="1">
      <c r="B1286" s="34"/>
      <c r="D1286" s="180" t="s">
        <v>152</v>
      </c>
      <c r="F1286" s="189" t="s">
        <v>2515</v>
      </c>
      <c r="I1286" s="138"/>
      <c r="L1286" s="34"/>
      <c r="M1286" s="63"/>
      <c r="N1286" s="35"/>
      <c r="O1286" s="35"/>
      <c r="P1286" s="35"/>
      <c r="Q1286" s="35"/>
      <c r="R1286" s="35"/>
      <c r="S1286" s="35"/>
      <c r="T1286" s="64"/>
      <c r="AT1286" s="17" t="s">
        <v>152</v>
      </c>
      <c r="AU1286" s="17" t="s">
        <v>150</v>
      </c>
    </row>
    <row r="1287" spans="2:65" s="1" customFormat="1" ht="28.5" customHeight="1">
      <c r="B1287" s="164"/>
      <c r="C1287" s="165" t="s">
        <v>2516</v>
      </c>
      <c r="D1287" s="165" t="s">
        <v>144</v>
      </c>
      <c r="E1287" s="166" t="s">
        <v>2517</v>
      </c>
      <c r="F1287" s="167" t="s">
        <v>2518</v>
      </c>
      <c r="G1287" s="168" t="s">
        <v>417</v>
      </c>
      <c r="H1287" s="169">
        <v>70</v>
      </c>
      <c r="I1287" s="170"/>
      <c r="J1287" s="171">
        <f>ROUND(I1287*H1287,0)</f>
        <v>0</v>
      </c>
      <c r="K1287" s="167" t="s">
        <v>148</v>
      </c>
      <c r="L1287" s="34"/>
      <c r="M1287" s="172" t="s">
        <v>21</v>
      </c>
      <c r="N1287" s="173" t="s">
        <v>43</v>
      </c>
      <c r="O1287" s="35"/>
      <c r="P1287" s="174">
        <f>O1287*H1287</f>
        <v>0</v>
      </c>
      <c r="Q1287" s="174">
        <v>0</v>
      </c>
      <c r="R1287" s="174">
        <f>Q1287*H1287</f>
        <v>0</v>
      </c>
      <c r="S1287" s="174">
        <v>0</v>
      </c>
      <c r="T1287" s="175">
        <f>S1287*H1287</f>
        <v>0</v>
      </c>
      <c r="AR1287" s="17" t="s">
        <v>149</v>
      </c>
      <c r="AT1287" s="17" t="s">
        <v>144</v>
      </c>
      <c r="AU1287" s="17" t="s">
        <v>150</v>
      </c>
      <c r="AY1287" s="17" t="s">
        <v>142</v>
      </c>
      <c r="BE1287" s="176">
        <f>IF(N1287="základní",J1287,0)</f>
        <v>0</v>
      </c>
      <c r="BF1287" s="176">
        <f>IF(N1287="snížená",J1287,0)</f>
        <v>0</v>
      </c>
      <c r="BG1287" s="176">
        <f>IF(N1287="zákl. přenesená",J1287,0)</f>
        <v>0</v>
      </c>
      <c r="BH1287" s="176">
        <f>IF(N1287="sníž. přenesená",J1287,0)</f>
        <v>0</v>
      </c>
      <c r="BI1287" s="176">
        <f>IF(N1287="nulová",J1287,0)</f>
        <v>0</v>
      </c>
      <c r="BJ1287" s="17" t="s">
        <v>150</v>
      </c>
      <c r="BK1287" s="176">
        <f>ROUND(I1287*H1287,0)</f>
        <v>0</v>
      </c>
      <c r="BL1287" s="17" t="s">
        <v>149</v>
      </c>
      <c r="BM1287" s="17" t="s">
        <v>2519</v>
      </c>
    </row>
    <row r="1288" spans="2:47" s="1" customFormat="1" ht="28.5" customHeight="1">
      <c r="B1288" s="34"/>
      <c r="D1288" s="180" t="s">
        <v>152</v>
      </c>
      <c r="F1288" s="189" t="s">
        <v>2520</v>
      </c>
      <c r="I1288" s="138"/>
      <c r="L1288" s="34"/>
      <c r="M1288" s="63"/>
      <c r="N1288" s="35"/>
      <c r="O1288" s="35"/>
      <c r="P1288" s="35"/>
      <c r="Q1288" s="35"/>
      <c r="R1288" s="35"/>
      <c r="S1288" s="35"/>
      <c r="T1288" s="64"/>
      <c r="AT1288" s="17" t="s">
        <v>152</v>
      </c>
      <c r="AU1288" s="17" t="s">
        <v>150</v>
      </c>
    </row>
    <row r="1289" spans="2:65" s="1" customFormat="1" ht="20.25" customHeight="1">
      <c r="B1289" s="164"/>
      <c r="C1289" s="165" t="s">
        <v>2521</v>
      </c>
      <c r="D1289" s="165" t="s">
        <v>144</v>
      </c>
      <c r="E1289" s="166" t="s">
        <v>2522</v>
      </c>
      <c r="F1289" s="167" t="s">
        <v>2523</v>
      </c>
      <c r="G1289" s="168" t="s">
        <v>360</v>
      </c>
      <c r="H1289" s="169">
        <v>36</v>
      </c>
      <c r="I1289" s="170"/>
      <c r="J1289" s="171">
        <f>ROUND(I1289*H1289,0)</f>
        <v>0</v>
      </c>
      <c r="K1289" s="167" t="s">
        <v>148</v>
      </c>
      <c r="L1289" s="34"/>
      <c r="M1289" s="172" t="s">
        <v>21</v>
      </c>
      <c r="N1289" s="173" t="s">
        <v>43</v>
      </c>
      <c r="O1289" s="35"/>
      <c r="P1289" s="174">
        <f>O1289*H1289</f>
        <v>0</v>
      </c>
      <c r="Q1289" s="174">
        <v>0</v>
      </c>
      <c r="R1289" s="174">
        <f>Q1289*H1289</f>
        <v>0</v>
      </c>
      <c r="S1289" s="174">
        <v>0</v>
      </c>
      <c r="T1289" s="175">
        <f>S1289*H1289</f>
        <v>0</v>
      </c>
      <c r="AR1289" s="17" t="s">
        <v>149</v>
      </c>
      <c r="AT1289" s="17" t="s">
        <v>144</v>
      </c>
      <c r="AU1289" s="17" t="s">
        <v>150</v>
      </c>
      <c r="AY1289" s="17" t="s">
        <v>142</v>
      </c>
      <c r="BE1289" s="176">
        <f>IF(N1289="základní",J1289,0)</f>
        <v>0</v>
      </c>
      <c r="BF1289" s="176">
        <f>IF(N1289="snížená",J1289,0)</f>
        <v>0</v>
      </c>
      <c r="BG1289" s="176">
        <f>IF(N1289="zákl. přenesená",J1289,0)</f>
        <v>0</v>
      </c>
      <c r="BH1289" s="176">
        <f>IF(N1289="sníž. přenesená",J1289,0)</f>
        <v>0</v>
      </c>
      <c r="BI1289" s="176">
        <f>IF(N1289="nulová",J1289,0)</f>
        <v>0</v>
      </c>
      <c r="BJ1289" s="17" t="s">
        <v>150</v>
      </c>
      <c r="BK1289" s="176">
        <f>ROUND(I1289*H1289,0)</f>
        <v>0</v>
      </c>
      <c r="BL1289" s="17" t="s">
        <v>149</v>
      </c>
      <c r="BM1289" s="17" t="s">
        <v>2524</v>
      </c>
    </row>
    <row r="1290" spans="2:47" s="1" customFormat="1" ht="20.25" customHeight="1">
      <c r="B1290" s="34"/>
      <c r="D1290" s="180" t="s">
        <v>152</v>
      </c>
      <c r="F1290" s="189" t="s">
        <v>2525</v>
      </c>
      <c r="I1290" s="138"/>
      <c r="L1290" s="34"/>
      <c r="M1290" s="63"/>
      <c r="N1290" s="35"/>
      <c r="O1290" s="35"/>
      <c r="P1290" s="35"/>
      <c r="Q1290" s="35"/>
      <c r="R1290" s="35"/>
      <c r="S1290" s="35"/>
      <c r="T1290" s="64"/>
      <c r="AT1290" s="17" t="s">
        <v>152</v>
      </c>
      <c r="AU1290" s="17" t="s">
        <v>150</v>
      </c>
    </row>
    <row r="1291" spans="2:65" s="1" customFormat="1" ht="28.5" customHeight="1">
      <c r="B1291" s="164"/>
      <c r="C1291" s="165" t="s">
        <v>2526</v>
      </c>
      <c r="D1291" s="165" t="s">
        <v>144</v>
      </c>
      <c r="E1291" s="166" t="s">
        <v>2527</v>
      </c>
      <c r="F1291" s="167" t="s">
        <v>2528</v>
      </c>
      <c r="G1291" s="168" t="s">
        <v>360</v>
      </c>
      <c r="H1291" s="169">
        <v>10</v>
      </c>
      <c r="I1291" s="170"/>
      <c r="J1291" s="171">
        <f>ROUND(I1291*H1291,0)</f>
        <v>0</v>
      </c>
      <c r="K1291" s="167" t="s">
        <v>148</v>
      </c>
      <c r="L1291" s="34"/>
      <c r="M1291" s="172" t="s">
        <v>21</v>
      </c>
      <c r="N1291" s="173" t="s">
        <v>43</v>
      </c>
      <c r="O1291" s="35"/>
      <c r="P1291" s="174">
        <f>O1291*H1291</f>
        <v>0</v>
      </c>
      <c r="Q1291" s="174">
        <v>0</v>
      </c>
      <c r="R1291" s="174">
        <f>Q1291*H1291</f>
        <v>0</v>
      </c>
      <c r="S1291" s="174">
        <v>0</v>
      </c>
      <c r="T1291" s="175">
        <f>S1291*H1291</f>
        <v>0</v>
      </c>
      <c r="AR1291" s="17" t="s">
        <v>149</v>
      </c>
      <c r="AT1291" s="17" t="s">
        <v>144</v>
      </c>
      <c r="AU1291" s="17" t="s">
        <v>150</v>
      </c>
      <c r="AY1291" s="17" t="s">
        <v>142</v>
      </c>
      <c r="BE1291" s="176">
        <f>IF(N1291="základní",J1291,0)</f>
        <v>0</v>
      </c>
      <c r="BF1291" s="176">
        <f>IF(N1291="snížená",J1291,0)</f>
        <v>0</v>
      </c>
      <c r="BG1291" s="176">
        <f>IF(N1291="zákl. přenesená",J1291,0)</f>
        <v>0</v>
      </c>
      <c r="BH1291" s="176">
        <f>IF(N1291="sníž. přenesená",J1291,0)</f>
        <v>0</v>
      </c>
      <c r="BI1291" s="176">
        <f>IF(N1291="nulová",J1291,0)</f>
        <v>0</v>
      </c>
      <c r="BJ1291" s="17" t="s">
        <v>150</v>
      </c>
      <c r="BK1291" s="176">
        <f>ROUND(I1291*H1291,0)</f>
        <v>0</v>
      </c>
      <c r="BL1291" s="17" t="s">
        <v>149</v>
      </c>
      <c r="BM1291" s="17" t="s">
        <v>2529</v>
      </c>
    </row>
    <row r="1292" spans="2:47" s="1" customFormat="1" ht="28.5" customHeight="1">
      <c r="B1292" s="34"/>
      <c r="D1292" s="180" t="s">
        <v>152</v>
      </c>
      <c r="F1292" s="189" t="s">
        <v>2530</v>
      </c>
      <c r="I1292" s="138"/>
      <c r="L1292" s="34"/>
      <c r="M1292" s="63"/>
      <c r="N1292" s="35"/>
      <c r="O1292" s="35"/>
      <c r="P1292" s="35"/>
      <c r="Q1292" s="35"/>
      <c r="R1292" s="35"/>
      <c r="S1292" s="35"/>
      <c r="T1292" s="64"/>
      <c r="AT1292" s="17" t="s">
        <v>152</v>
      </c>
      <c r="AU1292" s="17" t="s">
        <v>150</v>
      </c>
    </row>
    <row r="1293" spans="2:65" s="1" customFormat="1" ht="20.25" customHeight="1">
      <c r="B1293" s="164"/>
      <c r="C1293" s="165" t="s">
        <v>2531</v>
      </c>
      <c r="D1293" s="165" t="s">
        <v>144</v>
      </c>
      <c r="E1293" s="166" t="s">
        <v>2532</v>
      </c>
      <c r="F1293" s="167" t="s">
        <v>2533</v>
      </c>
      <c r="G1293" s="168" t="s">
        <v>360</v>
      </c>
      <c r="H1293" s="169">
        <v>4</v>
      </c>
      <c r="I1293" s="170"/>
      <c r="J1293" s="171">
        <f>ROUND(I1293*H1293,0)</f>
        <v>0</v>
      </c>
      <c r="K1293" s="167" t="s">
        <v>148</v>
      </c>
      <c r="L1293" s="34"/>
      <c r="M1293" s="172" t="s">
        <v>21</v>
      </c>
      <c r="N1293" s="173" t="s">
        <v>43</v>
      </c>
      <c r="O1293" s="35"/>
      <c r="P1293" s="174">
        <f>O1293*H1293</f>
        <v>0</v>
      </c>
      <c r="Q1293" s="174">
        <v>0</v>
      </c>
      <c r="R1293" s="174">
        <f>Q1293*H1293</f>
        <v>0</v>
      </c>
      <c r="S1293" s="174">
        <v>0</v>
      </c>
      <c r="T1293" s="175">
        <f>S1293*H1293</f>
        <v>0</v>
      </c>
      <c r="AR1293" s="17" t="s">
        <v>149</v>
      </c>
      <c r="AT1293" s="17" t="s">
        <v>144</v>
      </c>
      <c r="AU1293" s="17" t="s">
        <v>150</v>
      </c>
      <c r="AY1293" s="17" t="s">
        <v>142</v>
      </c>
      <c r="BE1293" s="176">
        <f>IF(N1293="základní",J1293,0)</f>
        <v>0</v>
      </c>
      <c r="BF1293" s="176">
        <f>IF(N1293="snížená",J1293,0)</f>
        <v>0</v>
      </c>
      <c r="BG1293" s="176">
        <f>IF(N1293="zákl. přenesená",J1293,0)</f>
        <v>0</v>
      </c>
      <c r="BH1293" s="176">
        <f>IF(N1293="sníž. přenesená",J1293,0)</f>
        <v>0</v>
      </c>
      <c r="BI1293" s="176">
        <f>IF(N1293="nulová",J1293,0)</f>
        <v>0</v>
      </c>
      <c r="BJ1293" s="17" t="s">
        <v>150</v>
      </c>
      <c r="BK1293" s="176">
        <f>ROUND(I1293*H1293,0)</f>
        <v>0</v>
      </c>
      <c r="BL1293" s="17" t="s">
        <v>149</v>
      </c>
      <c r="BM1293" s="17" t="s">
        <v>2534</v>
      </c>
    </row>
    <row r="1294" spans="2:47" s="1" customFormat="1" ht="28.5" customHeight="1">
      <c r="B1294" s="34"/>
      <c r="D1294" s="180" t="s">
        <v>152</v>
      </c>
      <c r="F1294" s="189" t="s">
        <v>2535</v>
      </c>
      <c r="I1294" s="138"/>
      <c r="L1294" s="34"/>
      <c r="M1294" s="63"/>
      <c r="N1294" s="35"/>
      <c r="O1294" s="35"/>
      <c r="P1294" s="35"/>
      <c r="Q1294" s="35"/>
      <c r="R1294" s="35"/>
      <c r="S1294" s="35"/>
      <c r="T1294" s="64"/>
      <c r="AT1294" s="17" t="s">
        <v>152</v>
      </c>
      <c r="AU1294" s="17" t="s">
        <v>150</v>
      </c>
    </row>
    <row r="1295" spans="2:65" s="1" customFormat="1" ht="20.25" customHeight="1">
      <c r="B1295" s="164"/>
      <c r="C1295" s="165" t="s">
        <v>2536</v>
      </c>
      <c r="D1295" s="165" t="s">
        <v>144</v>
      </c>
      <c r="E1295" s="166" t="s">
        <v>2537</v>
      </c>
      <c r="F1295" s="167" t="s">
        <v>2538</v>
      </c>
      <c r="G1295" s="168" t="s">
        <v>360</v>
      </c>
      <c r="H1295" s="169">
        <v>4</v>
      </c>
      <c r="I1295" s="170"/>
      <c r="J1295" s="171">
        <f>ROUND(I1295*H1295,0)</f>
        <v>0</v>
      </c>
      <c r="K1295" s="167" t="s">
        <v>148</v>
      </c>
      <c r="L1295" s="34"/>
      <c r="M1295" s="172" t="s">
        <v>21</v>
      </c>
      <c r="N1295" s="173" t="s">
        <v>43</v>
      </c>
      <c r="O1295" s="35"/>
      <c r="P1295" s="174">
        <f>O1295*H1295</f>
        <v>0</v>
      </c>
      <c r="Q1295" s="174">
        <v>0</v>
      </c>
      <c r="R1295" s="174">
        <f>Q1295*H1295</f>
        <v>0</v>
      </c>
      <c r="S1295" s="174">
        <v>0</v>
      </c>
      <c r="T1295" s="175">
        <f>S1295*H1295</f>
        <v>0</v>
      </c>
      <c r="AR1295" s="17" t="s">
        <v>149</v>
      </c>
      <c r="AT1295" s="17" t="s">
        <v>144</v>
      </c>
      <c r="AU1295" s="17" t="s">
        <v>150</v>
      </c>
      <c r="AY1295" s="17" t="s">
        <v>142</v>
      </c>
      <c r="BE1295" s="176">
        <f>IF(N1295="základní",J1295,0)</f>
        <v>0</v>
      </c>
      <c r="BF1295" s="176">
        <f>IF(N1295="snížená",J1295,0)</f>
        <v>0</v>
      </c>
      <c r="BG1295" s="176">
        <f>IF(N1295="zákl. přenesená",J1295,0)</f>
        <v>0</v>
      </c>
      <c r="BH1295" s="176">
        <f>IF(N1295="sníž. přenesená",J1295,0)</f>
        <v>0</v>
      </c>
      <c r="BI1295" s="176">
        <f>IF(N1295="nulová",J1295,0)</f>
        <v>0</v>
      </c>
      <c r="BJ1295" s="17" t="s">
        <v>150</v>
      </c>
      <c r="BK1295" s="176">
        <f>ROUND(I1295*H1295,0)</f>
        <v>0</v>
      </c>
      <c r="BL1295" s="17" t="s">
        <v>149</v>
      </c>
      <c r="BM1295" s="17" t="s">
        <v>2539</v>
      </c>
    </row>
    <row r="1296" spans="2:47" s="1" customFormat="1" ht="28.5" customHeight="1">
      <c r="B1296" s="34"/>
      <c r="D1296" s="180" t="s">
        <v>152</v>
      </c>
      <c r="F1296" s="189" t="s">
        <v>2540</v>
      </c>
      <c r="I1296" s="138"/>
      <c r="L1296" s="34"/>
      <c r="M1296" s="63"/>
      <c r="N1296" s="35"/>
      <c r="O1296" s="35"/>
      <c r="P1296" s="35"/>
      <c r="Q1296" s="35"/>
      <c r="R1296" s="35"/>
      <c r="S1296" s="35"/>
      <c r="T1296" s="64"/>
      <c r="AT1296" s="17" t="s">
        <v>152</v>
      </c>
      <c r="AU1296" s="17" t="s">
        <v>150</v>
      </c>
    </row>
    <row r="1297" spans="2:65" s="1" customFormat="1" ht="20.25" customHeight="1">
      <c r="B1297" s="164"/>
      <c r="C1297" s="165" t="s">
        <v>2541</v>
      </c>
      <c r="D1297" s="165" t="s">
        <v>144</v>
      </c>
      <c r="E1297" s="166" t="s">
        <v>2542</v>
      </c>
      <c r="F1297" s="167" t="s">
        <v>2543</v>
      </c>
      <c r="G1297" s="168" t="s">
        <v>313</v>
      </c>
      <c r="H1297" s="169">
        <v>5</v>
      </c>
      <c r="I1297" s="170"/>
      <c r="J1297" s="171">
        <f>ROUND(I1297*H1297,0)</f>
        <v>0</v>
      </c>
      <c r="K1297" s="167" t="s">
        <v>21</v>
      </c>
      <c r="L1297" s="34"/>
      <c r="M1297" s="172" t="s">
        <v>21</v>
      </c>
      <c r="N1297" s="173" t="s">
        <v>43</v>
      </c>
      <c r="O1297" s="35"/>
      <c r="P1297" s="174">
        <f>O1297*H1297</f>
        <v>0</v>
      </c>
      <c r="Q1297" s="174">
        <v>0</v>
      </c>
      <c r="R1297" s="174">
        <f>Q1297*H1297</f>
        <v>0</v>
      </c>
      <c r="S1297" s="174">
        <v>0</v>
      </c>
      <c r="T1297" s="175">
        <f>S1297*H1297</f>
        <v>0</v>
      </c>
      <c r="AR1297" s="17" t="s">
        <v>149</v>
      </c>
      <c r="AT1297" s="17" t="s">
        <v>144</v>
      </c>
      <c r="AU1297" s="17" t="s">
        <v>150</v>
      </c>
      <c r="AY1297" s="17" t="s">
        <v>142</v>
      </c>
      <c r="BE1297" s="176">
        <f>IF(N1297="základní",J1297,0)</f>
        <v>0</v>
      </c>
      <c r="BF1297" s="176">
        <f>IF(N1297="snížená",J1297,0)</f>
        <v>0</v>
      </c>
      <c r="BG1297" s="176">
        <f>IF(N1297="zákl. přenesená",J1297,0)</f>
        <v>0</v>
      </c>
      <c r="BH1297" s="176">
        <f>IF(N1297="sníž. přenesená",J1297,0)</f>
        <v>0</v>
      </c>
      <c r="BI1297" s="176">
        <f>IF(N1297="nulová",J1297,0)</f>
        <v>0</v>
      </c>
      <c r="BJ1297" s="17" t="s">
        <v>150</v>
      </c>
      <c r="BK1297" s="176">
        <f>ROUND(I1297*H1297,0)</f>
        <v>0</v>
      </c>
      <c r="BL1297" s="17" t="s">
        <v>149</v>
      </c>
      <c r="BM1297" s="17" t="s">
        <v>2544</v>
      </c>
    </row>
    <row r="1298" spans="2:47" s="1" customFormat="1" ht="20.25" customHeight="1">
      <c r="B1298" s="34"/>
      <c r="D1298" s="180" t="s">
        <v>152</v>
      </c>
      <c r="F1298" s="189" t="s">
        <v>2543</v>
      </c>
      <c r="I1298" s="138"/>
      <c r="L1298" s="34"/>
      <c r="M1298" s="63"/>
      <c r="N1298" s="35"/>
      <c r="O1298" s="35"/>
      <c r="P1298" s="35"/>
      <c r="Q1298" s="35"/>
      <c r="R1298" s="35"/>
      <c r="S1298" s="35"/>
      <c r="T1298" s="64"/>
      <c r="AT1298" s="17" t="s">
        <v>152</v>
      </c>
      <c r="AU1298" s="17" t="s">
        <v>150</v>
      </c>
    </row>
    <row r="1299" spans="2:65" s="1" customFormat="1" ht="20.25" customHeight="1">
      <c r="B1299" s="164"/>
      <c r="C1299" s="165" t="s">
        <v>2545</v>
      </c>
      <c r="D1299" s="165" t="s">
        <v>144</v>
      </c>
      <c r="E1299" s="166" t="s">
        <v>2546</v>
      </c>
      <c r="F1299" s="167" t="s">
        <v>2547</v>
      </c>
      <c r="G1299" s="168" t="s">
        <v>417</v>
      </c>
      <c r="H1299" s="169">
        <v>70</v>
      </c>
      <c r="I1299" s="170"/>
      <c r="J1299" s="171">
        <f>ROUND(I1299*H1299,0)</f>
        <v>0</v>
      </c>
      <c r="K1299" s="167" t="s">
        <v>21</v>
      </c>
      <c r="L1299" s="34"/>
      <c r="M1299" s="172" t="s">
        <v>21</v>
      </c>
      <c r="N1299" s="173" t="s">
        <v>43</v>
      </c>
      <c r="O1299" s="35"/>
      <c r="P1299" s="174">
        <f>O1299*H1299</f>
        <v>0</v>
      </c>
      <c r="Q1299" s="174">
        <v>0</v>
      </c>
      <c r="R1299" s="174">
        <f>Q1299*H1299</f>
        <v>0</v>
      </c>
      <c r="S1299" s="174">
        <v>0</v>
      </c>
      <c r="T1299" s="175">
        <f>S1299*H1299</f>
        <v>0</v>
      </c>
      <c r="AR1299" s="17" t="s">
        <v>149</v>
      </c>
      <c r="AT1299" s="17" t="s">
        <v>144</v>
      </c>
      <c r="AU1299" s="17" t="s">
        <v>150</v>
      </c>
      <c r="AY1299" s="17" t="s">
        <v>142</v>
      </c>
      <c r="BE1299" s="176">
        <f>IF(N1299="základní",J1299,0)</f>
        <v>0</v>
      </c>
      <c r="BF1299" s="176">
        <f>IF(N1299="snížená",J1299,0)</f>
        <v>0</v>
      </c>
      <c r="BG1299" s="176">
        <f>IF(N1299="zákl. přenesená",J1299,0)</f>
        <v>0</v>
      </c>
      <c r="BH1299" s="176">
        <f>IF(N1299="sníž. přenesená",J1299,0)</f>
        <v>0</v>
      </c>
      <c r="BI1299" s="176">
        <f>IF(N1299="nulová",J1299,0)</f>
        <v>0</v>
      </c>
      <c r="BJ1299" s="17" t="s">
        <v>150</v>
      </c>
      <c r="BK1299" s="176">
        <f>ROUND(I1299*H1299,0)</f>
        <v>0</v>
      </c>
      <c r="BL1299" s="17" t="s">
        <v>149</v>
      </c>
      <c r="BM1299" s="17" t="s">
        <v>2548</v>
      </c>
    </row>
    <row r="1300" spans="2:47" s="1" customFormat="1" ht="20.25" customHeight="1">
      <c r="B1300" s="34"/>
      <c r="D1300" s="180" t="s">
        <v>152</v>
      </c>
      <c r="F1300" s="189" t="s">
        <v>2547</v>
      </c>
      <c r="I1300" s="138"/>
      <c r="L1300" s="34"/>
      <c r="M1300" s="63"/>
      <c r="N1300" s="35"/>
      <c r="O1300" s="35"/>
      <c r="P1300" s="35"/>
      <c r="Q1300" s="35"/>
      <c r="R1300" s="35"/>
      <c r="S1300" s="35"/>
      <c r="T1300" s="64"/>
      <c r="AT1300" s="17" t="s">
        <v>152</v>
      </c>
      <c r="AU1300" s="17" t="s">
        <v>150</v>
      </c>
    </row>
    <row r="1301" spans="2:65" s="1" customFormat="1" ht="20.25" customHeight="1">
      <c r="B1301" s="164"/>
      <c r="C1301" s="165" t="s">
        <v>2549</v>
      </c>
      <c r="D1301" s="165" t="s">
        <v>144</v>
      </c>
      <c r="E1301" s="166" t="s">
        <v>2550</v>
      </c>
      <c r="F1301" s="167" t="s">
        <v>2551</v>
      </c>
      <c r="G1301" s="168" t="s">
        <v>360</v>
      </c>
      <c r="H1301" s="169">
        <v>3</v>
      </c>
      <c r="I1301" s="170"/>
      <c r="J1301" s="171">
        <f>ROUND(I1301*H1301,0)</f>
        <v>0</v>
      </c>
      <c r="K1301" s="167" t="s">
        <v>21</v>
      </c>
      <c r="L1301" s="34"/>
      <c r="M1301" s="172" t="s">
        <v>21</v>
      </c>
      <c r="N1301" s="173" t="s">
        <v>43</v>
      </c>
      <c r="O1301" s="35"/>
      <c r="P1301" s="174">
        <f>O1301*H1301</f>
        <v>0</v>
      </c>
      <c r="Q1301" s="174">
        <v>0</v>
      </c>
      <c r="R1301" s="174">
        <f>Q1301*H1301</f>
        <v>0</v>
      </c>
      <c r="S1301" s="174">
        <v>0</v>
      </c>
      <c r="T1301" s="175">
        <f>S1301*H1301</f>
        <v>0</v>
      </c>
      <c r="AR1301" s="17" t="s">
        <v>149</v>
      </c>
      <c r="AT1301" s="17" t="s">
        <v>144</v>
      </c>
      <c r="AU1301" s="17" t="s">
        <v>150</v>
      </c>
      <c r="AY1301" s="17" t="s">
        <v>142</v>
      </c>
      <c r="BE1301" s="176">
        <f>IF(N1301="základní",J1301,0)</f>
        <v>0</v>
      </c>
      <c r="BF1301" s="176">
        <f>IF(N1301="snížená",J1301,0)</f>
        <v>0</v>
      </c>
      <c r="BG1301" s="176">
        <f>IF(N1301="zákl. přenesená",J1301,0)</f>
        <v>0</v>
      </c>
      <c r="BH1301" s="176">
        <f>IF(N1301="sníž. přenesená",J1301,0)</f>
        <v>0</v>
      </c>
      <c r="BI1301" s="176">
        <f>IF(N1301="nulová",J1301,0)</f>
        <v>0</v>
      </c>
      <c r="BJ1301" s="17" t="s">
        <v>150</v>
      </c>
      <c r="BK1301" s="176">
        <f>ROUND(I1301*H1301,0)</f>
        <v>0</v>
      </c>
      <c r="BL1301" s="17" t="s">
        <v>149</v>
      </c>
      <c r="BM1301" s="17" t="s">
        <v>2552</v>
      </c>
    </row>
    <row r="1302" spans="2:47" s="1" customFormat="1" ht="20.25" customHeight="1">
      <c r="B1302" s="34"/>
      <c r="D1302" s="180" t="s">
        <v>152</v>
      </c>
      <c r="F1302" s="189" t="s">
        <v>2551</v>
      </c>
      <c r="I1302" s="138"/>
      <c r="L1302" s="34"/>
      <c r="M1302" s="63"/>
      <c r="N1302" s="35"/>
      <c r="O1302" s="35"/>
      <c r="P1302" s="35"/>
      <c r="Q1302" s="35"/>
      <c r="R1302" s="35"/>
      <c r="S1302" s="35"/>
      <c r="T1302" s="64"/>
      <c r="AT1302" s="17" t="s">
        <v>152</v>
      </c>
      <c r="AU1302" s="17" t="s">
        <v>150</v>
      </c>
    </row>
    <row r="1303" spans="2:65" s="1" customFormat="1" ht="20.25" customHeight="1">
      <c r="B1303" s="164"/>
      <c r="C1303" s="165" t="s">
        <v>2553</v>
      </c>
      <c r="D1303" s="165" t="s">
        <v>144</v>
      </c>
      <c r="E1303" s="166" t="s">
        <v>2554</v>
      </c>
      <c r="F1303" s="167" t="s">
        <v>2555</v>
      </c>
      <c r="G1303" s="168" t="s">
        <v>890</v>
      </c>
      <c r="H1303" s="169">
        <v>1</v>
      </c>
      <c r="I1303" s="170"/>
      <c r="J1303" s="171">
        <f>ROUND(I1303*H1303,0)</f>
        <v>0</v>
      </c>
      <c r="K1303" s="167" t="s">
        <v>21</v>
      </c>
      <c r="L1303" s="34"/>
      <c r="M1303" s="172" t="s">
        <v>21</v>
      </c>
      <c r="N1303" s="173" t="s">
        <v>43</v>
      </c>
      <c r="O1303" s="35"/>
      <c r="P1303" s="174">
        <f>O1303*H1303</f>
        <v>0</v>
      </c>
      <c r="Q1303" s="174">
        <v>0</v>
      </c>
      <c r="R1303" s="174">
        <f>Q1303*H1303</f>
        <v>0</v>
      </c>
      <c r="S1303" s="174">
        <v>0</v>
      </c>
      <c r="T1303" s="175">
        <f>S1303*H1303</f>
        <v>0</v>
      </c>
      <c r="AR1303" s="17" t="s">
        <v>149</v>
      </c>
      <c r="AT1303" s="17" t="s">
        <v>144</v>
      </c>
      <c r="AU1303" s="17" t="s">
        <v>150</v>
      </c>
      <c r="AY1303" s="17" t="s">
        <v>142</v>
      </c>
      <c r="BE1303" s="176">
        <f>IF(N1303="základní",J1303,0)</f>
        <v>0</v>
      </c>
      <c r="BF1303" s="176">
        <f>IF(N1303="snížená",J1303,0)</f>
        <v>0</v>
      </c>
      <c r="BG1303" s="176">
        <f>IF(N1303="zákl. přenesená",J1303,0)</f>
        <v>0</v>
      </c>
      <c r="BH1303" s="176">
        <f>IF(N1303="sníž. přenesená",J1303,0)</f>
        <v>0</v>
      </c>
      <c r="BI1303" s="176">
        <f>IF(N1303="nulová",J1303,0)</f>
        <v>0</v>
      </c>
      <c r="BJ1303" s="17" t="s">
        <v>150</v>
      </c>
      <c r="BK1303" s="176">
        <f>ROUND(I1303*H1303,0)</f>
        <v>0</v>
      </c>
      <c r="BL1303" s="17" t="s">
        <v>149</v>
      </c>
      <c r="BM1303" s="17" t="s">
        <v>2556</v>
      </c>
    </row>
    <row r="1304" spans="2:47" s="1" customFormat="1" ht="20.25" customHeight="1">
      <c r="B1304" s="34"/>
      <c r="D1304" s="180" t="s">
        <v>152</v>
      </c>
      <c r="F1304" s="189" t="s">
        <v>2555</v>
      </c>
      <c r="I1304" s="138"/>
      <c r="L1304" s="34"/>
      <c r="M1304" s="63"/>
      <c r="N1304" s="35"/>
      <c r="O1304" s="35"/>
      <c r="P1304" s="35"/>
      <c r="Q1304" s="35"/>
      <c r="R1304" s="35"/>
      <c r="S1304" s="35"/>
      <c r="T1304" s="64"/>
      <c r="AT1304" s="17" t="s">
        <v>152</v>
      </c>
      <c r="AU1304" s="17" t="s">
        <v>150</v>
      </c>
    </row>
    <row r="1305" spans="2:65" s="1" customFormat="1" ht="20.25" customHeight="1">
      <c r="B1305" s="164"/>
      <c r="C1305" s="165" t="s">
        <v>2557</v>
      </c>
      <c r="D1305" s="165" t="s">
        <v>144</v>
      </c>
      <c r="E1305" s="166" t="s">
        <v>2558</v>
      </c>
      <c r="F1305" s="167" t="s">
        <v>2559</v>
      </c>
      <c r="G1305" s="168" t="s">
        <v>417</v>
      </c>
      <c r="H1305" s="169">
        <v>15</v>
      </c>
      <c r="I1305" s="170"/>
      <c r="J1305" s="171">
        <f>ROUND(I1305*H1305,0)</f>
        <v>0</v>
      </c>
      <c r="K1305" s="167" t="s">
        <v>148</v>
      </c>
      <c r="L1305" s="34"/>
      <c r="M1305" s="172" t="s">
        <v>21</v>
      </c>
      <c r="N1305" s="173" t="s">
        <v>43</v>
      </c>
      <c r="O1305" s="35"/>
      <c r="P1305" s="174">
        <f>O1305*H1305</f>
        <v>0</v>
      </c>
      <c r="Q1305" s="174">
        <v>0</v>
      </c>
      <c r="R1305" s="174">
        <f>Q1305*H1305</f>
        <v>0</v>
      </c>
      <c r="S1305" s="174">
        <v>0</v>
      </c>
      <c r="T1305" s="175">
        <f>S1305*H1305</f>
        <v>0</v>
      </c>
      <c r="AR1305" s="17" t="s">
        <v>149</v>
      </c>
      <c r="AT1305" s="17" t="s">
        <v>144</v>
      </c>
      <c r="AU1305" s="17" t="s">
        <v>150</v>
      </c>
      <c r="AY1305" s="17" t="s">
        <v>142</v>
      </c>
      <c r="BE1305" s="176">
        <f>IF(N1305="základní",J1305,0)</f>
        <v>0</v>
      </c>
      <c r="BF1305" s="176">
        <f>IF(N1305="snížená",J1305,0)</f>
        <v>0</v>
      </c>
      <c r="BG1305" s="176">
        <f>IF(N1305="zákl. přenesená",J1305,0)</f>
        <v>0</v>
      </c>
      <c r="BH1305" s="176">
        <f>IF(N1305="sníž. přenesená",J1305,0)</f>
        <v>0</v>
      </c>
      <c r="BI1305" s="176">
        <f>IF(N1305="nulová",J1305,0)</f>
        <v>0</v>
      </c>
      <c r="BJ1305" s="17" t="s">
        <v>150</v>
      </c>
      <c r="BK1305" s="176">
        <f>ROUND(I1305*H1305,0)</f>
        <v>0</v>
      </c>
      <c r="BL1305" s="17" t="s">
        <v>149</v>
      </c>
      <c r="BM1305" s="17" t="s">
        <v>2560</v>
      </c>
    </row>
    <row r="1306" spans="2:47" s="1" customFormat="1" ht="28.5" customHeight="1">
      <c r="B1306" s="34"/>
      <c r="D1306" s="180" t="s">
        <v>152</v>
      </c>
      <c r="F1306" s="189" t="s">
        <v>2561</v>
      </c>
      <c r="I1306" s="138"/>
      <c r="L1306" s="34"/>
      <c r="M1306" s="63"/>
      <c r="N1306" s="35"/>
      <c r="O1306" s="35"/>
      <c r="P1306" s="35"/>
      <c r="Q1306" s="35"/>
      <c r="R1306" s="35"/>
      <c r="S1306" s="35"/>
      <c r="T1306" s="64"/>
      <c r="AT1306" s="17" t="s">
        <v>152</v>
      </c>
      <c r="AU1306" s="17" t="s">
        <v>150</v>
      </c>
    </row>
    <row r="1307" spans="2:65" s="1" customFormat="1" ht="20.25" customHeight="1">
      <c r="B1307" s="164"/>
      <c r="C1307" s="165" t="s">
        <v>2562</v>
      </c>
      <c r="D1307" s="165" t="s">
        <v>144</v>
      </c>
      <c r="E1307" s="166" t="s">
        <v>2563</v>
      </c>
      <c r="F1307" s="167" t="s">
        <v>2564</v>
      </c>
      <c r="G1307" s="168" t="s">
        <v>417</v>
      </c>
      <c r="H1307" s="169">
        <v>20</v>
      </c>
      <c r="I1307" s="170"/>
      <c r="J1307" s="171">
        <f>ROUND(I1307*H1307,0)</f>
        <v>0</v>
      </c>
      <c r="K1307" s="167" t="s">
        <v>21</v>
      </c>
      <c r="L1307" s="34"/>
      <c r="M1307" s="172" t="s">
        <v>21</v>
      </c>
      <c r="N1307" s="173" t="s">
        <v>43</v>
      </c>
      <c r="O1307" s="35"/>
      <c r="P1307" s="174">
        <f>O1307*H1307</f>
        <v>0</v>
      </c>
      <c r="Q1307" s="174">
        <v>0</v>
      </c>
      <c r="R1307" s="174">
        <f>Q1307*H1307</f>
        <v>0</v>
      </c>
      <c r="S1307" s="174">
        <v>0</v>
      </c>
      <c r="T1307" s="175">
        <f>S1307*H1307</f>
        <v>0</v>
      </c>
      <c r="AR1307" s="17" t="s">
        <v>149</v>
      </c>
      <c r="AT1307" s="17" t="s">
        <v>144</v>
      </c>
      <c r="AU1307" s="17" t="s">
        <v>150</v>
      </c>
      <c r="AY1307" s="17" t="s">
        <v>142</v>
      </c>
      <c r="BE1307" s="176">
        <f>IF(N1307="základní",J1307,0)</f>
        <v>0</v>
      </c>
      <c r="BF1307" s="176">
        <f>IF(N1307="snížená",J1307,0)</f>
        <v>0</v>
      </c>
      <c r="BG1307" s="176">
        <f>IF(N1307="zákl. přenesená",J1307,0)</f>
        <v>0</v>
      </c>
      <c r="BH1307" s="176">
        <f>IF(N1307="sníž. přenesená",J1307,0)</f>
        <v>0</v>
      </c>
      <c r="BI1307" s="176">
        <f>IF(N1307="nulová",J1307,0)</f>
        <v>0</v>
      </c>
      <c r="BJ1307" s="17" t="s">
        <v>150</v>
      </c>
      <c r="BK1307" s="176">
        <f>ROUND(I1307*H1307,0)</f>
        <v>0</v>
      </c>
      <c r="BL1307" s="17" t="s">
        <v>149</v>
      </c>
      <c r="BM1307" s="17" t="s">
        <v>2565</v>
      </c>
    </row>
    <row r="1308" spans="2:47" s="1" customFormat="1" ht="20.25" customHeight="1">
      <c r="B1308" s="34"/>
      <c r="D1308" s="180" t="s">
        <v>152</v>
      </c>
      <c r="F1308" s="189" t="s">
        <v>2564</v>
      </c>
      <c r="I1308" s="138"/>
      <c r="L1308" s="34"/>
      <c r="M1308" s="63"/>
      <c r="N1308" s="35"/>
      <c r="O1308" s="35"/>
      <c r="P1308" s="35"/>
      <c r="Q1308" s="35"/>
      <c r="R1308" s="35"/>
      <c r="S1308" s="35"/>
      <c r="T1308" s="64"/>
      <c r="AT1308" s="17" t="s">
        <v>152</v>
      </c>
      <c r="AU1308" s="17" t="s">
        <v>150</v>
      </c>
    </row>
    <row r="1309" spans="2:65" s="1" customFormat="1" ht="28.5" customHeight="1">
      <c r="B1309" s="164"/>
      <c r="C1309" s="165" t="s">
        <v>2566</v>
      </c>
      <c r="D1309" s="165" t="s">
        <v>144</v>
      </c>
      <c r="E1309" s="166" t="s">
        <v>2567</v>
      </c>
      <c r="F1309" s="167" t="s">
        <v>2568</v>
      </c>
      <c r="G1309" s="168" t="s">
        <v>417</v>
      </c>
      <c r="H1309" s="169">
        <v>2</v>
      </c>
      <c r="I1309" s="170"/>
      <c r="J1309" s="171">
        <f>ROUND(I1309*H1309,0)</f>
        <v>0</v>
      </c>
      <c r="K1309" s="167" t="s">
        <v>148</v>
      </c>
      <c r="L1309" s="34"/>
      <c r="M1309" s="172" t="s">
        <v>21</v>
      </c>
      <c r="N1309" s="173" t="s">
        <v>43</v>
      </c>
      <c r="O1309" s="35"/>
      <c r="P1309" s="174">
        <f>O1309*H1309</f>
        <v>0</v>
      </c>
      <c r="Q1309" s="174">
        <v>0</v>
      </c>
      <c r="R1309" s="174">
        <f>Q1309*H1309</f>
        <v>0</v>
      </c>
      <c r="S1309" s="174">
        <v>0</v>
      </c>
      <c r="T1309" s="175">
        <f>S1309*H1309</f>
        <v>0</v>
      </c>
      <c r="AR1309" s="17" t="s">
        <v>149</v>
      </c>
      <c r="AT1309" s="17" t="s">
        <v>144</v>
      </c>
      <c r="AU1309" s="17" t="s">
        <v>150</v>
      </c>
      <c r="AY1309" s="17" t="s">
        <v>142</v>
      </c>
      <c r="BE1309" s="176">
        <f>IF(N1309="základní",J1309,0)</f>
        <v>0</v>
      </c>
      <c r="BF1309" s="176">
        <f>IF(N1309="snížená",J1309,0)</f>
        <v>0</v>
      </c>
      <c r="BG1309" s="176">
        <f>IF(N1309="zákl. přenesená",J1309,0)</f>
        <v>0</v>
      </c>
      <c r="BH1309" s="176">
        <f>IF(N1309="sníž. přenesená",J1309,0)</f>
        <v>0</v>
      </c>
      <c r="BI1309" s="176">
        <f>IF(N1309="nulová",J1309,0)</f>
        <v>0</v>
      </c>
      <c r="BJ1309" s="17" t="s">
        <v>150</v>
      </c>
      <c r="BK1309" s="176">
        <f>ROUND(I1309*H1309,0)</f>
        <v>0</v>
      </c>
      <c r="BL1309" s="17" t="s">
        <v>149</v>
      </c>
      <c r="BM1309" s="17" t="s">
        <v>2569</v>
      </c>
    </row>
    <row r="1310" spans="2:47" s="1" customFormat="1" ht="28.5" customHeight="1">
      <c r="B1310" s="34"/>
      <c r="D1310" s="180" t="s">
        <v>152</v>
      </c>
      <c r="F1310" s="189" t="s">
        <v>2570</v>
      </c>
      <c r="I1310" s="138"/>
      <c r="L1310" s="34"/>
      <c r="M1310" s="63"/>
      <c r="N1310" s="35"/>
      <c r="O1310" s="35"/>
      <c r="P1310" s="35"/>
      <c r="Q1310" s="35"/>
      <c r="R1310" s="35"/>
      <c r="S1310" s="35"/>
      <c r="T1310" s="64"/>
      <c r="AT1310" s="17" t="s">
        <v>152</v>
      </c>
      <c r="AU1310" s="17" t="s">
        <v>150</v>
      </c>
    </row>
    <row r="1311" spans="2:65" s="1" customFormat="1" ht="28.5" customHeight="1">
      <c r="B1311" s="164"/>
      <c r="C1311" s="165" t="s">
        <v>2571</v>
      </c>
      <c r="D1311" s="165" t="s">
        <v>144</v>
      </c>
      <c r="E1311" s="166" t="s">
        <v>2572</v>
      </c>
      <c r="F1311" s="167" t="s">
        <v>2573</v>
      </c>
      <c r="G1311" s="168" t="s">
        <v>417</v>
      </c>
      <c r="H1311" s="169">
        <v>140</v>
      </c>
      <c r="I1311" s="170"/>
      <c r="J1311" s="171">
        <f>ROUND(I1311*H1311,0)</f>
        <v>0</v>
      </c>
      <c r="K1311" s="167" t="s">
        <v>148</v>
      </c>
      <c r="L1311" s="34"/>
      <c r="M1311" s="172" t="s">
        <v>21</v>
      </c>
      <c r="N1311" s="173" t="s">
        <v>43</v>
      </c>
      <c r="O1311" s="35"/>
      <c r="P1311" s="174">
        <f>O1311*H1311</f>
        <v>0</v>
      </c>
      <c r="Q1311" s="174">
        <v>0</v>
      </c>
      <c r="R1311" s="174">
        <f>Q1311*H1311</f>
        <v>0</v>
      </c>
      <c r="S1311" s="174">
        <v>0</v>
      </c>
      <c r="T1311" s="175">
        <f>S1311*H1311</f>
        <v>0</v>
      </c>
      <c r="AR1311" s="17" t="s">
        <v>149</v>
      </c>
      <c r="AT1311" s="17" t="s">
        <v>144</v>
      </c>
      <c r="AU1311" s="17" t="s">
        <v>150</v>
      </c>
      <c r="AY1311" s="17" t="s">
        <v>142</v>
      </c>
      <c r="BE1311" s="176">
        <f>IF(N1311="základní",J1311,0)</f>
        <v>0</v>
      </c>
      <c r="BF1311" s="176">
        <f>IF(N1311="snížená",J1311,0)</f>
        <v>0</v>
      </c>
      <c r="BG1311" s="176">
        <f>IF(N1311="zákl. přenesená",J1311,0)</f>
        <v>0</v>
      </c>
      <c r="BH1311" s="176">
        <f>IF(N1311="sníž. přenesená",J1311,0)</f>
        <v>0</v>
      </c>
      <c r="BI1311" s="176">
        <f>IF(N1311="nulová",J1311,0)</f>
        <v>0</v>
      </c>
      <c r="BJ1311" s="17" t="s">
        <v>150</v>
      </c>
      <c r="BK1311" s="176">
        <f>ROUND(I1311*H1311,0)</f>
        <v>0</v>
      </c>
      <c r="BL1311" s="17" t="s">
        <v>149</v>
      </c>
      <c r="BM1311" s="17" t="s">
        <v>2574</v>
      </c>
    </row>
    <row r="1312" spans="2:47" s="1" customFormat="1" ht="28.5" customHeight="1">
      <c r="B1312" s="34"/>
      <c r="D1312" s="180" t="s">
        <v>152</v>
      </c>
      <c r="F1312" s="189" t="s">
        <v>2575</v>
      </c>
      <c r="I1312" s="138"/>
      <c r="L1312" s="34"/>
      <c r="M1312" s="63"/>
      <c r="N1312" s="35"/>
      <c r="O1312" s="35"/>
      <c r="P1312" s="35"/>
      <c r="Q1312" s="35"/>
      <c r="R1312" s="35"/>
      <c r="S1312" s="35"/>
      <c r="T1312" s="64"/>
      <c r="AT1312" s="17" t="s">
        <v>152</v>
      </c>
      <c r="AU1312" s="17" t="s">
        <v>150</v>
      </c>
    </row>
    <row r="1313" spans="2:65" s="1" customFormat="1" ht="20.25" customHeight="1">
      <c r="B1313" s="164"/>
      <c r="C1313" s="165" t="s">
        <v>2576</v>
      </c>
      <c r="D1313" s="165" t="s">
        <v>144</v>
      </c>
      <c r="E1313" s="166" t="s">
        <v>2577</v>
      </c>
      <c r="F1313" s="167" t="s">
        <v>2578</v>
      </c>
      <c r="G1313" s="168" t="s">
        <v>417</v>
      </c>
      <c r="H1313" s="169">
        <v>250</v>
      </c>
      <c r="I1313" s="170"/>
      <c r="J1313" s="171">
        <f>ROUND(I1313*H1313,0)</f>
        <v>0</v>
      </c>
      <c r="K1313" s="167" t="s">
        <v>21</v>
      </c>
      <c r="L1313" s="34"/>
      <c r="M1313" s="172" t="s">
        <v>21</v>
      </c>
      <c r="N1313" s="173" t="s">
        <v>43</v>
      </c>
      <c r="O1313" s="35"/>
      <c r="P1313" s="174">
        <f>O1313*H1313</f>
        <v>0</v>
      </c>
      <c r="Q1313" s="174">
        <v>0</v>
      </c>
      <c r="R1313" s="174">
        <f>Q1313*H1313</f>
        <v>0</v>
      </c>
      <c r="S1313" s="174">
        <v>0</v>
      </c>
      <c r="T1313" s="175">
        <f>S1313*H1313</f>
        <v>0</v>
      </c>
      <c r="AR1313" s="17" t="s">
        <v>149</v>
      </c>
      <c r="AT1313" s="17" t="s">
        <v>144</v>
      </c>
      <c r="AU1313" s="17" t="s">
        <v>150</v>
      </c>
      <c r="AY1313" s="17" t="s">
        <v>142</v>
      </c>
      <c r="BE1313" s="176">
        <f>IF(N1313="základní",J1313,0)</f>
        <v>0</v>
      </c>
      <c r="BF1313" s="176">
        <f>IF(N1313="snížená",J1313,0)</f>
        <v>0</v>
      </c>
      <c r="BG1313" s="176">
        <f>IF(N1313="zákl. přenesená",J1313,0)</f>
        <v>0</v>
      </c>
      <c r="BH1313" s="176">
        <f>IF(N1313="sníž. přenesená",J1313,0)</f>
        <v>0</v>
      </c>
      <c r="BI1313" s="176">
        <f>IF(N1313="nulová",J1313,0)</f>
        <v>0</v>
      </c>
      <c r="BJ1313" s="17" t="s">
        <v>150</v>
      </c>
      <c r="BK1313" s="176">
        <f>ROUND(I1313*H1313,0)</f>
        <v>0</v>
      </c>
      <c r="BL1313" s="17" t="s">
        <v>149</v>
      </c>
      <c r="BM1313" s="17" t="s">
        <v>2579</v>
      </c>
    </row>
    <row r="1314" spans="2:47" s="1" customFormat="1" ht="20.25" customHeight="1">
      <c r="B1314" s="34"/>
      <c r="D1314" s="180" t="s">
        <v>152</v>
      </c>
      <c r="F1314" s="189" t="s">
        <v>2578</v>
      </c>
      <c r="I1314" s="138"/>
      <c r="L1314" s="34"/>
      <c r="M1314" s="63"/>
      <c r="N1314" s="35"/>
      <c r="O1314" s="35"/>
      <c r="P1314" s="35"/>
      <c r="Q1314" s="35"/>
      <c r="R1314" s="35"/>
      <c r="S1314" s="35"/>
      <c r="T1314" s="64"/>
      <c r="AT1314" s="17" t="s">
        <v>152</v>
      </c>
      <c r="AU1314" s="17" t="s">
        <v>150</v>
      </c>
    </row>
    <row r="1315" spans="2:65" s="1" customFormat="1" ht="28.5" customHeight="1">
      <c r="B1315" s="164"/>
      <c r="C1315" s="165" t="s">
        <v>2580</v>
      </c>
      <c r="D1315" s="165" t="s">
        <v>144</v>
      </c>
      <c r="E1315" s="166" t="s">
        <v>2581</v>
      </c>
      <c r="F1315" s="167" t="s">
        <v>2582</v>
      </c>
      <c r="G1315" s="168" t="s">
        <v>417</v>
      </c>
      <c r="H1315" s="169">
        <v>670</v>
      </c>
      <c r="I1315" s="170"/>
      <c r="J1315" s="171">
        <f>ROUND(I1315*H1315,0)</f>
        <v>0</v>
      </c>
      <c r="K1315" s="167" t="s">
        <v>148</v>
      </c>
      <c r="L1315" s="34"/>
      <c r="M1315" s="172" t="s">
        <v>21</v>
      </c>
      <c r="N1315" s="173" t="s">
        <v>43</v>
      </c>
      <c r="O1315" s="35"/>
      <c r="P1315" s="174">
        <f>O1315*H1315</f>
        <v>0</v>
      </c>
      <c r="Q1315" s="174">
        <v>0</v>
      </c>
      <c r="R1315" s="174">
        <f>Q1315*H1315</f>
        <v>0</v>
      </c>
      <c r="S1315" s="174">
        <v>0</v>
      </c>
      <c r="T1315" s="175">
        <f>S1315*H1315</f>
        <v>0</v>
      </c>
      <c r="AR1315" s="17" t="s">
        <v>149</v>
      </c>
      <c r="AT1315" s="17" t="s">
        <v>144</v>
      </c>
      <c r="AU1315" s="17" t="s">
        <v>150</v>
      </c>
      <c r="AY1315" s="17" t="s">
        <v>142</v>
      </c>
      <c r="BE1315" s="176">
        <f>IF(N1315="základní",J1315,0)</f>
        <v>0</v>
      </c>
      <c r="BF1315" s="176">
        <f>IF(N1315="snížená",J1315,0)</f>
        <v>0</v>
      </c>
      <c r="BG1315" s="176">
        <f>IF(N1315="zákl. přenesená",J1315,0)</f>
        <v>0</v>
      </c>
      <c r="BH1315" s="176">
        <f>IF(N1315="sníž. přenesená",J1315,0)</f>
        <v>0</v>
      </c>
      <c r="BI1315" s="176">
        <f>IF(N1315="nulová",J1315,0)</f>
        <v>0</v>
      </c>
      <c r="BJ1315" s="17" t="s">
        <v>150</v>
      </c>
      <c r="BK1315" s="176">
        <f>ROUND(I1315*H1315,0)</f>
        <v>0</v>
      </c>
      <c r="BL1315" s="17" t="s">
        <v>149</v>
      </c>
      <c r="BM1315" s="17" t="s">
        <v>2583</v>
      </c>
    </row>
    <row r="1316" spans="2:47" s="1" customFormat="1" ht="28.5" customHeight="1">
      <c r="B1316" s="34"/>
      <c r="D1316" s="180" t="s">
        <v>152</v>
      </c>
      <c r="F1316" s="189" t="s">
        <v>2584</v>
      </c>
      <c r="I1316" s="138"/>
      <c r="L1316" s="34"/>
      <c r="M1316" s="63"/>
      <c r="N1316" s="35"/>
      <c r="O1316" s="35"/>
      <c r="P1316" s="35"/>
      <c r="Q1316" s="35"/>
      <c r="R1316" s="35"/>
      <c r="S1316" s="35"/>
      <c r="T1316" s="64"/>
      <c r="AT1316" s="17" t="s">
        <v>152</v>
      </c>
      <c r="AU1316" s="17" t="s">
        <v>150</v>
      </c>
    </row>
    <row r="1317" spans="2:65" s="1" customFormat="1" ht="28.5" customHeight="1">
      <c r="B1317" s="164"/>
      <c r="C1317" s="165" t="s">
        <v>2585</v>
      </c>
      <c r="D1317" s="165" t="s">
        <v>144</v>
      </c>
      <c r="E1317" s="166" t="s">
        <v>2581</v>
      </c>
      <c r="F1317" s="167" t="s">
        <v>2582</v>
      </c>
      <c r="G1317" s="168" t="s">
        <v>417</v>
      </c>
      <c r="H1317" s="169">
        <v>120</v>
      </c>
      <c r="I1317" s="170"/>
      <c r="J1317" s="171">
        <f>ROUND(I1317*H1317,0)</f>
        <v>0</v>
      </c>
      <c r="K1317" s="167" t="s">
        <v>148</v>
      </c>
      <c r="L1317" s="34"/>
      <c r="M1317" s="172" t="s">
        <v>21</v>
      </c>
      <c r="N1317" s="173" t="s">
        <v>43</v>
      </c>
      <c r="O1317" s="35"/>
      <c r="P1317" s="174">
        <f>O1317*H1317</f>
        <v>0</v>
      </c>
      <c r="Q1317" s="174">
        <v>0</v>
      </c>
      <c r="R1317" s="174">
        <f>Q1317*H1317</f>
        <v>0</v>
      </c>
      <c r="S1317" s="174">
        <v>0</v>
      </c>
      <c r="T1317" s="175">
        <f>S1317*H1317</f>
        <v>0</v>
      </c>
      <c r="AR1317" s="17" t="s">
        <v>149</v>
      </c>
      <c r="AT1317" s="17" t="s">
        <v>144</v>
      </c>
      <c r="AU1317" s="17" t="s">
        <v>150</v>
      </c>
      <c r="AY1317" s="17" t="s">
        <v>142</v>
      </c>
      <c r="BE1317" s="176">
        <f>IF(N1317="základní",J1317,0)</f>
        <v>0</v>
      </c>
      <c r="BF1317" s="176">
        <f>IF(N1317="snížená",J1317,0)</f>
        <v>0</v>
      </c>
      <c r="BG1317" s="176">
        <f>IF(N1317="zákl. přenesená",J1317,0)</f>
        <v>0</v>
      </c>
      <c r="BH1317" s="176">
        <f>IF(N1317="sníž. přenesená",J1317,0)</f>
        <v>0</v>
      </c>
      <c r="BI1317" s="176">
        <f>IF(N1317="nulová",J1317,0)</f>
        <v>0</v>
      </c>
      <c r="BJ1317" s="17" t="s">
        <v>150</v>
      </c>
      <c r="BK1317" s="176">
        <f>ROUND(I1317*H1317,0)</f>
        <v>0</v>
      </c>
      <c r="BL1317" s="17" t="s">
        <v>149</v>
      </c>
      <c r="BM1317" s="17" t="s">
        <v>2586</v>
      </c>
    </row>
    <row r="1318" spans="2:47" s="1" customFormat="1" ht="28.5" customHeight="1">
      <c r="B1318" s="34"/>
      <c r="D1318" s="180" t="s">
        <v>152</v>
      </c>
      <c r="F1318" s="189" t="s">
        <v>2584</v>
      </c>
      <c r="I1318" s="138"/>
      <c r="L1318" s="34"/>
      <c r="M1318" s="63"/>
      <c r="N1318" s="35"/>
      <c r="O1318" s="35"/>
      <c r="P1318" s="35"/>
      <c r="Q1318" s="35"/>
      <c r="R1318" s="35"/>
      <c r="S1318" s="35"/>
      <c r="T1318" s="64"/>
      <c r="AT1318" s="17" t="s">
        <v>152</v>
      </c>
      <c r="AU1318" s="17" t="s">
        <v>150</v>
      </c>
    </row>
    <row r="1319" spans="2:65" s="1" customFormat="1" ht="28.5" customHeight="1">
      <c r="B1319" s="164"/>
      <c r="C1319" s="165" t="s">
        <v>2587</v>
      </c>
      <c r="D1319" s="165" t="s">
        <v>144</v>
      </c>
      <c r="E1319" s="166" t="s">
        <v>2588</v>
      </c>
      <c r="F1319" s="167" t="s">
        <v>2589</v>
      </c>
      <c r="G1319" s="168" t="s">
        <v>417</v>
      </c>
      <c r="H1319" s="169">
        <v>630</v>
      </c>
      <c r="I1319" s="170"/>
      <c r="J1319" s="171">
        <f>ROUND(I1319*H1319,0)</f>
        <v>0</v>
      </c>
      <c r="K1319" s="167" t="s">
        <v>148</v>
      </c>
      <c r="L1319" s="34"/>
      <c r="M1319" s="172" t="s">
        <v>21</v>
      </c>
      <c r="N1319" s="173" t="s">
        <v>43</v>
      </c>
      <c r="O1319" s="35"/>
      <c r="P1319" s="174">
        <f>O1319*H1319</f>
        <v>0</v>
      </c>
      <c r="Q1319" s="174">
        <v>0</v>
      </c>
      <c r="R1319" s="174">
        <f>Q1319*H1319</f>
        <v>0</v>
      </c>
      <c r="S1319" s="174">
        <v>0</v>
      </c>
      <c r="T1319" s="175">
        <f>S1319*H1319</f>
        <v>0</v>
      </c>
      <c r="AR1319" s="17" t="s">
        <v>149</v>
      </c>
      <c r="AT1319" s="17" t="s">
        <v>144</v>
      </c>
      <c r="AU1319" s="17" t="s">
        <v>150</v>
      </c>
      <c r="AY1319" s="17" t="s">
        <v>142</v>
      </c>
      <c r="BE1319" s="176">
        <f>IF(N1319="základní",J1319,0)</f>
        <v>0</v>
      </c>
      <c r="BF1319" s="176">
        <f>IF(N1319="snížená",J1319,0)</f>
        <v>0</v>
      </c>
      <c r="BG1319" s="176">
        <f>IF(N1319="zákl. přenesená",J1319,0)</f>
        <v>0</v>
      </c>
      <c r="BH1319" s="176">
        <f>IF(N1319="sníž. přenesená",J1319,0)</f>
        <v>0</v>
      </c>
      <c r="BI1319" s="176">
        <f>IF(N1319="nulová",J1319,0)</f>
        <v>0</v>
      </c>
      <c r="BJ1319" s="17" t="s">
        <v>150</v>
      </c>
      <c r="BK1319" s="176">
        <f>ROUND(I1319*H1319,0)</f>
        <v>0</v>
      </c>
      <c r="BL1319" s="17" t="s">
        <v>149</v>
      </c>
      <c r="BM1319" s="17" t="s">
        <v>2590</v>
      </c>
    </row>
    <row r="1320" spans="2:47" s="1" customFormat="1" ht="28.5" customHeight="1">
      <c r="B1320" s="34"/>
      <c r="D1320" s="180" t="s">
        <v>152</v>
      </c>
      <c r="F1320" s="189" t="s">
        <v>2591</v>
      </c>
      <c r="I1320" s="138"/>
      <c r="L1320" s="34"/>
      <c r="M1320" s="63"/>
      <c r="N1320" s="35"/>
      <c r="O1320" s="35"/>
      <c r="P1320" s="35"/>
      <c r="Q1320" s="35"/>
      <c r="R1320" s="35"/>
      <c r="S1320" s="35"/>
      <c r="T1320" s="64"/>
      <c r="AT1320" s="17" t="s">
        <v>152</v>
      </c>
      <c r="AU1320" s="17" t="s">
        <v>150</v>
      </c>
    </row>
    <row r="1321" spans="2:65" s="1" customFormat="1" ht="28.5" customHeight="1">
      <c r="B1321" s="164"/>
      <c r="C1321" s="165" t="s">
        <v>2592</v>
      </c>
      <c r="D1321" s="165" t="s">
        <v>144</v>
      </c>
      <c r="E1321" s="166" t="s">
        <v>2593</v>
      </c>
      <c r="F1321" s="167" t="s">
        <v>2594</v>
      </c>
      <c r="G1321" s="168" t="s">
        <v>417</v>
      </c>
      <c r="H1321" s="169">
        <v>120</v>
      </c>
      <c r="I1321" s="170"/>
      <c r="J1321" s="171">
        <f>ROUND(I1321*H1321,0)</f>
        <v>0</v>
      </c>
      <c r="K1321" s="167" t="s">
        <v>148</v>
      </c>
      <c r="L1321" s="34"/>
      <c r="M1321" s="172" t="s">
        <v>21</v>
      </c>
      <c r="N1321" s="173" t="s">
        <v>43</v>
      </c>
      <c r="O1321" s="35"/>
      <c r="P1321" s="174">
        <f>O1321*H1321</f>
        <v>0</v>
      </c>
      <c r="Q1321" s="174">
        <v>0</v>
      </c>
      <c r="R1321" s="174">
        <f>Q1321*H1321</f>
        <v>0</v>
      </c>
      <c r="S1321" s="174">
        <v>0</v>
      </c>
      <c r="T1321" s="175">
        <f>S1321*H1321</f>
        <v>0</v>
      </c>
      <c r="AR1321" s="17" t="s">
        <v>149</v>
      </c>
      <c r="AT1321" s="17" t="s">
        <v>144</v>
      </c>
      <c r="AU1321" s="17" t="s">
        <v>150</v>
      </c>
      <c r="AY1321" s="17" t="s">
        <v>142</v>
      </c>
      <c r="BE1321" s="176">
        <f>IF(N1321="základní",J1321,0)</f>
        <v>0</v>
      </c>
      <c r="BF1321" s="176">
        <f>IF(N1321="snížená",J1321,0)</f>
        <v>0</v>
      </c>
      <c r="BG1321" s="176">
        <f>IF(N1321="zákl. přenesená",J1321,0)</f>
        <v>0</v>
      </c>
      <c r="BH1321" s="176">
        <f>IF(N1321="sníž. přenesená",J1321,0)</f>
        <v>0</v>
      </c>
      <c r="BI1321" s="176">
        <f>IF(N1321="nulová",J1321,0)</f>
        <v>0</v>
      </c>
      <c r="BJ1321" s="17" t="s">
        <v>150</v>
      </c>
      <c r="BK1321" s="176">
        <f>ROUND(I1321*H1321,0)</f>
        <v>0</v>
      </c>
      <c r="BL1321" s="17" t="s">
        <v>149</v>
      </c>
      <c r="BM1321" s="17" t="s">
        <v>2595</v>
      </c>
    </row>
    <row r="1322" spans="2:47" s="1" customFormat="1" ht="28.5" customHeight="1">
      <c r="B1322" s="34"/>
      <c r="D1322" s="180" t="s">
        <v>152</v>
      </c>
      <c r="F1322" s="189" t="s">
        <v>2596</v>
      </c>
      <c r="I1322" s="138"/>
      <c r="L1322" s="34"/>
      <c r="M1322" s="63"/>
      <c r="N1322" s="35"/>
      <c r="O1322" s="35"/>
      <c r="P1322" s="35"/>
      <c r="Q1322" s="35"/>
      <c r="R1322" s="35"/>
      <c r="S1322" s="35"/>
      <c r="T1322" s="64"/>
      <c r="AT1322" s="17" t="s">
        <v>152</v>
      </c>
      <c r="AU1322" s="17" t="s">
        <v>150</v>
      </c>
    </row>
    <row r="1323" spans="2:65" s="1" customFormat="1" ht="28.5" customHeight="1">
      <c r="B1323" s="164"/>
      <c r="C1323" s="165" t="s">
        <v>2597</v>
      </c>
      <c r="D1323" s="165" t="s">
        <v>144</v>
      </c>
      <c r="E1323" s="166" t="s">
        <v>2593</v>
      </c>
      <c r="F1323" s="167" t="s">
        <v>2594</v>
      </c>
      <c r="G1323" s="168" t="s">
        <v>417</v>
      </c>
      <c r="H1323" s="169">
        <v>90</v>
      </c>
      <c r="I1323" s="170"/>
      <c r="J1323" s="171">
        <f>ROUND(I1323*H1323,0)</f>
        <v>0</v>
      </c>
      <c r="K1323" s="167" t="s">
        <v>148</v>
      </c>
      <c r="L1323" s="34"/>
      <c r="M1323" s="172" t="s">
        <v>21</v>
      </c>
      <c r="N1323" s="173" t="s">
        <v>43</v>
      </c>
      <c r="O1323" s="35"/>
      <c r="P1323" s="174">
        <f>O1323*H1323</f>
        <v>0</v>
      </c>
      <c r="Q1323" s="174">
        <v>0</v>
      </c>
      <c r="R1323" s="174">
        <f>Q1323*H1323</f>
        <v>0</v>
      </c>
      <c r="S1323" s="174">
        <v>0</v>
      </c>
      <c r="T1323" s="175">
        <f>S1323*H1323</f>
        <v>0</v>
      </c>
      <c r="AR1323" s="17" t="s">
        <v>149</v>
      </c>
      <c r="AT1323" s="17" t="s">
        <v>144</v>
      </c>
      <c r="AU1323" s="17" t="s">
        <v>150</v>
      </c>
      <c r="AY1323" s="17" t="s">
        <v>142</v>
      </c>
      <c r="BE1323" s="176">
        <f>IF(N1323="základní",J1323,0)</f>
        <v>0</v>
      </c>
      <c r="BF1323" s="176">
        <f>IF(N1323="snížená",J1323,0)</f>
        <v>0</v>
      </c>
      <c r="BG1323" s="176">
        <f>IF(N1323="zákl. přenesená",J1323,0)</f>
        <v>0</v>
      </c>
      <c r="BH1323" s="176">
        <f>IF(N1323="sníž. přenesená",J1323,0)</f>
        <v>0</v>
      </c>
      <c r="BI1323" s="176">
        <f>IF(N1323="nulová",J1323,0)</f>
        <v>0</v>
      </c>
      <c r="BJ1323" s="17" t="s">
        <v>150</v>
      </c>
      <c r="BK1323" s="176">
        <f>ROUND(I1323*H1323,0)</f>
        <v>0</v>
      </c>
      <c r="BL1323" s="17" t="s">
        <v>149</v>
      </c>
      <c r="BM1323" s="17" t="s">
        <v>2598</v>
      </c>
    </row>
    <row r="1324" spans="2:47" s="1" customFormat="1" ht="28.5" customHeight="1">
      <c r="B1324" s="34"/>
      <c r="D1324" s="180" t="s">
        <v>152</v>
      </c>
      <c r="F1324" s="189" t="s">
        <v>2596</v>
      </c>
      <c r="I1324" s="138"/>
      <c r="L1324" s="34"/>
      <c r="M1324" s="63"/>
      <c r="N1324" s="35"/>
      <c r="O1324" s="35"/>
      <c r="P1324" s="35"/>
      <c r="Q1324" s="35"/>
      <c r="R1324" s="35"/>
      <c r="S1324" s="35"/>
      <c r="T1324" s="64"/>
      <c r="AT1324" s="17" t="s">
        <v>152</v>
      </c>
      <c r="AU1324" s="17" t="s">
        <v>150</v>
      </c>
    </row>
    <row r="1325" spans="2:65" s="1" customFormat="1" ht="28.5" customHeight="1">
      <c r="B1325" s="164"/>
      <c r="C1325" s="165" t="s">
        <v>2599</v>
      </c>
      <c r="D1325" s="165" t="s">
        <v>144</v>
      </c>
      <c r="E1325" s="166" t="s">
        <v>2600</v>
      </c>
      <c r="F1325" s="167" t="s">
        <v>2601</v>
      </c>
      <c r="G1325" s="168" t="s">
        <v>417</v>
      </c>
      <c r="H1325" s="169">
        <v>75</v>
      </c>
      <c r="I1325" s="170"/>
      <c r="J1325" s="171">
        <f>ROUND(I1325*H1325,0)</f>
        <v>0</v>
      </c>
      <c r="K1325" s="167" t="s">
        <v>148</v>
      </c>
      <c r="L1325" s="34"/>
      <c r="M1325" s="172" t="s">
        <v>21</v>
      </c>
      <c r="N1325" s="173" t="s">
        <v>43</v>
      </c>
      <c r="O1325" s="35"/>
      <c r="P1325" s="174">
        <f>O1325*H1325</f>
        <v>0</v>
      </c>
      <c r="Q1325" s="174">
        <v>0</v>
      </c>
      <c r="R1325" s="174">
        <f>Q1325*H1325</f>
        <v>0</v>
      </c>
      <c r="S1325" s="174">
        <v>0</v>
      </c>
      <c r="T1325" s="175">
        <f>S1325*H1325</f>
        <v>0</v>
      </c>
      <c r="AR1325" s="17" t="s">
        <v>149</v>
      </c>
      <c r="AT1325" s="17" t="s">
        <v>144</v>
      </c>
      <c r="AU1325" s="17" t="s">
        <v>150</v>
      </c>
      <c r="AY1325" s="17" t="s">
        <v>142</v>
      </c>
      <c r="BE1325" s="176">
        <f>IF(N1325="základní",J1325,0)</f>
        <v>0</v>
      </c>
      <c r="BF1325" s="176">
        <f>IF(N1325="snížená",J1325,0)</f>
        <v>0</v>
      </c>
      <c r="BG1325" s="176">
        <f>IF(N1325="zákl. přenesená",J1325,0)</f>
        <v>0</v>
      </c>
      <c r="BH1325" s="176">
        <f>IF(N1325="sníž. přenesená",J1325,0)</f>
        <v>0</v>
      </c>
      <c r="BI1325" s="176">
        <f>IF(N1325="nulová",J1325,0)</f>
        <v>0</v>
      </c>
      <c r="BJ1325" s="17" t="s">
        <v>150</v>
      </c>
      <c r="BK1325" s="176">
        <f>ROUND(I1325*H1325,0)</f>
        <v>0</v>
      </c>
      <c r="BL1325" s="17" t="s">
        <v>149</v>
      </c>
      <c r="BM1325" s="17" t="s">
        <v>2602</v>
      </c>
    </row>
    <row r="1326" spans="2:47" s="1" customFormat="1" ht="28.5" customHeight="1">
      <c r="B1326" s="34"/>
      <c r="D1326" s="180" t="s">
        <v>152</v>
      </c>
      <c r="F1326" s="189" t="s">
        <v>2603</v>
      </c>
      <c r="I1326" s="138"/>
      <c r="L1326" s="34"/>
      <c r="M1326" s="63"/>
      <c r="N1326" s="35"/>
      <c r="O1326" s="35"/>
      <c r="P1326" s="35"/>
      <c r="Q1326" s="35"/>
      <c r="R1326" s="35"/>
      <c r="S1326" s="35"/>
      <c r="T1326" s="64"/>
      <c r="AT1326" s="17" t="s">
        <v>152</v>
      </c>
      <c r="AU1326" s="17" t="s">
        <v>150</v>
      </c>
    </row>
    <row r="1327" spans="2:65" s="1" customFormat="1" ht="28.5" customHeight="1">
      <c r="B1327" s="164"/>
      <c r="C1327" s="165" t="s">
        <v>2604</v>
      </c>
      <c r="D1327" s="165" t="s">
        <v>144</v>
      </c>
      <c r="E1327" s="166" t="s">
        <v>2605</v>
      </c>
      <c r="F1327" s="167" t="s">
        <v>2606</v>
      </c>
      <c r="G1327" s="168" t="s">
        <v>417</v>
      </c>
      <c r="H1327" s="169">
        <v>130</v>
      </c>
      <c r="I1327" s="170"/>
      <c r="J1327" s="171">
        <f>ROUND(I1327*H1327,0)</f>
        <v>0</v>
      </c>
      <c r="K1327" s="167" t="s">
        <v>148</v>
      </c>
      <c r="L1327" s="34"/>
      <c r="M1327" s="172" t="s">
        <v>21</v>
      </c>
      <c r="N1327" s="173" t="s">
        <v>43</v>
      </c>
      <c r="O1327" s="35"/>
      <c r="P1327" s="174">
        <f>O1327*H1327</f>
        <v>0</v>
      </c>
      <c r="Q1327" s="174">
        <v>0</v>
      </c>
      <c r="R1327" s="174">
        <f>Q1327*H1327</f>
        <v>0</v>
      </c>
      <c r="S1327" s="174">
        <v>0</v>
      </c>
      <c r="T1327" s="175">
        <f>S1327*H1327</f>
        <v>0</v>
      </c>
      <c r="AR1327" s="17" t="s">
        <v>149</v>
      </c>
      <c r="AT1327" s="17" t="s">
        <v>144</v>
      </c>
      <c r="AU1327" s="17" t="s">
        <v>150</v>
      </c>
      <c r="AY1327" s="17" t="s">
        <v>142</v>
      </c>
      <c r="BE1327" s="176">
        <f>IF(N1327="základní",J1327,0)</f>
        <v>0</v>
      </c>
      <c r="BF1327" s="176">
        <f>IF(N1327="snížená",J1327,0)</f>
        <v>0</v>
      </c>
      <c r="BG1327" s="176">
        <f>IF(N1327="zákl. přenesená",J1327,0)</f>
        <v>0</v>
      </c>
      <c r="BH1327" s="176">
        <f>IF(N1327="sníž. přenesená",J1327,0)</f>
        <v>0</v>
      </c>
      <c r="BI1327" s="176">
        <f>IF(N1327="nulová",J1327,0)</f>
        <v>0</v>
      </c>
      <c r="BJ1327" s="17" t="s">
        <v>150</v>
      </c>
      <c r="BK1327" s="176">
        <f>ROUND(I1327*H1327,0)</f>
        <v>0</v>
      </c>
      <c r="BL1327" s="17" t="s">
        <v>149</v>
      </c>
      <c r="BM1327" s="17" t="s">
        <v>2607</v>
      </c>
    </row>
    <row r="1328" spans="2:47" s="1" customFormat="1" ht="28.5" customHeight="1">
      <c r="B1328" s="34"/>
      <c r="D1328" s="180" t="s">
        <v>152</v>
      </c>
      <c r="F1328" s="189" t="s">
        <v>2608</v>
      </c>
      <c r="I1328" s="138"/>
      <c r="L1328" s="34"/>
      <c r="M1328" s="63"/>
      <c r="N1328" s="35"/>
      <c r="O1328" s="35"/>
      <c r="P1328" s="35"/>
      <c r="Q1328" s="35"/>
      <c r="R1328" s="35"/>
      <c r="S1328" s="35"/>
      <c r="T1328" s="64"/>
      <c r="AT1328" s="17" t="s">
        <v>152</v>
      </c>
      <c r="AU1328" s="17" t="s">
        <v>150</v>
      </c>
    </row>
    <row r="1329" spans="2:65" s="1" customFormat="1" ht="28.5" customHeight="1">
      <c r="B1329" s="164"/>
      <c r="C1329" s="165" t="s">
        <v>2609</v>
      </c>
      <c r="D1329" s="165" t="s">
        <v>144</v>
      </c>
      <c r="E1329" s="166" t="s">
        <v>2605</v>
      </c>
      <c r="F1329" s="167" t="s">
        <v>2606</v>
      </c>
      <c r="G1329" s="168" t="s">
        <v>417</v>
      </c>
      <c r="H1329" s="169">
        <v>200</v>
      </c>
      <c r="I1329" s="170"/>
      <c r="J1329" s="171">
        <f>ROUND(I1329*H1329,0)</f>
        <v>0</v>
      </c>
      <c r="K1329" s="167" t="s">
        <v>148</v>
      </c>
      <c r="L1329" s="34"/>
      <c r="M1329" s="172" t="s">
        <v>21</v>
      </c>
      <c r="N1329" s="173" t="s">
        <v>43</v>
      </c>
      <c r="O1329" s="35"/>
      <c r="P1329" s="174">
        <f>O1329*H1329</f>
        <v>0</v>
      </c>
      <c r="Q1329" s="174">
        <v>0</v>
      </c>
      <c r="R1329" s="174">
        <f>Q1329*H1329</f>
        <v>0</v>
      </c>
      <c r="S1329" s="174">
        <v>0</v>
      </c>
      <c r="T1329" s="175">
        <f>S1329*H1329</f>
        <v>0</v>
      </c>
      <c r="AR1329" s="17" t="s">
        <v>149</v>
      </c>
      <c r="AT1329" s="17" t="s">
        <v>144</v>
      </c>
      <c r="AU1329" s="17" t="s">
        <v>150</v>
      </c>
      <c r="AY1329" s="17" t="s">
        <v>142</v>
      </c>
      <c r="BE1329" s="176">
        <f>IF(N1329="základní",J1329,0)</f>
        <v>0</v>
      </c>
      <c r="BF1329" s="176">
        <f>IF(N1329="snížená",J1329,0)</f>
        <v>0</v>
      </c>
      <c r="BG1329" s="176">
        <f>IF(N1329="zákl. přenesená",J1329,0)</f>
        <v>0</v>
      </c>
      <c r="BH1329" s="176">
        <f>IF(N1329="sníž. přenesená",J1329,0)</f>
        <v>0</v>
      </c>
      <c r="BI1329" s="176">
        <f>IF(N1329="nulová",J1329,0)</f>
        <v>0</v>
      </c>
      <c r="BJ1329" s="17" t="s">
        <v>150</v>
      </c>
      <c r="BK1329" s="176">
        <f>ROUND(I1329*H1329,0)</f>
        <v>0</v>
      </c>
      <c r="BL1329" s="17" t="s">
        <v>149</v>
      </c>
      <c r="BM1329" s="17" t="s">
        <v>2610</v>
      </c>
    </row>
    <row r="1330" spans="2:47" s="1" customFormat="1" ht="28.5" customHeight="1">
      <c r="B1330" s="34"/>
      <c r="D1330" s="180" t="s">
        <v>152</v>
      </c>
      <c r="F1330" s="189" t="s">
        <v>2608</v>
      </c>
      <c r="I1330" s="138"/>
      <c r="L1330" s="34"/>
      <c r="M1330" s="63"/>
      <c r="N1330" s="35"/>
      <c r="O1330" s="35"/>
      <c r="P1330" s="35"/>
      <c r="Q1330" s="35"/>
      <c r="R1330" s="35"/>
      <c r="S1330" s="35"/>
      <c r="T1330" s="64"/>
      <c r="AT1330" s="17" t="s">
        <v>152</v>
      </c>
      <c r="AU1330" s="17" t="s">
        <v>150</v>
      </c>
    </row>
    <row r="1331" spans="2:65" s="1" customFormat="1" ht="28.5" customHeight="1">
      <c r="B1331" s="164"/>
      <c r="C1331" s="165" t="s">
        <v>2611</v>
      </c>
      <c r="D1331" s="165" t="s">
        <v>144</v>
      </c>
      <c r="E1331" s="166" t="s">
        <v>2612</v>
      </c>
      <c r="F1331" s="167" t="s">
        <v>2613</v>
      </c>
      <c r="G1331" s="168" t="s">
        <v>417</v>
      </c>
      <c r="H1331" s="169">
        <v>30</v>
      </c>
      <c r="I1331" s="170"/>
      <c r="J1331" s="171">
        <f>ROUND(I1331*H1331,0)</f>
        <v>0</v>
      </c>
      <c r="K1331" s="167" t="s">
        <v>148</v>
      </c>
      <c r="L1331" s="34"/>
      <c r="M1331" s="172" t="s">
        <v>21</v>
      </c>
      <c r="N1331" s="173" t="s">
        <v>43</v>
      </c>
      <c r="O1331" s="35"/>
      <c r="P1331" s="174">
        <f>O1331*H1331</f>
        <v>0</v>
      </c>
      <c r="Q1331" s="174">
        <v>0</v>
      </c>
      <c r="R1331" s="174">
        <f>Q1331*H1331</f>
        <v>0</v>
      </c>
      <c r="S1331" s="174">
        <v>0</v>
      </c>
      <c r="T1331" s="175">
        <f>S1331*H1331</f>
        <v>0</v>
      </c>
      <c r="AR1331" s="17" t="s">
        <v>149</v>
      </c>
      <c r="AT1331" s="17" t="s">
        <v>144</v>
      </c>
      <c r="AU1331" s="17" t="s">
        <v>150</v>
      </c>
      <c r="AY1331" s="17" t="s">
        <v>142</v>
      </c>
      <c r="BE1331" s="176">
        <f>IF(N1331="základní",J1331,0)</f>
        <v>0</v>
      </c>
      <c r="BF1331" s="176">
        <f>IF(N1331="snížená",J1331,0)</f>
        <v>0</v>
      </c>
      <c r="BG1331" s="176">
        <f>IF(N1331="zákl. přenesená",J1331,0)</f>
        <v>0</v>
      </c>
      <c r="BH1331" s="176">
        <f>IF(N1331="sníž. přenesená",J1331,0)</f>
        <v>0</v>
      </c>
      <c r="BI1331" s="176">
        <f>IF(N1331="nulová",J1331,0)</f>
        <v>0</v>
      </c>
      <c r="BJ1331" s="17" t="s">
        <v>150</v>
      </c>
      <c r="BK1331" s="176">
        <f>ROUND(I1331*H1331,0)</f>
        <v>0</v>
      </c>
      <c r="BL1331" s="17" t="s">
        <v>149</v>
      </c>
      <c r="BM1331" s="17" t="s">
        <v>2614</v>
      </c>
    </row>
    <row r="1332" spans="2:47" s="1" customFormat="1" ht="28.5" customHeight="1">
      <c r="B1332" s="34"/>
      <c r="D1332" s="180" t="s">
        <v>152</v>
      </c>
      <c r="F1332" s="189" t="s">
        <v>2615</v>
      </c>
      <c r="I1332" s="138"/>
      <c r="L1332" s="34"/>
      <c r="M1332" s="63"/>
      <c r="N1332" s="35"/>
      <c r="O1332" s="35"/>
      <c r="P1332" s="35"/>
      <c r="Q1332" s="35"/>
      <c r="R1332" s="35"/>
      <c r="S1332" s="35"/>
      <c r="T1332" s="64"/>
      <c r="AT1332" s="17" t="s">
        <v>152</v>
      </c>
      <c r="AU1332" s="17" t="s">
        <v>150</v>
      </c>
    </row>
    <row r="1333" spans="2:65" s="1" customFormat="1" ht="20.25" customHeight="1">
      <c r="B1333" s="164"/>
      <c r="C1333" s="165" t="s">
        <v>2616</v>
      </c>
      <c r="D1333" s="165" t="s">
        <v>144</v>
      </c>
      <c r="E1333" s="166" t="s">
        <v>2617</v>
      </c>
      <c r="F1333" s="167" t="s">
        <v>2618</v>
      </c>
      <c r="G1333" s="168" t="s">
        <v>360</v>
      </c>
      <c r="H1333" s="169">
        <v>6</v>
      </c>
      <c r="I1333" s="170"/>
      <c r="J1333" s="171">
        <f>ROUND(I1333*H1333,0)</f>
        <v>0</v>
      </c>
      <c r="K1333" s="167" t="s">
        <v>21</v>
      </c>
      <c r="L1333" s="34"/>
      <c r="M1333" s="172" t="s">
        <v>21</v>
      </c>
      <c r="N1333" s="173" t="s">
        <v>43</v>
      </c>
      <c r="O1333" s="35"/>
      <c r="P1333" s="174">
        <f>O1333*H1333</f>
        <v>0</v>
      </c>
      <c r="Q1333" s="174">
        <v>0</v>
      </c>
      <c r="R1333" s="174">
        <f>Q1333*H1333</f>
        <v>0</v>
      </c>
      <c r="S1333" s="174">
        <v>0</v>
      </c>
      <c r="T1333" s="175">
        <f>S1333*H1333</f>
        <v>0</v>
      </c>
      <c r="AR1333" s="17" t="s">
        <v>149</v>
      </c>
      <c r="AT1333" s="17" t="s">
        <v>144</v>
      </c>
      <c r="AU1333" s="17" t="s">
        <v>150</v>
      </c>
      <c r="AY1333" s="17" t="s">
        <v>142</v>
      </c>
      <c r="BE1333" s="176">
        <f>IF(N1333="základní",J1333,0)</f>
        <v>0</v>
      </c>
      <c r="BF1333" s="176">
        <f>IF(N1333="snížená",J1333,0)</f>
        <v>0</v>
      </c>
      <c r="BG1333" s="176">
        <f>IF(N1333="zákl. přenesená",J1333,0)</f>
        <v>0</v>
      </c>
      <c r="BH1333" s="176">
        <f>IF(N1333="sníž. přenesená",J1333,0)</f>
        <v>0</v>
      </c>
      <c r="BI1333" s="176">
        <f>IF(N1333="nulová",J1333,0)</f>
        <v>0</v>
      </c>
      <c r="BJ1333" s="17" t="s">
        <v>150</v>
      </c>
      <c r="BK1333" s="176">
        <f>ROUND(I1333*H1333,0)</f>
        <v>0</v>
      </c>
      <c r="BL1333" s="17" t="s">
        <v>149</v>
      </c>
      <c r="BM1333" s="17" t="s">
        <v>2619</v>
      </c>
    </row>
    <row r="1334" spans="2:47" s="1" customFormat="1" ht="20.25" customHeight="1">
      <c r="B1334" s="34"/>
      <c r="D1334" s="180" t="s">
        <v>152</v>
      </c>
      <c r="F1334" s="189" t="s">
        <v>2618</v>
      </c>
      <c r="I1334" s="138"/>
      <c r="L1334" s="34"/>
      <c r="M1334" s="63"/>
      <c r="N1334" s="35"/>
      <c r="O1334" s="35"/>
      <c r="P1334" s="35"/>
      <c r="Q1334" s="35"/>
      <c r="R1334" s="35"/>
      <c r="S1334" s="35"/>
      <c r="T1334" s="64"/>
      <c r="AT1334" s="17" t="s">
        <v>152</v>
      </c>
      <c r="AU1334" s="17" t="s">
        <v>150</v>
      </c>
    </row>
    <row r="1335" spans="2:65" s="1" customFormat="1" ht="20.25" customHeight="1">
      <c r="B1335" s="164"/>
      <c r="C1335" s="165" t="s">
        <v>2620</v>
      </c>
      <c r="D1335" s="165" t="s">
        <v>144</v>
      </c>
      <c r="E1335" s="166" t="s">
        <v>2621</v>
      </c>
      <c r="F1335" s="167" t="s">
        <v>2622</v>
      </c>
      <c r="G1335" s="168" t="s">
        <v>360</v>
      </c>
      <c r="H1335" s="169">
        <v>13</v>
      </c>
      <c r="I1335" s="170"/>
      <c r="J1335" s="171">
        <f>ROUND(I1335*H1335,0)</f>
        <v>0</v>
      </c>
      <c r="K1335" s="167" t="s">
        <v>21</v>
      </c>
      <c r="L1335" s="34"/>
      <c r="M1335" s="172" t="s">
        <v>21</v>
      </c>
      <c r="N1335" s="173" t="s">
        <v>43</v>
      </c>
      <c r="O1335" s="35"/>
      <c r="P1335" s="174">
        <f>O1335*H1335</f>
        <v>0</v>
      </c>
      <c r="Q1335" s="174">
        <v>0</v>
      </c>
      <c r="R1335" s="174">
        <f>Q1335*H1335</f>
        <v>0</v>
      </c>
      <c r="S1335" s="174">
        <v>0</v>
      </c>
      <c r="T1335" s="175">
        <f>S1335*H1335</f>
        <v>0</v>
      </c>
      <c r="AR1335" s="17" t="s">
        <v>149</v>
      </c>
      <c r="AT1335" s="17" t="s">
        <v>144</v>
      </c>
      <c r="AU1335" s="17" t="s">
        <v>150</v>
      </c>
      <c r="AY1335" s="17" t="s">
        <v>142</v>
      </c>
      <c r="BE1335" s="176">
        <f>IF(N1335="základní",J1335,0)</f>
        <v>0</v>
      </c>
      <c r="BF1335" s="176">
        <f>IF(N1335="snížená",J1335,0)</f>
        <v>0</v>
      </c>
      <c r="BG1335" s="176">
        <f>IF(N1335="zákl. přenesená",J1335,0)</f>
        <v>0</v>
      </c>
      <c r="BH1335" s="176">
        <f>IF(N1335="sníž. přenesená",J1335,0)</f>
        <v>0</v>
      </c>
      <c r="BI1335" s="176">
        <f>IF(N1335="nulová",J1335,0)</f>
        <v>0</v>
      </c>
      <c r="BJ1335" s="17" t="s">
        <v>150</v>
      </c>
      <c r="BK1335" s="176">
        <f>ROUND(I1335*H1335,0)</f>
        <v>0</v>
      </c>
      <c r="BL1335" s="17" t="s">
        <v>149</v>
      </c>
      <c r="BM1335" s="17" t="s">
        <v>2623</v>
      </c>
    </row>
    <row r="1336" spans="2:47" s="1" customFormat="1" ht="20.25" customHeight="1">
      <c r="B1336" s="34"/>
      <c r="D1336" s="180" t="s">
        <v>152</v>
      </c>
      <c r="F1336" s="189" t="s">
        <v>2622</v>
      </c>
      <c r="I1336" s="138"/>
      <c r="L1336" s="34"/>
      <c r="M1336" s="63"/>
      <c r="N1336" s="35"/>
      <c r="O1336" s="35"/>
      <c r="P1336" s="35"/>
      <c r="Q1336" s="35"/>
      <c r="R1336" s="35"/>
      <c r="S1336" s="35"/>
      <c r="T1336" s="64"/>
      <c r="AT1336" s="17" t="s">
        <v>152</v>
      </c>
      <c r="AU1336" s="17" t="s">
        <v>150</v>
      </c>
    </row>
    <row r="1337" spans="2:65" s="1" customFormat="1" ht="20.25" customHeight="1">
      <c r="B1337" s="164"/>
      <c r="C1337" s="165" t="s">
        <v>2624</v>
      </c>
      <c r="D1337" s="165" t="s">
        <v>144</v>
      </c>
      <c r="E1337" s="166" t="s">
        <v>2625</v>
      </c>
      <c r="F1337" s="167" t="s">
        <v>2626</v>
      </c>
      <c r="G1337" s="168" t="s">
        <v>360</v>
      </c>
      <c r="H1337" s="169">
        <v>1</v>
      </c>
      <c r="I1337" s="170"/>
      <c r="J1337" s="171">
        <f>ROUND(I1337*H1337,0)</f>
        <v>0</v>
      </c>
      <c r="K1337" s="167" t="s">
        <v>21</v>
      </c>
      <c r="L1337" s="34"/>
      <c r="M1337" s="172" t="s">
        <v>21</v>
      </c>
      <c r="N1337" s="173" t="s">
        <v>43</v>
      </c>
      <c r="O1337" s="35"/>
      <c r="P1337" s="174">
        <f>O1337*H1337</f>
        <v>0</v>
      </c>
      <c r="Q1337" s="174">
        <v>0</v>
      </c>
      <c r="R1337" s="174">
        <f>Q1337*H1337</f>
        <v>0</v>
      </c>
      <c r="S1337" s="174">
        <v>0</v>
      </c>
      <c r="T1337" s="175">
        <f>S1337*H1337</f>
        <v>0</v>
      </c>
      <c r="AR1337" s="17" t="s">
        <v>149</v>
      </c>
      <c r="AT1337" s="17" t="s">
        <v>144</v>
      </c>
      <c r="AU1337" s="17" t="s">
        <v>150</v>
      </c>
      <c r="AY1337" s="17" t="s">
        <v>142</v>
      </c>
      <c r="BE1337" s="176">
        <f>IF(N1337="základní",J1337,0)</f>
        <v>0</v>
      </c>
      <c r="BF1337" s="176">
        <f>IF(N1337="snížená",J1337,0)</f>
        <v>0</v>
      </c>
      <c r="BG1337" s="176">
        <f>IF(N1337="zákl. přenesená",J1337,0)</f>
        <v>0</v>
      </c>
      <c r="BH1337" s="176">
        <f>IF(N1337="sníž. přenesená",J1337,0)</f>
        <v>0</v>
      </c>
      <c r="BI1337" s="176">
        <f>IF(N1337="nulová",J1337,0)</f>
        <v>0</v>
      </c>
      <c r="BJ1337" s="17" t="s">
        <v>150</v>
      </c>
      <c r="BK1337" s="176">
        <f>ROUND(I1337*H1337,0)</f>
        <v>0</v>
      </c>
      <c r="BL1337" s="17" t="s">
        <v>149</v>
      </c>
      <c r="BM1337" s="17" t="s">
        <v>2627</v>
      </c>
    </row>
    <row r="1338" spans="2:47" s="1" customFormat="1" ht="20.25" customHeight="1">
      <c r="B1338" s="34"/>
      <c r="D1338" s="180" t="s">
        <v>152</v>
      </c>
      <c r="F1338" s="189" t="s">
        <v>2626</v>
      </c>
      <c r="I1338" s="138"/>
      <c r="L1338" s="34"/>
      <c r="M1338" s="63"/>
      <c r="N1338" s="35"/>
      <c r="O1338" s="35"/>
      <c r="P1338" s="35"/>
      <c r="Q1338" s="35"/>
      <c r="R1338" s="35"/>
      <c r="S1338" s="35"/>
      <c r="T1338" s="64"/>
      <c r="AT1338" s="17" t="s">
        <v>152</v>
      </c>
      <c r="AU1338" s="17" t="s">
        <v>150</v>
      </c>
    </row>
    <row r="1339" spans="2:65" s="1" customFormat="1" ht="20.25" customHeight="1">
      <c r="B1339" s="164"/>
      <c r="C1339" s="165" t="s">
        <v>2628</v>
      </c>
      <c r="D1339" s="165" t="s">
        <v>144</v>
      </c>
      <c r="E1339" s="166" t="s">
        <v>2629</v>
      </c>
      <c r="F1339" s="167" t="s">
        <v>2630</v>
      </c>
      <c r="G1339" s="168" t="s">
        <v>360</v>
      </c>
      <c r="H1339" s="169">
        <v>6</v>
      </c>
      <c r="I1339" s="170"/>
      <c r="J1339" s="171">
        <f>ROUND(I1339*H1339,0)</f>
        <v>0</v>
      </c>
      <c r="K1339" s="167" t="s">
        <v>21</v>
      </c>
      <c r="L1339" s="34"/>
      <c r="M1339" s="172" t="s">
        <v>21</v>
      </c>
      <c r="N1339" s="173" t="s">
        <v>43</v>
      </c>
      <c r="O1339" s="35"/>
      <c r="P1339" s="174">
        <f>O1339*H1339</f>
        <v>0</v>
      </c>
      <c r="Q1339" s="174">
        <v>0</v>
      </c>
      <c r="R1339" s="174">
        <f>Q1339*H1339</f>
        <v>0</v>
      </c>
      <c r="S1339" s="174">
        <v>0</v>
      </c>
      <c r="T1339" s="175">
        <f>S1339*H1339</f>
        <v>0</v>
      </c>
      <c r="AR1339" s="17" t="s">
        <v>149</v>
      </c>
      <c r="AT1339" s="17" t="s">
        <v>144</v>
      </c>
      <c r="AU1339" s="17" t="s">
        <v>150</v>
      </c>
      <c r="AY1339" s="17" t="s">
        <v>142</v>
      </c>
      <c r="BE1339" s="176">
        <f>IF(N1339="základní",J1339,0)</f>
        <v>0</v>
      </c>
      <c r="BF1339" s="176">
        <f>IF(N1339="snížená",J1339,0)</f>
        <v>0</v>
      </c>
      <c r="BG1339" s="176">
        <f>IF(N1339="zákl. přenesená",J1339,0)</f>
        <v>0</v>
      </c>
      <c r="BH1339" s="176">
        <f>IF(N1339="sníž. přenesená",J1339,0)</f>
        <v>0</v>
      </c>
      <c r="BI1339" s="176">
        <f>IF(N1339="nulová",J1339,0)</f>
        <v>0</v>
      </c>
      <c r="BJ1339" s="17" t="s">
        <v>150</v>
      </c>
      <c r="BK1339" s="176">
        <f>ROUND(I1339*H1339,0)</f>
        <v>0</v>
      </c>
      <c r="BL1339" s="17" t="s">
        <v>149</v>
      </c>
      <c r="BM1339" s="17" t="s">
        <v>2631</v>
      </c>
    </row>
    <row r="1340" spans="2:47" s="1" customFormat="1" ht="20.25" customHeight="1">
      <c r="B1340" s="34"/>
      <c r="D1340" s="180" t="s">
        <v>152</v>
      </c>
      <c r="F1340" s="189" t="s">
        <v>2630</v>
      </c>
      <c r="I1340" s="138"/>
      <c r="L1340" s="34"/>
      <c r="M1340" s="63"/>
      <c r="N1340" s="35"/>
      <c r="O1340" s="35"/>
      <c r="P1340" s="35"/>
      <c r="Q1340" s="35"/>
      <c r="R1340" s="35"/>
      <c r="S1340" s="35"/>
      <c r="T1340" s="64"/>
      <c r="AT1340" s="17" t="s">
        <v>152</v>
      </c>
      <c r="AU1340" s="17" t="s">
        <v>150</v>
      </c>
    </row>
    <row r="1341" spans="2:65" s="1" customFormat="1" ht="28.5" customHeight="1">
      <c r="B1341" s="164"/>
      <c r="C1341" s="165" t="s">
        <v>2632</v>
      </c>
      <c r="D1341" s="165" t="s">
        <v>144</v>
      </c>
      <c r="E1341" s="166" t="s">
        <v>2633</v>
      </c>
      <c r="F1341" s="167" t="s">
        <v>2634</v>
      </c>
      <c r="G1341" s="168" t="s">
        <v>360</v>
      </c>
      <c r="H1341" s="169">
        <v>8</v>
      </c>
      <c r="I1341" s="170"/>
      <c r="J1341" s="171">
        <f>ROUND(I1341*H1341,0)</f>
        <v>0</v>
      </c>
      <c r="K1341" s="167" t="s">
        <v>21</v>
      </c>
      <c r="L1341" s="34"/>
      <c r="M1341" s="172" t="s">
        <v>21</v>
      </c>
      <c r="N1341" s="173" t="s">
        <v>43</v>
      </c>
      <c r="O1341" s="35"/>
      <c r="P1341" s="174">
        <f>O1341*H1341</f>
        <v>0</v>
      </c>
      <c r="Q1341" s="174">
        <v>0</v>
      </c>
      <c r="R1341" s="174">
        <f>Q1341*H1341</f>
        <v>0</v>
      </c>
      <c r="S1341" s="174">
        <v>0</v>
      </c>
      <c r="T1341" s="175">
        <f>S1341*H1341</f>
        <v>0</v>
      </c>
      <c r="AR1341" s="17" t="s">
        <v>149</v>
      </c>
      <c r="AT1341" s="17" t="s">
        <v>144</v>
      </c>
      <c r="AU1341" s="17" t="s">
        <v>150</v>
      </c>
      <c r="AY1341" s="17" t="s">
        <v>142</v>
      </c>
      <c r="BE1341" s="176">
        <f>IF(N1341="základní",J1341,0)</f>
        <v>0</v>
      </c>
      <c r="BF1341" s="176">
        <f>IF(N1341="snížená",J1341,0)</f>
        <v>0</v>
      </c>
      <c r="BG1341" s="176">
        <f>IF(N1341="zákl. přenesená",J1341,0)</f>
        <v>0</v>
      </c>
      <c r="BH1341" s="176">
        <f>IF(N1341="sníž. přenesená",J1341,0)</f>
        <v>0</v>
      </c>
      <c r="BI1341" s="176">
        <f>IF(N1341="nulová",J1341,0)</f>
        <v>0</v>
      </c>
      <c r="BJ1341" s="17" t="s">
        <v>150</v>
      </c>
      <c r="BK1341" s="176">
        <f>ROUND(I1341*H1341,0)</f>
        <v>0</v>
      </c>
      <c r="BL1341" s="17" t="s">
        <v>149</v>
      </c>
      <c r="BM1341" s="17" t="s">
        <v>2635</v>
      </c>
    </row>
    <row r="1342" spans="2:47" s="1" customFormat="1" ht="28.5" customHeight="1">
      <c r="B1342" s="34"/>
      <c r="D1342" s="180" t="s">
        <v>152</v>
      </c>
      <c r="F1342" s="189" t="s">
        <v>2634</v>
      </c>
      <c r="I1342" s="138"/>
      <c r="L1342" s="34"/>
      <c r="M1342" s="63"/>
      <c r="N1342" s="35"/>
      <c r="O1342" s="35"/>
      <c r="P1342" s="35"/>
      <c r="Q1342" s="35"/>
      <c r="R1342" s="35"/>
      <c r="S1342" s="35"/>
      <c r="T1342" s="64"/>
      <c r="AT1342" s="17" t="s">
        <v>152</v>
      </c>
      <c r="AU1342" s="17" t="s">
        <v>150</v>
      </c>
    </row>
    <row r="1343" spans="2:65" s="1" customFormat="1" ht="20.25" customHeight="1">
      <c r="B1343" s="164"/>
      <c r="C1343" s="165" t="s">
        <v>2636</v>
      </c>
      <c r="D1343" s="165" t="s">
        <v>144</v>
      </c>
      <c r="E1343" s="166" t="s">
        <v>2637</v>
      </c>
      <c r="F1343" s="167" t="s">
        <v>2638</v>
      </c>
      <c r="G1343" s="168" t="s">
        <v>360</v>
      </c>
      <c r="H1343" s="169">
        <v>2</v>
      </c>
      <c r="I1343" s="170"/>
      <c r="J1343" s="171">
        <f>ROUND(I1343*H1343,0)</f>
        <v>0</v>
      </c>
      <c r="K1343" s="167" t="s">
        <v>148</v>
      </c>
      <c r="L1343" s="34"/>
      <c r="M1343" s="172" t="s">
        <v>21</v>
      </c>
      <c r="N1343" s="173" t="s">
        <v>43</v>
      </c>
      <c r="O1343" s="35"/>
      <c r="P1343" s="174">
        <f>O1343*H1343</f>
        <v>0</v>
      </c>
      <c r="Q1343" s="174">
        <v>0</v>
      </c>
      <c r="R1343" s="174">
        <f>Q1343*H1343</f>
        <v>0</v>
      </c>
      <c r="S1343" s="174">
        <v>0</v>
      </c>
      <c r="T1343" s="175">
        <f>S1343*H1343</f>
        <v>0</v>
      </c>
      <c r="AR1343" s="17" t="s">
        <v>149</v>
      </c>
      <c r="AT1343" s="17" t="s">
        <v>144</v>
      </c>
      <c r="AU1343" s="17" t="s">
        <v>150</v>
      </c>
      <c r="AY1343" s="17" t="s">
        <v>142</v>
      </c>
      <c r="BE1343" s="176">
        <f>IF(N1343="základní",J1343,0)</f>
        <v>0</v>
      </c>
      <c r="BF1343" s="176">
        <f>IF(N1343="snížená",J1343,0)</f>
        <v>0</v>
      </c>
      <c r="BG1343" s="176">
        <f>IF(N1343="zákl. přenesená",J1343,0)</f>
        <v>0</v>
      </c>
      <c r="BH1343" s="176">
        <f>IF(N1343="sníž. přenesená",J1343,0)</f>
        <v>0</v>
      </c>
      <c r="BI1343" s="176">
        <f>IF(N1343="nulová",J1343,0)</f>
        <v>0</v>
      </c>
      <c r="BJ1343" s="17" t="s">
        <v>150</v>
      </c>
      <c r="BK1343" s="176">
        <f>ROUND(I1343*H1343,0)</f>
        <v>0</v>
      </c>
      <c r="BL1343" s="17" t="s">
        <v>149</v>
      </c>
      <c r="BM1343" s="17" t="s">
        <v>2639</v>
      </c>
    </row>
    <row r="1344" spans="2:47" s="1" customFormat="1" ht="28.5" customHeight="1">
      <c r="B1344" s="34"/>
      <c r="D1344" s="180" t="s">
        <v>152</v>
      </c>
      <c r="F1344" s="189" t="s">
        <v>2640</v>
      </c>
      <c r="I1344" s="138"/>
      <c r="L1344" s="34"/>
      <c r="M1344" s="63"/>
      <c r="N1344" s="35"/>
      <c r="O1344" s="35"/>
      <c r="P1344" s="35"/>
      <c r="Q1344" s="35"/>
      <c r="R1344" s="35"/>
      <c r="S1344" s="35"/>
      <c r="T1344" s="64"/>
      <c r="AT1344" s="17" t="s">
        <v>152</v>
      </c>
      <c r="AU1344" s="17" t="s">
        <v>150</v>
      </c>
    </row>
    <row r="1345" spans="2:65" s="1" customFormat="1" ht="20.25" customHeight="1">
      <c r="B1345" s="164"/>
      <c r="C1345" s="165" t="s">
        <v>2641</v>
      </c>
      <c r="D1345" s="165" t="s">
        <v>144</v>
      </c>
      <c r="E1345" s="166" t="s">
        <v>2642</v>
      </c>
      <c r="F1345" s="167" t="s">
        <v>2643</v>
      </c>
      <c r="G1345" s="168" t="s">
        <v>313</v>
      </c>
      <c r="H1345" s="169">
        <v>50</v>
      </c>
      <c r="I1345" s="170"/>
      <c r="J1345" s="171">
        <f>ROUND(I1345*H1345,0)</f>
        <v>0</v>
      </c>
      <c r="K1345" s="167" t="s">
        <v>21</v>
      </c>
      <c r="L1345" s="34"/>
      <c r="M1345" s="172" t="s">
        <v>21</v>
      </c>
      <c r="N1345" s="173" t="s">
        <v>43</v>
      </c>
      <c r="O1345" s="35"/>
      <c r="P1345" s="174">
        <f>O1345*H1345</f>
        <v>0</v>
      </c>
      <c r="Q1345" s="174">
        <v>0</v>
      </c>
      <c r="R1345" s="174">
        <f>Q1345*H1345</f>
        <v>0</v>
      </c>
      <c r="S1345" s="174">
        <v>0</v>
      </c>
      <c r="T1345" s="175">
        <f>S1345*H1345</f>
        <v>0</v>
      </c>
      <c r="AR1345" s="17" t="s">
        <v>515</v>
      </c>
      <c r="AT1345" s="17" t="s">
        <v>144</v>
      </c>
      <c r="AU1345" s="17" t="s">
        <v>150</v>
      </c>
      <c r="AY1345" s="17" t="s">
        <v>142</v>
      </c>
      <c r="BE1345" s="176">
        <f>IF(N1345="základní",J1345,0)</f>
        <v>0</v>
      </c>
      <c r="BF1345" s="176">
        <f>IF(N1345="snížená",J1345,0)</f>
        <v>0</v>
      </c>
      <c r="BG1345" s="176">
        <f>IF(N1345="zákl. přenesená",J1345,0)</f>
        <v>0</v>
      </c>
      <c r="BH1345" s="176">
        <f>IF(N1345="sníž. přenesená",J1345,0)</f>
        <v>0</v>
      </c>
      <c r="BI1345" s="176">
        <f>IF(N1345="nulová",J1345,0)</f>
        <v>0</v>
      </c>
      <c r="BJ1345" s="17" t="s">
        <v>150</v>
      </c>
      <c r="BK1345" s="176">
        <f>ROUND(I1345*H1345,0)</f>
        <v>0</v>
      </c>
      <c r="BL1345" s="17" t="s">
        <v>515</v>
      </c>
      <c r="BM1345" s="17" t="s">
        <v>2644</v>
      </c>
    </row>
    <row r="1346" spans="2:47" s="1" customFormat="1" ht="20.25" customHeight="1">
      <c r="B1346" s="34"/>
      <c r="D1346" s="180" t="s">
        <v>152</v>
      </c>
      <c r="F1346" s="189" t="s">
        <v>2643</v>
      </c>
      <c r="I1346" s="138"/>
      <c r="L1346" s="34"/>
      <c r="M1346" s="63"/>
      <c r="N1346" s="35"/>
      <c r="O1346" s="35"/>
      <c r="P1346" s="35"/>
      <c r="Q1346" s="35"/>
      <c r="R1346" s="35"/>
      <c r="S1346" s="35"/>
      <c r="T1346" s="64"/>
      <c r="AT1346" s="17" t="s">
        <v>152</v>
      </c>
      <c r="AU1346" s="17" t="s">
        <v>150</v>
      </c>
    </row>
    <row r="1347" spans="2:65" s="1" customFormat="1" ht="20.25" customHeight="1">
      <c r="B1347" s="164"/>
      <c r="C1347" s="165" t="s">
        <v>2645</v>
      </c>
      <c r="D1347" s="165" t="s">
        <v>144</v>
      </c>
      <c r="E1347" s="166" t="s">
        <v>2646</v>
      </c>
      <c r="F1347" s="167" t="s">
        <v>2647</v>
      </c>
      <c r="G1347" s="168" t="s">
        <v>417</v>
      </c>
      <c r="H1347" s="169">
        <v>140</v>
      </c>
      <c r="I1347" s="170"/>
      <c r="J1347" s="171">
        <f>ROUND(I1347*H1347,0)</f>
        <v>0</v>
      </c>
      <c r="K1347" s="167" t="s">
        <v>21</v>
      </c>
      <c r="L1347" s="34"/>
      <c r="M1347" s="172" t="s">
        <v>21</v>
      </c>
      <c r="N1347" s="173" t="s">
        <v>43</v>
      </c>
      <c r="O1347" s="35"/>
      <c r="P1347" s="174">
        <f>O1347*H1347</f>
        <v>0</v>
      </c>
      <c r="Q1347" s="174">
        <v>0</v>
      </c>
      <c r="R1347" s="174">
        <f>Q1347*H1347</f>
        <v>0</v>
      </c>
      <c r="S1347" s="174">
        <v>0</v>
      </c>
      <c r="T1347" s="175">
        <f>S1347*H1347</f>
        <v>0</v>
      </c>
      <c r="AR1347" s="17" t="s">
        <v>149</v>
      </c>
      <c r="AT1347" s="17" t="s">
        <v>144</v>
      </c>
      <c r="AU1347" s="17" t="s">
        <v>150</v>
      </c>
      <c r="AY1347" s="17" t="s">
        <v>142</v>
      </c>
      <c r="BE1347" s="176">
        <f>IF(N1347="základní",J1347,0)</f>
        <v>0</v>
      </c>
      <c r="BF1347" s="176">
        <f>IF(N1347="snížená",J1347,0)</f>
        <v>0</v>
      </c>
      <c r="BG1347" s="176">
        <f>IF(N1347="zákl. přenesená",J1347,0)</f>
        <v>0</v>
      </c>
      <c r="BH1347" s="176">
        <f>IF(N1347="sníž. přenesená",J1347,0)</f>
        <v>0</v>
      </c>
      <c r="BI1347" s="176">
        <f>IF(N1347="nulová",J1347,0)</f>
        <v>0</v>
      </c>
      <c r="BJ1347" s="17" t="s">
        <v>150</v>
      </c>
      <c r="BK1347" s="176">
        <f>ROUND(I1347*H1347,0)</f>
        <v>0</v>
      </c>
      <c r="BL1347" s="17" t="s">
        <v>149</v>
      </c>
      <c r="BM1347" s="17" t="s">
        <v>2648</v>
      </c>
    </row>
    <row r="1348" spans="2:47" s="1" customFormat="1" ht="20.25" customHeight="1">
      <c r="B1348" s="34"/>
      <c r="D1348" s="180" t="s">
        <v>152</v>
      </c>
      <c r="F1348" s="189" t="s">
        <v>2647</v>
      </c>
      <c r="I1348" s="138"/>
      <c r="L1348" s="34"/>
      <c r="M1348" s="63"/>
      <c r="N1348" s="35"/>
      <c r="O1348" s="35"/>
      <c r="P1348" s="35"/>
      <c r="Q1348" s="35"/>
      <c r="R1348" s="35"/>
      <c r="S1348" s="35"/>
      <c r="T1348" s="64"/>
      <c r="AT1348" s="17" t="s">
        <v>152</v>
      </c>
      <c r="AU1348" s="17" t="s">
        <v>150</v>
      </c>
    </row>
    <row r="1349" spans="2:65" s="1" customFormat="1" ht="20.25" customHeight="1">
      <c r="B1349" s="164"/>
      <c r="C1349" s="165" t="s">
        <v>2649</v>
      </c>
      <c r="D1349" s="165" t="s">
        <v>144</v>
      </c>
      <c r="E1349" s="166" t="s">
        <v>2650</v>
      </c>
      <c r="F1349" s="167" t="s">
        <v>2651</v>
      </c>
      <c r="G1349" s="168" t="s">
        <v>417</v>
      </c>
      <c r="H1349" s="169">
        <v>140</v>
      </c>
      <c r="I1349" s="170"/>
      <c r="J1349" s="171">
        <f>ROUND(I1349*H1349,0)</f>
        <v>0</v>
      </c>
      <c r="K1349" s="167" t="s">
        <v>21</v>
      </c>
      <c r="L1349" s="34"/>
      <c r="M1349" s="172" t="s">
        <v>21</v>
      </c>
      <c r="N1349" s="173" t="s">
        <v>43</v>
      </c>
      <c r="O1349" s="35"/>
      <c r="P1349" s="174">
        <f>O1349*H1349</f>
        <v>0</v>
      </c>
      <c r="Q1349" s="174">
        <v>0</v>
      </c>
      <c r="R1349" s="174">
        <f>Q1349*H1349</f>
        <v>0</v>
      </c>
      <c r="S1349" s="174">
        <v>0</v>
      </c>
      <c r="T1349" s="175">
        <f>S1349*H1349</f>
        <v>0</v>
      </c>
      <c r="AR1349" s="17" t="s">
        <v>149</v>
      </c>
      <c r="AT1349" s="17" t="s">
        <v>144</v>
      </c>
      <c r="AU1349" s="17" t="s">
        <v>150</v>
      </c>
      <c r="AY1349" s="17" t="s">
        <v>142</v>
      </c>
      <c r="BE1349" s="176">
        <f>IF(N1349="základní",J1349,0)</f>
        <v>0</v>
      </c>
      <c r="BF1349" s="176">
        <f>IF(N1349="snížená",J1349,0)</f>
        <v>0</v>
      </c>
      <c r="BG1349" s="176">
        <f>IF(N1349="zákl. přenesená",J1349,0)</f>
        <v>0</v>
      </c>
      <c r="BH1349" s="176">
        <f>IF(N1349="sníž. přenesená",J1349,0)</f>
        <v>0</v>
      </c>
      <c r="BI1349" s="176">
        <f>IF(N1349="nulová",J1349,0)</f>
        <v>0</v>
      </c>
      <c r="BJ1349" s="17" t="s">
        <v>150</v>
      </c>
      <c r="BK1349" s="176">
        <f>ROUND(I1349*H1349,0)</f>
        <v>0</v>
      </c>
      <c r="BL1349" s="17" t="s">
        <v>149</v>
      </c>
      <c r="BM1349" s="17" t="s">
        <v>2652</v>
      </c>
    </row>
    <row r="1350" spans="2:47" s="1" customFormat="1" ht="20.25" customHeight="1">
      <c r="B1350" s="34"/>
      <c r="D1350" s="180" t="s">
        <v>152</v>
      </c>
      <c r="F1350" s="189" t="s">
        <v>2651</v>
      </c>
      <c r="I1350" s="138"/>
      <c r="L1350" s="34"/>
      <c r="M1350" s="63"/>
      <c r="N1350" s="35"/>
      <c r="O1350" s="35"/>
      <c r="P1350" s="35"/>
      <c r="Q1350" s="35"/>
      <c r="R1350" s="35"/>
      <c r="S1350" s="35"/>
      <c r="T1350" s="64"/>
      <c r="AT1350" s="17" t="s">
        <v>152</v>
      </c>
      <c r="AU1350" s="17" t="s">
        <v>150</v>
      </c>
    </row>
    <row r="1351" spans="2:65" s="1" customFormat="1" ht="20.25" customHeight="1">
      <c r="B1351" s="164"/>
      <c r="C1351" s="165" t="s">
        <v>2653</v>
      </c>
      <c r="D1351" s="165" t="s">
        <v>144</v>
      </c>
      <c r="E1351" s="166" t="s">
        <v>2654</v>
      </c>
      <c r="F1351" s="167" t="s">
        <v>2655</v>
      </c>
      <c r="G1351" s="168" t="s">
        <v>417</v>
      </c>
      <c r="H1351" s="169">
        <v>530</v>
      </c>
      <c r="I1351" s="170"/>
      <c r="J1351" s="171">
        <f>ROUND(I1351*H1351,0)</f>
        <v>0</v>
      </c>
      <c r="K1351" s="167" t="s">
        <v>21</v>
      </c>
      <c r="L1351" s="34"/>
      <c r="M1351" s="172" t="s">
        <v>21</v>
      </c>
      <c r="N1351" s="173" t="s">
        <v>43</v>
      </c>
      <c r="O1351" s="35"/>
      <c r="P1351" s="174">
        <f>O1351*H1351</f>
        <v>0</v>
      </c>
      <c r="Q1351" s="174">
        <v>0</v>
      </c>
      <c r="R1351" s="174">
        <f>Q1351*H1351</f>
        <v>0</v>
      </c>
      <c r="S1351" s="174">
        <v>0</v>
      </c>
      <c r="T1351" s="175">
        <f>S1351*H1351</f>
        <v>0</v>
      </c>
      <c r="AR1351" s="17" t="s">
        <v>149</v>
      </c>
      <c r="AT1351" s="17" t="s">
        <v>144</v>
      </c>
      <c r="AU1351" s="17" t="s">
        <v>150</v>
      </c>
      <c r="AY1351" s="17" t="s">
        <v>142</v>
      </c>
      <c r="BE1351" s="176">
        <f>IF(N1351="základní",J1351,0)</f>
        <v>0</v>
      </c>
      <c r="BF1351" s="176">
        <f>IF(N1351="snížená",J1351,0)</f>
        <v>0</v>
      </c>
      <c r="BG1351" s="176">
        <f>IF(N1351="zákl. přenesená",J1351,0)</f>
        <v>0</v>
      </c>
      <c r="BH1351" s="176">
        <f>IF(N1351="sníž. přenesená",J1351,0)</f>
        <v>0</v>
      </c>
      <c r="BI1351" s="176">
        <f>IF(N1351="nulová",J1351,0)</f>
        <v>0</v>
      </c>
      <c r="BJ1351" s="17" t="s">
        <v>150</v>
      </c>
      <c r="BK1351" s="176">
        <f>ROUND(I1351*H1351,0)</f>
        <v>0</v>
      </c>
      <c r="BL1351" s="17" t="s">
        <v>149</v>
      </c>
      <c r="BM1351" s="17" t="s">
        <v>2656</v>
      </c>
    </row>
    <row r="1352" spans="2:47" s="1" customFormat="1" ht="20.25" customHeight="1">
      <c r="B1352" s="34"/>
      <c r="D1352" s="180" t="s">
        <v>152</v>
      </c>
      <c r="F1352" s="189" t="s">
        <v>2655</v>
      </c>
      <c r="I1352" s="138"/>
      <c r="L1352" s="34"/>
      <c r="M1352" s="63"/>
      <c r="N1352" s="35"/>
      <c r="O1352" s="35"/>
      <c r="P1352" s="35"/>
      <c r="Q1352" s="35"/>
      <c r="R1352" s="35"/>
      <c r="S1352" s="35"/>
      <c r="T1352" s="64"/>
      <c r="AT1352" s="17" t="s">
        <v>152</v>
      </c>
      <c r="AU1352" s="17" t="s">
        <v>150</v>
      </c>
    </row>
    <row r="1353" spans="2:65" s="1" customFormat="1" ht="20.25" customHeight="1">
      <c r="B1353" s="164"/>
      <c r="C1353" s="165" t="s">
        <v>2657</v>
      </c>
      <c r="D1353" s="165" t="s">
        <v>144</v>
      </c>
      <c r="E1353" s="166" t="s">
        <v>2658</v>
      </c>
      <c r="F1353" s="167" t="s">
        <v>2659</v>
      </c>
      <c r="G1353" s="168" t="s">
        <v>417</v>
      </c>
      <c r="H1353" s="169">
        <v>120</v>
      </c>
      <c r="I1353" s="170"/>
      <c r="J1353" s="171">
        <f>ROUND(I1353*H1353,0)</f>
        <v>0</v>
      </c>
      <c r="K1353" s="167" t="s">
        <v>21</v>
      </c>
      <c r="L1353" s="34"/>
      <c r="M1353" s="172" t="s">
        <v>21</v>
      </c>
      <c r="N1353" s="173" t="s">
        <v>43</v>
      </c>
      <c r="O1353" s="35"/>
      <c r="P1353" s="174">
        <f>O1353*H1353</f>
        <v>0</v>
      </c>
      <c r="Q1353" s="174">
        <v>0</v>
      </c>
      <c r="R1353" s="174">
        <f>Q1353*H1353</f>
        <v>0</v>
      </c>
      <c r="S1353" s="174">
        <v>0</v>
      </c>
      <c r="T1353" s="175">
        <f>S1353*H1353</f>
        <v>0</v>
      </c>
      <c r="AR1353" s="17" t="s">
        <v>149</v>
      </c>
      <c r="AT1353" s="17" t="s">
        <v>144</v>
      </c>
      <c r="AU1353" s="17" t="s">
        <v>150</v>
      </c>
      <c r="AY1353" s="17" t="s">
        <v>142</v>
      </c>
      <c r="BE1353" s="176">
        <f>IF(N1353="základní",J1353,0)</f>
        <v>0</v>
      </c>
      <c r="BF1353" s="176">
        <f>IF(N1353="snížená",J1353,0)</f>
        <v>0</v>
      </c>
      <c r="BG1353" s="176">
        <f>IF(N1353="zákl. přenesená",J1353,0)</f>
        <v>0</v>
      </c>
      <c r="BH1353" s="176">
        <f>IF(N1353="sníž. přenesená",J1353,0)</f>
        <v>0</v>
      </c>
      <c r="BI1353" s="176">
        <f>IF(N1353="nulová",J1353,0)</f>
        <v>0</v>
      </c>
      <c r="BJ1353" s="17" t="s">
        <v>150</v>
      </c>
      <c r="BK1353" s="176">
        <f>ROUND(I1353*H1353,0)</f>
        <v>0</v>
      </c>
      <c r="BL1353" s="17" t="s">
        <v>149</v>
      </c>
      <c r="BM1353" s="17" t="s">
        <v>2660</v>
      </c>
    </row>
    <row r="1354" spans="2:47" s="1" customFormat="1" ht="20.25" customHeight="1">
      <c r="B1354" s="34"/>
      <c r="D1354" s="180" t="s">
        <v>152</v>
      </c>
      <c r="F1354" s="189" t="s">
        <v>2659</v>
      </c>
      <c r="I1354" s="138"/>
      <c r="L1354" s="34"/>
      <c r="M1354" s="63"/>
      <c r="N1354" s="35"/>
      <c r="O1354" s="35"/>
      <c r="P1354" s="35"/>
      <c r="Q1354" s="35"/>
      <c r="R1354" s="35"/>
      <c r="S1354" s="35"/>
      <c r="T1354" s="64"/>
      <c r="AT1354" s="17" t="s">
        <v>152</v>
      </c>
      <c r="AU1354" s="17" t="s">
        <v>150</v>
      </c>
    </row>
    <row r="1355" spans="2:65" s="1" customFormat="1" ht="20.25" customHeight="1">
      <c r="B1355" s="164"/>
      <c r="C1355" s="165" t="s">
        <v>2661</v>
      </c>
      <c r="D1355" s="165" t="s">
        <v>144</v>
      </c>
      <c r="E1355" s="166" t="s">
        <v>2662</v>
      </c>
      <c r="F1355" s="167" t="s">
        <v>2663</v>
      </c>
      <c r="G1355" s="168" t="s">
        <v>417</v>
      </c>
      <c r="H1355" s="169">
        <v>130</v>
      </c>
      <c r="I1355" s="170"/>
      <c r="J1355" s="171">
        <f>ROUND(I1355*H1355,0)</f>
        <v>0</v>
      </c>
      <c r="K1355" s="167" t="s">
        <v>21</v>
      </c>
      <c r="L1355" s="34"/>
      <c r="M1355" s="172" t="s">
        <v>21</v>
      </c>
      <c r="N1355" s="173" t="s">
        <v>43</v>
      </c>
      <c r="O1355" s="35"/>
      <c r="P1355" s="174">
        <f>O1355*H1355</f>
        <v>0</v>
      </c>
      <c r="Q1355" s="174">
        <v>0</v>
      </c>
      <c r="R1355" s="174">
        <f>Q1355*H1355</f>
        <v>0</v>
      </c>
      <c r="S1355" s="174">
        <v>0</v>
      </c>
      <c r="T1355" s="175">
        <f>S1355*H1355</f>
        <v>0</v>
      </c>
      <c r="AR1355" s="17" t="s">
        <v>149</v>
      </c>
      <c r="AT1355" s="17" t="s">
        <v>144</v>
      </c>
      <c r="AU1355" s="17" t="s">
        <v>150</v>
      </c>
      <c r="AY1355" s="17" t="s">
        <v>142</v>
      </c>
      <c r="BE1355" s="176">
        <f>IF(N1355="základní",J1355,0)</f>
        <v>0</v>
      </c>
      <c r="BF1355" s="176">
        <f>IF(N1355="snížená",J1355,0)</f>
        <v>0</v>
      </c>
      <c r="BG1355" s="176">
        <f>IF(N1355="zákl. přenesená",J1355,0)</f>
        <v>0</v>
      </c>
      <c r="BH1355" s="176">
        <f>IF(N1355="sníž. přenesená",J1355,0)</f>
        <v>0</v>
      </c>
      <c r="BI1355" s="176">
        <f>IF(N1355="nulová",J1355,0)</f>
        <v>0</v>
      </c>
      <c r="BJ1355" s="17" t="s">
        <v>150</v>
      </c>
      <c r="BK1355" s="176">
        <f>ROUND(I1355*H1355,0)</f>
        <v>0</v>
      </c>
      <c r="BL1355" s="17" t="s">
        <v>149</v>
      </c>
      <c r="BM1355" s="17" t="s">
        <v>2664</v>
      </c>
    </row>
    <row r="1356" spans="2:47" s="1" customFormat="1" ht="20.25" customHeight="1">
      <c r="B1356" s="34"/>
      <c r="D1356" s="180" t="s">
        <v>152</v>
      </c>
      <c r="F1356" s="189" t="s">
        <v>2663</v>
      </c>
      <c r="I1356" s="138"/>
      <c r="L1356" s="34"/>
      <c r="M1356" s="63"/>
      <c r="N1356" s="35"/>
      <c r="O1356" s="35"/>
      <c r="P1356" s="35"/>
      <c r="Q1356" s="35"/>
      <c r="R1356" s="35"/>
      <c r="S1356" s="35"/>
      <c r="T1356" s="64"/>
      <c r="AT1356" s="17" t="s">
        <v>152</v>
      </c>
      <c r="AU1356" s="17" t="s">
        <v>150</v>
      </c>
    </row>
    <row r="1357" spans="2:65" s="1" customFormat="1" ht="20.25" customHeight="1">
      <c r="B1357" s="164"/>
      <c r="C1357" s="165" t="s">
        <v>2665</v>
      </c>
      <c r="D1357" s="165" t="s">
        <v>144</v>
      </c>
      <c r="E1357" s="166" t="s">
        <v>2666</v>
      </c>
      <c r="F1357" s="167" t="s">
        <v>2667</v>
      </c>
      <c r="G1357" s="168" t="s">
        <v>417</v>
      </c>
      <c r="H1357" s="169">
        <v>630</v>
      </c>
      <c r="I1357" s="170"/>
      <c r="J1357" s="171">
        <f>ROUND(I1357*H1357,0)</f>
        <v>0</v>
      </c>
      <c r="K1357" s="167" t="s">
        <v>21</v>
      </c>
      <c r="L1357" s="34"/>
      <c r="M1357" s="172" t="s">
        <v>21</v>
      </c>
      <c r="N1357" s="173" t="s">
        <v>43</v>
      </c>
      <c r="O1357" s="35"/>
      <c r="P1357" s="174">
        <f>O1357*H1357</f>
        <v>0</v>
      </c>
      <c r="Q1357" s="174">
        <v>0</v>
      </c>
      <c r="R1357" s="174">
        <f>Q1357*H1357</f>
        <v>0</v>
      </c>
      <c r="S1357" s="174">
        <v>0</v>
      </c>
      <c r="T1357" s="175">
        <f>S1357*H1357</f>
        <v>0</v>
      </c>
      <c r="AR1357" s="17" t="s">
        <v>149</v>
      </c>
      <c r="AT1357" s="17" t="s">
        <v>144</v>
      </c>
      <c r="AU1357" s="17" t="s">
        <v>150</v>
      </c>
      <c r="AY1357" s="17" t="s">
        <v>142</v>
      </c>
      <c r="BE1357" s="176">
        <f>IF(N1357="základní",J1357,0)</f>
        <v>0</v>
      </c>
      <c r="BF1357" s="176">
        <f>IF(N1357="snížená",J1357,0)</f>
        <v>0</v>
      </c>
      <c r="BG1357" s="176">
        <f>IF(N1357="zákl. přenesená",J1357,0)</f>
        <v>0</v>
      </c>
      <c r="BH1357" s="176">
        <f>IF(N1357="sníž. přenesená",J1357,0)</f>
        <v>0</v>
      </c>
      <c r="BI1357" s="176">
        <f>IF(N1357="nulová",J1357,0)</f>
        <v>0</v>
      </c>
      <c r="BJ1357" s="17" t="s">
        <v>150</v>
      </c>
      <c r="BK1357" s="176">
        <f>ROUND(I1357*H1357,0)</f>
        <v>0</v>
      </c>
      <c r="BL1357" s="17" t="s">
        <v>149</v>
      </c>
      <c r="BM1357" s="17" t="s">
        <v>2668</v>
      </c>
    </row>
    <row r="1358" spans="2:47" s="1" customFormat="1" ht="20.25" customHeight="1">
      <c r="B1358" s="34"/>
      <c r="D1358" s="180" t="s">
        <v>152</v>
      </c>
      <c r="F1358" s="189" t="s">
        <v>2667</v>
      </c>
      <c r="I1358" s="138"/>
      <c r="L1358" s="34"/>
      <c r="M1358" s="63"/>
      <c r="N1358" s="35"/>
      <c r="O1358" s="35"/>
      <c r="P1358" s="35"/>
      <c r="Q1358" s="35"/>
      <c r="R1358" s="35"/>
      <c r="S1358" s="35"/>
      <c r="T1358" s="64"/>
      <c r="AT1358" s="17" t="s">
        <v>152</v>
      </c>
      <c r="AU1358" s="17" t="s">
        <v>150</v>
      </c>
    </row>
    <row r="1359" spans="2:65" s="1" customFormat="1" ht="20.25" customHeight="1">
      <c r="B1359" s="164"/>
      <c r="C1359" s="165" t="s">
        <v>2669</v>
      </c>
      <c r="D1359" s="165" t="s">
        <v>144</v>
      </c>
      <c r="E1359" s="166" t="s">
        <v>2670</v>
      </c>
      <c r="F1359" s="167" t="s">
        <v>2671</v>
      </c>
      <c r="G1359" s="168" t="s">
        <v>417</v>
      </c>
      <c r="H1359" s="169">
        <v>30</v>
      </c>
      <c r="I1359" s="170"/>
      <c r="J1359" s="171">
        <f>ROUND(I1359*H1359,0)</f>
        <v>0</v>
      </c>
      <c r="K1359" s="167" t="s">
        <v>21</v>
      </c>
      <c r="L1359" s="34"/>
      <c r="M1359" s="172" t="s">
        <v>21</v>
      </c>
      <c r="N1359" s="173" t="s">
        <v>43</v>
      </c>
      <c r="O1359" s="35"/>
      <c r="P1359" s="174">
        <f>O1359*H1359</f>
        <v>0</v>
      </c>
      <c r="Q1359" s="174">
        <v>0</v>
      </c>
      <c r="R1359" s="174">
        <f>Q1359*H1359</f>
        <v>0</v>
      </c>
      <c r="S1359" s="174">
        <v>0</v>
      </c>
      <c r="T1359" s="175">
        <f>S1359*H1359</f>
        <v>0</v>
      </c>
      <c r="AR1359" s="17" t="s">
        <v>149</v>
      </c>
      <c r="AT1359" s="17" t="s">
        <v>144</v>
      </c>
      <c r="AU1359" s="17" t="s">
        <v>150</v>
      </c>
      <c r="AY1359" s="17" t="s">
        <v>142</v>
      </c>
      <c r="BE1359" s="176">
        <f>IF(N1359="základní",J1359,0)</f>
        <v>0</v>
      </c>
      <c r="BF1359" s="176">
        <f>IF(N1359="snížená",J1359,0)</f>
        <v>0</v>
      </c>
      <c r="BG1359" s="176">
        <f>IF(N1359="zákl. přenesená",J1359,0)</f>
        <v>0</v>
      </c>
      <c r="BH1359" s="176">
        <f>IF(N1359="sníž. přenesená",J1359,0)</f>
        <v>0</v>
      </c>
      <c r="BI1359" s="176">
        <f>IF(N1359="nulová",J1359,0)</f>
        <v>0</v>
      </c>
      <c r="BJ1359" s="17" t="s">
        <v>150</v>
      </c>
      <c r="BK1359" s="176">
        <f>ROUND(I1359*H1359,0)</f>
        <v>0</v>
      </c>
      <c r="BL1359" s="17" t="s">
        <v>149</v>
      </c>
      <c r="BM1359" s="17" t="s">
        <v>2672</v>
      </c>
    </row>
    <row r="1360" spans="2:47" s="1" customFormat="1" ht="20.25" customHeight="1">
      <c r="B1360" s="34"/>
      <c r="D1360" s="180" t="s">
        <v>152</v>
      </c>
      <c r="F1360" s="189" t="s">
        <v>2671</v>
      </c>
      <c r="I1360" s="138"/>
      <c r="L1360" s="34"/>
      <c r="M1360" s="63"/>
      <c r="N1360" s="35"/>
      <c r="O1360" s="35"/>
      <c r="P1360" s="35"/>
      <c r="Q1360" s="35"/>
      <c r="R1360" s="35"/>
      <c r="S1360" s="35"/>
      <c r="T1360" s="64"/>
      <c r="AT1360" s="17" t="s">
        <v>152</v>
      </c>
      <c r="AU1360" s="17" t="s">
        <v>150</v>
      </c>
    </row>
    <row r="1361" spans="2:65" s="1" customFormat="1" ht="20.25" customHeight="1">
      <c r="B1361" s="164"/>
      <c r="C1361" s="165" t="s">
        <v>2673</v>
      </c>
      <c r="D1361" s="165" t="s">
        <v>144</v>
      </c>
      <c r="E1361" s="166" t="s">
        <v>2674</v>
      </c>
      <c r="F1361" s="167" t="s">
        <v>2675</v>
      </c>
      <c r="G1361" s="168" t="s">
        <v>417</v>
      </c>
      <c r="H1361" s="169">
        <v>75</v>
      </c>
      <c r="I1361" s="170"/>
      <c r="J1361" s="171">
        <f>ROUND(I1361*H1361,0)</f>
        <v>0</v>
      </c>
      <c r="K1361" s="167" t="s">
        <v>21</v>
      </c>
      <c r="L1361" s="34"/>
      <c r="M1361" s="172" t="s">
        <v>21</v>
      </c>
      <c r="N1361" s="173" t="s">
        <v>43</v>
      </c>
      <c r="O1361" s="35"/>
      <c r="P1361" s="174">
        <f>O1361*H1361</f>
        <v>0</v>
      </c>
      <c r="Q1361" s="174">
        <v>0</v>
      </c>
      <c r="R1361" s="174">
        <f>Q1361*H1361</f>
        <v>0</v>
      </c>
      <c r="S1361" s="174">
        <v>0</v>
      </c>
      <c r="T1361" s="175">
        <f>S1361*H1361</f>
        <v>0</v>
      </c>
      <c r="AR1361" s="17" t="s">
        <v>149</v>
      </c>
      <c r="AT1361" s="17" t="s">
        <v>144</v>
      </c>
      <c r="AU1361" s="17" t="s">
        <v>150</v>
      </c>
      <c r="AY1361" s="17" t="s">
        <v>142</v>
      </c>
      <c r="BE1361" s="176">
        <f>IF(N1361="základní",J1361,0)</f>
        <v>0</v>
      </c>
      <c r="BF1361" s="176">
        <f>IF(N1361="snížená",J1361,0)</f>
        <v>0</v>
      </c>
      <c r="BG1361" s="176">
        <f>IF(N1361="zákl. přenesená",J1361,0)</f>
        <v>0</v>
      </c>
      <c r="BH1361" s="176">
        <f>IF(N1361="sníž. přenesená",J1361,0)</f>
        <v>0</v>
      </c>
      <c r="BI1361" s="176">
        <f>IF(N1361="nulová",J1361,0)</f>
        <v>0</v>
      </c>
      <c r="BJ1361" s="17" t="s">
        <v>150</v>
      </c>
      <c r="BK1361" s="176">
        <f>ROUND(I1361*H1361,0)</f>
        <v>0</v>
      </c>
      <c r="BL1361" s="17" t="s">
        <v>149</v>
      </c>
      <c r="BM1361" s="17" t="s">
        <v>2676</v>
      </c>
    </row>
    <row r="1362" spans="2:47" s="1" customFormat="1" ht="20.25" customHeight="1">
      <c r="B1362" s="34"/>
      <c r="D1362" s="180" t="s">
        <v>152</v>
      </c>
      <c r="F1362" s="189" t="s">
        <v>2675</v>
      </c>
      <c r="I1362" s="138"/>
      <c r="L1362" s="34"/>
      <c r="M1362" s="63"/>
      <c r="N1362" s="35"/>
      <c r="O1362" s="35"/>
      <c r="P1362" s="35"/>
      <c r="Q1362" s="35"/>
      <c r="R1362" s="35"/>
      <c r="S1362" s="35"/>
      <c r="T1362" s="64"/>
      <c r="AT1362" s="17" t="s">
        <v>152</v>
      </c>
      <c r="AU1362" s="17" t="s">
        <v>150</v>
      </c>
    </row>
    <row r="1363" spans="2:65" s="1" customFormat="1" ht="20.25" customHeight="1">
      <c r="B1363" s="164"/>
      <c r="C1363" s="165" t="s">
        <v>2677</v>
      </c>
      <c r="D1363" s="165" t="s">
        <v>144</v>
      </c>
      <c r="E1363" s="166" t="s">
        <v>2678</v>
      </c>
      <c r="F1363" s="167" t="s">
        <v>2679</v>
      </c>
      <c r="G1363" s="168" t="s">
        <v>417</v>
      </c>
      <c r="H1363" s="169">
        <v>2</v>
      </c>
      <c r="I1363" s="170"/>
      <c r="J1363" s="171">
        <f>ROUND(I1363*H1363,0)</f>
        <v>0</v>
      </c>
      <c r="K1363" s="167" t="s">
        <v>21</v>
      </c>
      <c r="L1363" s="34"/>
      <c r="M1363" s="172" t="s">
        <v>21</v>
      </c>
      <c r="N1363" s="173" t="s">
        <v>43</v>
      </c>
      <c r="O1363" s="35"/>
      <c r="P1363" s="174">
        <f>O1363*H1363</f>
        <v>0</v>
      </c>
      <c r="Q1363" s="174">
        <v>0</v>
      </c>
      <c r="R1363" s="174">
        <f>Q1363*H1363</f>
        <v>0</v>
      </c>
      <c r="S1363" s="174">
        <v>0</v>
      </c>
      <c r="T1363" s="175">
        <f>S1363*H1363</f>
        <v>0</v>
      </c>
      <c r="AR1363" s="17" t="s">
        <v>149</v>
      </c>
      <c r="AT1363" s="17" t="s">
        <v>144</v>
      </c>
      <c r="AU1363" s="17" t="s">
        <v>150</v>
      </c>
      <c r="AY1363" s="17" t="s">
        <v>142</v>
      </c>
      <c r="BE1363" s="176">
        <f>IF(N1363="základní",J1363,0)</f>
        <v>0</v>
      </c>
      <c r="BF1363" s="176">
        <f>IF(N1363="snížená",J1363,0)</f>
        <v>0</v>
      </c>
      <c r="BG1363" s="176">
        <f>IF(N1363="zákl. přenesená",J1363,0)</f>
        <v>0</v>
      </c>
      <c r="BH1363" s="176">
        <f>IF(N1363="sníž. přenesená",J1363,0)</f>
        <v>0</v>
      </c>
      <c r="BI1363" s="176">
        <f>IF(N1363="nulová",J1363,0)</f>
        <v>0</v>
      </c>
      <c r="BJ1363" s="17" t="s">
        <v>150</v>
      </c>
      <c r="BK1363" s="176">
        <f>ROUND(I1363*H1363,0)</f>
        <v>0</v>
      </c>
      <c r="BL1363" s="17" t="s">
        <v>149</v>
      </c>
      <c r="BM1363" s="17" t="s">
        <v>2680</v>
      </c>
    </row>
    <row r="1364" spans="2:47" s="1" customFormat="1" ht="20.25" customHeight="1">
      <c r="B1364" s="34"/>
      <c r="D1364" s="180" t="s">
        <v>152</v>
      </c>
      <c r="F1364" s="189" t="s">
        <v>2679</v>
      </c>
      <c r="I1364" s="138"/>
      <c r="L1364" s="34"/>
      <c r="M1364" s="63"/>
      <c r="N1364" s="35"/>
      <c r="O1364" s="35"/>
      <c r="P1364" s="35"/>
      <c r="Q1364" s="35"/>
      <c r="R1364" s="35"/>
      <c r="S1364" s="35"/>
      <c r="T1364" s="64"/>
      <c r="AT1364" s="17" t="s">
        <v>152</v>
      </c>
      <c r="AU1364" s="17" t="s">
        <v>150</v>
      </c>
    </row>
    <row r="1365" spans="2:65" s="1" customFormat="1" ht="20.25" customHeight="1">
      <c r="B1365" s="164"/>
      <c r="C1365" s="165" t="s">
        <v>2681</v>
      </c>
      <c r="D1365" s="165" t="s">
        <v>144</v>
      </c>
      <c r="E1365" s="166" t="s">
        <v>2682</v>
      </c>
      <c r="F1365" s="167" t="s">
        <v>2683</v>
      </c>
      <c r="G1365" s="168" t="s">
        <v>417</v>
      </c>
      <c r="H1365" s="169">
        <v>90</v>
      </c>
      <c r="I1365" s="170"/>
      <c r="J1365" s="171">
        <f>ROUND(I1365*H1365,0)</f>
        <v>0</v>
      </c>
      <c r="K1365" s="167" t="s">
        <v>21</v>
      </c>
      <c r="L1365" s="34"/>
      <c r="M1365" s="172" t="s">
        <v>21</v>
      </c>
      <c r="N1365" s="173" t="s">
        <v>43</v>
      </c>
      <c r="O1365" s="35"/>
      <c r="P1365" s="174">
        <f>O1365*H1365</f>
        <v>0</v>
      </c>
      <c r="Q1365" s="174">
        <v>0</v>
      </c>
      <c r="R1365" s="174">
        <f>Q1365*H1365</f>
        <v>0</v>
      </c>
      <c r="S1365" s="174">
        <v>0</v>
      </c>
      <c r="T1365" s="175">
        <f>S1365*H1365</f>
        <v>0</v>
      </c>
      <c r="AR1365" s="17" t="s">
        <v>149</v>
      </c>
      <c r="AT1365" s="17" t="s">
        <v>144</v>
      </c>
      <c r="AU1365" s="17" t="s">
        <v>150</v>
      </c>
      <c r="AY1365" s="17" t="s">
        <v>142</v>
      </c>
      <c r="BE1365" s="176">
        <f>IF(N1365="základní",J1365,0)</f>
        <v>0</v>
      </c>
      <c r="BF1365" s="176">
        <f>IF(N1365="snížená",J1365,0)</f>
        <v>0</v>
      </c>
      <c r="BG1365" s="176">
        <f>IF(N1365="zákl. přenesená",J1365,0)</f>
        <v>0</v>
      </c>
      <c r="BH1365" s="176">
        <f>IF(N1365="sníž. přenesená",J1365,0)</f>
        <v>0</v>
      </c>
      <c r="BI1365" s="176">
        <f>IF(N1365="nulová",J1365,0)</f>
        <v>0</v>
      </c>
      <c r="BJ1365" s="17" t="s">
        <v>150</v>
      </c>
      <c r="BK1365" s="176">
        <f>ROUND(I1365*H1365,0)</f>
        <v>0</v>
      </c>
      <c r="BL1365" s="17" t="s">
        <v>149</v>
      </c>
      <c r="BM1365" s="17" t="s">
        <v>2684</v>
      </c>
    </row>
    <row r="1366" spans="2:47" s="1" customFormat="1" ht="20.25" customHeight="1">
      <c r="B1366" s="34"/>
      <c r="D1366" s="180" t="s">
        <v>152</v>
      </c>
      <c r="F1366" s="189" t="s">
        <v>2683</v>
      </c>
      <c r="I1366" s="138"/>
      <c r="L1366" s="34"/>
      <c r="M1366" s="63"/>
      <c r="N1366" s="35"/>
      <c r="O1366" s="35"/>
      <c r="P1366" s="35"/>
      <c r="Q1366" s="35"/>
      <c r="R1366" s="35"/>
      <c r="S1366" s="35"/>
      <c r="T1366" s="64"/>
      <c r="AT1366" s="17" t="s">
        <v>152</v>
      </c>
      <c r="AU1366" s="17" t="s">
        <v>150</v>
      </c>
    </row>
    <row r="1367" spans="2:65" s="1" customFormat="1" ht="20.25" customHeight="1">
      <c r="B1367" s="164"/>
      <c r="C1367" s="165" t="s">
        <v>2685</v>
      </c>
      <c r="D1367" s="165" t="s">
        <v>144</v>
      </c>
      <c r="E1367" s="166" t="s">
        <v>2686</v>
      </c>
      <c r="F1367" s="167" t="s">
        <v>2687</v>
      </c>
      <c r="G1367" s="168" t="s">
        <v>417</v>
      </c>
      <c r="H1367" s="169">
        <v>200</v>
      </c>
      <c r="I1367" s="170"/>
      <c r="J1367" s="171">
        <f>ROUND(I1367*H1367,0)</f>
        <v>0</v>
      </c>
      <c r="K1367" s="167" t="s">
        <v>21</v>
      </c>
      <c r="L1367" s="34"/>
      <c r="M1367" s="172" t="s">
        <v>21</v>
      </c>
      <c r="N1367" s="173" t="s">
        <v>43</v>
      </c>
      <c r="O1367" s="35"/>
      <c r="P1367" s="174">
        <f>O1367*H1367</f>
        <v>0</v>
      </c>
      <c r="Q1367" s="174">
        <v>0</v>
      </c>
      <c r="R1367" s="174">
        <f>Q1367*H1367</f>
        <v>0</v>
      </c>
      <c r="S1367" s="174">
        <v>0</v>
      </c>
      <c r="T1367" s="175">
        <f>S1367*H1367</f>
        <v>0</v>
      </c>
      <c r="AR1367" s="17" t="s">
        <v>149</v>
      </c>
      <c r="AT1367" s="17" t="s">
        <v>144</v>
      </c>
      <c r="AU1367" s="17" t="s">
        <v>150</v>
      </c>
      <c r="AY1367" s="17" t="s">
        <v>142</v>
      </c>
      <c r="BE1367" s="176">
        <f>IF(N1367="základní",J1367,0)</f>
        <v>0</v>
      </c>
      <c r="BF1367" s="176">
        <f>IF(N1367="snížená",J1367,0)</f>
        <v>0</v>
      </c>
      <c r="BG1367" s="176">
        <f>IF(N1367="zákl. přenesená",J1367,0)</f>
        <v>0</v>
      </c>
      <c r="BH1367" s="176">
        <f>IF(N1367="sníž. přenesená",J1367,0)</f>
        <v>0</v>
      </c>
      <c r="BI1367" s="176">
        <f>IF(N1367="nulová",J1367,0)</f>
        <v>0</v>
      </c>
      <c r="BJ1367" s="17" t="s">
        <v>150</v>
      </c>
      <c r="BK1367" s="176">
        <f>ROUND(I1367*H1367,0)</f>
        <v>0</v>
      </c>
      <c r="BL1367" s="17" t="s">
        <v>149</v>
      </c>
      <c r="BM1367" s="17" t="s">
        <v>2688</v>
      </c>
    </row>
    <row r="1368" spans="2:47" s="1" customFormat="1" ht="20.25" customHeight="1">
      <c r="B1368" s="34"/>
      <c r="D1368" s="180" t="s">
        <v>152</v>
      </c>
      <c r="F1368" s="189" t="s">
        <v>2687</v>
      </c>
      <c r="I1368" s="138"/>
      <c r="L1368" s="34"/>
      <c r="M1368" s="63"/>
      <c r="N1368" s="35"/>
      <c r="O1368" s="35"/>
      <c r="P1368" s="35"/>
      <c r="Q1368" s="35"/>
      <c r="R1368" s="35"/>
      <c r="S1368" s="35"/>
      <c r="T1368" s="64"/>
      <c r="AT1368" s="17" t="s">
        <v>152</v>
      </c>
      <c r="AU1368" s="17" t="s">
        <v>150</v>
      </c>
    </row>
    <row r="1369" spans="2:65" s="1" customFormat="1" ht="20.25" customHeight="1">
      <c r="B1369" s="164"/>
      <c r="C1369" s="165" t="s">
        <v>2689</v>
      </c>
      <c r="D1369" s="165" t="s">
        <v>144</v>
      </c>
      <c r="E1369" s="166" t="s">
        <v>2690</v>
      </c>
      <c r="F1369" s="167" t="s">
        <v>2691</v>
      </c>
      <c r="G1369" s="168" t="s">
        <v>417</v>
      </c>
      <c r="H1369" s="169">
        <v>20</v>
      </c>
      <c r="I1369" s="170"/>
      <c r="J1369" s="171">
        <f>ROUND(I1369*H1369,0)</f>
        <v>0</v>
      </c>
      <c r="K1369" s="167" t="s">
        <v>21</v>
      </c>
      <c r="L1369" s="34"/>
      <c r="M1369" s="172" t="s">
        <v>21</v>
      </c>
      <c r="N1369" s="173" t="s">
        <v>43</v>
      </c>
      <c r="O1369" s="35"/>
      <c r="P1369" s="174">
        <f>O1369*H1369</f>
        <v>0</v>
      </c>
      <c r="Q1369" s="174">
        <v>0</v>
      </c>
      <c r="R1369" s="174">
        <f>Q1369*H1369</f>
        <v>0</v>
      </c>
      <c r="S1369" s="174">
        <v>0</v>
      </c>
      <c r="T1369" s="175">
        <f>S1369*H1369</f>
        <v>0</v>
      </c>
      <c r="AR1369" s="17" t="s">
        <v>149</v>
      </c>
      <c r="AT1369" s="17" t="s">
        <v>144</v>
      </c>
      <c r="AU1369" s="17" t="s">
        <v>150</v>
      </c>
      <c r="AY1369" s="17" t="s">
        <v>142</v>
      </c>
      <c r="BE1369" s="176">
        <f>IF(N1369="základní",J1369,0)</f>
        <v>0</v>
      </c>
      <c r="BF1369" s="176">
        <f>IF(N1369="snížená",J1369,0)</f>
        <v>0</v>
      </c>
      <c r="BG1369" s="176">
        <f>IF(N1369="zákl. přenesená",J1369,0)</f>
        <v>0</v>
      </c>
      <c r="BH1369" s="176">
        <f>IF(N1369="sníž. přenesená",J1369,0)</f>
        <v>0</v>
      </c>
      <c r="BI1369" s="176">
        <f>IF(N1369="nulová",J1369,0)</f>
        <v>0</v>
      </c>
      <c r="BJ1369" s="17" t="s">
        <v>150</v>
      </c>
      <c r="BK1369" s="176">
        <f>ROUND(I1369*H1369,0)</f>
        <v>0</v>
      </c>
      <c r="BL1369" s="17" t="s">
        <v>149</v>
      </c>
      <c r="BM1369" s="17" t="s">
        <v>2692</v>
      </c>
    </row>
    <row r="1370" spans="2:47" s="1" customFormat="1" ht="20.25" customHeight="1">
      <c r="B1370" s="34"/>
      <c r="D1370" s="180" t="s">
        <v>152</v>
      </c>
      <c r="F1370" s="189" t="s">
        <v>2691</v>
      </c>
      <c r="I1370" s="138"/>
      <c r="L1370" s="34"/>
      <c r="M1370" s="63"/>
      <c r="N1370" s="35"/>
      <c r="O1370" s="35"/>
      <c r="P1370" s="35"/>
      <c r="Q1370" s="35"/>
      <c r="R1370" s="35"/>
      <c r="S1370" s="35"/>
      <c r="T1370" s="64"/>
      <c r="AT1370" s="17" t="s">
        <v>152</v>
      </c>
      <c r="AU1370" s="17" t="s">
        <v>150</v>
      </c>
    </row>
    <row r="1371" spans="2:65" s="1" customFormat="1" ht="20.25" customHeight="1">
      <c r="B1371" s="164"/>
      <c r="C1371" s="165" t="s">
        <v>2693</v>
      </c>
      <c r="D1371" s="165" t="s">
        <v>144</v>
      </c>
      <c r="E1371" s="166" t="s">
        <v>2694</v>
      </c>
      <c r="F1371" s="167" t="s">
        <v>2695</v>
      </c>
      <c r="G1371" s="168" t="s">
        <v>417</v>
      </c>
      <c r="H1371" s="169">
        <v>15</v>
      </c>
      <c r="I1371" s="170"/>
      <c r="J1371" s="171">
        <f>ROUND(I1371*H1371,0)</f>
        <v>0</v>
      </c>
      <c r="K1371" s="167" t="s">
        <v>21</v>
      </c>
      <c r="L1371" s="34"/>
      <c r="M1371" s="172" t="s">
        <v>21</v>
      </c>
      <c r="N1371" s="173" t="s">
        <v>43</v>
      </c>
      <c r="O1371" s="35"/>
      <c r="P1371" s="174">
        <f>O1371*H1371</f>
        <v>0</v>
      </c>
      <c r="Q1371" s="174">
        <v>0</v>
      </c>
      <c r="R1371" s="174">
        <f>Q1371*H1371</f>
        <v>0</v>
      </c>
      <c r="S1371" s="174">
        <v>0</v>
      </c>
      <c r="T1371" s="175">
        <f>S1371*H1371</f>
        <v>0</v>
      </c>
      <c r="AR1371" s="17" t="s">
        <v>149</v>
      </c>
      <c r="AT1371" s="17" t="s">
        <v>144</v>
      </c>
      <c r="AU1371" s="17" t="s">
        <v>150</v>
      </c>
      <c r="AY1371" s="17" t="s">
        <v>142</v>
      </c>
      <c r="BE1371" s="176">
        <f>IF(N1371="základní",J1371,0)</f>
        <v>0</v>
      </c>
      <c r="BF1371" s="176">
        <f>IF(N1371="snížená",J1371,0)</f>
        <v>0</v>
      </c>
      <c r="BG1371" s="176">
        <f>IF(N1371="zákl. přenesená",J1371,0)</f>
        <v>0</v>
      </c>
      <c r="BH1371" s="176">
        <f>IF(N1371="sníž. přenesená",J1371,0)</f>
        <v>0</v>
      </c>
      <c r="BI1371" s="176">
        <f>IF(N1371="nulová",J1371,0)</f>
        <v>0</v>
      </c>
      <c r="BJ1371" s="17" t="s">
        <v>150</v>
      </c>
      <c r="BK1371" s="176">
        <f>ROUND(I1371*H1371,0)</f>
        <v>0</v>
      </c>
      <c r="BL1371" s="17" t="s">
        <v>149</v>
      </c>
      <c r="BM1371" s="17" t="s">
        <v>2696</v>
      </c>
    </row>
    <row r="1372" spans="2:47" s="1" customFormat="1" ht="20.25" customHeight="1">
      <c r="B1372" s="34"/>
      <c r="D1372" s="180" t="s">
        <v>152</v>
      </c>
      <c r="F1372" s="189" t="s">
        <v>2695</v>
      </c>
      <c r="I1372" s="138"/>
      <c r="L1372" s="34"/>
      <c r="M1372" s="63"/>
      <c r="N1372" s="35"/>
      <c r="O1372" s="35"/>
      <c r="P1372" s="35"/>
      <c r="Q1372" s="35"/>
      <c r="R1372" s="35"/>
      <c r="S1372" s="35"/>
      <c r="T1372" s="64"/>
      <c r="AT1372" s="17" t="s">
        <v>152</v>
      </c>
      <c r="AU1372" s="17" t="s">
        <v>150</v>
      </c>
    </row>
    <row r="1373" spans="2:65" s="1" customFormat="1" ht="20.25" customHeight="1">
      <c r="B1373" s="164"/>
      <c r="C1373" s="165" t="s">
        <v>2697</v>
      </c>
      <c r="D1373" s="165" t="s">
        <v>144</v>
      </c>
      <c r="E1373" s="166" t="s">
        <v>2698</v>
      </c>
      <c r="F1373" s="167" t="s">
        <v>2699</v>
      </c>
      <c r="G1373" s="168" t="s">
        <v>360</v>
      </c>
      <c r="H1373" s="169">
        <v>16</v>
      </c>
      <c r="I1373" s="170"/>
      <c r="J1373" s="171">
        <f>ROUND(I1373*H1373,0)</f>
        <v>0</v>
      </c>
      <c r="K1373" s="167" t="s">
        <v>21</v>
      </c>
      <c r="L1373" s="34"/>
      <c r="M1373" s="172" t="s">
        <v>21</v>
      </c>
      <c r="N1373" s="173" t="s">
        <v>43</v>
      </c>
      <c r="O1373" s="35"/>
      <c r="P1373" s="174">
        <f>O1373*H1373</f>
        <v>0</v>
      </c>
      <c r="Q1373" s="174">
        <v>0</v>
      </c>
      <c r="R1373" s="174">
        <f>Q1373*H1373</f>
        <v>0</v>
      </c>
      <c r="S1373" s="174">
        <v>0</v>
      </c>
      <c r="T1373" s="175">
        <f>S1373*H1373</f>
        <v>0</v>
      </c>
      <c r="AR1373" s="17" t="s">
        <v>149</v>
      </c>
      <c r="AT1373" s="17" t="s">
        <v>144</v>
      </c>
      <c r="AU1373" s="17" t="s">
        <v>150</v>
      </c>
      <c r="AY1373" s="17" t="s">
        <v>142</v>
      </c>
      <c r="BE1373" s="176">
        <f>IF(N1373="základní",J1373,0)</f>
        <v>0</v>
      </c>
      <c r="BF1373" s="176">
        <f>IF(N1373="snížená",J1373,0)</f>
        <v>0</v>
      </c>
      <c r="BG1373" s="176">
        <f>IF(N1373="zákl. přenesená",J1373,0)</f>
        <v>0</v>
      </c>
      <c r="BH1373" s="176">
        <f>IF(N1373="sníž. přenesená",J1373,0)</f>
        <v>0</v>
      </c>
      <c r="BI1373" s="176">
        <f>IF(N1373="nulová",J1373,0)</f>
        <v>0</v>
      </c>
      <c r="BJ1373" s="17" t="s">
        <v>150</v>
      </c>
      <c r="BK1373" s="176">
        <f>ROUND(I1373*H1373,0)</f>
        <v>0</v>
      </c>
      <c r="BL1373" s="17" t="s">
        <v>149</v>
      </c>
      <c r="BM1373" s="17" t="s">
        <v>2700</v>
      </c>
    </row>
    <row r="1374" spans="2:47" s="1" customFormat="1" ht="20.25" customHeight="1">
      <c r="B1374" s="34"/>
      <c r="D1374" s="180" t="s">
        <v>152</v>
      </c>
      <c r="F1374" s="189" t="s">
        <v>2699</v>
      </c>
      <c r="I1374" s="138"/>
      <c r="L1374" s="34"/>
      <c r="M1374" s="63"/>
      <c r="N1374" s="35"/>
      <c r="O1374" s="35"/>
      <c r="P1374" s="35"/>
      <c r="Q1374" s="35"/>
      <c r="R1374" s="35"/>
      <c r="S1374" s="35"/>
      <c r="T1374" s="64"/>
      <c r="AT1374" s="17" t="s">
        <v>152</v>
      </c>
      <c r="AU1374" s="17" t="s">
        <v>150</v>
      </c>
    </row>
    <row r="1375" spans="2:65" s="1" customFormat="1" ht="20.25" customHeight="1">
      <c r="B1375" s="164"/>
      <c r="C1375" s="165" t="s">
        <v>2701</v>
      </c>
      <c r="D1375" s="165" t="s">
        <v>144</v>
      </c>
      <c r="E1375" s="166" t="s">
        <v>2702</v>
      </c>
      <c r="F1375" s="167" t="s">
        <v>2703</v>
      </c>
      <c r="G1375" s="168" t="s">
        <v>360</v>
      </c>
      <c r="H1375" s="169">
        <v>4</v>
      </c>
      <c r="I1375" s="170"/>
      <c r="J1375" s="171">
        <f>ROUND(I1375*H1375,0)</f>
        <v>0</v>
      </c>
      <c r="K1375" s="167" t="s">
        <v>21</v>
      </c>
      <c r="L1375" s="34"/>
      <c r="M1375" s="172" t="s">
        <v>21</v>
      </c>
      <c r="N1375" s="173" t="s">
        <v>43</v>
      </c>
      <c r="O1375" s="35"/>
      <c r="P1375" s="174">
        <f>O1375*H1375</f>
        <v>0</v>
      </c>
      <c r="Q1375" s="174">
        <v>0</v>
      </c>
      <c r="R1375" s="174">
        <f>Q1375*H1375</f>
        <v>0</v>
      </c>
      <c r="S1375" s="174">
        <v>0</v>
      </c>
      <c r="T1375" s="175">
        <f>S1375*H1375</f>
        <v>0</v>
      </c>
      <c r="AR1375" s="17" t="s">
        <v>149</v>
      </c>
      <c r="AT1375" s="17" t="s">
        <v>144</v>
      </c>
      <c r="AU1375" s="17" t="s">
        <v>150</v>
      </c>
      <c r="AY1375" s="17" t="s">
        <v>142</v>
      </c>
      <c r="BE1375" s="176">
        <f>IF(N1375="základní",J1375,0)</f>
        <v>0</v>
      </c>
      <c r="BF1375" s="176">
        <f>IF(N1375="snížená",J1375,0)</f>
        <v>0</v>
      </c>
      <c r="BG1375" s="176">
        <f>IF(N1375="zákl. přenesená",J1375,0)</f>
        <v>0</v>
      </c>
      <c r="BH1375" s="176">
        <f>IF(N1375="sníž. přenesená",J1375,0)</f>
        <v>0</v>
      </c>
      <c r="BI1375" s="176">
        <f>IF(N1375="nulová",J1375,0)</f>
        <v>0</v>
      </c>
      <c r="BJ1375" s="17" t="s">
        <v>150</v>
      </c>
      <c r="BK1375" s="176">
        <f>ROUND(I1375*H1375,0)</f>
        <v>0</v>
      </c>
      <c r="BL1375" s="17" t="s">
        <v>149</v>
      </c>
      <c r="BM1375" s="17" t="s">
        <v>2704</v>
      </c>
    </row>
    <row r="1376" spans="2:47" s="1" customFormat="1" ht="20.25" customHeight="1">
      <c r="B1376" s="34"/>
      <c r="D1376" s="180" t="s">
        <v>152</v>
      </c>
      <c r="F1376" s="189" t="s">
        <v>2703</v>
      </c>
      <c r="I1376" s="138"/>
      <c r="L1376" s="34"/>
      <c r="M1376" s="63"/>
      <c r="N1376" s="35"/>
      <c r="O1376" s="35"/>
      <c r="P1376" s="35"/>
      <c r="Q1376" s="35"/>
      <c r="R1376" s="35"/>
      <c r="S1376" s="35"/>
      <c r="T1376" s="64"/>
      <c r="AT1376" s="17" t="s">
        <v>152</v>
      </c>
      <c r="AU1376" s="17" t="s">
        <v>150</v>
      </c>
    </row>
    <row r="1377" spans="2:65" s="1" customFormat="1" ht="20.25" customHeight="1">
      <c r="B1377" s="164"/>
      <c r="C1377" s="165" t="s">
        <v>2705</v>
      </c>
      <c r="D1377" s="165" t="s">
        <v>144</v>
      </c>
      <c r="E1377" s="166" t="s">
        <v>2706</v>
      </c>
      <c r="F1377" s="167" t="s">
        <v>2707</v>
      </c>
      <c r="G1377" s="168" t="s">
        <v>360</v>
      </c>
      <c r="H1377" s="169">
        <v>11</v>
      </c>
      <c r="I1377" s="170"/>
      <c r="J1377" s="171">
        <f>ROUND(I1377*H1377,0)</f>
        <v>0</v>
      </c>
      <c r="K1377" s="167" t="s">
        <v>21</v>
      </c>
      <c r="L1377" s="34"/>
      <c r="M1377" s="172" t="s">
        <v>21</v>
      </c>
      <c r="N1377" s="173" t="s">
        <v>43</v>
      </c>
      <c r="O1377" s="35"/>
      <c r="P1377" s="174">
        <f>O1377*H1377</f>
        <v>0</v>
      </c>
      <c r="Q1377" s="174">
        <v>0</v>
      </c>
      <c r="R1377" s="174">
        <f>Q1377*H1377</f>
        <v>0</v>
      </c>
      <c r="S1377" s="174">
        <v>0</v>
      </c>
      <c r="T1377" s="175">
        <f>S1377*H1377</f>
        <v>0</v>
      </c>
      <c r="AR1377" s="17" t="s">
        <v>149</v>
      </c>
      <c r="AT1377" s="17" t="s">
        <v>144</v>
      </c>
      <c r="AU1377" s="17" t="s">
        <v>150</v>
      </c>
      <c r="AY1377" s="17" t="s">
        <v>142</v>
      </c>
      <c r="BE1377" s="176">
        <f>IF(N1377="základní",J1377,0)</f>
        <v>0</v>
      </c>
      <c r="BF1377" s="176">
        <f>IF(N1377="snížená",J1377,0)</f>
        <v>0</v>
      </c>
      <c r="BG1377" s="176">
        <f>IF(N1377="zákl. přenesená",J1377,0)</f>
        <v>0</v>
      </c>
      <c r="BH1377" s="176">
        <f>IF(N1377="sníž. přenesená",J1377,0)</f>
        <v>0</v>
      </c>
      <c r="BI1377" s="176">
        <f>IF(N1377="nulová",J1377,0)</f>
        <v>0</v>
      </c>
      <c r="BJ1377" s="17" t="s">
        <v>150</v>
      </c>
      <c r="BK1377" s="176">
        <f>ROUND(I1377*H1377,0)</f>
        <v>0</v>
      </c>
      <c r="BL1377" s="17" t="s">
        <v>149</v>
      </c>
      <c r="BM1377" s="17" t="s">
        <v>2708</v>
      </c>
    </row>
    <row r="1378" spans="2:47" s="1" customFormat="1" ht="20.25" customHeight="1">
      <c r="B1378" s="34"/>
      <c r="D1378" s="180" t="s">
        <v>152</v>
      </c>
      <c r="F1378" s="189" t="s">
        <v>2707</v>
      </c>
      <c r="I1378" s="138"/>
      <c r="L1378" s="34"/>
      <c r="M1378" s="63"/>
      <c r="N1378" s="35"/>
      <c r="O1378" s="35"/>
      <c r="P1378" s="35"/>
      <c r="Q1378" s="35"/>
      <c r="R1378" s="35"/>
      <c r="S1378" s="35"/>
      <c r="T1378" s="64"/>
      <c r="AT1378" s="17" t="s">
        <v>152</v>
      </c>
      <c r="AU1378" s="17" t="s">
        <v>150</v>
      </c>
    </row>
    <row r="1379" spans="2:65" s="1" customFormat="1" ht="20.25" customHeight="1">
      <c r="B1379" s="164"/>
      <c r="C1379" s="165" t="s">
        <v>2709</v>
      </c>
      <c r="D1379" s="165" t="s">
        <v>144</v>
      </c>
      <c r="E1379" s="166" t="s">
        <v>2710</v>
      </c>
      <c r="F1379" s="167" t="s">
        <v>2711</v>
      </c>
      <c r="G1379" s="168" t="s">
        <v>360</v>
      </c>
      <c r="H1379" s="169">
        <v>16</v>
      </c>
      <c r="I1379" s="170"/>
      <c r="J1379" s="171">
        <f>ROUND(I1379*H1379,0)</f>
        <v>0</v>
      </c>
      <c r="K1379" s="167" t="s">
        <v>21</v>
      </c>
      <c r="L1379" s="34"/>
      <c r="M1379" s="172" t="s">
        <v>21</v>
      </c>
      <c r="N1379" s="173" t="s">
        <v>43</v>
      </c>
      <c r="O1379" s="35"/>
      <c r="P1379" s="174">
        <f>O1379*H1379</f>
        <v>0</v>
      </c>
      <c r="Q1379" s="174">
        <v>0</v>
      </c>
      <c r="R1379" s="174">
        <f>Q1379*H1379</f>
        <v>0</v>
      </c>
      <c r="S1379" s="174">
        <v>0</v>
      </c>
      <c r="T1379" s="175">
        <f>S1379*H1379</f>
        <v>0</v>
      </c>
      <c r="AR1379" s="17" t="s">
        <v>149</v>
      </c>
      <c r="AT1379" s="17" t="s">
        <v>144</v>
      </c>
      <c r="AU1379" s="17" t="s">
        <v>150</v>
      </c>
      <c r="AY1379" s="17" t="s">
        <v>142</v>
      </c>
      <c r="BE1379" s="176">
        <f>IF(N1379="základní",J1379,0)</f>
        <v>0</v>
      </c>
      <c r="BF1379" s="176">
        <f>IF(N1379="snížená",J1379,0)</f>
        <v>0</v>
      </c>
      <c r="BG1379" s="176">
        <f>IF(N1379="zákl. přenesená",J1379,0)</f>
        <v>0</v>
      </c>
      <c r="BH1379" s="176">
        <f>IF(N1379="sníž. přenesená",J1379,0)</f>
        <v>0</v>
      </c>
      <c r="BI1379" s="176">
        <f>IF(N1379="nulová",J1379,0)</f>
        <v>0</v>
      </c>
      <c r="BJ1379" s="17" t="s">
        <v>150</v>
      </c>
      <c r="BK1379" s="176">
        <f>ROUND(I1379*H1379,0)</f>
        <v>0</v>
      </c>
      <c r="BL1379" s="17" t="s">
        <v>149</v>
      </c>
      <c r="BM1379" s="17" t="s">
        <v>2712</v>
      </c>
    </row>
    <row r="1380" spans="2:47" s="1" customFormat="1" ht="20.25" customHeight="1">
      <c r="B1380" s="34"/>
      <c r="D1380" s="180" t="s">
        <v>152</v>
      </c>
      <c r="F1380" s="189" t="s">
        <v>2711</v>
      </c>
      <c r="I1380" s="138"/>
      <c r="L1380" s="34"/>
      <c r="M1380" s="63"/>
      <c r="N1380" s="35"/>
      <c r="O1380" s="35"/>
      <c r="P1380" s="35"/>
      <c r="Q1380" s="35"/>
      <c r="R1380" s="35"/>
      <c r="S1380" s="35"/>
      <c r="T1380" s="64"/>
      <c r="AT1380" s="17" t="s">
        <v>152</v>
      </c>
      <c r="AU1380" s="17" t="s">
        <v>150</v>
      </c>
    </row>
    <row r="1381" spans="2:65" s="1" customFormat="1" ht="20.25" customHeight="1">
      <c r="B1381" s="164"/>
      <c r="C1381" s="165" t="s">
        <v>2713</v>
      </c>
      <c r="D1381" s="165" t="s">
        <v>144</v>
      </c>
      <c r="E1381" s="166" t="s">
        <v>2714</v>
      </c>
      <c r="F1381" s="167" t="s">
        <v>2715</v>
      </c>
      <c r="G1381" s="168" t="s">
        <v>360</v>
      </c>
      <c r="H1381" s="169">
        <v>13</v>
      </c>
      <c r="I1381" s="170"/>
      <c r="J1381" s="171">
        <f>ROUND(I1381*H1381,0)</f>
        <v>0</v>
      </c>
      <c r="K1381" s="167" t="s">
        <v>21</v>
      </c>
      <c r="L1381" s="34"/>
      <c r="M1381" s="172" t="s">
        <v>21</v>
      </c>
      <c r="N1381" s="173" t="s">
        <v>43</v>
      </c>
      <c r="O1381" s="35"/>
      <c r="P1381" s="174">
        <f>O1381*H1381</f>
        <v>0</v>
      </c>
      <c r="Q1381" s="174">
        <v>0</v>
      </c>
      <c r="R1381" s="174">
        <f>Q1381*H1381</f>
        <v>0</v>
      </c>
      <c r="S1381" s="174">
        <v>0</v>
      </c>
      <c r="T1381" s="175">
        <f>S1381*H1381</f>
        <v>0</v>
      </c>
      <c r="AR1381" s="17" t="s">
        <v>149</v>
      </c>
      <c r="AT1381" s="17" t="s">
        <v>144</v>
      </c>
      <c r="AU1381" s="17" t="s">
        <v>150</v>
      </c>
      <c r="AY1381" s="17" t="s">
        <v>142</v>
      </c>
      <c r="BE1381" s="176">
        <f>IF(N1381="základní",J1381,0)</f>
        <v>0</v>
      </c>
      <c r="BF1381" s="176">
        <f>IF(N1381="snížená",J1381,0)</f>
        <v>0</v>
      </c>
      <c r="BG1381" s="176">
        <f>IF(N1381="zákl. přenesená",J1381,0)</f>
        <v>0</v>
      </c>
      <c r="BH1381" s="176">
        <f>IF(N1381="sníž. přenesená",J1381,0)</f>
        <v>0</v>
      </c>
      <c r="BI1381" s="176">
        <f>IF(N1381="nulová",J1381,0)</f>
        <v>0</v>
      </c>
      <c r="BJ1381" s="17" t="s">
        <v>150</v>
      </c>
      <c r="BK1381" s="176">
        <f>ROUND(I1381*H1381,0)</f>
        <v>0</v>
      </c>
      <c r="BL1381" s="17" t="s">
        <v>149</v>
      </c>
      <c r="BM1381" s="17" t="s">
        <v>2716</v>
      </c>
    </row>
    <row r="1382" spans="2:47" s="1" customFormat="1" ht="20.25" customHeight="1">
      <c r="B1382" s="34"/>
      <c r="D1382" s="180" t="s">
        <v>152</v>
      </c>
      <c r="F1382" s="189" t="s">
        <v>2715</v>
      </c>
      <c r="I1382" s="138"/>
      <c r="L1382" s="34"/>
      <c r="M1382" s="63"/>
      <c r="N1382" s="35"/>
      <c r="O1382" s="35"/>
      <c r="P1382" s="35"/>
      <c r="Q1382" s="35"/>
      <c r="R1382" s="35"/>
      <c r="S1382" s="35"/>
      <c r="T1382" s="64"/>
      <c r="AT1382" s="17" t="s">
        <v>152</v>
      </c>
      <c r="AU1382" s="17" t="s">
        <v>150</v>
      </c>
    </row>
    <row r="1383" spans="2:65" s="1" customFormat="1" ht="20.25" customHeight="1">
      <c r="B1383" s="164"/>
      <c r="C1383" s="165" t="s">
        <v>2717</v>
      </c>
      <c r="D1383" s="165" t="s">
        <v>144</v>
      </c>
      <c r="E1383" s="166" t="s">
        <v>2718</v>
      </c>
      <c r="F1383" s="167" t="s">
        <v>2719</v>
      </c>
      <c r="G1383" s="168" t="s">
        <v>360</v>
      </c>
      <c r="H1383" s="169">
        <v>1</v>
      </c>
      <c r="I1383" s="170"/>
      <c r="J1383" s="171">
        <f>ROUND(I1383*H1383,0)</f>
        <v>0</v>
      </c>
      <c r="K1383" s="167" t="s">
        <v>21</v>
      </c>
      <c r="L1383" s="34"/>
      <c r="M1383" s="172" t="s">
        <v>21</v>
      </c>
      <c r="N1383" s="173" t="s">
        <v>43</v>
      </c>
      <c r="O1383" s="35"/>
      <c r="P1383" s="174">
        <f>O1383*H1383</f>
        <v>0</v>
      </c>
      <c r="Q1383" s="174">
        <v>0</v>
      </c>
      <c r="R1383" s="174">
        <f>Q1383*H1383</f>
        <v>0</v>
      </c>
      <c r="S1383" s="174">
        <v>0</v>
      </c>
      <c r="T1383" s="175">
        <f>S1383*H1383</f>
        <v>0</v>
      </c>
      <c r="AR1383" s="17" t="s">
        <v>149</v>
      </c>
      <c r="AT1383" s="17" t="s">
        <v>144</v>
      </c>
      <c r="AU1383" s="17" t="s">
        <v>150</v>
      </c>
      <c r="AY1383" s="17" t="s">
        <v>142</v>
      </c>
      <c r="BE1383" s="176">
        <f>IF(N1383="základní",J1383,0)</f>
        <v>0</v>
      </c>
      <c r="BF1383" s="176">
        <f>IF(N1383="snížená",J1383,0)</f>
        <v>0</v>
      </c>
      <c r="BG1383" s="176">
        <f>IF(N1383="zákl. přenesená",J1383,0)</f>
        <v>0</v>
      </c>
      <c r="BH1383" s="176">
        <f>IF(N1383="sníž. přenesená",J1383,0)</f>
        <v>0</v>
      </c>
      <c r="BI1383" s="176">
        <f>IF(N1383="nulová",J1383,0)</f>
        <v>0</v>
      </c>
      <c r="BJ1383" s="17" t="s">
        <v>150</v>
      </c>
      <c r="BK1383" s="176">
        <f>ROUND(I1383*H1383,0)</f>
        <v>0</v>
      </c>
      <c r="BL1383" s="17" t="s">
        <v>149</v>
      </c>
      <c r="BM1383" s="17" t="s">
        <v>2720</v>
      </c>
    </row>
    <row r="1384" spans="2:47" s="1" customFormat="1" ht="20.25" customHeight="1">
      <c r="B1384" s="34"/>
      <c r="D1384" s="180" t="s">
        <v>152</v>
      </c>
      <c r="F1384" s="189" t="s">
        <v>2719</v>
      </c>
      <c r="I1384" s="138"/>
      <c r="L1384" s="34"/>
      <c r="M1384" s="63"/>
      <c r="N1384" s="35"/>
      <c r="O1384" s="35"/>
      <c r="P1384" s="35"/>
      <c r="Q1384" s="35"/>
      <c r="R1384" s="35"/>
      <c r="S1384" s="35"/>
      <c r="T1384" s="64"/>
      <c r="AT1384" s="17" t="s">
        <v>152</v>
      </c>
      <c r="AU1384" s="17" t="s">
        <v>150</v>
      </c>
    </row>
    <row r="1385" spans="2:65" s="1" customFormat="1" ht="20.25" customHeight="1">
      <c r="B1385" s="164"/>
      <c r="C1385" s="165" t="s">
        <v>2721</v>
      </c>
      <c r="D1385" s="165" t="s">
        <v>144</v>
      </c>
      <c r="E1385" s="166" t="s">
        <v>2722</v>
      </c>
      <c r="F1385" s="167" t="s">
        <v>2723</v>
      </c>
      <c r="G1385" s="168" t="s">
        <v>360</v>
      </c>
      <c r="H1385" s="169">
        <v>57</v>
      </c>
      <c r="I1385" s="170"/>
      <c r="J1385" s="171">
        <f>ROUND(I1385*H1385,0)</f>
        <v>0</v>
      </c>
      <c r="K1385" s="167" t="s">
        <v>21</v>
      </c>
      <c r="L1385" s="34"/>
      <c r="M1385" s="172" t="s">
        <v>21</v>
      </c>
      <c r="N1385" s="173" t="s">
        <v>43</v>
      </c>
      <c r="O1385" s="35"/>
      <c r="P1385" s="174">
        <f>O1385*H1385</f>
        <v>0</v>
      </c>
      <c r="Q1385" s="174">
        <v>0</v>
      </c>
      <c r="R1385" s="174">
        <f>Q1385*H1385</f>
        <v>0</v>
      </c>
      <c r="S1385" s="174">
        <v>0</v>
      </c>
      <c r="T1385" s="175">
        <f>S1385*H1385</f>
        <v>0</v>
      </c>
      <c r="AR1385" s="17" t="s">
        <v>149</v>
      </c>
      <c r="AT1385" s="17" t="s">
        <v>144</v>
      </c>
      <c r="AU1385" s="17" t="s">
        <v>150</v>
      </c>
      <c r="AY1385" s="17" t="s">
        <v>142</v>
      </c>
      <c r="BE1385" s="176">
        <f>IF(N1385="základní",J1385,0)</f>
        <v>0</v>
      </c>
      <c r="BF1385" s="176">
        <f>IF(N1385="snížená",J1385,0)</f>
        <v>0</v>
      </c>
      <c r="BG1385" s="176">
        <f>IF(N1385="zákl. přenesená",J1385,0)</f>
        <v>0</v>
      </c>
      <c r="BH1385" s="176">
        <f>IF(N1385="sníž. přenesená",J1385,0)</f>
        <v>0</v>
      </c>
      <c r="BI1385" s="176">
        <f>IF(N1385="nulová",J1385,0)</f>
        <v>0</v>
      </c>
      <c r="BJ1385" s="17" t="s">
        <v>150</v>
      </c>
      <c r="BK1385" s="176">
        <f>ROUND(I1385*H1385,0)</f>
        <v>0</v>
      </c>
      <c r="BL1385" s="17" t="s">
        <v>149</v>
      </c>
      <c r="BM1385" s="17" t="s">
        <v>2724</v>
      </c>
    </row>
    <row r="1386" spans="2:47" s="1" customFormat="1" ht="20.25" customHeight="1">
      <c r="B1386" s="34"/>
      <c r="D1386" s="180" t="s">
        <v>152</v>
      </c>
      <c r="F1386" s="189" t="s">
        <v>2723</v>
      </c>
      <c r="I1386" s="138"/>
      <c r="L1386" s="34"/>
      <c r="M1386" s="63"/>
      <c r="N1386" s="35"/>
      <c r="O1386" s="35"/>
      <c r="P1386" s="35"/>
      <c r="Q1386" s="35"/>
      <c r="R1386" s="35"/>
      <c r="S1386" s="35"/>
      <c r="T1386" s="64"/>
      <c r="AT1386" s="17" t="s">
        <v>152</v>
      </c>
      <c r="AU1386" s="17" t="s">
        <v>150</v>
      </c>
    </row>
    <row r="1387" spans="2:65" s="1" customFormat="1" ht="20.25" customHeight="1">
      <c r="B1387" s="164"/>
      <c r="C1387" s="165" t="s">
        <v>2725</v>
      </c>
      <c r="D1387" s="165" t="s">
        <v>144</v>
      </c>
      <c r="E1387" s="166" t="s">
        <v>2726</v>
      </c>
      <c r="F1387" s="167" t="s">
        <v>2727</v>
      </c>
      <c r="G1387" s="168" t="s">
        <v>360</v>
      </c>
      <c r="H1387" s="169">
        <v>1</v>
      </c>
      <c r="I1387" s="170"/>
      <c r="J1387" s="171">
        <f>ROUND(I1387*H1387,0)</f>
        <v>0</v>
      </c>
      <c r="K1387" s="167" t="s">
        <v>21</v>
      </c>
      <c r="L1387" s="34"/>
      <c r="M1387" s="172" t="s">
        <v>21</v>
      </c>
      <c r="N1387" s="173" t="s">
        <v>43</v>
      </c>
      <c r="O1387" s="35"/>
      <c r="P1387" s="174">
        <f>O1387*H1387</f>
        <v>0</v>
      </c>
      <c r="Q1387" s="174">
        <v>0</v>
      </c>
      <c r="R1387" s="174">
        <f>Q1387*H1387</f>
        <v>0</v>
      </c>
      <c r="S1387" s="174">
        <v>0</v>
      </c>
      <c r="T1387" s="175">
        <f>S1387*H1387</f>
        <v>0</v>
      </c>
      <c r="AR1387" s="17" t="s">
        <v>149</v>
      </c>
      <c r="AT1387" s="17" t="s">
        <v>144</v>
      </c>
      <c r="AU1387" s="17" t="s">
        <v>150</v>
      </c>
      <c r="AY1387" s="17" t="s">
        <v>142</v>
      </c>
      <c r="BE1387" s="176">
        <f>IF(N1387="základní",J1387,0)</f>
        <v>0</v>
      </c>
      <c r="BF1387" s="176">
        <f>IF(N1387="snížená",J1387,0)</f>
        <v>0</v>
      </c>
      <c r="BG1387" s="176">
        <f>IF(N1387="zákl. přenesená",J1387,0)</f>
        <v>0</v>
      </c>
      <c r="BH1387" s="176">
        <f>IF(N1387="sníž. přenesená",J1387,0)</f>
        <v>0</v>
      </c>
      <c r="BI1387" s="176">
        <f>IF(N1387="nulová",J1387,0)</f>
        <v>0</v>
      </c>
      <c r="BJ1387" s="17" t="s">
        <v>150</v>
      </c>
      <c r="BK1387" s="176">
        <f>ROUND(I1387*H1387,0)</f>
        <v>0</v>
      </c>
      <c r="BL1387" s="17" t="s">
        <v>149</v>
      </c>
      <c r="BM1387" s="17" t="s">
        <v>2728</v>
      </c>
    </row>
    <row r="1388" spans="2:47" s="1" customFormat="1" ht="20.25" customHeight="1">
      <c r="B1388" s="34"/>
      <c r="D1388" s="180" t="s">
        <v>152</v>
      </c>
      <c r="F1388" s="189" t="s">
        <v>2727</v>
      </c>
      <c r="I1388" s="138"/>
      <c r="L1388" s="34"/>
      <c r="M1388" s="63"/>
      <c r="N1388" s="35"/>
      <c r="O1388" s="35"/>
      <c r="P1388" s="35"/>
      <c r="Q1388" s="35"/>
      <c r="R1388" s="35"/>
      <c r="S1388" s="35"/>
      <c r="T1388" s="64"/>
      <c r="AT1388" s="17" t="s">
        <v>152</v>
      </c>
      <c r="AU1388" s="17" t="s">
        <v>150</v>
      </c>
    </row>
    <row r="1389" spans="2:65" s="1" customFormat="1" ht="20.25" customHeight="1">
      <c r="B1389" s="164"/>
      <c r="C1389" s="165" t="s">
        <v>2729</v>
      </c>
      <c r="D1389" s="165" t="s">
        <v>144</v>
      </c>
      <c r="E1389" s="166" t="s">
        <v>2730</v>
      </c>
      <c r="F1389" s="167" t="s">
        <v>2731</v>
      </c>
      <c r="G1389" s="168" t="s">
        <v>360</v>
      </c>
      <c r="H1389" s="169">
        <v>117</v>
      </c>
      <c r="I1389" s="170"/>
      <c r="J1389" s="171">
        <f>ROUND(I1389*H1389,0)</f>
        <v>0</v>
      </c>
      <c r="K1389" s="167" t="s">
        <v>21</v>
      </c>
      <c r="L1389" s="34"/>
      <c r="M1389" s="172" t="s">
        <v>21</v>
      </c>
      <c r="N1389" s="173" t="s">
        <v>43</v>
      </c>
      <c r="O1389" s="35"/>
      <c r="P1389" s="174">
        <f>O1389*H1389</f>
        <v>0</v>
      </c>
      <c r="Q1389" s="174">
        <v>0</v>
      </c>
      <c r="R1389" s="174">
        <f>Q1389*H1389</f>
        <v>0</v>
      </c>
      <c r="S1389" s="174">
        <v>0</v>
      </c>
      <c r="T1389" s="175">
        <f>S1389*H1389</f>
        <v>0</v>
      </c>
      <c r="AR1389" s="17" t="s">
        <v>149</v>
      </c>
      <c r="AT1389" s="17" t="s">
        <v>144</v>
      </c>
      <c r="AU1389" s="17" t="s">
        <v>150</v>
      </c>
      <c r="AY1389" s="17" t="s">
        <v>142</v>
      </c>
      <c r="BE1389" s="176">
        <f>IF(N1389="základní",J1389,0)</f>
        <v>0</v>
      </c>
      <c r="BF1389" s="176">
        <f>IF(N1389="snížená",J1389,0)</f>
        <v>0</v>
      </c>
      <c r="BG1389" s="176">
        <f>IF(N1389="zákl. přenesená",J1389,0)</f>
        <v>0</v>
      </c>
      <c r="BH1389" s="176">
        <f>IF(N1389="sníž. přenesená",J1389,0)</f>
        <v>0</v>
      </c>
      <c r="BI1389" s="176">
        <f>IF(N1389="nulová",J1389,0)</f>
        <v>0</v>
      </c>
      <c r="BJ1389" s="17" t="s">
        <v>150</v>
      </c>
      <c r="BK1389" s="176">
        <f>ROUND(I1389*H1389,0)</f>
        <v>0</v>
      </c>
      <c r="BL1389" s="17" t="s">
        <v>149</v>
      </c>
      <c r="BM1389" s="17" t="s">
        <v>2732</v>
      </c>
    </row>
    <row r="1390" spans="2:47" s="1" customFormat="1" ht="20.25" customHeight="1">
      <c r="B1390" s="34"/>
      <c r="D1390" s="180" t="s">
        <v>152</v>
      </c>
      <c r="F1390" s="189" t="s">
        <v>2731</v>
      </c>
      <c r="I1390" s="138"/>
      <c r="L1390" s="34"/>
      <c r="M1390" s="63"/>
      <c r="N1390" s="35"/>
      <c r="O1390" s="35"/>
      <c r="P1390" s="35"/>
      <c r="Q1390" s="35"/>
      <c r="R1390" s="35"/>
      <c r="S1390" s="35"/>
      <c r="T1390" s="64"/>
      <c r="AT1390" s="17" t="s">
        <v>152</v>
      </c>
      <c r="AU1390" s="17" t="s">
        <v>150</v>
      </c>
    </row>
    <row r="1391" spans="2:65" s="1" customFormat="1" ht="20.25" customHeight="1">
      <c r="B1391" s="164"/>
      <c r="C1391" s="165" t="s">
        <v>2733</v>
      </c>
      <c r="D1391" s="165" t="s">
        <v>144</v>
      </c>
      <c r="E1391" s="166" t="s">
        <v>2734</v>
      </c>
      <c r="F1391" s="167" t="s">
        <v>2735</v>
      </c>
      <c r="G1391" s="168" t="s">
        <v>360</v>
      </c>
      <c r="H1391" s="169">
        <v>90</v>
      </c>
      <c r="I1391" s="170"/>
      <c r="J1391" s="171">
        <f>ROUND(I1391*H1391,0)</f>
        <v>0</v>
      </c>
      <c r="K1391" s="167" t="s">
        <v>21</v>
      </c>
      <c r="L1391" s="34"/>
      <c r="M1391" s="172" t="s">
        <v>21</v>
      </c>
      <c r="N1391" s="173" t="s">
        <v>43</v>
      </c>
      <c r="O1391" s="35"/>
      <c r="P1391" s="174">
        <f>O1391*H1391</f>
        <v>0</v>
      </c>
      <c r="Q1391" s="174">
        <v>0</v>
      </c>
      <c r="R1391" s="174">
        <f>Q1391*H1391</f>
        <v>0</v>
      </c>
      <c r="S1391" s="174">
        <v>0</v>
      </c>
      <c r="T1391" s="175">
        <f>S1391*H1391</f>
        <v>0</v>
      </c>
      <c r="AR1391" s="17" t="s">
        <v>149</v>
      </c>
      <c r="AT1391" s="17" t="s">
        <v>144</v>
      </c>
      <c r="AU1391" s="17" t="s">
        <v>150</v>
      </c>
      <c r="AY1391" s="17" t="s">
        <v>142</v>
      </c>
      <c r="BE1391" s="176">
        <f>IF(N1391="základní",J1391,0)</f>
        <v>0</v>
      </c>
      <c r="BF1391" s="176">
        <f>IF(N1391="snížená",J1391,0)</f>
        <v>0</v>
      </c>
      <c r="BG1391" s="176">
        <f>IF(N1391="zákl. přenesená",J1391,0)</f>
        <v>0</v>
      </c>
      <c r="BH1391" s="176">
        <f>IF(N1391="sníž. přenesená",J1391,0)</f>
        <v>0</v>
      </c>
      <c r="BI1391" s="176">
        <f>IF(N1391="nulová",J1391,0)</f>
        <v>0</v>
      </c>
      <c r="BJ1391" s="17" t="s">
        <v>150</v>
      </c>
      <c r="BK1391" s="176">
        <f>ROUND(I1391*H1391,0)</f>
        <v>0</v>
      </c>
      <c r="BL1391" s="17" t="s">
        <v>149</v>
      </c>
      <c r="BM1391" s="17" t="s">
        <v>2736</v>
      </c>
    </row>
    <row r="1392" spans="2:47" s="1" customFormat="1" ht="20.25" customHeight="1">
      <c r="B1392" s="34"/>
      <c r="D1392" s="180" t="s">
        <v>152</v>
      </c>
      <c r="F1392" s="189" t="s">
        <v>2735</v>
      </c>
      <c r="I1392" s="138"/>
      <c r="L1392" s="34"/>
      <c r="M1392" s="63"/>
      <c r="N1392" s="35"/>
      <c r="O1392" s="35"/>
      <c r="P1392" s="35"/>
      <c r="Q1392" s="35"/>
      <c r="R1392" s="35"/>
      <c r="S1392" s="35"/>
      <c r="T1392" s="64"/>
      <c r="AT1392" s="17" t="s">
        <v>152</v>
      </c>
      <c r="AU1392" s="17" t="s">
        <v>150</v>
      </c>
    </row>
    <row r="1393" spans="2:65" s="1" customFormat="1" ht="20.25" customHeight="1">
      <c r="B1393" s="164"/>
      <c r="C1393" s="165" t="s">
        <v>2737</v>
      </c>
      <c r="D1393" s="165" t="s">
        <v>144</v>
      </c>
      <c r="E1393" s="166" t="s">
        <v>2738</v>
      </c>
      <c r="F1393" s="167" t="s">
        <v>2739</v>
      </c>
      <c r="G1393" s="168" t="s">
        <v>360</v>
      </c>
      <c r="H1393" s="169">
        <v>1</v>
      </c>
      <c r="I1393" s="170"/>
      <c r="J1393" s="171">
        <f>ROUND(I1393*H1393,0)</f>
        <v>0</v>
      </c>
      <c r="K1393" s="167" t="s">
        <v>21</v>
      </c>
      <c r="L1393" s="34"/>
      <c r="M1393" s="172" t="s">
        <v>21</v>
      </c>
      <c r="N1393" s="173" t="s">
        <v>43</v>
      </c>
      <c r="O1393" s="35"/>
      <c r="P1393" s="174">
        <f>O1393*H1393</f>
        <v>0</v>
      </c>
      <c r="Q1393" s="174">
        <v>0</v>
      </c>
      <c r="R1393" s="174">
        <f>Q1393*H1393</f>
        <v>0</v>
      </c>
      <c r="S1393" s="174">
        <v>0</v>
      </c>
      <c r="T1393" s="175">
        <f>S1393*H1393</f>
        <v>0</v>
      </c>
      <c r="AR1393" s="17" t="s">
        <v>149</v>
      </c>
      <c r="AT1393" s="17" t="s">
        <v>144</v>
      </c>
      <c r="AU1393" s="17" t="s">
        <v>150</v>
      </c>
      <c r="AY1393" s="17" t="s">
        <v>142</v>
      </c>
      <c r="BE1393" s="176">
        <f>IF(N1393="základní",J1393,0)</f>
        <v>0</v>
      </c>
      <c r="BF1393" s="176">
        <f>IF(N1393="snížená",J1393,0)</f>
        <v>0</v>
      </c>
      <c r="BG1393" s="176">
        <f>IF(N1393="zákl. přenesená",J1393,0)</f>
        <v>0</v>
      </c>
      <c r="BH1393" s="176">
        <f>IF(N1393="sníž. přenesená",J1393,0)</f>
        <v>0</v>
      </c>
      <c r="BI1393" s="176">
        <f>IF(N1393="nulová",J1393,0)</f>
        <v>0</v>
      </c>
      <c r="BJ1393" s="17" t="s">
        <v>150</v>
      </c>
      <c r="BK1393" s="176">
        <f>ROUND(I1393*H1393,0)</f>
        <v>0</v>
      </c>
      <c r="BL1393" s="17" t="s">
        <v>149</v>
      </c>
      <c r="BM1393" s="17" t="s">
        <v>2740</v>
      </c>
    </row>
    <row r="1394" spans="2:47" s="1" customFormat="1" ht="20.25" customHeight="1">
      <c r="B1394" s="34"/>
      <c r="D1394" s="180" t="s">
        <v>152</v>
      </c>
      <c r="F1394" s="189" t="s">
        <v>2739</v>
      </c>
      <c r="I1394" s="138"/>
      <c r="L1394" s="34"/>
      <c r="M1394" s="63"/>
      <c r="N1394" s="35"/>
      <c r="O1394" s="35"/>
      <c r="P1394" s="35"/>
      <c r="Q1394" s="35"/>
      <c r="R1394" s="35"/>
      <c r="S1394" s="35"/>
      <c r="T1394" s="64"/>
      <c r="AT1394" s="17" t="s">
        <v>152</v>
      </c>
      <c r="AU1394" s="17" t="s">
        <v>150</v>
      </c>
    </row>
    <row r="1395" spans="2:65" s="1" customFormat="1" ht="20.25" customHeight="1">
      <c r="B1395" s="164"/>
      <c r="C1395" s="165" t="s">
        <v>2741</v>
      </c>
      <c r="D1395" s="165" t="s">
        <v>144</v>
      </c>
      <c r="E1395" s="166" t="s">
        <v>2742</v>
      </c>
      <c r="F1395" s="167" t="s">
        <v>2743</v>
      </c>
      <c r="G1395" s="168" t="s">
        <v>360</v>
      </c>
      <c r="H1395" s="169">
        <v>3</v>
      </c>
      <c r="I1395" s="170"/>
      <c r="J1395" s="171">
        <f>ROUND(I1395*H1395,0)</f>
        <v>0</v>
      </c>
      <c r="K1395" s="167" t="s">
        <v>21</v>
      </c>
      <c r="L1395" s="34"/>
      <c r="M1395" s="172" t="s">
        <v>21</v>
      </c>
      <c r="N1395" s="173" t="s">
        <v>43</v>
      </c>
      <c r="O1395" s="35"/>
      <c r="P1395" s="174">
        <f>O1395*H1395</f>
        <v>0</v>
      </c>
      <c r="Q1395" s="174">
        <v>0</v>
      </c>
      <c r="R1395" s="174">
        <f>Q1395*H1395</f>
        <v>0</v>
      </c>
      <c r="S1395" s="174">
        <v>0</v>
      </c>
      <c r="T1395" s="175">
        <f>S1395*H1395</f>
        <v>0</v>
      </c>
      <c r="AR1395" s="17" t="s">
        <v>149</v>
      </c>
      <c r="AT1395" s="17" t="s">
        <v>144</v>
      </c>
      <c r="AU1395" s="17" t="s">
        <v>150</v>
      </c>
      <c r="AY1395" s="17" t="s">
        <v>142</v>
      </c>
      <c r="BE1395" s="176">
        <f>IF(N1395="základní",J1395,0)</f>
        <v>0</v>
      </c>
      <c r="BF1395" s="176">
        <f>IF(N1395="snížená",J1395,0)</f>
        <v>0</v>
      </c>
      <c r="BG1395" s="176">
        <f>IF(N1395="zákl. přenesená",J1395,0)</f>
        <v>0</v>
      </c>
      <c r="BH1395" s="176">
        <f>IF(N1395="sníž. přenesená",J1395,0)</f>
        <v>0</v>
      </c>
      <c r="BI1395" s="176">
        <f>IF(N1395="nulová",J1395,0)</f>
        <v>0</v>
      </c>
      <c r="BJ1395" s="17" t="s">
        <v>150</v>
      </c>
      <c r="BK1395" s="176">
        <f>ROUND(I1395*H1395,0)</f>
        <v>0</v>
      </c>
      <c r="BL1395" s="17" t="s">
        <v>149</v>
      </c>
      <c r="BM1395" s="17" t="s">
        <v>2744</v>
      </c>
    </row>
    <row r="1396" spans="2:47" s="1" customFormat="1" ht="20.25" customHeight="1">
      <c r="B1396" s="34"/>
      <c r="D1396" s="180" t="s">
        <v>152</v>
      </c>
      <c r="F1396" s="189" t="s">
        <v>2743</v>
      </c>
      <c r="I1396" s="138"/>
      <c r="L1396" s="34"/>
      <c r="M1396" s="63"/>
      <c r="N1396" s="35"/>
      <c r="O1396" s="35"/>
      <c r="P1396" s="35"/>
      <c r="Q1396" s="35"/>
      <c r="R1396" s="35"/>
      <c r="S1396" s="35"/>
      <c r="T1396" s="64"/>
      <c r="AT1396" s="17" t="s">
        <v>152</v>
      </c>
      <c r="AU1396" s="17" t="s">
        <v>150</v>
      </c>
    </row>
    <row r="1397" spans="2:65" s="1" customFormat="1" ht="20.25" customHeight="1">
      <c r="B1397" s="164"/>
      <c r="C1397" s="165" t="s">
        <v>2745</v>
      </c>
      <c r="D1397" s="165" t="s">
        <v>144</v>
      </c>
      <c r="E1397" s="166" t="s">
        <v>2746</v>
      </c>
      <c r="F1397" s="167" t="s">
        <v>2747</v>
      </c>
      <c r="G1397" s="168" t="s">
        <v>360</v>
      </c>
      <c r="H1397" s="169">
        <v>25</v>
      </c>
      <c r="I1397" s="170"/>
      <c r="J1397" s="171">
        <f>ROUND(I1397*H1397,0)</f>
        <v>0</v>
      </c>
      <c r="K1397" s="167" t="s">
        <v>21</v>
      </c>
      <c r="L1397" s="34"/>
      <c r="M1397" s="172" t="s">
        <v>21</v>
      </c>
      <c r="N1397" s="173" t="s">
        <v>43</v>
      </c>
      <c r="O1397" s="35"/>
      <c r="P1397" s="174">
        <f>O1397*H1397</f>
        <v>0</v>
      </c>
      <c r="Q1397" s="174">
        <v>0</v>
      </c>
      <c r="R1397" s="174">
        <f>Q1397*H1397</f>
        <v>0</v>
      </c>
      <c r="S1397" s="174">
        <v>0</v>
      </c>
      <c r="T1397" s="175">
        <f>S1397*H1397</f>
        <v>0</v>
      </c>
      <c r="AR1397" s="17" t="s">
        <v>149</v>
      </c>
      <c r="AT1397" s="17" t="s">
        <v>144</v>
      </c>
      <c r="AU1397" s="17" t="s">
        <v>150</v>
      </c>
      <c r="AY1397" s="17" t="s">
        <v>142</v>
      </c>
      <c r="BE1397" s="176">
        <f>IF(N1397="základní",J1397,0)</f>
        <v>0</v>
      </c>
      <c r="BF1397" s="176">
        <f>IF(N1397="snížená",J1397,0)</f>
        <v>0</v>
      </c>
      <c r="BG1397" s="176">
        <f>IF(N1397="zákl. přenesená",J1397,0)</f>
        <v>0</v>
      </c>
      <c r="BH1397" s="176">
        <f>IF(N1397="sníž. přenesená",J1397,0)</f>
        <v>0</v>
      </c>
      <c r="BI1397" s="176">
        <f>IF(N1397="nulová",J1397,0)</f>
        <v>0</v>
      </c>
      <c r="BJ1397" s="17" t="s">
        <v>150</v>
      </c>
      <c r="BK1397" s="176">
        <f>ROUND(I1397*H1397,0)</f>
        <v>0</v>
      </c>
      <c r="BL1397" s="17" t="s">
        <v>149</v>
      </c>
      <c r="BM1397" s="17" t="s">
        <v>2748</v>
      </c>
    </row>
    <row r="1398" spans="2:47" s="1" customFormat="1" ht="20.25" customHeight="1">
      <c r="B1398" s="34"/>
      <c r="D1398" s="180" t="s">
        <v>152</v>
      </c>
      <c r="F1398" s="189" t="s">
        <v>2747</v>
      </c>
      <c r="I1398" s="138"/>
      <c r="L1398" s="34"/>
      <c r="M1398" s="63"/>
      <c r="N1398" s="35"/>
      <c r="O1398" s="35"/>
      <c r="P1398" s="35"/>
      <c r="Q1398" s="35"/>
      <c r="R1398" s="35"/>
      <c r="S1398" s="35"/>
      <c r="T1398" s="64"/>
      <c r="AT1398" s="17" t="s">
        <v>152</v>
      </c>
      <c r="AU1398" s="17" t="s">
        <v>150</v>
      </c>
    </row>
    <row r="1399" spans="2:65" s="1" customFormat="1" ht="20.25" customHeight="1">
      <c r="B1399" s="164"/>
      <c r="C1399" s="165" t="s">
        <v>2749</v>
      </c>
      <c r="D1399" s="165" t="s">
        <v>144</v>
      </c>
      <c r="E1399" s="166" t="s">
        <v>2750</v>
      </c>
      <c r="F1399" s="167" t="s">
        <v>2751</v>
      </c>
      <c r="G1399" s="168" t="s">
        <v>360</v>
      </c>
      <c r="H1399" s="169">
        <v>16</v>
      </c>
      <c r="I1399" s="170"/>
      <c r="J1399" s="171">
        <f>ROUND(I1399*H1399,0)</f>
        <v>0</v>
      </c>
      <c r="K1399" s="167" t="s">
        <v>21</v>
      </c>
      <c r="L1399" s="34"/>
      <c r="M1399" s="172" t="s">
        <v>21</v>
      </c>
      <c r="N1399" s="173" t="s">
        <v>43</v>
      </c>
      <c r="O1399" s="35"/>
      <c r="P1399" s="174">
        <f>O1399*H1399</f>
        <v>0</v>
      </c>
      <c r="Q1399" s="174">
        <v>0</v>
      </c>
      <c r="R1399" s="174">
        <f>Q1399*H1399</f>
        <v>0</v>
      </c>
      <c r="S1399" s="174">
        <v>0</v>
      </c>
      <c r="T1399" s="175">
        <f>S1399*H1399</f>
        <v>0</v>
      </c>
      <c r="AR1399" s="17" t="s">
        <v>149</v>
      </c>
      <c r="AT1399" s="17" t="s">
        <v>144</v>
      </c>
      <c r="AU1399" s="17" t="s">
        <v>150</v>
      </c>
      <c r="AY1399" s="17" t="s">
        <v>142</v>
      </c>
      <c r="BE1399" s="176">
        <f>IF(N1399="základní",J1399,0)</f>
        <v>0</v>
      </c>
      <c r="BF1399" s="176">
        <f>IF(N1399="snížená",J1399,0)</f>
        <v>0</v>
      </c>
      <c r="BG1399" s="176">
        <f>IF(N1399="zákl. přenesená",J1399,0)</f>
        <v>0</v>
      </c>
      <c r="BH1399" s="176">
        <f>IF(N1399="sníž. přenesená",J1399,0)</f>
        <v>0</v>
      </c>
      <c r="BI1399" s="176">
        <f>IF(N1399="nulová",J1399,0)</f>
        <v>0</v>
      </c>
      <c r="BJ1399" s="17" t="s">
        <v>150</v>
      </c>
      <c r="BK1399" s="176">
        <f>ROUND(I1399*H1399,0)</f>
        <v>0</v>
      </c>
      <c r="BL1399" s="17" t="s">
        <v>149</v>
      </c>
      <c r="BM1399" s="17" t="s">
        <v>2752</v>
      </c>
    </row>
    <row r="1400" spans="2:47" s="1" customFormat="1" ht="20.25" customHeight="1">
      <c r="B1400" s="34"/>
      <c r="D1400" s="180" t="s">
        <v>152</v>
      </c>
      <c r="F1400" s="189" t="s">
        <v>2751</v>
      </c>
      <c r="I1400" s="138"/>
      <c r="L1400" s="34"/>
      <c r="M1400" s="63"/>
      <c r="N1400" s="35"/>
      <c r="O1400" s="35"/>
      <c r="P1400" s="35"/>
      <c r="Q1400" s="35"/>
      <c r="R1400" s="35"/>
      <c r="S1400" s="35"/>
      <c r="T1400" s="64"/>
      <c r="AT1400" s="17" t="s">
        <v>152</v>
      </c>
      <c r="AU1400" s="17" t="s">
        <v>150</v>
      </c>
    </row>
    <row r="1401" spans="2:65" s="1" customFormat="1" ht="20.25" customHeight="1">
      <c r="B1401" s="164"/>
      <c r="C1401" s="165" t="s">
        <v>2753</v>
      </c>
      <c r="D1401" s="165" t="s">
        <v>144</v>
      </c>
      <c r="E1401" s="166" t="s">
        <v>2754</v>
      </c>
      <c r="F1401" s="167" t="s">
        <v>2755</v>
      </c>
      <c r="G1401" s="168" t="s">
        <v>360</v>
      </c>
      <c r="H1401" s="169">
        <v>19</v>
      </c>
      <c r="I1401" s="170"/>
      <c r="J1401" s="171">
        <f>ROUND(I1401*H1401,0)</f>
        <v>0</v>
      </c>
      <c r="K1401" s="167" t="s">
        <v>21</v>
      </c>
      <c r="L1401" s="34"/>
      <c r="M1401" s="172" t="s">
        <v>21</v>
      </c>
      <c r="N1401" s="173" t="s">
        <v>43</v>
      </c>
      <c r="O1401" s="35"/>
      <c r="P1401" s="174">
        <f>O1401*H1401</f>
        <v>0</v>
      </c>
      <c r="Q1401" s="174">
        <v>0</v>
      </c>
      <c r="R1401" s="174">
        <f>Q1401*H1401</f>
        <v>0</v>
      </c>
      <c r="S1401" s="174">
        <v>0</v>
      </c>
      <c r="T1401" s="175">
        <f>S1401*H1401</f>
        <v>0</v>
      </c>
      <c r="AR1401" s="17" t="s">
        <v>149</v>
      </c>
      <c r="AT1401" s="17" t="s">
        <v>144</v>
      </c>
      <c r="AU1401" s="17" t="s">
        <v>150</v>
      </c>
      <c r="AY1401" s="17" t="s">
        <v>142</v>
      </c>
      <c r="BE1401" s="176">
        <f>IF(N1401="základní",J1401,0)</f>
        <v>0</v>
      </c>
      <c r="BF1401" s="176">
        <f>IF(N1401="snížená",J1401,0)</f>
        <v>0</v>
      </c>
      <c r="BG1401" s="176">
        <f>IF(N1401="zákl. přenesená",J1401,0)</f>
        <v>0</v>
      </c>
      <c r="BH1401" s="176">
        <f>IF(N1401="sníž. přenesená",J1401,0)</f>
        <v>0</v>
      </c>
      <c r="BI1401" s="176">
        <f>IF(N1401="nulová",J1401,0)</f>
        <v>0</v>
      </c>
      <c r="BJ1401" s="17" t="s">
        <v>150</v>
      </c>
      <c r="BK1401" s="176">
        <f>ROUND(I1401*H1401,0)</f>
        <v>0</v>
      </c>
      <c r="BL1401" s="17" t="s">
        <v>149</v>
      </c>
      <c r="BM1401" s="17" t="s">
        <v>2756</v>
      </c>
    </row>
    <row r="1402" spans="2:47" s="1" customFormat="1" ht="20.25" customHeight="1">
      <c r="B1402" s="34"/>
      <c r="D1402" s="180" t="s">
        <v>152</v>
      </c>
      <c r="F1402" s="189" t="s">
        <v>2755</v>
      </c>
      <c r="I1402" s="138"/>
      <c r="L1402" s="34"/>
      <c r="M1402" s="63"/>
      <c r="N1402" s="35"/>
      <c r="O1402" s="35"/>
      <c r="P1402" s="35"/>
      <c r="Q1402" s="35"/>
      <c r="R1402" s="35"/>
      <c r="S1402" s="35"/>
      <c r="T1402" s="64"/>
      <c r="AT1402" s="17" t="s">
        <v>152</v>
      </c>
      <c r="AU1402" s="17" t="s">
        <v>150</v>
      </c>
    </row>
    <row r="1403" spans="2:65" s="1" customFormat="1" ht="20.25" customHeight="1">
      <c r="B1403" s="164"/>
      <c r="C1403" s="165" t="s">
        <v>2757</v>
      </c>
      <c r="D1403" s="165" t="s">
        <v>144</v>
      </c>
      <c r="E1403" s="166" t="s">
        <v>2758</v>
      </c>
      <c r="F1403" s="167" t="s">
        <v>2759</v>
      </c>
      <c r="G1403" s="168" t="s">
        <v>360</v>
      </c>
      <c r="H1403" s="169">
        <v>28</v>
      </c>
      <c r="I1403" s="170"/>
      <c r="J1403" s="171">
        <f>ROUND(I1403*H1403,0)</f>
        <v>0</v>
      </c>
      <c r="K1403" s="167" t="s">
        <v>21</v>
      </c>
      <c r="L1403" s="34"/>
      <c r="M1403" s="172" t="s">
        <v>21</v>
      </c>
      <c r="N1403" s="173" t="s">
        <v>43</v>
      </c>
      <c r="O1403" s="35"/>
      <c r="P1403" s="174">
        <f>O1403*H1403</f>
        <v>0</v>
      </c>
      <c r="Q1403" s="174">
        <v>0</v>
      </c>
      <c r="R1403" s="174">
        <f>Q1403*H1403</f>
        <v>0</v>
      </c>
      <c r="S1403" s="174">
        <v>0</v>
      </c>
      <c r="T1403" s="175">
        <f>S1403*H1403</f>
        <v>0</v>
      </c>
      <c r="AR1403" s="17" t="s">
        <v>149</v>
      </c>
      <c r="AT1403" s="17" t="s">
        <v>144</v>
      </c>
      <c r="AU1403" s="17" t="s">
        <v>150</v>
      </c>
      <c r="AY1403" s="17" t="s">
        <v>142</v>
      </c>
      <c r="BE1403" s="176">
        <f>IF(N1403="základní",J1403,0)</f>
        <v>0</v>
      </c>
      <c r="BF1403" s="176">
        <f>IF(N1403="snížená",J1403,0)</f>
        <v>0</v>
      </c>
      <c r="BG1403" s="176">
        <f>IF(N1403="zákl. přenesená",J1403,0)</f>
        <v>0</v>
      </c>
      <c r="BH1403" s="176">
        <f>IF(N1403="sníž. přenesená",J1403,0)</f>
        <v>0</v>
      </c>
      <c r="BI1403" s="176">
        <f>IF(N1403="nulová",J1403,0)</f>
        <v>0</v>
      </c>
      <c r="BJ1403" s="17" t="s">
        <v>150</v>
      </c>
      <c r="BK1403" s="176">
        <f>ROUND(I1403*H1403,0)</f>
        <v>0</v>
      </c>
      <c r="BL1403" s="17" t="s">
        <v>149</v>
      </c>
      <c r="BM1403" s="17" t="s">
        <v>2760</v>
      </c>
    </row>
    <row r="1404" spans="2:47" s="1" customFormat="1" ht="20.25" customHeight="1">
      <c r="B1404" s="34"/>
      <c r="D1404" s="180" t="s">
        <v>152</v>
      </c>
      <c r="F1404" s="189" t="s">
        <v>2759</v>
      </c>
      <c r="I1404" s="138"/>
      <c r="L1404" s="34"/>
      <c r="M1404" s="63"/>
      <c r="N1404" s="35"/>
      <c r="O1404" s="35"/>
      <c r="P1404" s="35"/>
      <c r="Q1404" s="35"/>
      <c r="R1404" s="35"/>
      <c r="S1404" s="35"/>
      <c r="T1404" s="64"/>
      <c r="AT1404" s="17" t="s">
        <v>152</v>
      </c>
      <c r="AU1404" s="17" t="s">
        <v>150</v>
      </c>
    </row>
    <row r="1405" spans="2:65" s="1" customFormat="1" ht="20.25" customHeight="1">
      <c r="B1405" s="164"/>
      <c r="C1405" s="165" t="s">
        <v>2761</v>
      </c>
      <c r="D1405" s="165" t="s">
        <v>144</v>
      </c>
      <c r="E1405" s="166" t="s">
        <v>2762</v>
      </c>
      <c r="F1405" s="167" t="s">
        <v>2763</v>
      </c>
      <c r="G1405" s="168" t="s">
        <v>360</v>
      </c>
      <c r="H1405" s="169">
        <v>7</v>
      </c>
      <c r="I1405" s="170"/>
      <c r="J1405" s="171">
        <f>ROUND(I1405*H1405,0)</f>
        <v>0</v>
      </c>
      <c r="K1405" s="167" t="s">
        <v>21</v>
      </c>
      <c r="L1405" s="34"/>
      <c r="M1405" s="172" t="s">
        <v>21</v>
      </c>
      <c r="N1405" s="173" t="s">
        <v>43</v>
      </c>
      <c r="O1405" s="35"/>
      <c r="P1405" s="174">
        <f>O1405*H1405</f>
        <v>0</v>
      </c>
      <c r="Q1405" s="174">
        <v>0</v>
      </c>
      <c r="R1405" s="174">
        <f>Q1405*H1405</f>
        <v>0</v>
      </c>
      <c r="S1405" s="174">
        <v>0</v>
      </c>
      <c r="T1405" s="175">
        <f>S1405*H1405</f>
        <v>0</v>
      </c>
      <c r="AR1405" s="17" t="s">
        <v>149</v>
      </c>
      <c r="AT1405" s="17" t="s">
        <v>144</v>
      </c>
      <c r="AU1405" s="17" t="s">
        <v>150</v>
      </c>
      <c r="AY1405" s="17" t="s">
        <v>142</v>
      </c>
      <c r="BE1405" s="176">
        <f>IF(N1405="základní",J1405,0)</f>
        <v>0</v>
      </c>
      <c r="BF1405" s="176">
        <f>IF(N1405="snížená",J1405,0)</f>
        <v>0</v>
      </c>
      <c r="BG1405" s="176">
        <f>IF(N1405="zákl. přenesená",J1405,0)</f>
        <v>0</v>
      </c>
      <c r="BH1405" s="176">
        <f>IF(N1405="sníž. přenesená",J1405,0)</f>
        <v>0</v>
      </c>
      <c r="BI1405" s="176">
        <f>IF(N1405="nulová",J1405,0)</f>
        <v>0</v>
      </c>
      <c r="BJ1405" s="17" t="s">
        <v>150</v>
      </c>
      <c r="BK1405" s="176">
        <f>ROUND(I1405*H1405,0)</f>
        <v>0</v>
      </c>
      <c r="BL1405" s="17" t="s">
        <v>149</v>
      </c>
      <c r="BM1405" s="17" t="s">
        <v>2764</v>
      </c>
    </row>
    <row r="1406" spans="2:47" s="1" customFormat="1" ht="20.25" customHeight="1">
      <c r="B1406" s="34"/>
      <c r="D1406" s="180" t="s">
        <v>152</v>
      </c>
      <c r="F1406" s="189" t="s">
        <v>2763</v>
      </c>
      <c r="I1406" s="138"/>
      <c r="L1406" s="34"/>
      <c r="M1406" s="63"/>
      <c r="N1406" s="35"/>
      <c r="O1406" s="35"/>
      <c r="P1406" s="35"/>
      <c r="Q1406" s="35"/>
      <c r="R1406" s="35"/>
      <c r="S1406" s="35"/>
      <c r="T1406" s="64"/>
      <c r="AT1406" s="17" t="s">
        <v>152</v>
      </c>
      <c r="AU1406" s="17" t="s">
        <v>150</v>
      </c>
    </row>
    <row r="1407" spans="2:65" s="1" customFormat="1" ht="20.25" customHeight="1">
      <c r="B1407" s="164"/>
      <c r="C1407" s="165" t="s">
        <v>2765</v>
      </c>
      <c r="D1407" s="165" t="s">
        <v>144</v>
      </c>
      <c r="E1407" s="166" t="s">
        <v>2766</v>
      </c>
      <c r="F1407" s="167" t="s">
        <v>2767</v>
      </c>
      <c r="G1407" s="168" t="s">
        <v>360</v>
      </c>
      <c r="H1407" s="169">
        <v>1</v>
      </c>
      <c r="I1407" s="170"/>
      <c r="J1407" s="171">
        <f>ROUND(I1407*H1407,0)</f>
        <v>0</v>
      </c>
      <c r="K1407" s="167" t="s">
        <v>21</v>
      </c>
      <c r="L1407" s="34"/>
      <c r="M1407" s="172" t="s">
        <v>21</v>
      </c>
      <c r="N1407" s="173" t="s">
        <v>43</v>
      </c>
      <c r="O1407" s="35"/>
      <c r="P1407" s="174">
        <f>O1407*H1407</f>
        <v>0</v>
      </c>
      <c r="Q1407" s="174">
        <v>0</v>
      </c>
      <c r="R1407" s="174">
        <f>Q1407*H1407</f>
        <v>0</v>
      </c>
      <c r="S1407" s="174">
        <v>0</v>
      </c>
      <c r="T1407" s="175">
        <f>S1407*H1407</f>
        <v>0</v>
      </c>
      <c r="AR1407" s="17" t="s">
        <v>149</v>
      </c>
      <c r="AT1407" s="17" t="s">
        <v>144</v>
      </c>
      <c r="AU1407" s="17" t="s">
        <v>150</v>
      </c>
      <c r="AY1407" s="17" t="s">
        <v>142</v>
      </c>
      <c r="BE1407" s="176">
        <f>IF(N1407="základní",J1407,0)</f>
        <v>0</v>
      </c>
      <c r="BF1407" s="176">
        <f>IF(N1407="snížená",J1407,0)</f>
        <v>0</v>
      </c>
      <c r="BG1407" s="176">
        <f>IF(N1407="zákl. přenesená",J1407,0)</f>
        <v>0</v>
      </c>
      <c r="BH1407" s="176">
        <f>IF(N1407="sníž. přenesená",J1407,0)</f>
        <v>0</v>
      </c>
      <c r="BI1407" s="176">
        <f>IF(N1407="nulová",J1407,0)</f>
        <v>0</v>
      </c>
      <c r="BJ1407" s="17" t="s">
        <v>150</v>
      </c>
      <c r="BK1407" s="176">
        <f>ROUND(I1407*H1407,0)</f>
        <v>0</v>
      </c>
      <c r="BL1407" s="17" t="s">
        <v>149</v>
      </c>
      <c r="BM1407" s="17" t="s">
        <v>2768</v>
      </c>
    </row>
    <row r="1408" spans="2:47" s="1" customFormat="1" ht="20.25" customHeight="1">
      <c r="B1408" s="34"/>
      <c r="D1408" s="180" t="s">
        <v>152</v>
      </c>
      <c r="F1408" s="189" t="s">
        <v>2767</v>
      </c>
      <c r="I1408" s="138"/>
      <c r="L1408" s="34"/>
      <c r="M1408" s="63"/>
      <c r="N1408" s="35"/>
      <c r="O1408" s="35"/>
      <c r="P1408" s="35"/>
      <c r="Q1408" s="35"/>
      <c r="R1408" s="35"/>
      <c r="S1408" s="35"/>
      <c r="T1408" s="64"/>
      <c r="AT1408" s="17" t="s">
        <v>152</v>
      </c>
      <c r="AU1408" s="17" t="s">
        <v>150</v>
      </c>
    </row>
    <row r="1409" spans="2:65" s="1" customFormat="1" ht="20.25" customHeight="1">
      <c r="B1409" s="164"/>
      <c r="C1409" s="165" t="s">
        <v>2769</v>
      </c>
      <c r="D1409" s="165" t="s">
        <v>144</v>
      </c>
      <c r="E1409" s="166" t="s">
        <v>2770</v>
      </c>
      <c r="F1409" s="167" t="s">
        <v>2771</v>
      </c>
      <c r="G1409" s="168" t="s">
        <v>890</v>
      </c>
      <c r="H1409" s="169">
        <v>1</v>
      </c>
      <c r="I1409" s="170"/>
      <c r="J1409" s="171">
        <f>ROUND(I1409*H1409,0)</f>
        <v>0</v>
      </c>
      <c r="K1409" s="167" t="s">
        <v>21</v>
      </c>
      <c r="L1409" s="34"/>
      <c r="M1409" s="172" t="s">
        <v>21</v>
      </c>
      <c r="N1409" s="173" t="s">
        <v>43</v>
      </c>
      <c r="O1409" s="35"/>
      <c r="P1409" s="174">
        <f>O1409*H1409</f>
        <v>0</v>
      </c>
      <c r="Q1409" s="174">
        <v>0</v>
      </c>
      <c r="R1409" s="174">
        <f>Q1409*H1409</f>
        <v>0</v>
      </c>
      <c r="S1409" s="174">
        <v>0</v>
      </c>
      <c r="T1409" s="175">
        <f>S1409*H1409</f>
        <v>0</v>
      </c>
      <c r="AR1409" s="17" t="s">
        <v>149</v>
      </c>
      <c r="AT1409" s="17" t="s">
        <v>144</v>
      </c>
      <c r="AU1409" s="17" t="s">
        <v>150</v>
      </c>
      <c r="AY1409" s="17" t="s">
        <v>142</v>
      </c>
      <c r="BE1409" s="176">
        <f>IF(N1409="základní",J1409,0)</f>
        <v>0</v>
      </c>
      <c r="BF1409" s="176">
        <f>IF(N1409="snížená",J1409,0)</f>
        <v>0</v>
      </c>
      <c r="BG1409" s="176">
        <f>IF(N1409="zákl. přenesená",J1409,0)</f>
        <v>0</v>
      </c>
      <c r="BH1409" s="176">
        <f>IF(N1409="sníž. přenesená",J1409,0)</f>
        <v>0</v>
      </c>
      <c r="BI1409" s="176">
        <f>IF(N1409="nulová",J1409,0)</f>
        <v>0</v>
      </c>
      <c r="BJ1409" s="17" t="s">
        <v>150</v>
      </c>
      <c r="BK1409" s="176">
        <f>ROUND(I1409*H1409,0)</f>
        <v>0</v>
      </c>
      <c r="BL1409" s="17" t="s">
        <v>149</v>
      </c>
      <c r="BM1409" s="17" t="s">
        <v>2772</v>
      </c>
    </row>
    <row r="1410" spans="2:47" s="1" customFormat="1" ht="20.25" customHeight="1">
      <c r="B1410" s="34"/>
      <c r="D1410" s="180" t="s">
        <v>152</v>
      </c>
      <c r="F1410" s="189" t="s">
        <v>2771</v>
      </c>
      <c r="I1410" s="138"/>
      <c r="L1410" s="34"/>
      <c r="M1410" s="63"/>
      <c r="N1410" s="35"/>
      <c r="O1410" s="35"/>
      <c r="P1410" s="35"/>
      <c r="Q1410" s="35"/>
      <c r="R1410" s="35"/>
      <c r="S1410" s="35"/>
      <c r="T1410" s="64"/>
      <c r="AT1410" s="17" t="s">
        <v>152</v>
      </c>
      <c r="AU1410" s="17" t="s">
        <v>150</v>
      </c>
    </row>
    <row r="1411" spans="2:65" s="1" customFormat="1" ht="20.25" customHeight="1">
      <c r="B1411" s="164"/>
      <c r="C1411" s="165" t="s">
        <v>2773</v>
      </c>
      <c r="D1411" s="165" t="s">
        <v>144</v>
      </c>
      <c r="E1411" s="166" t="s">
        <v>2774</v>
      </c>
      <c r="F1411" s="167" t="s">
        <v>2775</v>
      </c>
      <c r="G1411" s="168" t="s">
        <v>417</v>
      </c>
      <c r="H1411" s="169">
        <v>100</v>
      </c>
      <c r="I1411" s="170"/>
      <c r="J1411" s="171">
        <f>ROUND(I1411*H1411,0)</f>
        <v>0</v>
      </c>
      <c r="K1411" s="167" t="s">
        <v>21</v>
      </c>
      <c r="L1411" s="34"/>
      <c r="M1411" s="172" t="s">
        <v>21</v>
      </c>
      <c r="N1411" s="173" t="s">
        <v>43</v>
      </c>
      <c r="O1411" s="35"/>
      <c r="P1411" s="174">
        <f>O1411*H1411</f>
        <v>0</v>
      </c>
      <c r="Q1411" s="174">
        <v>0</v>
      </c>
      <c r="R1411" s="174">
        <f>Q1411*H1411</f>
        <v>0</v>
      </c>
      <c r="S1411" s="174">
        <v>0</v>
      </c>
      <c r="T1411" s="175">
        <f>S1411*H1411</f>
        <v>0</v>
      </c>
      <c r="AR1411" s="17" t="s">
        <v>149</v>
      </c>
      <c r="AT1411" s="17" t="s">
        <v>144</v>
      </c>
      <c r="AU1411" s="17" t="s">
        <v>150</v>
      </c>
      <c r="AY1411" s="17" t="s">
        <v>142</v>
      </c>
      <c r="BE1411" s="176">
        <f>IF(N1411="základní",J1411,0)</f>
        <v>0</v>
      </c>
      <c r="BF1411" s="176">
        <f>IF(N1411="snížená",J1411,0)</f>
        <v>0</v>
      </c>
      <c r="BG1411" s="176">
        <f>IF(N1411="zákl. přenesená",J1411,0)</f>
        <v>0</v>
      </c>
      <c r="BH1411" s="176">
        <f>IF(N1411="sníž. přenesená",J1411,0)</f>
        <v>0</v>
      </c>
      <c r="BI1411" s="176">
        <f>IF(N1411="nulová",J1411,0)</f>
        <v>0</v>
      </c>
      <c r="BJ1411" s="17" t="s">
        <v>150</v>
      </c>
      <c r="BK1411" s="176">
        <f>ROUND(I1411*H1411,0)</f>
        <v>0</v>
      </c>
      <c r="BL1411" s="17" t="s">
        <v>149</v>
      </c>
      <c r="BM1411" s="17" t="s">
        <v>2776</v>
      </c>
    </row>
    <row r="1412" spans="2:47" s="1" customFormat="1" ht="20.25" customHeight="1">
      <c r="B1412" s="34"/>
      <c r="D1412" s="180" t="s">
        <v>152</v>
      </c>
      <c r="F1412" s="189" t="s">
        <v>2775</v>
      </c>
      <c r="I1412" s="138"/>
      <c r="L1412" s="34"/>
      <c r="M1412" s="63"/>
      <c r="N1412" s="35"/>
      <c r="O1412" s="35"/>
      <c r="P1412" s="35"/>
      <c r="Q1412" s="35"/>
      <c r="R1412" s="35"/>
      <c r="S1412" s="35"/>
      <c r="T1412" s="64"/>
      <c r="AT1412" s="17" t="s">
        <v>152</v>
      </c>
      <c r="AU1412" s="17" t="s">
        <v>150</v>
      </c>
    </row>
    <row r="1413" spans="2:65" s="1" customFormat="1" ht="20.25" customHeight="1">
      <c r="B1413" s="164"/>
      <c r="C1413" s="165" t="s">
        <v>2777</v>
      </c>
      <c r="D1413" s="165" t="s">
        <v>144</v>
      </c>
      <c r="E1413" s="166" t="s">
        <v>2778</v>
      </c>
      <c r="F1413" s="167" t="s">
        <v>2779</v>
      </c>
      <c r="G1413" s="168" t="s">
        <v>247</v>
      </c>
      <c r="H1413" s="169">
        <v>30</v>
      </c>
      <c r="I1413" s="170"/>
      <c r="J1413" s="171">
        <f>ROUND(I1413*H1413,0)</f>
        <v>0</v>
      </c>
      <c r="K1413" s="167" t="s">
        <v>21</v>
      </c>
      <c r="L1413" s="34"/>
      <c r="M1413" s="172" t="s">
        <v>21</v>
      </c>
      <c r="N1413" s="173" t="s">
        <v>43</v>
      </c>
      <c r="O1413" s="35"/>
      <c r="P1413" s="174">
        <f>O1413*H1413</f>
        <v>0</v>
      </c>
      <c r="Q1413" s="174">
        <v>0</v>
      </c>
      <c r="R1413" s="174">
        <f>Q1413*H1413</f>
        <v>0</v>
      </c>
      <c r="S1413" s="174">
        <v>0</v>
      </c>
      <c r="T1413" s="175">
        <f>S1413*H1413</f>
        <v>0</v>
      </c>
      <c r="AR1413" s="17" t="s">
        <v>149</v>
      </c>
      <c r="AT1413" s="17" t="s">
        <v>144</v>
      </c>
      <c r="AU1413" s="17" t="s">
        <v>150</v>
      </c>
      <c r="AY1413" s="17" t="s">
        <v>142</v>
      </c>
      <c r="BE1413" s="176">
        <f>IF(N1413="základní",J1413,0)</f>
        <v>0</v>
      </c>
      <c r="BF1413" s="176">
        <f>IF(N1413="snížená",J1413,0)</f>
        <v>0</v>
      </c>
      <c r="BG1413" s="176">
        <f>IF(N1413="zákl. přenesená",J1413,0)</f>
        <v>0</v>
      </c>
      <c r="BH1413" s="176">
        <f>IF(N1413="sníž. přenesená",J1413,0)</f>
        <v>0</v>
      </c>
      <c r="BI1413" s="176">
        <f>IF(N1413="nulová",J1413,0)</f>
        <v>0</v>
      </c>
      <c r="BJ1413" s="17" t="s">
        <v>150</v>
      </c>
      <c r="BK1413" s="176">
        <f>ROUND(I1413*H1413,0)</f>
        <v>0</v>
      </c>
      <c r="BL1413" s="17" t="s">
        <v>149</v>
      </c>
      <c r="BM1413" s="17" t="s">
        <v>2780</v>
      </c>
    </row>
    <row r="1414" spans="2:47" s="1" customFormat="1" ht="20.25" customHeight="1">
      <c r="B1414" s="34"/>
      <c r="D1414" s="180" t="s">
        <v>152</v>
      </c>
      <c r="F1414" s="189" t="s">
        <v>2779</v>
      </c>
      <c r="I1414" s="138"/>
      <c r="L1414" s="34"/>
      <c r="M1414" s="63"/>
      <c r="N1414" s="35"/>
      <c r="O1414" s="35"/>
      <c r="P1414" s="35"/>
      <c r="Q1414" s="35"/>
      <c r="R1414" s="35"/>
      <c r="S1414" s="35"/>
      <c r="T1414" s="64"/>
      <c r="AT1414" s="17" t="s">
        <v>152</v>
      </c>
      <c r="AU1414" s="17" t="s">
        <v>150</v>
      </c>
    </row>
    <row r="1415" spans="2:65" s="1" customFormat="1" ht="20.25" customHeight="1">
      <c r="B1415" s="164"/>
      <c r="C1415" s="165" t="s">
        <v>2781</v>
      </c>
      <c r="D1415" s="165" t="s">
        <v>144</v>
      </c>
      <c r="E1415" s="166" t="s">
        <v>2782</v>
      </c>
      <c r="F1415" s="167" t="s">
        <v>2783</v>
      </c>
      <c r="G1415" s="168" t="s">
        <v>360</v>
      </c>
      <c r="H1415" s="169">
        <v>1</v>
      </c>
      <c r="I1415" s="170"/>
      <c r="J1415" s="171">
        <f>ROUND(I1415*H1415,0)</f>
        <v>0</v>
      </c>
      <c r="K1415" s="167" t="s">
        <v>21</v>
      </c>
      <c r="L1415" s="34"/>
      <c r="M1415" s="172" t="s">
        <v>21</v>
      </c>
      <c r="N1415" s="173" t="s">
        <v>43</v>
      </c>
      <c r="O1415" s="35"/>
      <c r="P1415" s="174">
        <f>O1415*H1415</f>
        <v>0</v>
      </c>
      <c r="Q1415" s="174">
        <v>0</v>
      </c>
      <c r="R1415" s="174">
        <f>Q1415*H1415</f>
        <v>0</v>
      </c>
      <c r="S1415" s="174">
        <v>0</v>
      </c>
      <c r="T1415" s="175">
        <f>S1415*H1415</f>
        <v>0</v>
      </c>
      <c r="AR1415" s="17" t="s">
        <v>149</v>
      </c>
      <c r="AT1415" s="17" t="s">
        <v>144</v>
      </c>
      <c r="AU1415" s="17" t="s">
        <v>150</v>
      </c>
      <c r="AY1415" s="17" t="s">
        <v>142</v>
      </c>
      <c r="BE1415" s="176">
        <f>IF(N1415="základní",J1415,0)</f>
        <v>0</v>
      </c>
      <c r="BF1415" s="176">
        <f>IF(N1415="snížená",J1415,0)</f>
        <v>0</v>
      </c>
      <c r="BG1415" s="176">
        <f>IF(N1415="zákl. přenesená",J1415,0)</f>
        <v>0</v>
      </c>
      <c r="BH1415" s="176">
        <f>IF(N1415="sníž. přenesená",J1415,0)</f>
        <v>0</v>
      </c>
      <c r="BI1415" s="176">
        <f>IF(N1415="nulová",J1415,0)</f>
        <v>0</v>
      </c>
      <c r="BJ1415" s="17" t="s">
        <v>150</v>
      </c>
      <c r="BK1415" s="176">
        <f>ROUND(I1415*H1415,0)</f>
        <v>0</v>
      </c>
      <c r="BL1415" s="17" t="s">
        <v>149</v>
      </c>
      <c r="BM1415" s="17" t="s">
        <v>2784</v>
      </c>
    </row>
    <row r="1416" spans="2:47" s="1" customFormat="1" ht="20.25" customHeight="1">
      <c r="B1416" s="34"/>
      <c r="D1416" s="180" t="s">
        <v>152</v>
      </c>
      <c r="F1416" s="189" t="s">
        <v>2783</v>
      </c>
      <c r="I1416" s="138"/>
      <c r="L1416" s="34"/>
      <c r="M1416" s="63"/>
      <c r="N1416" s="35"/>
      <c r="O1416" s="35"/>
      <c r="P1416" s="35"/>
      <c r="Q1416" s="35"/>
      <c r="R1416" s="35"/>
      <c r="S1416" s="35"/>
      <c r="T1416" s="64"/>
      <c r="AT1416" s="17" t="s">
        <v>152</v>
      </c>
      <c r="AU1416" s="17" t="s">
        <v>150</v>
      </c>
    </row>
    <row r="1417" spans="2:65" s="1" customFormat="1" ht="20.25" customHeight="1">
      <c r="B1417" s="164"/>
      <c r="C1417" s="165" t="s">
        <v>2785</v>
      </c>
      <c r="D1417" s="165" t="s">
        <v>144</v>
      </c>
      <c r="E1417" s="166" t="s">
        <v>2786</v>
      </c>
      <c r="F1417" s="167" t="s">
        <v>2787</v>
      </c>
      <c r="G1417" s="168" t="s">
        <v>360</v>
      </c>
      <c r="H1417" s="169">
        <v>1</v>
      </c>
      <c r="I1417" s="170"/>
      <c r="J1417" s="171">
        <f>ROUND(I1417*H1417,0)</f>
        <v>0</v>
      </c>
      <c r="K1417" s="167" t="s">
        <v>21</v>
      </c>
      <c r="L1417" s="34"/>
      <c r="M1417" s="172" t="s">
        <v>21</v>
      </c>
      <c r="N1417" s="173" t="s">
        <v>43</v>
      </c>
      <c r="O1417" s="35"/>
      <c r="P1417" s="174">
        <f>O1417*H1417</f>
        <v>0</v>
      </c>
      <c r="Q1417" s="174">
        <v>0</v>
      </c>
      <c r="R1417" s="174">
        <f>Q1417*H1417</f>
        <v>0</v>
      </c>
      <c r="S1417" s="174">
        <v>0</v>
      </c>
      <c r="T1417" s="175">
        <f>S1417*H1417</f>
        <v>0</v>
      </c>
      <c r="AR1417" s="17" t="s">
        <v>149</v>
      </c>
      <c r="AT1417" s="17" t="s">
        <v>144</v>
      </c>
      <c r="AU1417" s="17" t="s">
        <v>150</v>
      </c>
      <c r="AY1417" s="17" t="s">
        <v>142</v>
      </c>
      <c r="BE1417" s="176">
        <f>IF(N1417="základní",J1417,0)</f>
        <v>0</v>
      </c>
      <c r="BF1417" s="176">
        <f>IF(N1417="snížená",J1417,0)</f>
        <v>0</v>
      </c>
      <c r="BG1417" s="176">
        <f>IF(N1417="zákl. přenesená",J1417,0)</f>
        <v>0</v>
      </c>
      <c r="BH1417" s="176">
        <f>IF(N1417="sníž. přenesená",J1417,0)</f>
        <v>0</v>
      </c>
      <c r="BI1417" s="176">
        <f>IF(N1417="nulová",J1417,0)</f>
        <v>0</v>
      </c>
      <c r="BJ1417" s="17" t="s">
        <v>150</v>
      </c>
      <c r="BK1417" s="176">
        <f>ROUND(I1417*H1417,0)</f>
        <v>0</v>
      </c>
      <c r="BL1417" s="17" t="s">
        <v>149</v>
      </c>
      <c r="BM1417" s="17" t="s">
        <v>2788</v>
      </c>
    </row>
    <row r="1418" spans="2:47" s="1" customFormat="1" ht="20.25" customHeight="1">
      <c r="B1418" s="34"/>
      <c r="D1418" s="180" t="s">
        <v>152</v>
      </c>
      <c r="F1418" s="189" t="s">
        <v>2787</v>
      </c>
      <c r="I1418" s="138"/>
      <c r="L1418" s="34"/>
      <c r="M1418" s="63"/>
      <c r="N1418" s="35"/>
      <c r="O1418" s="35"/>
      <c r="P1418" s="35"/>
      <c r="Q1418" s="35"/>
      <c r="R1418" s="35"/>
      <c r="S1418" s="35"/>
      <c r="T1418" s="64"/>
      <c r="AT1418" s="17" t="s">
        <v>152</v>
      </c>
      <c r="AU1418" s="17" t="s">
        <v>150</v>
      </c>
    </row>
    <row r="1419" spans="2:65" s="1" customFormat="1" ht="20.25" customHeight="1">
      <c r="B1419" s="164"/>
      <c r="C1419" s="165" t="s">
        <v>2789</v>
      </c>
      <c r="D1419" s="165" t="s">
        <v>144</v>
      </c>
      <c r="E1419" s="166" t="s">
        <v>2790</v>
      </c>
      <c r="F1419" s="167" t="s">
        <v>2791</v>
      </c>
      <c r="G1419" s="168" t="s">
        <v>2792</v>
      </c>
      <c r="H1419" s="169">
        <v>28</v>
      </c>
      <c r="I1419" s="170"/>
      <c r="J1419" s="171">
        <f>ROUND(I1419*H1419,0)</f>
        <v>0</v>
      </c>
      <c r="K1419" s="167" t="s">
        <v>21</v>
      </c>
      <c r="L1419" s="34"/>
      <c r="M1419" s="172" t="s">
        <v>21</v>
      </c>
      <c r="N1419" s="173" t="s">
        <v>43</v>
      </c>
      <c r="O1419" s="35"/>
      <c r="P1419" s="174">
        <f>O1419*H1419</f>
        <v>0</v>
      </c>
      <c r="Q1419" s="174">
        <v>0</v>
      </c>
      <c r="R1419" s="174">
        <f>Q1419*H1419</f>
        <v>0</v>
      </c>
      <c r="S1419" s="174">
        <v>0</v>
      </c>
      <c r="T1419" s="175">
        <f>S1419*H1419</f>
        <v>0</v>
      </c>
      <c r="AR1419" s="17" t="s">
        <v>149</v>
      </c>
      <c r="AT1419" s="17" t="s">
        <v>144</v>
      </c>
      <c r="AU1419" s="17" t="s">
        <v>150</v>
      </c>
      <c r="AY1419" s="17" t="s">
        <v>142</v>
      </c>
      <c r="BE1419" s="176">
        <f>IF(N1419="základní",J1419,0)</f>
        <v>0</v>
      </c>
      <c r="BF1419" s="176">
        <f>IF(N1419="snížená",J1419,0)</f>
        <v>0</v>
      </c>
      <c r="BG1419" s="176">
        <f>IF(N1419="zákl. přenesená",J1419,0)</f>
        <v>0</v>
      </c>
      <c r="BH1419" s="176">
        <f>IF(N1419="sníž. přenesená",J1419,0)</f>
        <v>0</v>
      </c>
      <c r="BI1419" s="176">
        <f>IF(N1419="nulová",J1419,0)</f>
        <v>0</v>
      </c>
      <c r="BJ1419" s="17" t="s">
        <v>150</v>
      </c>
      <c r="BK1419" s="176">
        <f>ROUND(I1419*H1419,0)</f>
        <v>0</v>
      </c>
      <c r="BL1419" s="17" t="s">
        <v>149</v>
      </c>
      <c r="BM1419" s="17" t="s">
        <v>2793</v>
      </c>
    </row>
    <row r="1420" spans="2:47" s="1" customFormat="1" ht="20.25" customHeight="1">
      <c r="B1420" s="34"/>
      <c r="D1420" s="180" t="s">
        <v>152</v>
      </c>
      <c r="F1420" s="189" t="s">
        <v>2791</v>
      </c>
      <c r="I1420" s="138"/>
      <c r="L1420" s="34"/>
      <c r="M1420" s="63"/>
      <c r="N1420" s="35"/>
      <c r="O1420" s="35"/>
      <c r="P1420" s="35"/>
      <c r="Q1420" s="35"/>
      <c r="R1420" s="35"/>
      <c r="S1420" s="35"/>
      <c r="T1420" s="64"/>
      <c r="AT1420" s="17" t="s">
        <v>152</v>
      </c>
      <c r="AU1420" s="17" t="s">
        <v>150</v>
      </c>
    </row>
    <row r="1421" spans="2:65" s="1" customFormat="1" ht="20.25" customHeight="1">
      <c r="B1421" s="164"/>
      <c r="C1421" s="165" t="s">
        <v>2794</v>
      </c>
      <c r="D1421" s="165" t="s">
        <v>144</v>
      </c>
      <c r="E1421" s="166" t="s">
        <v>2795</v>
      </c>
      <c r="F1421" s="167" t="s">
        <v>2796</v>
      </c>
      <c r="G1421" s="168" t="s">
        <v>2797</v>
      </c>
      <c r="H1421" s="169">
        <v>35</v>
      </c>
      <c r="I1421" s="170"/>
      <c r="J1421" s="171">
        <f>ROUND(I1421*H1421,0)</f>
        <v>0</v>
      </c>
      <c r="K1421" s="167" t="s">
        <v>21</v>
      </c>
      <c r="L1421" s="34"/>
      <c r="M1421" s="172" t="s">
        <v>21</v>
      </c>
      <c r="N1421" s="173" t="s">
        <v>43</v>
      </c>
      <c r="O1421" s="35"/>
      <c r="P1421" s="174">
        <f>O1421*H1421</f>
        <v>0</v>
      </c>
      <c r="Q1421" s="174">
        <v>0</v>
      </c>
      <c r="R1421" s="174">
        <f>Q1421*H1421</f>
        <v>0</v>
      </c>
      <c r="S1421" s="174">
        <v>0</v>
      </c>
      <c r="T1421" s="175">
        <f>S1421*H1421</f>
        <v>0</v>
      </c>
      <c r="AR1421" s="17" t="s">
        <v>149</v>
      </c>
      <c r="AT1421" s="17" t="s">
        <v>144</v>
      </c>
      <c r="AU1421" s="17" t="s">
        <v>150</v>
      </c>
      <c r="AY1421" s="17" t="s">
        <v>142</v>
      </c>
      <c r="BE1421" s="176">
        <f>IF(N1421="základní",J1421,0)</f>
        <v>0</v>
      </c>
      <c r="BF1421" s="176">
        <f>IF(N1421="snížená",J1421,0)</f>
        <v>0</v>
      </c>
      <c r="BG1421" s="176">
        <f>IF(N1421="zákl. přenesená",J1421,0)</f>
        <v>0</v>
      </c>
      <c r="BH1421" s="176">
        <f>IF(N1421="sníž. přenesená",J1421,0)</f>
        <v>0</v>
      </c>
      <c r="BI1421" s="176">
        <f>IF(N1421="nulová",J1421,0)</f>
        <v>0</v>
      </c>
      <c r="BJ1421" s="17" t="s">
        <v>150</v>
      </c>
      <c r="BK1421" s="176">
        <f>ROUND(I1421*H1421,0)</f>
        <v>0</v>
      </c>
      <c r="BL1421" s="17" t="s">
        <v>149</v>
      </c>
      <c r="BM1421" s="17" t="s">
        <v>2798</v>
      </c>
    </row>
    <row r="1422" spans="2:47" s="1" customFormat="1" ht="20.25" customHeight="1">
      <c r="B1422" s="34"/>
      <c r="D1422" s="180" t="s">
        <v>152</v>
      </c>
      <c r="F1422" s="189" t="s">
        <v>2796</v>
      </c>
      <c r="I1422" s="138"/>
      <c r="L1422" s="34"/>
      <c r="M1422" s="63"/>
      <c r="N1422" s="35"/>
      <c r="O1422" s="35"/>
      <c r="P1422" s="35"/>
      <c r="Q1422" s="35"/>
      <c r="R1422" s="35"/>
      <c r="S1422" s="35"/>
      <c r="T1422" s="64"/>
      <c r="AT1422" s="17" t="s">
        <v>152</v>
      </c>
      <c r="AU1422" s="17" t="s">
        <v>150</v>
      </c>
    </row>
    <row r="1423" spans="2:65" s="1" customFormat="1" ht="20.25" customHeight="1">
      <c r="B1423" s="164"/>
      <c r="C1423" s="165" t="s">
        <v>2799</v>
      </c>
      <c r="D1423" s="165" t="s">
        <v>144</v>
      </c>
      <c r="E1423" s="166" t="s">
        <v>2800</v>
      </c>
      <c r="F1423" s="167" t="s">
        <v>2801</v>
      </c>
      <c r="G1423" s="168" t="s">
        <v>2797</v>
      </c>
      <c r="H1423" s="169">
        <v>6</v>
      </c>
      <c r="I1423" s="170"/>
      <c r="J1423" s="171">
        <f>ROUND(I1423*H1423,0)</f>
        <v>0</v>
      </c>
      <c r="K1423" s="167" t="s">
        <v>21</v>
      </c>
      <c r="L1423" s="34"/>
      <c r="M1423" s="172" t="s">
        <v>21</v>
      </c>
      <c r="N1423" s="173" t="s">
        <v>43</v>
      </c>
      <c r="O1423" s="35"/>
      <c r="P1423" s="174">
        <f>O1423*H1423</f>
        <v>0</v>
      </c>
      <c r="Q1423" s="174">
        <v>0</v>
      </c>
      <c r="R1423" s="174">
        <f>Q1423*H1423</f>
        <v>0</v>
      </c>
      <c r="S1423" s="174">
        <v>0</v>
      </c>
      <c r="T1423" s="175">
        <f>S1423*H1423</f>
        <v>0</v>
      </c>
      <c r="AR1423" s="17" t="s">
        <v>149</v>
      </c>
      <c r="AT1423" s="17" t="s">
        <v>144</v>
      </c>
      <c r="AU1423" s="17" t="s">
        <v>150</v>
      </c>
      <c r="AY1423" s="17" t="s">
        <v>142</v>
      </c>
      <c r="BE1423" s="176">
        <f>IF(N1423="základní",J1423,0)</f>
        <v>0</v>
      </c>
      <c r="BF1423" s="176">
        <f>IF(N1423="snížená",J1423,0)</f>
        <v>0</v>
      </c>
      <c r="BG1423" s="176">
        <f>IF(N1423="zákl. přenesená",J1423,0)</f>
        <v>0</v>
      </c>
      <c r="BH1423" s="176">
        <f>IF(N1423="sníž. přenesená",J1423,0)</f>
        <v>0</v>
      </c>
      <c r="BI1423" s="176">
        <f>IF(N1423="nulová",J1423,0)</f>
        <v>0</v>
      </c>
      <c r="BJ1423" s="17" t="s">
        <v>150</v>
      </c>
      <c r="BK1423" s="176">
        <f>ROUND(I1423*H1423,0)</f>
        <v>0</v>
      </c>
      <c r="BL1423" s="17" t="s">
        <v>149</v>
      </c>
      <c r="BM1423" s="17" t="s">
        <v>2802</v>
      </c>
    </row>
    <row r="1424" spans="2:47" s="1" customFormat="1" ht="20.25" customHeight="1">
      <c r="B1424" s="34"/>
      <c r="D1424" s="180" t="s">
        <v>152</v>
      </c>
      <c r="F1424" s="189" t="s">
        <v>2801</v>
      </c>
      <c r="I1424" s="138"/>
      <c r="L1424" s="34"/>
      <c r="M1424" s="63"/>
      <c r="N1424" s="35"/>
      <c r="O1424" s="35"/>
      <c r="P1424" s="35"/>
      <c r="Q1424" s="35"/>
      <c r="R1424" s="35"/>
      <c r="S1424" s="35"/>
      <c r="T1424" s="64"/>
      <c r="AT1424" s="17" t="s">
        <v>152</v>
      </c>
      <c r="AU1424" s="17" t="s">
        <v>150</v>
      </c>
    </row>
    <row r="1425" spans="2:65" s="1" customFormat="1" ht="20.25" customHeight="1">
      <c r="B1425" s="164"/>
      <c r="C1425" s="165" t="s">
        <v>2803</v>
      </c>
      <c r="D1425" s="165" t="s">
        <v>144</v>
      </c>
      <c r="E1425" s="166" t="s">
        <v>2804</v>
      </c>
      <c r="F1425" s="167" t="s">
        <v>2805</v>
      </c>
      <c r="G1425" s="168" t="s">
        <v>890</v>
      </c>
      <c r="H1425" s="169">
        <v>15</v>
      </c>
      <c r="I1425" s="170"/>
      <c r="J1425" s="171">
        <f>ROUND(I1425*H1425,0)</f>
        <v>0</v>
      </c>
      <c r="K1425" s="167" t="s">
        <v>21</v>
      </c>
      <c r="L1425" s="34"/>
      <c r="M1425" s="172" t="s">
        <v>21</v>
      </c>
      <c r="N1425" s="173" t="s">
        <v>43</v>
      </c>
      <c r="O1425" s="35"/>
      <c r="P1425" s="174">
        <f>O1425*H1425</f>
        <v>0</v>
      </c>
      <c r="Q1425" s="174">
        <v>0</v>
      </c>
      <c r="R1425" s="174">
        <f>Q1425*H1425</f>
        <v>0</v>
      </c>
      <c r="S1425" s="174">
        <v>0</v>
      </c>
      <c r="T1425" s="175">
        <f>S1425*H1425</f>
        <v>0</v>
      </c>
      <c r="AR1425" s="17" t="s">
        <v>149</v>
      </c>
      <c r="AT1425" s="17" t="s">
        <v>144</v>
      </c>
      <c r="AU1425" s="17" t="s">
        <v>150</v>
      </c>
      <c r="AY1425" s="17" t="s">
        <v>142</v>
      </c>
      <c r="BE1425" s="176">
        <f>IF(N1425="základní",J1425,0)</f>
        <v>0</v>
      </c>
      <c r="BF1425" s="176">
        <f>IF(N1425="snížená",J1425,0)</f>
        <v>0</v>
      </c>
      <c r="BG1425" s="176">
        <f>IF(N1425="zákl. přenesená",J1425,0)</f>
        <v>0</v>
      </c>
      <c r="BH1425" s="176">
        <f>IF(N1425="sníž. přenesená",J1425,0)</f>
        <v>0</v>
      </c>
      <c r="BI1425" s="176">
        <f>IF(N1425="nulová",J1425,0)</f>
        <v>0</v>
      </c>
      <c r="BJ1425" s="17" t="s">
        <v>150</v>
      </c>
      <c r="BK1425" s="176">
        <f>ROUND(I1425*H1425,0)</f>
        <v>0</v>
      </c>
      <c r="BL1425" s="17" t="s">
        <v>149</v>
      </c>
      <c r="BM1425" s="17" t="s">
        <v>2806</v>
      </c>
    </row>
    <row r="1426" spans="2:47" s="1" customFormat="1" ht="20.25" customHeight="1">
      <c r="B1426" s="34"/>
      <c r="D1426" s="180" t="s">
        <v>152</v>
      </c>
      <c r="F1426" s="189" t="s">
        <v>2805</v>
      </c>
      <c r="I1426" s="138"/>
      <c r="L1426" s="34"/>
      <c r="M1426" s="63"/>
      <c r="N1426" s="35"/>
      <c r="O1426" s="35"/>
      <c r="P1426" s="35"/>
      <c r="Q1426" s="35"/>
      <c r="R1426" s="35"/>
      <c r="S1426" s="35"/>
      <c r="T1426" s="64"/>
      <c r="AT1426" s="17" t="s">
        <v>152</v>
      </c>
      <c r="AU1426" s="17" t="s">
        <v>150</v>
      </c>
    </row>
    <row r="1427" spans="2:65" s="1" customFormat="1" ht="20.25" customHeight="1">
      <c r="B1427" s="164"/>
      <c r="C1427" s="165" t="s">
        <v>2807</v>
      </c>
      <c r="D1427" s="165" t="s">
        <v>144</v>
      </c>
      <c r="E1427" s="166" t="s">
        <v>2808</v>
      </c>
      <c r="F1427" s="167" t="s">
        <v>2791</v>
      </c>
      <c r="G1427" s="168" t="s">
        <v>2792</v>
      </c>
      <c r="H1427" s="169">
        <v>2</v>
      </c>
      <c r="I1427" s="170"/>
      <c r="J1427" s="171">
        <f>ROUND(I1427*H1427,0)</f>
        <v>0</v>
      </c>
      <c r="K1427" s="167" t="s">
        <v>21</v>
      </c>
      <c r="L1427" s="34"/>
      <c r="M1427" s="172" t="s">
        <v>21</v>
      </c>
      <c r="N1427" s="173" t="s">
        <v>43</v>
      </c>
      <c r="O1427" s="35"/>
      <c r="P1427" s="174">
        <f>O1427*H1427</f>
        <v>0</v>
      </c>
      <c r="Q1427" s="174">
        <v>0</v>
      </c>
      <c r="R1427" s="174">
        <f>Q1427*H1427</f>
        <v>0</v>
      </c>
      <c r="S1427" s="174">
        <v>0</v>
      </c>
      <c r="T1427" s="175">
        <f>S1427*H1427</f>
        <v>0</v>
      </c>
      <c r="AR1427" s="17" t="s">
        <v>149</v>
      </c>
      <c r="AT1427" s="17" t="s">
        <v>144</v>
      </c>
      <c r="AU1427" s="17" t="s">
        <v>150</v>
      </c>
      <c r="AY1427" s="17" t="s">
        <v>142</v>
      </c>
      <c r="BE1427" s="176">
        <f>IF(N1427="základní",J1427,0)</f>
        <v>0</v>
      </c>
      <c r="BF1427" s="176">
        <f>IF(N1427="snížená",J1427,0)</f>
        <v>0</v>
      </c>
      <c r="BG1427" s="176">
        <f>IF(N1427="zákl. přenesená",J1427,0)</f>
        <v>0</v>
      </c>
      <c r="BH1427" s="176">
        <f>IF(N1427="sníž. přenesená",J1427,0)</f>
        <v>0</v>
      </c>
      <c r="BI1427" s="176">
        <f>IF(N1427="nulová",J1427,0)</f>
        <v>0</v>
      </c>
      <c r="BJ1427" s="17" t="s">
        <v>150</v>
      </c>
      <c r="BK1427" s="176">
        <f>ROUND(I1427*H1427,0)</f>
        <v>0</v>
      </c>
      <c r="BL1427" s="17" t="s">
        <v>149</v>
      </c>
      <c r="BM1427" s="17" t="s">
        <v>2809</v>
      </c>
    </row>
    <row r="1428" spans="2:47" s="1" customFormat="1" ht="20.25" customHeight="1">
      <c r="B1428" s="34"/>
      <c r="D1428" s="180" t="s">
        <v>152</v>
      </c>
      <c r="F1428" s="189" t="s">
        <v>2791</v>
      </c>
      <c r="I1428" s="138"/>
      <c r="L1428" s="34"/>
      <c r="M1428" s="63"/>
      <c r="N1428" s="35"/>
      <c r="O1428" s="35"/>
      <c r="P1428" s="35"/>
      <c r="Q1428" s="35"/>
      <c r="R1428" s="35"/>
      <c r="S1428" s="35"/>
      <c r="T1428" s="64"/>
      <c r="AT1428" s="17" t="s">
        <v>152</v>
      </c>
      <c r="AU1428" s="17" t="s">
        <v>150</v>
      </c>
    </row>
    <row r="1429" spans="2:65" s="1" customFormat="1" ht="20.25" customHeight="1">
      <c r="B1429" s="164"/>
      <c r="C1429" s="165" t="s">
        <v>2810</v>
      </c>
      <c r="D1429" s="165" t="s">
        <v>144</v>
      </c>
      <c r="E1429" s="166" t="s">
        <v>2811</v>
      </c>
      <c r="F1429" s="167" t="s">
        <v>2812</v>
      </c>
      <c r="G1429" s="168" t="s">
        <v>2792</v>
      </c>
      <c r="H1429" s="169">
        <v>13</v>
      </c>
      <c r="I1429" s="170"/>
      <c r="J1429" s="171">
        <f>ROUND(I1429*H1429,0)</f>
        <v>0</v>
      </c>
      <c r="K1429" s="167" t="s">
        <v>21</v>
      </c>
      <c r="L1429" s="34"/>
      <c r="M1429" s="172" t="s">
        <v>21</v>
      </c>
      <c r="N1429" s="173" t="s">
        <v>43</v>
      </c>
      <c r="O1429" s="35"/>
      <c r="P1429" s="174">
        <f>O1429*H1429</f>
        <v>0</v>
      </c>
      <c r="Q1429" s="174">
        <v>0</v>
      </c>
      <c r="R1429" s="174">
        <f>Q1429*H1429</f>
        <v>0</v>
      </c>
      <c r="S1429" s="174">
        <v>0</v>
      </c>
      <c r="T1429" s="175">
        <f>S1429*H1429</f>
        <v>0</v>
      </c>
      <c r="AR1429" s="17" t="s">
        <v>149</v>
      </c>
      <c r="AT1429" s="17" t="s">
        <v>144</v>
      </c>
      <c r="AU1429" s="17" t="s">
        <v>150</v>
      </c>
      <c r="AY1429" s="17" t="s">
        <v>142</v>
      </c>
      <c r="BE1429" s="176">
        <f>IF(N1429="základní",J1429,0)</f>
        <v>0</v>
      </c>
      <c r="BF1429" s="176">
        <f>IF(N1429="snížená",J1429,0)</f>
        <v>0</v>
      </c>
      <c r="BG1429" s="176">
        <f>IF(N1429="zákl. přenesená",J1429,0)</f>
        <v>0</v>
      </c>
      <c r="BH1429" s="176">
        <f>IF(N1429="sníž. přenesená",J1429,0)</f>
        <v>0</v>
      </c>
      <c r="BI1429" s="176">
        <f>IF(N1429="nulová",J1429,0)</f>
        <v>0</v>
      </c>
      <c r="BJ1429" s="17" t="s">
        <v>150</v>
      </c>
      <c r="BK1429" s="176">
        <f>ROUND(I1429*H1429,0)</f>
        <v>0</v>
      </c>
      <c r="BL1429" s="17" t="s">
        <v>149</v>
      </c>
      <c r="BM1429" s="17" t="s">
        <v>2813</v>
      </c>
    </row>
    <row r="1430" spans="2:47" s="1" customFormat="1" ht="20.25" customHeight="1">
      <c r="B1430" s="34"/>
      <c r="D1430" s="180" t="s">
        <v>152</v>
      </c>
      <c r="F1430" s="189" t="s">
        <v>2812</v>
      </c>
      <c r="I1430" s="138"/>
      <c r="L1430" s="34"/>
      <c r="M1430" s="63"/>
      <c r="N1430" s="35"/>
      <c r="O1430" s="35"/>
      <c r="P1430" s="35"/>
      <c r="Q1430" s="35"/>
      <c r="R1430" s="35"/>
      <c r="S1430" s="35"/>
      <c r="T1430" s="64"/>
      <c r="AT1430" s="17" t="s">
        <v>152</v>
      </c>
      <c r="AU1430" s="17" t="s">
        <v>150</v>
      </c>
    </row>
    <row r="1431" spans="2:65" s="1" customFormat="1" ht="20.25" customHeight="1">
      <c r="B1431" s="164"/>
      <c r="C1431" s="165" t="s">
        <v>2814</v>
      </c>
      <c r="D1431" s="165" t="s">
        <v>144</v>
      </c>
      <c r="E1431" s="166" t="s">
        <v>2815</v>
      </c>
      <c r="F1431" s="167" t="s">
        <v>2816</v>
      </c>
      <c r="G1431" s="168" t="s">
        <v>2792</v>
      </c>
      <c r="H1431" s="169">
        <v>62</v>
      </c>
      <c r="I1431" s="170"/>
      <c r="J1431" s="171">
        <f>ROUND(I1431*H1431,0)</f>
        <v>0</v>
      </c>
      <c r="K1431" s="167" t="s">
        <v>21</v>
      </c>
      <c r="L1431" s="34"/>
      <c r="M1431" s="172" t="s">
        <v>21</v>
      </c>
      <c r="N1431" s="173" t="s">
        <v>43</v>
      </c>
      <c r="O1431" s="35"/>
      <c r="P1431" s="174">
        <f>O1431*H1431</f>
        <v>0</v>
      </c>
      <c r="Q1431" s="174">
        <v>0</v>
      </c>
      <c r="R1431" s="174">
        <f>Q1431*H1431</f>
        <v>0</v>
      </c>
      <c r="S1431" s="174">
        <v>0</v>
      </c>
      <c r="T1431" s="175">
        <f>S1431*H1431</f>
        <v>0</v>
      </c>
      <c r="AR1431" s="17" t="s">
        <v>149</v>
      </c>
      <c r="AT1431" s="17" t="s">
        <v>144</v>
      </c>
      <c r="AU1431" s="17" t="s">
        <v>150</v>
      </c>
      <c r="AY1431" s="17" t="s">
        <v>142</v>
      </c>
      <c r="BE1431" s="176">
        <f>IF(N1431="základní",J1431,0)</f>
        <v>0</v>
      </c>
      <c r="BF1431" s="176">
        <f>IF(N1431="snížená",J1431,0)</f>
        <v>0</v>
      </c>
      <c r="BG1431" s="176">
        <f>IF(N1431="zákl. přenesená",J1431,0)</f>
        <v>0</v>
      </c>
      <c r="BH1431" s="176">
        <f>IF(N1431="sníž. přenesená",J1431,0)</f>
        <v>0</v>
      </c>
      <c r="BI1431" s="176">
        <f>IF(N1431="nulová",J1431,0)</f>
        <v>0</v>
      </c>
      <c r="BJ1431" s="17" t="s">
        <v>150</v>
      </c>
      <c r="BK1431" s="176">
        <f>ROUND(I1431*H1431,0)</f>
        <v>0</v>
      </c>
      <c r="BL1431" s="17" t="s">
        <v>149</v>
      </c>
      <c r="BM1431" s="17" t="s">
        <v>2817</v>
      </c>
    </row>
    <row r="1432" spans="2:47" s="1" customFormat="1" ht="20.25" customHeight="1">
      <c r="B1432" s="34"/>
      <c r="D1432" s="180" t="s">
        <v>152</v>
      </c>
      <c r="F1432" s="189" t="s">
        <v>2816</v>
      </c>
      <c r="I1432" s="138"/>
      <c r="L1432" s="34"/>
      <c r="M1432" s="63"/>
      <c r="N1432" s="35"/>
      <c r="O1432" s="35"/>
      <c r="P1432" s="35"/>
      <c r="Q1432" s="35"/>
      <c r="R1432" s="35"/>
      <c r="S1432" s="35"/>
      <c r="T1432" s="64"/>
      <c r="AT1432" s="17" t="s">
        <v>152</v>
      </c>
      <c r="AU1432" s="17" t="s">
        <v>150</v>
      </c>
    </row>
    <row r="1433" spans="2:65" s="1" customFormat="1" ht="20.25" customHeight="1">
      <c r="B1433" s="164"/>
      <c r="C1433" s="165" t="s">
        <v>2818</v>
      </c>
      <c r="D1433" s="165" t="s">
        <v>144</v>
      </c>
      <c r="E1433" s="166" t="s">
        <v>2819</v>
      </c>
      <c r="F1433" s="167" t="s">
        <v>2820</v>
      </c>
      <c r="G1433" s="168" t="s">
        <v>2797</v>
      </c>
      <c r="H1433" s="169">
        <v>6</v>
      </c>
      <c r="I1433" s="170"/>
      <c r="J1433" s="171">
        <f>ROUND(I1433*H1433,0)</f>
        <v>0</v>
      </c>
      <c r="K1433" s="167" t="s">
        <v>21</v>
      </c>
      <c r="L1433" s="34"/>
      <c r="M1433" s="172" t="s">
        <v>21</v>
      </c>
      <c r="N1433" s="173" t="s">
        <v>43</v>
      </c>
      <c r="O1433" s="35"/>
      <c r="P1433" s="174">
        <f>O1433*H1433</f>
        <v>0</v>
      </c>
      <c r="Q1433" s="174">
        <v>0</v>
      </c>
      <c r="R1433" s="174">
        <f>Q1433*H1433</f>
        <v>0</v>
      </c>
      <c r="S1433" s="174">
        <v>0</v>
      </c>
      <c r="T1433" s="175">
        <f>S1433*H1433</f>
        <v>0</v>
      </c>
      <c r="AR1433" s="17" t="s">
        <v>149</v>
      </c>
      <c r="AT1433" s="17" t="s">
        <v>144</v>
      </c>
      <c r="AU1433" s="17" t="s">
        <v>150</v>
      </c>
      <c r="AY1433" s="17" t="s">
        <v>142</v>
      </c>
      <c r="BE1433" s="176">
        <f>IF(N1433="základní",J1433,0)</f>
        <v>0</v>
      </c>
      <c r="BF1433" s="176">
        <f>IF(N1433="snížená",J1433,0)</f>
        <v>0</v>
      </c>
      <c r="BG1433" s="176">
        <f>IF(N1433="zákl. přenesená",J1433,0)</f>
        <v>0</v>
      </c>
      <c r="BH1433" s="176">
        <f>IF(N1433="sníž. přenesená",J1433,0)</f>
        <v>0</v>
      </c>
      <c r="BI1433" s="176">
        <f>IF(N1433="nulová",J1433,0)</f>
        <v>0</v>
      </c>
      <c r="BJ1433" s="17" t="s">
        <v>150</v>
      </c>
      <c r="BK1433" s="176">
        <f>ROUND(I1433*H1433,0)</f>
        <v>0</v>
      </c>
      <c r="BL1433" s="17" t="s">
        <v>149</v>
      </c>
      <c r="BM1433" s="17" t="s">
        <v>2821</v>
      </c>
    </row>
    <row r="1434" spans="2:47" s="1" customFormat="1" ht="20.25" customHeight="1">
      <c r="B1434" s="34"/>
      <c r="D1434" s="180" t="s">
        <v>152</v>
      </c>
      <c r="F1434" s="189" t="s">
        <v>2820</v>
      </c>
      <c r="I1434" s="138"/>
      <c r="L1434" s="34"/>
      <c r="M1434" s="63"/>
      <c r="N1434" s="35"/>
      <c r="O1434" s="35"/>
      <c r="P1434" s="35"/>
      <c r="Q1434" s="35"/>
      <c r="R1434" s="35"/>
      <c r="S1434" s="35"/>
      <c r="T1434" s="64"/>
      <c r="AT1434" s="17" t="s">
        <v>152</v>
      </c>
      <c r="AU1434" s="17" t="s">
        <v>150</v>
      </c>
    </row>
    <row r="1435" spans="2:65" s="1" customFormat="1" ht="20.25" customHeight="1">
      <c r="B1435" s="164"/>
      <c r="C1435" s="165" t="s">
        <v>2822</v>
      </c>
      <c r="D1435" s="165" t="s">
        <v>144</v>
      </c>
      <c r="E1435" s="166" t="s">
        <v>2823</v>
      </c>
      <c r="F1435" s="167" t="s">
        <v>2824</v>
      </c>
      <c r="G1435" s="168" t="s">
        <v>2797</v>
      </c>
      <c r="H1435" s="169">
        <v>4</v>
      </c>
      <c r="I1435" s="170"/>
      <c r="J1435" s="171">
        <f>ROUND(I1435*H1435,0)</f>
        <v>0</v>
      </c>
      <c r="K1435" s="167" t="s">
        <v>21</v>
      </c>
      <c r="L1435" s="34"/>
      <c r="M1435" s="172" t="s">
        <v>21</v>
      </c>
      <c r="N1435" s="173" t="s">
        <v>43</v>
      </c>
      <c r="O1435" s="35"/>
      <c r="P1435" s="174">
        <f>O1435*H1435</f>
        <v>0</v>
      </c>
      <c r="Q1435" s="174">
        <v>0</v>
      </c>
      <c r="R1435" s="174">
        <f>Q1435*H1435</f>
        <v>0</v>
      </c>
      <c r="S1435" s="174">
        <v>0</v>
      </c>
      <c r="T1435" s="175">
        <f>S1435*H1435</f>
        <v>0</v>
      </c>
      <c r="AR1435" s="17" t="s">
        <v>149</v>
      </c>
      <c r="AT1435" s="17" t="s">
        <v>144</v>
      </c>
      <c r="AU1435" s="17" t="s">
        <v>150</v>
      </c>
      <c r="AY1435" s="17" t="s">
        <v>142</v>
      </c>
      <c r="BE1435" s="176">
        <f>IF(N1435="základní",J1435,0)</f>
        <v>0</v>
      </c>
      <c r="BF1435" s="176">
        <f>IF(N1435="snížená",J1435,0)</f>
        <v>0</v>
      </c>
      <c r="BG1435" s="176">
        <f>IF(N1435="zákl. přenesená",J1435,0)</f>
        <v>0</v>
      </c>
      <c r="BH1435" s="176">
        <f>IF(N1435="sníž. přenesená",J1435,0)</f>
        <v>0</v>
      </c>
      <c r="BI1435" s="176">
        <f>IF(N1435="nulová",J1435,0)</f>
        <v>0</v>
      </c>
      <c r="BJ1435" s="17" t="s">
        <v>150</v>
      </c>
      <c r="BK1435" s="176">
        <f>ROUND(I1435*H1435,0)</f>
        <v>0</v>
      </c>
      <c r="BL1435" s="17" t="s">
        <v>149</v>
      </c>
      <c r="BM1435" s="17" t="s">
        <v>2825</v>
      </c>
    </row>
    <row r="1436" spans="2:47" s="1" customFormat="1" ht="20.25" customHeight="1">
      <c r="B1436" s="34"/>
      <c r="D1436" s="180" t="s">
        <v>152</v>
      </c>
      <c r="F1436" s="189" t="s">
        <v>2824</v>
      </c>
      <c r="I1436" s="138"/>
      <c r="L1436" s="34"/>
      <c r="M1436" s="63"/>
      <c r="N1436" s="35"/>
      <c r="O1436" s="35"/>
      <c r="P1436" s="35"/>
      <c r="Q1436" s="35"/>
      <c r="R1436" s="35"/>
      <c r="S1436" s="35"/>
      <c r="T1436" s="64"/>
      <c r="AT1436" s="17" t="s">
        <v>152</v>
      </c>
      <c r="AU1436" s="17" t="s">
        <v>150</v>
      </c>
    </row>
    <row r="1437" spans="2:65" s="1" customFormat="1" ht="20.25" customHeight="1">
      <c r="B1437" s="164"/>
      <c r="C1437" s="165" t="s">
        <v>2826</v>
      </c>
      <c r="D1437" s="165" t="s">
        <v>144</v>
      </c>
      <c r="E1437" s="166" t="s">
        <v>2827</v>
      </c>
      <c r="F1437" s="167" t="s">
        <v>2828</v>
      </c>
      <c r="G1437" s="168" t="s">
        <v>2797</v>
      </c>
      <c r="H1437" s="169">
        <v>30</v>
      </c>
      <c r="I1437" s="170"/>
      <c r="J1437" s="171">
        <f>ROUND(I1437*H1437,0)</f>
        <v>0</v>
      </c>
      <c r="K1437" s="167" t="s">
        <v>21</v>
      </c>
      <c r="L1437" s="34"/>
      <c r="M1437" s="172" t="s">
        <v>21</v>
      </c>
      <c r="N1437" s="173" t="s">
        <v>43</v>
      </c>
      <c r="O1437" s="35"/>
      <c r="P1437" s="174">
        <f>O1437*H1437</f>
        <v>0</v>
      </c>
      <c r="Q1437" s="174">
        <v>0</v>
      </c>
      <c r="R1437" s="174">
        <f>Q1437*H1437</f>
        <v>0</v>
      </c>
      <c r="S1437" s="174">
        <v>0</v>
      </c>
      <c r="T1437" s="175">
        <f>S1437*H1437</f>
        <v>0</v>
      </c>
      <c r="AR1437" s="17" t="s">
        <v>149</v>
      </c>
      <c r="AT1437" s="17" t="s">
        <v>144</v>
      </c>
      <c r="AU1437" s="17" t="s">
        <v>150</v>
      </c>
      <c r="AY1437" s="17" t="s">
        <v>142</v>
      </c>
      <c r="BE1437" s="176">
        <f>IF(N1437="základní",J1437,0)</f>
        <v>0</v>
      </c>
      <c r="BF1437" s="176">
        <f>IF(N1437="snížená",J1437,0)</f>
        <v>0</v>
      </c>
      <c r="BG1437" s="176">
        <f>IF(N1437="zákl. přenesená",J1437,0)</f>
        <v>0</v>
      </c>
      <c r="BH1437" s="176">
        <f>IF(N1437="sníž. přenesená",J1437,0)</f>
        <v>0</v>
      </c>
      <c r="BI1437" s="176">
        <f>IF(N1437="nulová",J1437,0)</f>
        <v>0</v>
      </c>
      <c r="BJ1437" s="17" t="s">
        <v>150</v>
      </c>
      <c r="BK1437" s="176">
        <f>ROUND(I1437*H1437,0)</f>
        <v>0</v>
      </c>
      <c r="BL1437" s="17" t="s">
        <v>149</v>
      </c>
      <c r="BM1437" s="17" t="s">
        <v>2829</v>
      </c>
    </row>
    <row r="1438" spans="2:47" s="1" customFormat="1" ht="20.25" customHeight="1">
      <c r="B1438" s="34"/>
      <c r="D1438" s="180" t="s">
        <v>152</v>
      </c>
      <c r="F1438" s="189" t="s">
        <v>2828</v>
      </c>
      <c r="I1438" s="138"/>
      <c r="L1438" s="34"/>
      <c r="M1438" s="63"/>
      <c r="N1438" s="35"/>
      <c r="O1438" s="35"/>
      <c r="P1438" s="35"/>
      <c r="Q1438" s="35"/>
      <c r="R1438" s="35"/>
      <c r="S1438" s="35"/>
      <c r="T1438" s="64"/>
      <c r="AT1438" s="17" t="s">
        <v>152</v>
      </c>
      <c r="AU1438" s="17" t="s">
        <v>150</v>
      </c>
    </row>
    <row r="1439" spans="2:65" s="1" customFormat="1" ht="20.25" customHeight="1">
      <c r="B1439" s="164"/>
      <c r="C1439" s="165" t="s">
        <v>2830</v>
      </c>
      <c r="D1439" s="165" t="s">
        <v>144</v>
      </c>
      <c r="E1439" s="166" t="s">
        <v>2831</v>
      </c>
      <c r="F1439" s="167" t="s">
        <v>2832</v>
      </c>
      <c r="G1439" s="168" t="s">
        <v>2797</v>
      </c>
      <c r="H1439" s="169">
        <v>6</v>
      </c>
      <c r="I1439" s="170"/>
      <c r="J1439" s="171">
        <f>ROUND(I1439*H1439,0)</f>
        <v>0</v>
      </c>
      <c r="K1439" s="167" t="s">
        <v>21</v>
      </c>
      <c r="L1439" s="34"/>
      <c r="M1439" s="172" t="s">
        <v>21</v>
      </c>
      <c r="N1439" s="173" t="s">
        <v>43</v>
      </c>
      <c r="O1439" s="35"/>
      <c r="P1439" s="174">
        <f>O1439*H1439</f>
        <v>0</v>
      </c>
      <c r="Q1439" s="174">
        <v>0</v>
      </c>
      <c r="R1439" s="174">
        <f>Q1439*H1439</f>
        <v>0</v>
      </c>
      <c r="S1439" s="174">
        <v>0</v>
      </c>
      <c r="T1439" s="175">
        <f>S1439*H1439</f>
        <v>0</v>
      </c>
      <c r="AR1439" s="17" t="s">
        <v>149</v>
      </c>
      <c r="AT1439" s="17" t="s">
        <v>144</v>
      </c>
      <c r="AU1439" s="17" t="s">
        <v>150</v>
      </c>
      <c r="AY1439" s="17" t="s">
        <v>142</v>
      </c>
      <c r="BE1439" s="176">
        <f>IF(N1439="základní",J1439,0)</f>
        <v>0</v>
      </c>
      <c r="BF1439" s="176">
        <f>IF(N1439="snížená",J1439,0)</f>
        <v>0</v>
      </c>
      <c r="BG1439" s="176">
        <f>IF(N1439="zákl. přenesená",J1439,0)</f>
        <v>0</v>
      </c>
      <c r="BH1439" s="176">
        <f>IF(N1439="sníž. přenesená",J1439,0)</f>
        <v>0</v>
      </c>
      <c r="BI1439" s="176">
        <f>IF(N1439="nulová",J1439,0)</f>
        <v>0</v>
      </c>
      <c r="BJ1439" s="17" t="s">
        <v>150</v>
      </c>
      <c r="BK1439" s="176">
        <f>ROUND(I1439*H1439,0)</f>
        <v>0</v>
      </c>
      <c r="BL1439" s="17" t="s">
        <v>149</v>
      </c>
      <c r="BM1439" s="17" t="s">
        <v>2833</v>
      </c>
    </row>
    <row r="1440" spans="2:47" s="1" customFormat="1" ht="20.25" customHeight="1">
      <c r="B1440" s="34"/>
      <c r="D1440" s="180" t="s">
        <v>152</v>
      </c>
      <c r="F1440" s="189" t="s">
        <v>2832</v>
      </c>
      <c r="I1440" s="138"/>
      <c r="L1440" s="34"/>
      <c r="M1440" s="63"/>
      <c r="N1440" s="35"/>
      <c r="O1440" s="35"/>
      <c r="P1440" s="35"/>
      <c r="Q1440" s="35"/>
      <c r="R1440" s="35"/>
      <c r="S1440" s="35"/>
      <c r="T1440" s="64"/>
      <c r="AT1440" s="17" t="s">
        <v>152</v>
      </c>
      <c r="AU1440" s="17" t="s">
        <v>150</v>
      </c>
    </row>
    <row r="1441" spans="2:65" s="1" customFormat="1" ht="20.25" customHeight="1">
      <c r="B1441" s="164"/>
      <c r="C1441" s="165" t="s">
        <v>2834</v>
      </c>
      <c r="D1441" s="165" t="s">
        <v>144</v>
      </c>
      <c r="E1441" s="166" t="s">
        <v>2835</v>
      </c>
      <c r="F1441" s="167" t="s">
        <v>2836</v>
      </c>
      <c r="G1441" s="168" t="s">
        <v>2797</v>
      </c>
      <c r="H1441" s="169">
        <v>4</v>
      </c>
      <c r="I1441" s="170"/>
      <c r="J1441" s="171">
        <f>ROUND(I1441*H1441,0)</f>
        <v>0</v>
      </c>
      <c r="K1441" s="167" t="s">
        <v>21</v>
      </c>
      <c r="L1441" s="34"/>
      <c r="M1441" s="172" t="s">
        <v>21</v>
      </c>
      <c r="N1441" s="173" t="s">
        <v>43</v>
      </c>
      <c r="O1441" s="35"/>
      <c r="P1441" s="174">
        <f>O1441*H1441</f>
        <v>0</v>
      </c>
      <c r="Q1441" s="174">
        <v>0</v>
      </c>
      <c r="R1441" s="174">
        <f>Q1441*H1441</f>
        <v>0</v>
      </c>
      <c r="S1441" s="174">
        <v>0</v>
      </c>
      <c r="T1441" s="175">
        <f>S1441*H1441</f>
        <v>0</v>
      </c>
      <c r="AR1441" s="17" t="s">
        <v>149</v>
      </c>
      <c r="AT1441" s="17" t="s">
        <v>144</v>
      </c>
      <c r="AU1441" s="17" t="s">
        <v>150</v>
      </c>
      <c r="AY1441" s="17" t="s">
        <v>142</v>
      </c>
      <c r="BE1441" s="176">
        <f>IF(N1441="základní",J1441,0)</f>
        <v>0</v>
      </c>
      <c r="BF1441" s="176">
        <f>IF(N1441="snížená",J1441,0)</f>
        <v>0</v>
      </c>
      <c r="BG1441" s="176">
        <f>IF(N1441="zákl. přenesená",J1441,0)</f>
        <v>0</v>
      </c>
      <c r="BH1441" s="176">
        <f>IF(N1441="sníž. přenesená",J1441,0)</f>
        <v>0</v>
      </c>
      <c r="BI1441" s="176">
        <f>IF(N1441="nulová",J1441,0)</f>
        <v>0</v>
      </c>
      <c r="BJ1441" s="17" t="s">
        <v>150</v>
      </c>
      <c r="BK1441" s="176">
        <f>ROUND(I1441*H1441,0)</f>
        <v>0</v>
      </c>
      <c r="BL1441" s="17" t="s">
        <v>149</v>
      </c>
      <c r="BM1441" s="17" t="s">
        <v>2837</v>
      </c>
    </row>
    <row r="1442" spans="2:47" s="1" customFormat="1" ht="20.25" customHeight="1">
      <c r="B1442" s="34"/>
      <c r="D1442" s="180" t="s">
        <v>152</v>
      </c>
      <c r="F1442" s="189" t="s">
        <v>2836</v>
      </c>
      <c r="I1442" s="138"/>
      <c r="L1442" s="34"/>
      <c r="M1442" s="63"/>
      <c r="N1442" s="35"/>
      <c r="O1442" s="35"/>
      <c r="P1442" s="35"/>
      <c r="Q1442" s="35"/>
      <c r="R1442" s="35"/>
      <c r="S1442" s="35"/>
      <c r="T1442" s="64"/>
      <c r="AT1442" s="17" t="s">
        <v>152</v>
      </c>
      <c r="AU1442" s="17" t="s">
        <v>150</v>
      </c>
    </row>
    <row r="1443" spans="2:65" s="1" customFormat="1" ht="20.25" customHeight="1">
      <c r="B1443" s="164"/>
      <c r="C1443" s="165" t="s">
        <v>2838</v>
      </c>
      <c r="D1443" s="165" t="s">
        <v>144</v>
      </c>
      <c r="E1443" s="166" t="s">
        <v>2839</v>
      </c>
      <c r="F1443" s="167" t="s">
        <v>2840</v>
      </c>
      <c r="G1443" s="168" t="s">
        <v>2797</v>
      </c>
      <c r="H1443" s="169">
        <v>8</v>
      </c>
      <c r="I1443" s="170"/>
      <c r="J1443" s="171">
        <f>ROUND(I1443*H1443,0)</f>
        <v>0</v>
      </c>
      <c r="K1443" s="167" t="s">
        <v>21</v>
      </c>
      <c r="L1443" s="34"/>
      <c r="M1443" s="172" t="s">
        <v>21</v>
      </c>
      <c r="N1443" s="173" t="s">
        <v>43</v>
      </c>
      <c r="O1443" s="35"/>
      <c r="P1443" s="174">
        <f>O1443*H1443</f>
        <v>0</v>
      </c>
      <c r="Q1443" s="174">
        <v>0</v>
      </c>
      <c r="R1443" s="174">
        <f>Q1443*H1443</f>
        <v>0</v>
      </c>
      <c r="S1443" s="174">
        <v>0</v>
      </c>
      <c r="T1443" s="175">
        <f>S1443*H1443</f>
        <v>0</v>
      </c>
      <c r="AR1443" s="17" t="s">
        <v>149</v>
      </c>
      <c r="AT1443" s="17" t="s">
        <v>144</v>
      </c>
      <c r="AU1443" s="17" t="s">
        <v>150</v>
      </c>
      <c r="AY1443" s="17" t="s">
        <v>142</v>
      </c>
      <c r="BE1443" s="176">
        <f>IF(N1443="základní",J1443,0)</f>
        <v>0</v>
      </c>
      <c r="BF1443" s="176">
        <f>IF(N1443="snížená",J1443,0)</f>
        <v>0</v>
      </c>
      <c r="BG1443" s="176">
        <f>IF(N1443="zákl. přenesená",J1443,0)</f>
        <v>0</v>
      </c>
      <c r="BH1443" s="176">
        <f>IF(N1443="sníž. přenesená",J1443,0)</f>
        <v>0</v>
      </c>
      <c r="BI1443" s="176">
        <f>IF(N1443="nulová",J1443,0)</f>
        <v>0</v>
      </c>
      <c r="BJ1443" s="17" t="s">
        <v>150</v>
      </c>
      <c r="BK1443" s="176">
        <f>ROUND(I1443*H1443,0)</f>
        <v>0</v>
      </c>
      <c r="BL1443" s="17" t="s">
        <v>149</v>
      </c>
      <c r="BM1443" s="17" t="s">
        <v>2841</v>
      </c>
    </row>
    <row r="1444" spans="2:47" s="1" customFormat="1" ht="20.25" customHeight="1">
      <c r="B1444" s="34"/>
      <c r="D1444" s="180" t="s">
        <v>152</v>
      </c>
      <c r="F1444" s="189" t="s">
        <v>2840</v>
      </c>
      <c r="I1444" s="138"/>
      <c r="L1444" s="34"/>
      <c r="M1444" s="63"/>
      <c r="N1444" s="35"/>
      <c r="O1444" s="35"/>
      <c r="P1444" s="35"/>
      <c r="Q1444" s="35"/>
      <c r="R1444" s="35"/>
      <c r="S1444" s="35"/>
      <c r="T1444" s="64"/>
      <c r="AT1444" s="17" t="s">
        <v>152</v>
      </c>
      <c r="AU1444" s="17" t="s">
        <v>150</v>
      </c>
    </row>
    <row r="1445" spans="2:65" s="1" customFormat="1" ht="20.25" customHeight="1">
      <c r="B1445" s="164"/>
      <c r="C1445" s="165" t="s">
        <v>2842</v>
      </c>
      <c r="D1445" s="165" t="s">
        <v>144</v>
      </c>
      <c r="E1445" s="166" t="s">
        <v>2843</v>
      </c>
      <c r="F1445" s="167" t="s">
        <v>2844</v>
      </c>
      <c r="G1445" s="168" t="s">
        <v>2797</v>
      </c>
      <c r="H1445" s="169">
        <v>4</v>
      </c>
      <c r="I1445" s="170"/>
      <c r="J1445" s="171">
        <f>ROUND(I1445*H1445,0)</f>
        <v>0</v>
      </c>
      <c r="K1445" s="167" t="s">
        <v>21</v>
      </c>
      <c r="L1445" s="34"/>
      <c r="M1445" s="172" t="s">
        <v>21</v>
      </c>
      <c r="N1445" s="173" t="s">
        <v>43</v>
      </c>
      <c r="O1445" s="35"/>
      <c r="P1445" s="174">
        <f>O1445*H1445</f>
        <v>0</v>
      </c>
      <c r="Q1445" s="174">
        <v>0</v>
      </c>
      <c r="R1445" s="174">
        <f>Q1445*H1445</f>
        <v>0</v>
      </c>
      <c r="S1445" s="174">
        <v>0</v>
      </c>
      <c r="T1445" s="175">
        <f>S1445*H1445</f>
        <v>0</v>
      </c>
      <c r="AR1445" s="17" t="s">
        <v>149</v>
      </c>
      <c r="AT1445" s="17" t="s">
        <v>144</v>
      </c>
      <c r="AU1445" s="17" t="s">
        <v>150</v>
      </c>
      <c r="AY1445" s="17" t="s">
        <v>142</v>
      </c>
      <c r="BE1445" s="176">
        <f>IF(N1445="základní",J1445,0)</f>
        <v>0</v>
      </c>
      <c r="BF1445" s="176">
        <f>IF(N1445="snížená",J1445,0)</f>
        <v>0</v>
      </c>
      <c r="BG1445" s="176">
        <f>IF(N1445="zákl. přenesená",J1445,0)</f>
        <v>0</v>
      </c>
      <c r="BH1445" s="176">
        <f>IF(N1445="sníž. přenesená",J1445,0)</f>
        <v>0</v>
      </c>
      <c r="BI1445" s="176">
        <f>IF(N1445="nulová",J1445,0)</f>
        <v>0</v>
      </c>
      <c r="BJ1445" s="17" t="s">
        <v>150</v>
      </c>
      <c r="BK1445" s="176">
        <f>ROUND(I1445*H1445,0)</f>
        <v>0</v>
      </c>
      <c r="BL1445" s="17" t="s">
        <v>149</v>
      </c>
      <c r="BM1445" s="17" t="s">
        <v>2845</v>
      </c>
    </row>
    <row r="1446" spans="2:47" s="1" customFormat="1" ht="20.25" customHeight="1">
      <c r="B1446" s="34"/>
      <c r="D1446" s="180" t="s">
        <v>152</v>
      </c>
      <c r="F1446" s="189" t="s">
        <v>2844</v>
      </c>
      <c r="I1446" s="138"/>
      <c r="L1446" s="34"/>
      <c r="M1446" s="63"/>
      <c r="N1446" s="35"/>
      <c r="O1446" s="35"/>
      <c r="P1446" s="35"/>
      <c r="Q1446" s="35"/>
      <c r="R1446" s="35"/>
      <c r="S1446" s="35"/>
      <c r="T1446" s="64"/>
      <c r="AT1446" s="17" t="s">
        <v>152</v>
      </c>
      <c r="AU1446" s="17" t="s">
        <v>150</v>
      </c>
    </row>
    <row r="1447" spans="2:65" s="1" customFormat="1" ht="20.25" customHeight="1">
      <c r="B1447" s="164"/>
      <c r="C1447" s="165" t="s">
        <v>2846</v>
      </c>
      <c r="D1447" s="165" t="s">
        <v>144</v>
      </c>
      <c r="E1447" s="166" t="s">
        <v>2847</v>
      </c>
      <c r="F1447" s="167" t="s">
        <v>2848</v>
      </c>
      <c r="G1447" s="168" t="s">
        <v>417</v>
      </c>
      <c r="H1447" s="169">
        <v>300</v>
      </c>
      <c r="I1447" s="170"/>
      <c r="J1447" s="171">
        <f>ROUND(I1447*H1447,0)</f>
        <v>0</v>
      </c>
      <c r="K1447" s="167" t="s">
        <v>21</v>
      </c>
      <c r="L1447" s="34"/>
      <c r="M1447" s="172" t="s">
        <v>21</v>
      </c>
      <c r="N1447" s="173" t="s">
        <v>43</v>
      </c>
      <c r="O1447" s="35"/>
      <c r="P1447" s="174">
        <f>O1447*H1447</f>
        <v>0</v>
      </c>
      <c r="Q1447" s="174">
        <v>0</v>
      </c>
      <c r="R1447" s="174">
        <f>Q1447*H1447</f>
        <v>0</v>
      </c>
      <c r="S1447" s="174">
        <v>0</v>
      </c>
      <c r="T1447" s="175">
        <f>S1447*H1447</f>
        <v>0</v>
      </c>
      <c r="AR1447" s="17" t="s">
        <v>149</v>
      </c>
      <c r="AT1447" s="17" t="s">
        <v>144</v>
      </c>
      <c r="AU1447" s="17" t="s">
        <v>150</v>
      </c>
      <c r="AY1447" s="17" t="s">
        <v>142</v>
      </c>
      <c r="BE1447" s="176">
        <f>IF(N1447="základní",J1447,0)</f>
        <v>0</v>
      </c>
      <c r="BF1447" s="176">
        <f>IF(N1447="snížená",J1447,0)</f>
        <v>0</v>
      </c>
      <c r="BG1447" s="176">
        <f>IF(N1447="zákl. přenesená",J1447,0)</f>
        <v>0</v>
      </c>
      <c r="BH1447" s="176">
        <f>IF(N1447="sníž. přenesená",J1447,0)</f>
        <v>0</v>
      </c>
      <c r="BI1447" s="176">
        <f>IF(N1447="nulová",J1447,0)</f>
        <v>0</v>
      </c>
      <c r="BJ1447" s="17" t="s">
        <v>150</v>
      </c>
      <c r="BK1447" s="176">
        <f>ROUND(I1447*H1447,0)</f>
        <v>0</v>
      </c>
      <c r="BL1447" s="17" t="s">
        <v>149</v>
      </c>
      <c r="BM1447" s="17" t="s">
        <v>2849</v>
      </c>
    </row>
    <row r="1448" spans="2:47" s="1" customFormat="1" ht="20.25" customHeight="1">
      <c r="B1448" s="34"/>
      <c r="D1448" s="180" t="s">
        <v>152</v>
      </c>
      <c r="F1448" s="189" t="s">
        <v>2848</v>
      </c>
      <c r="I1448" s="138"/>
      <c r="L1448" s="34"/>
      <c r="M1448" s="63"/>
      <c r="N1448" s="35"/>
      <c r="O1448" s="35"/>
      <c r="P1448" s="35"/>
      <c r="Q1448" s="35"/>
      <c r="R1448" s="35"/>
      <c r="S1448" s="35"/>
      <c r="T1448" s="64"/>
      <c r="AT1448" s="17" t="s">
        <v>152</v>
      </c>
      <c r="AU1448" s="17" t="s">
        <v>150</v>
      </c>
    </row>
    <row r="1449" spans="2:65" s="1" customFormat="1" ht="20.25" customHeight="1">
      <c r="B1449" s="164"/>
      <c r="C1449" s="165" t="s">
        <v>2850</v>
      </c>
      <c r="D1449" s="165" t="s">
        <v>144</v>
      </c>
      <c r="E1449" s="166" t="s">
        <v>2851</v>
      </c>
      <c r="F1449" s="167" t="s">
        <v>2852</v>
      </c>
      <c r="G1449" s="168" t="s">
        <v>360</v>
      </c>
      <c r="H1449" s="169">
        <v>75</v>
      </c>
      <c r="I1449" s="170"/>
      <c r="J1449" s="171">
        <f>ROUND(I1449*H1449,0)</f>
        <v>0</v>
      </c>
      <c r="K1449" s="167" t="s">
        <v>21</v>
      </c>
      <c r="L1449" s="34"/>
      <c r="M1449" s="172" t="s">
        <v>21</v>
      </c>
      <c r="N1449" s="173" t="s">
        <v>43</v>
      </c>
      <c r="O1449" s="35"/>
      <c r="P1449" s="174">
        <f>O1449*H1449</f>
        <v>0</v>
      </c>
      <c r="Q1449" s="174">
        <v>0</v>
      </c>
      <c r="R1449" s="174">
        <f>Q1449*H1449</f>
        <v>0</v>
      </c>
      <c r="S1449" s="174">
        <v>0</v>
      </c>
      <c r="T1449" s="175">
        <f>S1449*H1449</f>
        <v>0</v>
      </c>
      <c r="AR1449" s="17" t="s">
        <v>149</v>
      </c>
      <c r="AT1449" s="17" t="s">
        <v>144</v>
      </c>
      <c r="AU1449" s="17" t="s">
        <v>150</v>
      </c>
      <c r="AY1449" s="17" t="s">
        <v>142</v>
      </c>
      <c r="BE1449" s="176">
        <f>IF(N1449="základní",J1449,0)</f>
        <v>0</v>
      </c>
      <c r="BF1449" s="176">
        <f>IF(N1449="snížená",J1449,0)</f>
        <v>0</v>
      </c>
      <c r="BG1449" s="176">
        <f>IF(N1449="zákl. přenesená",J1449,0)</f>
        <v>0</v>
      </c>
      <c r="BH1449" s="176">
        <f>IF(N1449="sníž. přenesená",J1449,0)</f>
        <v>0</v>
      </c>
      <c r="BI1449" s="176">
        <f>IF(N1449="nulová",J1449,0)</f>
        <v>0</v>
      </c>
      <c r="BJ1449" s="17" t="s">
        <v>150</v>
      </c>
      <c r="BK1449" s="176">
        <f>ROUND(I1449*H1449,0)</f>
        <v>0</v>
      </c>
      <c r="BL1449" s="17" t="s">
        <v>149</v>
      </c>
      <c r="BM1449" s="17" t="s">
        <v>2853</v>
      </c>
    </row>
    <row r="1450" spans="2:47" s="1" customFormat="1" ht="20.25" customHeight="1">
      <c r="B1450" s="34"/>
      <c r="D1450" s="180" t="s">
        <v>152</v>
      </c>
      <c r="F1450" s="189" t="s">
        <v>2852</v>
      </c>
      <c r="I1450" s="138"/>
      <c r="L1450" s="34"/>
      <c r="M1450" s="63"/>
      <c r="N1450" s="35"/>
      <c r="O1450" s="35"/>
      <c r="P1450" s="35"/>
      <c r="Q1450" s="35"/>
      <c r="R1450" s="35"/>
      <c r="S1450" s="35"/>
      <c r="T1450" s="64"/>
      <c r="AT1450" s="17" t="s">
        <v>152</v>
      </c>
      <c r="AU1450" s="17" t="s">
        <v>150</v>
      </c>
    </row>
    <row r="1451" spans="2:65" s="1" customFormat="1" ht="20.25" customHeight="1">
      <c r="B1451" s="164"/>
      <c r="C1451" s="165" t="s">
        <v>2854</v>
      </c>
      <c r="D1451" s="165" t="s">
        <v>144</v>
      </c>
      <c r="E1451" s="166" t="s">
        <v>2855</v>
      </c>
      <c r="F1451" s="167" t="s">
        <v>2856</v>
      </c>
      <c r="G1451" s="168" t="s">
        <v>417</v>
      </c>
      <c r="H1451" s="169">
        <v>70</v>
      </c>
      <c r="I1451" s="170"/>
      <c r="J1451" s="171">
        <f>ROUND(I1451*H1451,0)</f>
        <v>0</v>
      </c>
      <c r="K1451" s="167" t="s">
        <v>21</v>
      </c>
      <c r="L1451" s="34"/>
      <c r="M1451" s="172" t="s">
        <v>21</v>
      </c>
      <c r="N1451" s="173" t="s">
        <v>43</v>
      </c>
      <c r="O1451" s="35"/>
      <c r="P1451" s="174">
        <f>O1451*H1451</f>
        <v>0</v>
      </c>
      <c r="Q1451" s="174">
        <v>0</v>
      </c>
      <c r="R1451" s="174">
        <f>Q1451*H1451</f>
        <v>0</v>
      </c>
      <c r="S1451" s="174">
        <v>0</v>
      </c>
      <c r="T1451" s="175">
        <f>S1451*H1451</f>
        <v>0</v>
      </c>
      <c r="AR1451" s="17" t="s">
        <v>149</v>
      </c>
      <c r="AT1451" s="17" t="s">
        <v>144</v>
      </c>
      <c r="AU1451" s="17" t="s">
        <v>150</v>
      </c>
      <c r="AY1451" s="17" t="s">
        <v>142</v>
      </c>
      <c r="BE1451" s="176">
        <f>IF(N1451="základní",J1451,0)</f>
        <v>0</v>
      </c>
      <c r="BF1451" s="176">
        <f>IF(N1451="snížená",J1451,0)</f>
        <v>0</v>
      </c>
      <c r="BG1451" s="176">
        <f>IF(N1451="zákl. přenesená",J1451,0)</f>
        <v>0</v>
      </c>
      <c r="BH1451" s="176">
        <f>IF(N1451="sníž. přenesená",J1451,0)</f>
        <v>0</v>
      </c>
      <c r="BI1451" s="176">
        <f>IF(N1451="nulová",J1451,0)</f>
        <v>0</v>
      </c>
      <c r="BJ1451" s="17" t="s">
        <v>150</v>
      </c>
      <c r="BK1451" s="176">
        <f>ROUND(I1451*H1451,0)</f>
        <v>0</v>
      </c>
      <c r="BL1451" s="17" t="s">
        <v>149</v>
      </c>
      <c r="BM1451" s="17" t="s">
        <v>2857</v>
      </c>
    </row>
    <row r="1452" spans="2:47" s="1" customFormat="1" ht="20.25" customHeight="1">
      <c r="B1452" s="34"/>
      <c r="D1452" s="180" t="s">
        <v>152</v>
      </c>
      <c r="F1452" s="189" t="s">
        <v>2856</v>
      </c>
      <c r="I1452" s="138"/>
      <c r="L1452" s="34"/>
      <c r="M1452" s="63"/>
      <c r="N1452" s="35"/>
      <c r="O1452" s="35"/>
      <c r="P1452" s="35"/>
      <c r="Q1452" s="35"/>
      <c r="R1452" s="35"/>
      <c r="S1452" s="35"/>
      <c r="T1452" s="64"/>
      <c r="AT1452" s="17" t="s">
        <v>152</v>
      </c>
      <c r="AU1452" s="17" t="s">
        <v>150</v>
      </c>
    </row>
    <row r="1453" spans="2:65" s="1" customFormat="1" ht="20.25" customHeight="1">
      <c r="B1453" s="164"/>
      <c r="C1453" s="165" t="s">
        <v>2858</v>
      </c>
      <c r="D1453" s="165" t="s">
        <v>144</v>
      </c>
      <c r="E1453" s="166" t="s">
        <v>2859</v>
      </c>
      <c r="F1453" s="167" t="s">
        <v>2860</v>
      </c>
      <c r="G1453" s="168" t="s">
        <v>890</v>
      </c>
      <c r="H1453" s="169">
        <v>1</v>
      </c>
      <c r="I1453" s="170"/>
      <c r="J1453" s="171">
        <f>ROUND(I1453*H1453,0)</f>
        <v>0</v>
      </c>
      <c r="K1453" s="167" t="s">
        <v>21</v>
      </c>
      <c r="L1453" s="34"/>
      <c r="M1453" s="172" t="s">
        <v>21</v>
      </c>
      <c r="N1453" s="173" t="s">
        <v>43</v>
      </c>
      <c r="O1453" s="35"/>
      <c r="P1453" s="174">
        <f>O1453*H1453</f>
        <v>0</v>
      </c>
      <c r="Q1453" s="174">
        <v>0</v>
      </c>
      <c r="R1453" s="174">
        <f>Q1453*H1453</f>
        <v>0</v>
      </c>
      <c r="S1453" s="174">
        <v>0</v>
      </c>
      <c r="T1453" s="175">
        <f>S1453*H1453</f>
        <v>0</v>
      </c>
      <c r="AR1453" s="17" t="s">
        <v>149</v>
      </c>
      <c r="AT1453" s="17" t="s">
        <v>144</v>
      </c>
      <c r="AU1453" s="17" t="s">
        <v>150</v>
      </c>
      <c r="AY1453" s="17" t="s">
        <v>142</v>
      </c>
      <c r="BE1453" s="176">
        <f>IF(N1453="základní",J1453,0)</f>
        <v>0</v>
      </c>
      <c r="BF1453" s="176">
        <f>IF(N1453="snížená",J1453,0)</f>
        <v>0</v>
      </c>
      <c r="BG1453" s="176">
        <f>IF(N1453="zákl. přenesená",J1453,0)</f>
        <v>0</v>
      </c>
      <c r="BH1453" s="176">
        <f>IF(N1453="sníž. přenesená",J1453,0)</f>
        <v>0</v>
      </c>
      <c r="BI1453" s="176">
        <f>IF(N1453="nulová",J1453,0)</f>
        <v>0</v>
      </c>
      <c r="BJ1453" s="17" t="s">
        <v>150</v>
      </c>
      <c r="BK1453" s="176">
        <f>ROUND(I1453*H1453,0)</f>
        <v>0</v>
      </c>
      <c r="BL1453" s="17" t="s">
        <v>149</v>
      </c>
      <c r="BM1453" s="17" t="s">
        <v>2861</v>
      </c>
    </row>
    <row r="1454" spans="2:47" s="1" customFormat="1" ht="20.25" customHeight="1">
      <c r="B1454" s="34"/>
      <c r="D1454" s="180" t="s">
        <v>152</v>
      </c>
      <c r="F1454" s="189" t="s">
        <v>2860</v>
      </c>
      <c r="I1454" s="138"/>
      <c r="L1454" s="34"/>
      <c r="M1454" s="63"/>
      <c r="N1454" s="35"/>
      <c r="O1454" s="35"/>
      <c r="P1454" s="35"/>
      <c r="Q1454" s="35"/>
      <c r="R1454" s="35"/>
      <c r="S1454" s="35"/>
      <c r="T1454" s="64"/>
      <c r="AT1454" s="17" t="s">
        <v>152</v>
      </c>
      <c r="AU1454" s="17" t="s">
        <v>150</v>
      </c>
    </row>
    <row r="1455" spans="2:65" s="1" customFormat="1" ht="20.25" customHeight="1">
      <c r="B1455" s="164"/>
      <c r="C1455" s="165" t="s">
        <v>2862</v>
      </c>
      <c r="D1455" s="165" t="s">
        <v>144</v>
      </c>
      <c r="E1455" s="166" t="s">
        <v>2863</v>
      </c>
      <c r="F1455" s="167" t="s">
        <v>2731</v>
      </c>
      <c r="G1455" s="168" t="s">
        <v>360</v>
      </c>
      <c r="H1455" s="169">
        <v>1</v>
      </c>
      <c r="I1455" s="170"/>
      <c r="J1455" s="171">
        <f>ROUND(I1455*H1455,0)</f>
        <v>0</v>
      </c>
      <c r="K1455" s="167" t="s">
        <v>21</v>
      </c>
      <c r="L1455" s="34"/>
      <c r="M1455" s="172" t="s">
        <v>21</v>
      </c>
      <c r="N1455" s="173" t="s">
        <v>43</v>
      </c>
      <c r="O1455" s="35"/>
      <c r="P1455" s="174">
        <f>O1455*H1455</f>
        <v>0</v>
      </c>
      <c r="Q1455" s="174">
        <v>0</v>
      </c>
      <c r="R1455" s="174">
        <f>Q1455*H1455</f>
        <v>0</v>
      </c>
      <c r="S1455" s="174">
        <v>0</v>
      </c>
      <c r="T1455" s="175">
        <f>S1455*H1455</f>
        <v>0</v>
      </c>
      <c r="AR1455" s="17" t="s">
        <v>149</v>
      </c>
      <c r="AT1455" s="17" t="s">
        <v>144</v>
      </c>
      <c r="AU1455" s="17" t="s">
        <v>150</v>
      </c>
      <c r="AY1455" s="17" t="s">
        <v>142</v>
      </c>
      <c r="BE1455" s="176">
        <f>IF(N1455="základní",J1455,0)</f>
        <v>0</v>
      </c>
      <c r="BF1455" s="176">
        <f>IF(N1455="snížená",J1455,0)</f>
        <v>0</v>
      </c>
      <c r="BG1455" s="176">
        <f>IF(N1455="zákl. přenesená",J1455,0)</f>
        <v>0</v>
      </c>
      <c r="BH1455" s="176">
        <f>IF(N1455="sníž. přenesená",J1455,0)</f>
        <v>0</v>
      </c>
      <c r="BI1455" s="176">
        <f>IF(N1455="nulová",J1455,0)</f>
        <v>0</v>
      </c>
      <c r="BJ1455" s="17" t="s">
        <v>150</v>
      </c>
      <c r="BK1455" s="176">
        <f>ROUND(I1455*H1455,0)</f>
        <v>0</v>
      </c>
      <c r="BL1455" s="17" t="s">
        <v>149</v>
      </c>
      <c r="BM1455" s="17" t="s">
        <v>2864</v>
      </c>
    </row>
    <row r="1456" spans="2:47" s="1" customFormat="1" ht="20.25" customHeight="1">
      <c r="B1456" s="34"/>
      <c r="D1456" s="180" t="s">
        <v>152</v>
      </c>
      <c r="F1456" s="189" t="s">
        <v>2731</v>
      </c>
      <c r="I1456" s="138"/>
      <c r="L1456" s="34"/>
      <c r="M1456" s="63"/>
      <c r="N1456" s="35"/>
      <c r="O1456" s="35"/>
      <c r="P1456" s="35"/>
      <c r="Q1456" s="35"/>
      <c r="R1456" s="35"/>
      <c r="S1456" s="35"/>
      <c r="T1456" s="64"/>
      <c r="AT1456" s="17" t="s">
        <v>152</v>
      </c>
      <c r="AU1456" s="17" t="s">
        <v>150</v>
      </c>
    </row>
    <row r="1457" spans="2:65" s="1" customFormat="1" ht="20.25" customHeight="1">
      <c r="B1457" s="164"/>
      <c r="C1457" s="165" t="s">
        <v>2865</v>
      </c>
      <c r="D1457" s="165" t="s">
        <v>144</v>
      </c>
      <c r="E1457" s="166" t="s">
        <v>2866</v>
      </c>
      <c r="F1457" s="167" t="s">
        <v>2867</v>
      </c>
      <c r="G1457" s="168" t="s">
        <v>360</v>
      </c>
      <c r="H1457" s="169">
        <v>13</v>
      </c>
      <c r="I1457" s="170"/>
      <c r="J1457" s="171">
        <f>ROUND(I1457*H1457,0)</f>
        <v>0</v>
      </c>
      <c r="K1457" s="167" t="s">
        <v>21</v>
      </c>
      <c r="L1457" s="34"/>
      <c r="M1457" s="172" t="s">
        <v>21</v>
      </c>
      <c r="N1457" s="173" t="s">
        <v>43</v>
      </c>
      <c r="O1457" s="35"/>
      <c r="P1457" s="174">
        <f>O1457*H1457</f>
        <v>0</v>
      </c>
      <c r="Q1457" s="174">
        <v>0</v>
      </c>
      <c r="R1457" s="174">
        <f>Q1457*H1457</f>
        <v>0</v>
      </c>
      <c r="S1457" s="174">
        <v>0</v>
      </c>
      <c r="T1457" s="175">
        <f>S1457*H1457</f>
        <v>0</v>
      </c>
      <c r="AR1457" s="17" t="s">
        <v>149</v>
      </c>
      <c r="AT1457" s="17" t="s">
        <v>144</v>
      </c>
      <c r="AU1457" s="17" t="s">
        <v>150</v>
      </c>
      <c r="AY1457" s="17" t="s">
        <v>142</v>
      </c>
      <c r="BE1457" s="176">
        <f>IF(N1457="základní",J1457,0)</f>
        <v>0</v>
      </c>
      <c r="BF1457" s="176">
        <f>IF(N1457="snížená",J1457,0)</f>
        <v>0</v>
      </c>
      <c r="BG1457" s="176">
        <f>IF(N1457="zákl. přenesená",J1457,0)</f>
        <v>0</v>
      </c>
      <c r="BH1457" s="176">
        <f>IF(N1457="sníž. přenesená",J1457,0)</f>
        <v>0</v>
      </c>
      <c r="BI1457" s="176">
        <f>IF(N1457="nulová",J1457,0)</f>
        <v>0</v>
      </c>
      <c r="BJ1457" s="17" t="s">
        <v>150</v>
      </c>
      <c r="BK1457" s="176">
        <f>ROUND(I1457*H1457,0)</f>
        <v>0</v>
      </c>
      <c r="BL1457" s="17" t="s">
        <v>149</v>
      </c>
      <c r="BM1457" s="17" t="s">
        <v>2868</v>
      </c>
    </row>
    <row r="1458" spans="2:47" s="1" customFormat="1" ht="20.25" customHeight="1">
      <c r="B1458" s="34"/>
      <c r="D1458" s="180" t="s">
        <v>152</v>
      </c>
      <c r="F1458" s="189" t="s">
        <v>2867</v>
      </c>
      <c r="I1458" s="138"/>
      <c r="L1458" s="34"/>
      <c r="M1458" s="63"/>
      <c r="N1458" s="35"/>
      <c r="O1458" s="35"/>
      <c r="P1458" s="35"/>
      <c r="Q1458" s="35"/>
      <c r="R1458" s="35"/>
      <c r="S1458" s="35"/>
      <c r="T1458" s="64"/>
      <c r="AT1458" s="17" t="s">
        <v>152</v>
      </c>
      <c r="AU1458" s="17" t="s">
        <v>150</v>
      </c>
    </row>
    <row r="1459" spans="2:65" s="1" customFormat="1" ht="20.25" customHeight="1">
      <c r="B1459" s="164"/>
      <c r="C1459" s="165" t="s">
        <v>2869</v>
      </c>
      <c r="D1459" s="165" t="s">
        <v>144</v>
      </c>
      <c r="E1459" s="166" t="s">
        <v>2870</v>
      </c>
      <c r="F1459" s="167" t="s">
        <v>2871</v>
      </c>
      <c r="G1459" s="168" t="s">
        <v>360</v>
      </c>
      <c r="H1459" s="169">
        <v>1</v>
      </c>
      <c r="I1459" s="170"/>
      <c r="J1459" s="171">
        <f>ROUND(I1459*H1459,0)</f>
        <v>0</v>
      </c>
      <c r="K1459" s="167" t="s">
        <v>21</v>
      </c>
      <c r="L1459" s="34"/>
      <c r="M1459" s="172" t="s">
        <v>21</v>
      </c>
      <c r="N1459" s="173" t="s">
        <v>43</v>
      </c>
      <c r="O1459" s="35"/>
      <c r="P1459" s="174">
        <f>O1459*H1459</f>
        <v>0</v>
      </c>
      <c r="Q1459" s="174">
        <v>0</v>
      </c>
      <c r="R1459" s="174">
        <f>Q1459*H1459</f>
        <v>0</v>
      </c>
      <c r="S1459" s="174">
        <v>0</v>
      </c>
      <c r="T1459" s="175">
        <f>S1459*H1459</f>
        <v>0</v>
      </c>
      <c r="AR1459" s="17" t="s">
        <v>149</v>
      </c>
      <c r="AT1459" s="17" t="s">
        <v>144</v>
      </c>
      <c r="AU1459" s="17" t="s">
        <v>150</v>
      </c>
      <c r="AY1459" s="17" t="s">
        <v>142</v>
      </c>
      <c r="BE1459" s="176">
        <f>IF(N1459="základní",J1459,0)</f>
        <v>0</v>
      </c>
      <c r="BF1459" s="176">
        <f>IF(N1459="snížená",J1459,0)</f>
        <v>0</v>
      </c>
      <c r="BG1459" s="176">
        <f>IF(N1459="zákl. přenesená",J1459,0)</f>
        <v>0</v>
      </c>
      <c r="BH1459" s="176">
        <f>IF(N1459="sníž. přenesená",J1459,0)</f>
        <v>0</v>
      </c>
      <c r="BI1459" s="176">
        <f>IF(N1459="nulová",J1459,0)</f>
        <v>0</v>
      </c>
      <c r="BJ1459" s="17" t="s">
        <v>150</v>
      </c>
      <c r="BK1459" s="176">
        <f>ROUND(I1459*H1459,0)</f>
        <v>0</v>
      </c>
      <c r="BL1459" s="17" t="s">
        <v>149</v>
      </c>
      <c r="BM1459" s="17" t="s">
        <v>2872</v>
      </c>
    </row>
    <row r="1460" spans="2:47" s="1" customFormat="1" ht="20.25" customHeight="1">
      <c r="B1460" s="34"/>
      <c r="D1460" s="180" t="s">
        <v>152</v>
      </c>
      <c r="F1460" s="189" t="s">
        <v>2871</v>
      </c>
      <c r="I1460" s="138"/>
      <c r="L1460" s="34"/>
      <c r="M1460" s="63"/>
      <c r="N1460" s="35"/>
      <c r="O1460" s="35"/>
      <c r="P1460" s="35"/>
      <c r="Q1460" s="35"/>
      <c r="R1460" s="35"/>
      <c r="S1460" s="35"/>
      <c r="T1460" s="64"/>
      <c r="AT1460" s="17" t="s">
        <v>152</v>
      </c>
      <c r="AU1460" s="17" t="s">
        <v>150</v>
      </c>
    </row>
    <row r="1461" spans="2:65" s="1" customFormat="1" ht="20.25" customHeight="1">
      <c r="B1461" s="164"/>
      <c r="C1461" s="165" t="s">
        <v>2873</v>
      </c>
      <c r="D1461" s="165" t="s">
        <v>144</v>
      </c>
      <c r="E1461" s="166" t="s">
        <v>2874</v>
      </c>
      <c r="F1461" s="167" t="s">
        <v>2875</v>
      </c>
      <c r="G1461" s="168" t="s">
        <v>360</v>
      </c>
      <c r="H1461" s="169">
        <v>6</v>
      </c>
      <c r="I1461" s="170"/>
      <c r="J1461" s="171">
        <f>ROUND(I1461*H1461,0)</f>
        <v>0</v>
      </c>
      <c r="K1461" s="167" t="s">
        <v>21</v>
      </c>
      <c r="L1461" s="34"/>
      <c r="M1461" s="172" t="s">
        <v>21</v>
      </c>
      <c r="N1461" s="173" t="s">
        <v>43</v>
      </c>
      <c r="O1461" s="35"/>
      <c r="P1461" s="174">
        <f>O1461*H1461</f>
        <v>0</v>
      </c>
      <c r="Q1461" s="174">
        <v>0</v>
      </c>
      <c r="R1461" s="174">
        <f>Q1461*H1461</f>
        <v>0</v>
      </c>
      <c r="S1461" s="174">
        <v>0</v>
      </c>
      <c r="T1461" s="175">
        <f>S1461*H1461</f>
        <v>0</v>
      </c>
      <c r="AR1461" s="17" t="s">
        <v>149</v>
      </c>
      <c r="AT1461" s="17" t="s">
        <v>144</v>
      </c>
      <c r="AU1461" s="17" t="s">
        <v>150</v>
      </c>
      <c r="AY1461" s="17" t="s">
        <v>142</v>
      </c>
      <c r="BE1461" s="176">
        <f>IF(N1461="základní",J1461,0)</f>
        <v>0</v>
      </c>
      <c r="BF1461" s="176">
        <f>IF(N1461="snížená",J1461,0)</f>
        <v>0</v>
      </c>
      <c r="BG1461" s="176">
        <f>IF(N1461="zákl. přenesená",J1461,0)</f>
        <v>0</v>
      </c>
      <c r="BH1461" s="176">
        <f>IF(N1461="sníž. přenesená",J1461,0)</f>
        <v>0</v>
      </c>
      <c r="BI1461" s="176">
        <f>IF(N1461="nulová",J1461,0)</f>
        <v>0</v>
      </c>
      <c r="BJ1461" s="17" t="s">
        <v>150</v>
      </c>
      <c r="BK1461" s="176">
        <f>ROUND(I1461*H1461,0)</f>
        <v>0</v>
      </c>
      <c r="BL1461" s="17" t="s">
        <v>149</v>
      </c>
      <c r="BM1461" s="17" t="s">
        <v>2876</v>
      </c>
    </row>
    <row r="1462" spans="2:47" s="1" customFormat="1" ht="20.25" customHeight="1">
      <c r="B1462" s="34"/>
      <c r="D1462" s="180" t="s">
        <v>152</v>
      </c>
      <c r="F1462" s="189" t="s">
        <v>2875</v>
      </c>
      <c r="I1462" s="138"/>
      <c r="L1462" s="34"/>
      <c r="M1462" s="63"/>
      <c r="N1462" s="35"/>
      <c r="O1462" s="35"/>
      <c r="P1462" s="35"/>
      <c r="Q1462" s="35"/>
      <c r="R1462" s="35"/>
      <c r="S1462" s="35"/>
      <c r="T1462" s="64"/>
      <c r="AT1462" s="17" t="s">
        <v>152</v>
      </c>
      <c r="AU1462" s="17" t="s">
        <v>150</v>
      </c>
    </row>
    <row r="1463" spans="2:65" s="1" customFormat="1" ht="20.25" customHeight="1">
      <c r="B1463" s="164"/>
      <c r="C1463" s="165" t="s">
        <v>2877</v>
      </c>
      <c r="D1463" s="165" t="s">
        <v>144</v>
      </c>
      <c r="E1463" s="166" t="s">
        <v>2878</v>
      </c>
      <c r="F1463" s="167" t="s">
        <v>2879</v>
      </c>
      <c r="G1463" s="168" t="s">
        <v>417</v>
      </c>
      <c r="H1463" s="169">
        <v>250</v>
      </c>
      <c r="I1463" s="170"/>
      <c r="J1463" s="171">
        <f>ROUND(I1463*H1463,0)</f>
        <v>0</v>
      </c>
      <c r="K1463" s="167" t="s">
        <v>21</v>
      </c>
      <c r="L1463" s="34"/>
      <c r="M1463" s="172" t="s">
        <v>21</v>
      </c>
      <c r="N1463" s="173" t="s">
        <v>43</v>
      </c>
      <c r="O1463" s="35"/>
      <c r="P1463" s="174">
        <f>O1463*H1463</f>
        <v>0</v>
      </c>
      <c r="Q1463" s="174">
        <v>0</v>
      </c>
      <c r="R1463" s="174">
        <f>Q1463*H1463</f>
        <v>0</v>
      </c>
      <c r="S1463" s="174">
        <v>0</v>
      </c>
      <c r="T1463" s="175">
        <f>S1463*H1463</f>
        <v>0</v>
      </c>
      <c r="AR1463" s="17" t="s">
        <v>149</v>
      </c>
      <c r="AT1463" s="17" t="s">
        <v>144</v>
      </c>
      <c r="AU1463" s="17" t="s">
        <v>150</v>
      </c>
      <c r="AY1463" s="17" t="s">
        <v>142</v>
      </c>
      <c r="BE1463" s="176">
        <f>IF(N1463="základní",J1463,0)</f>
        <v>0</v>
      </c>
      <c r="BF1463" s="176">
        <f>IF(N1463="snížená",J1463,0)</f>
        <v>0</v>
      </c>
      <c r="BG1463" s="176">
        <f>IF(N1463="zákl. přenesená",J1463,0)</f>
        <v>0</v>
      </c>
      <c r="BH1463" s="176">
        <f>IF(N1463="sníž. přenesená",J1463,0)</f>
        <v>0</v>
      </c>
      <c r="BI1463" s="176">
        <f>IF(N1463="nulová",J1463,0)</f>
        <v>0</v>
      </c>
      <c r="BJ1463" s="17" t="s">
        <v>150</v>
      </c>
      <c r="BK1463" s="176">
        <f>ROUND(I1463*H1463,0)</f>
        <v>0</v>
      </c>
      <c r="BL1463" s="17" t="s">
        <v>149</v>
      </c>
      <c r="BM1463" s="17" t="s">
        <v>2880</v>
      </c>
    </row>
    <row r="1464" spans="2:47" s="1" customFormat="1" ht="20.25" customHeight="1">
      <c r="B1464" s="34"/>
      <c r="D1464" s="180" t="s">
        <v>152</v>
      </c>
      <c r="F1464" s="189" t="s">
        <v>2879</v>
      </c>
      <c r="I1464" s="138"/>
      <c r="L1464" s="34"/>
      <c r="M1464" s="63"/>
      <c r="N1464" s="35"/>
      <c r="O1464" s="35"/>
      <c r="P1464" s="35"/>
      <c r="Q1464" s="35"/>
      <c r="R1464" s="35"/>
      <c r="S1464" s="35"/>
      <c r="T1464" s="64"/>
      <c r="AT1464" s="17" t="s">
        <v>152</v>
      </c>
      <c r="AU1464" s="17" t="s">
        <v>150</v>
      </c>
    </row>
    <row r="1465" spans="2:65" s="1" customFormat="1" ht="20.25" customHeight="1">
      <c r="B1465" s="164"/>
      <c r="C1465" s="165" t="s">
        <v>2881</v>
      </c>
      <c r="D1465" s="165" t="s">
        <v>144</v>
      </c>
      <c r="E1465" s="166" t="s">
        <v>2882</v>
      </c>
      <c r="F1465" s="167" t="s">
        <v>2883</v>
      </c>
      <c r="G1465" s="168" t="s">
        <v>360</v>
      </c>
      <c r="H1465" s="169">
        <v>6</v>
      </c>
      <c r="I1465" s="170"/>
      <c r="J1465" s="171">
        <f>ROUND(I1465*H1465,0)</f>
        <v>0</v>
      </c>
      <c r="K1465" s="167" t="s">
        <v>21</v>
      </c>
      <c r="L1465" s="34"/>
      <c r="M1465" s="172" t="s">
        <v>21</v>
      </c>
      <c r="N1465" s="173" t="s">
        <v>43</v>
      </c>
      <c r="O1465" s="35"/>
      <c r="P1465" s="174">
        <f>O1465*H1465</f>
        <v>0</v>
      </c>
      <c r="Q1465" s="174">
        <v>0</v>
      </c>
      <c r="R1465" s="174">
        <f>Q1465*H1465</f>
        <v>0</v>
      </c>
      <c r="S1465" s="174">
        <v>0</v>
      </c>
      <c r="T1465" s="175">
        <f>S1465*H1465</f>
        <v>0</v>
      </c>
      <c r="AR1465" s="17" t="s">
        <v>149</v>
      </c>
      <c r="AT1465" s="17" t="s">
        <v>144</v>
      </c>
      <c r="AU1465" s="17" t="s">
        <v>150</v>
      </c>
      <c r="AY1465" s="17" t="s">
        <v>142</v>
      </c>
      <c r="BE1465" s="176">
        <f>IF(N1465="základní",J1465,0)</f>
        <v>0</v>
      </c>
      <c r="BF1465" s="176">
        <f>IF(N1465="snížená",J1465,0)</f>
        <v>0</v>
      </c>
      <c r="BG1465" s="176">
        <f>IF(N1465="zákl. přenesená",J1465,0)</f>
        <v>0</v>
      </c>
      <c r="BH1465" s="176">
        <f>IF(N1465="sníž. přenesená",J1465,0)</f>
        <v>0</v>
      </c>
      <c r="BI1465" s="176">
        <f>IF(N1465="nulová",J1465,0)</f>
        <v>0</v>
      </c>
      <c r="BJ1465" s="17" t="s">
        <v>150</v>
      </c>
      <c r="BK1465" s="176">
        <f>ROUND(I1465*H1465,0)</f>
        <v>0</v>
      </c>
      <c r="BL1465" s="17" t="s">
        <v>149</v>
      </c>
      <c r="BM1465" s="17" t="s">
        <v>2884</v>
      </c>
    </row>
    <row r="1466" spans="2:47" s="1" customFormat="1" ht="20.25" customHeight="1">
      <c r="B1466" s="34"/>
      <c r="D1466" s="180" t="s">
        <v>152</v>
      </c>
      <c r="F1466" s="189" t="s">
        <v>2883</v>
      </c>
      <c r="I1466" s="138"/>
      <c r="L1466" s="34"/>
      <c r="M1466" s="63"/>
      <c r="N1466" s="35"/>
      <c r="O1466" s="35"/>
      <c r="P1466" s="35"/>
      <c r="Q1466" s="35"/>
      <c r="R1466" s="35"/>
      <c r="S1466" s="35"/>
      <c r="T1466" s="64"/>
      <c r="AT1466" s="17" t="s">
        <v>152</v>
      </c>
      <c r="AU1466" s="17" t="s">
        <v>150</v>
      </c>
    </row>
    <row r="1467" spans="2:65" s="1" customFormat="1" ht="20.25" customHeight="1">
      <c r="B1467" s="164"/>
      <c r="C1467" s="165" t="s">
        <v>2885</v>
      </c>
      <c r="D1467" s="165" t="s">
        <v>144</v>
      </c>
      <c r="E1467" s="166" t="s">
        <v>2886</v>
      </c>
      <c r="F1467" s="167" t="s">
        <v>2887</v>
      </c>
      <c r="G1467" s="168" t="s">
        <v>417</v>
      </c>
      <c r="H1467" s="169">
        <v>120</v>
      </c>
      <c r="I1467" s="170"/>
      <c r="J1467" s="171">
        <f>ROUND(I1467*H1467,0)</f>
        <v>0</v>
      </c>
      <c r="K1467" s="167" t="s">
        <v>21</v>
      </c>
      <c r="L1467" s="34"/>
      <c r="M1467" s="172" t="s">
        <v>21</v>
      </c>
      <c r="N1467" s="173" t="s">
        <v>43</v>
      </c>
      <c r="O1467" s="35"/>
      <c r="P1467" s="174">
        <f>O1467*H1467</f>
        <v>0</v>
      </c>
      <c r="Q1467" s="174">
        <v>0</v>
      </c>
      <c r="R1467" s="174">
        <f>Q1467*H1467</f>
        <v>0</v>
      </c>
      <c r="S1467" s="174">
        <v>0</v>
      </c>
      <c r="T1467" s="175">
        <f>S1467*H1467</f>
        <v>0</v>
      </c>
      <c r="AR1467" s="17" t="s">
        <v>149</v>
      </c>
      <c r="AT1467" s="17" t="s">
        <v>144</v>
      </c>
      <c r="AU1467" s="17" t="s">
        <v>150</v>
      </c>
      <c r="AY1467" s="17" t="s">
        <v>142</v>
      </c>
      <c r="BE1467" s="176">
        <f>IF(N1467="základní",J1467,0)</f>
        <v>0</v>
      </c>
      <c r="BF1467" s="176">
        <f>IF(N1467="snížená",J1467,0)</f>
        <v>0</v>
      </c>
      <c r="BG1467" s="176">
        <f>IF(N1467="zákl. přenesená",J1467,0)</f>
        <v>0</v>
      </c>
      <c r="BH1467" s="176">
        <f>IF(N1467="sníž. přenesená",J1467,0)</f>
        <v>0</v>
      </c>
      <c r="BI1467" s="176">
        <f>IF(N1467="nulová",J1467,0)</f>
        <v>0</v>
      </c>
      <c r="BJ1467" s="17" t="s">
        <v>150</v>
      </c>
      <c r="BK1467" s="176">
        <f>ROUND(I1467*H1467,0)</f>
        <v>0</v>
      </c>
      <c r="BL1467" s="17" t="s">
        <v>149</v>
      </c>
      <c r="BM1467" s="17" t="s">
        <v>2888</v>
      </c>
    </row>
    <row r="1468" spans="2:47" s="1" customFormat="1" ht="20.25" customHeight="1">
      <c r="B1468" s="34"/>
      <c r="D1468" s="180" t="s">
        <v>152</v>
      </c>
      <c r="F1468" s="189" t="s">
        <v>2887</v>
      </c>
      <c r="I1468" s="138"/>
      <c r="L1468" s="34"/>
      <c r="M1468" s="63"/>
      <c r="N1468" s="35"/>
      <c r="O1468" s="35"/>
      <c r="P1468" s="35"/>
      <c r="Q1468" s="35"/>
      <c r="R1468" s="35"/>
      <c r="S1468" s="35"/>
      <c r="T1468" s="64"/>
      <c r="AT1468" s="17" t="s">
        <v>152</v>
      </c>
      <c r="AU1468" s="17" t="s">
        <v>150</v>
      </c>
    </row>
    <row r="1469" spans="2:65" s="1" customFormat="1" ht="20.25" customHeight="1">
      <c r="B1469" s="164"/>
      <c r="C1469" s="165" t="s">
        <v>2889</v>
      </c>
      <c r="D1469" s="165" t="s">
        <v>144</v>
      </c>
      <c r="E1469" s="166" t="s">
        <v>2890</v>
      </c>
      <c r="F1469" s="167" t="s">
        <v>2891</v>
      </c>
      <c r="G1469" s="168" t="s">
        <v>895</v>
      </c>
      <c r="H1469" s="169">
        <v>1</v>
      </c>
      <c r="I1469" s="170"/>
      <c r="J1469" s="171">
        <f>ROUND(I1469*H1469,0)</f>
        <v>0</v>
      </c>
      <c r="K1469" s="167" t="s">
        <v>21</v>
      </c>
      <c r="L1469" s="34"/>
      <c r="M1469" s="172" t="s">
        <v>21</v>
      </c>
      <c r="N1469" s="173" t="s">
        <v>43</v>
      </c>
      <c r="O1469" s="35"/>
      <c r="P1469" s="174">
        <f>O1469*H1469</f>
        <v>0</v>
      </c>
      <c r="Q1469" s="174">
        <v>0</v>
      </c>
      <c r="R1469" s="174">
        <f>Q1469*H1469</f>
        <v>0</v>
      </c>
      <c r="S1469" s="174">
        <v>0</v>
      </c>
      <c r="T1469" s="175">
        <f>S1469*H1469</f>
        <v>0</v>
      </c>
      <c r="AR1469" s="17" t="s">
        <v>149</v>
      </c>
      <c r="AT1469" s="17" t="s">
        <v>144</v>
      </c>
      <c r="AU1469" s="17" t="s">
        <v>150</v>
      </c>
      <c r="AY1469" s="17" t="s">
        <v>142</v>
      </c>
      <c r="BE1469" s="176">
        <f>IF(N1469="základní",J1469,0)</f>
        <v>0</v>
      </c>
      <c r="BF1469" s="176">
        <f>IF(N1469="snížená",J1469,0)</f>
        <v>0</v>
      </c>
      <c r="BG1469" s="176">
        <f>IF(N1469="zákl. přenesená",J1469,0)</f>
        <v>0</v>
      </c>
      <c r="BH1469" s="176">
        <f>IF(N1469="sníž. přenesená",J1469,0)</f>
        <v>0</v>
      </c>
      <c r="BI1469" s="176">
        <f>IF(N1469="nulová",J1469,0)</f>
        <v>0</v>
      </c>
      <c r="BJ1469" s="17" t="s">
        <v>150</v>
      </c>
      <c r="BK1469" s="176">
        <f>ROUND(I1469*H1469,0)</f>
        <v>0</v>
      </c>
      <c r="BL1469" s="17" t="s">
        <v>149</v>
      </c>
      <c r="BM1469" s="17" t="s">
        <v>2892</v>
      </c>
    </row>
    <row r="1470" spans="2:47" s="1" customFormat="1" ht="20.25" customHeight="1">
      <c r="B1470" s="34"/>
      <c r="D1470" s="180" t="s">
        <v>152</v>
      </c>
      <c r="F1470" s="189" t="s">
        <v>2891</v>
      </c>
      <c r="I1470" s="138"/>
      <c r="L1470" s="34"/>
      <c r="M1470" s="63"/>
      <c r="N1470" s="35"/>
      <c r="O1470" s="35"/>
      <c r="P1470" s="35"/>
      <c r="Q1470" s="35"/>
      <c r="R1470" s="35"/>
      <c r="S1470" s="35"/>
      <c r="T1470" s="64"/>
      <c r="AT1470" s="17" t="s">
        <v>152</v>
      </c>
      <c r="AU1470" s="17" t="s">
        <v>150</v>
      </c>
    </row>
    <row r="1471" spans="2:65" s="1" customFormat="1" ht="20.25" customHeight="1">
      <c r="B1471" s="164"/>
      <c r="C1471" s="165" t="s">
        <v>2893</v>
      </c>
      <c r="D1471" s="165" t="s">
        <v>144</v>
      </c>
      <c r="E1471" s="166" t="s">
        <v>2894</v>
      </c>
      <c r="F1471" s="167" t="s">
        <v>2895</v>
      </c>
      <c r="G1471" s="168" t="s">
        <v>895</v>
      </c>
      <c r="H1471" s="169">
        <v>1</v>
      </c>
      <c r="I1471" s="170"/>
      <c r="J1471" s="171">
        <f>ROUND(I1471*H1471,0)</f>
        <v>0</v>
      </c>
      <c r="K1471" s="167" t="s">
        <v>21</v>
      </c>
      <c r="L1471" s="34"/>
      <c r="M1471" s="172" t="s">
        <v>21</v>
      </c>
      <c r="N1471" s="173" t="s">
        <v>43</v>
      </c>
      <c r="O1471" s="35"/>
      <c r="P1471" s="174">
        <f>O1471*H1471</f>
        <v>0</v>
      </c>
      <c r="Q1471" s="174">
        <v>0</v>
      </c>
      <c r="R1471" s="174">
        <f>Q1471*H1471</f>
        <v>0</v>
      </c>
      <c r="S1471" s="174">
        <v>0</v>
      </c>
      <c r="T1471" s="175">
        <f>S1471*H1471</f>
        <v>0</v>
      </c>
      <c r="AR1471" s="17" t="s">
        <v>149</v>
      </c>
      <c r="AT1471" s="17" t="s">
        <v>144</v>
      </c>
      <c r="AU1471" s="17" t="s">
        <v>150</v>
      </c>
      <c r="AY1471" s="17" t="s">
        <v>142</v>
      </c>
      <c r="BE1471" s="176">
        <f>IF(N1471="základní",J1471,0)</f>
        <v>0</v>
      </c>
      <c r="BF1471" s="176">
        <f>IF(N1471="snížená",J1471,0)</f>
        <v>0</v>
      </c>
      <c r="BG1471" s="176">
        <f>IF(N1471="zákl. přenesená",J1471,0)</f>
        <v>0</v>
      </c>
      <c r="BH1471" s="176">
        <f>IF(N1471="sníž. přenesená",J1471,0)</f>
        <v>0</v>
      </c>
      <c r="BI1471" s="176">
        <f>IF(N1471="nulová",J1471,0)</f>
        <v>0</v>
      </c>
      <c r="BJ1471" s="17" t="s">
        <v>150</v>
      </c>
      <c r="BK1471" s="176">
        <f>ROUND(I1471*H1471,0)</f>
        <v>0</v>
      </c>
      <c r="BL1471" s="17" t="s">
        <v>149</v>
      </c>
      <c r="BM1471" s="17" t="s">
        <v>2896</v>
      </c>
    </row>
    <row r="1472" spans="2:47" s="1" customFormat="1" ht="20.25" customHeight="1">
      <c r="B1472" s="34"/>
      <c r="D1472" s="180" t="s">
        <v>152</v>
      </c>
      <c r="F1472" s="189" t="s">
        <v>2895</v>
      </c>
      <c r="I1472" s="138"/>
      <c r="L1472" s="34"/>
      <c r="M1472" s="63"/>
      <c r="N1472" s="35"/>
      <c r="O1472" s="35"/>
      <c r="P1472" s="35"/>
      <c r="Q1472" s="35"/>
      <c r="R1472" s="35"/>
      <c r="S1472" s="35"/>
      <c r="T1472" s="64"/>
      <c r="AT1472" s="17" t="s">
        <v>152</v>
      </c>
      <c r="AU1472" s="17" t="s">
        <v>150</v>
      </c>
    </row>
    <row r="1473" spans="2:65" s="1" customFormat="1" ht="20.25" customHeight="1">
      <c r="B1473" s="164"/>
      <c r="C1473" s="165" t="s">
        <v>2897</v>
      </c>
      <c r="D1473" s="165" t="s">
        <v>144</v>
      </c>
      <c r="E1473" s="166" t="s">
        <v>2898</v>
      </c>
      <c r="F1473" s="167" t="s">
        <v>2899</v>
      </c>
      <c r="G1473" s="168" t="s">
        <v>895</v>
      </c>
      <c r="H1473" s="169">
        <v>1</v>
      </c>
      <c r="I1473" s="170"/>
      <c r="J1473" s="171">
        <f>ROUND(I1473*H1473,0)</f>
        <v>0</v>
      </c>
      <c r="K1473" s="167" t="s">
        <v>21</v>
      </c>
      <c r="L1473" s="34"/>
      <c r="M1473" s="172" t="s">
        <v>21</v>
      </c>
      <c r="N1473" s="173" t="s">
        <v>43</v>
      </c>
      <c r="O1473" s="35"/>
      <c r="P1473" s="174">
        <f>O1473*H1473</f>
        <v>0</v>
      </c>
      <c r="Q1473" s="174">
        <v>0</v>
      </c>
      <c r="R1473" s="174">
        <f>Q1473*H1473</f>
        <v>0</v>
      </c>
      <c r="S1473" s="174">
        <v>0</v>
      </c>
      <c r="T1473" s="175">
        <f>S1473*H1473</f>
        <v>0</v>
      </c>
      <c r="AR1473" s="17" t="s">
        <v>149</v>
      </c>
      <c r="AT1473" s="17" t="s">
        <v>144</v>
      </c>
      <c r="AU1473" s="17" t="s">
        <v>150</v>
      </c>
      <c r="AY1473" s="17" t="s">
        <v>142</v>
      </c>
      <c r="BE1473" s="176">
        <f>IF(N1473="základní",J1473,0)</f>
        <v>0</v>
      </c>
      <c r="BF1473" s="176">
        <f>IF(N1473="snížená",J1473,0)</f>
        <v>0</v>
      </c>
      <c r="BG1473" s="176">
        <f>IF(N1473="zákl. přenesená",J1473,0)</f>
        <v>0</v>
      </c>
      <c r="BH1473" s="176">
        <f>IF(N1473="sníž. přenesená",J1473,0)</f>
        <v>0</v>
      </c>
      <c r="BI1473" s="176">
        <f>IF(N1473="nulová",J1473,0)</f>
        <v>0</v>
      </c>
      <c r="BJ1473" s="17" t="s">
        <v>150</v>
      </c>
      <c r="BK1473" s="176">
        <f>ROUND(I1473*H1473,0)</f>
        <v>0</v>
      </c>
      <c r="BL1473" s="17" t="s">
        <v>149</v>
      </c>
      <c r="BM1473" s="17" t="s">
        <v>2900</v>
      </c>
    </row>
    <row r="1474" spans="2:47" s="1" customFormat="1" ht="20.25" customHeight="1">
      <c r="B1474" s="34"/>
      <c r="D1474" s="177" t="s">
        <v>152</v>
      </c>
      <c r="F1474" s="178" t="s">
        <v>2899</v>
      </c>
      <c r="I1474" s="138"/>
      <c r="L1474" s="34"/>
      <c r="M1474" s="63"/>
      <c r="N1474" s="35"/>
      <c r="O1474" s="35"/>
      <c r="P1474" s="35"/>
      <c r="Q1474" s="35"/>
      <c r="R1474" s="35"/>
      <c r="S1474" s="35"/>
      <c r="T1474" s="64"/>
      <c r="AT1474" s="17" t="s">
        <v>152</v>
      </c>
      <c r="AU1474" s="17" t="s">
        <v>150</v>
      </c>
    </row>
    <row r="1475" spans="2:63" s="10" customFormat="1" ht="29.25" customHeight="1">
      <c r="B1475" s="150"/>
      <c r="D1475" s="161" t="s">
        <v>70</v>
      </c>
      <c r="E1475" s="162" t="s">
        <v>2901</v>
      </c>
      <c r="F1475" s="162" t="s">
        <v>2902</v>
      </c>
      <c r="I1475" s="153"/>
      <c r="J1475" s="163">
        <f>BK1475</f>
        <v>0</v>
      </c>
      <c r="L1475" s="150"/>
      <c r="M1475" s="155"/>
      <c r="N1475" s="156"/>
      <c r="O1475" s="156"/>
      <c r="P1475" s="157">
        <f>SUM(P1476:P1496)</f>
        <v>0</v>
      </c>
      <c r="Q1475" s="156"/>
      <c r="R1475" s="157">
        <f>SUM(R1476:R1496)</f>
        <v>0</v>
      </c>
      <c r="S1475" s="156"/>
      <c r="T1475" s="158">
        <f>SUM(T1476:T1496)</f>
        <v>0</v>
      </c>
      <c r="AR1475" s="151" t="s">
        <v>160</v>
      </c>
      <c r="AT1475" s="159" t="s">
        <v>70</v>
      </c>
      <c r="AU1475" s="159" t="s">
        <v>8</v>
      </c>
      <c r="AY1475" s="151" t="s">
        <v>142</v>
      </c>
      <c r="BK1475" s="160">
        <f>SUM(BK1476:BK1496)</f>
        <v>0</v>
      </c>
    </row>
    <row r="1476" spans="2:65" s="1" customFormat="1" ht="20.25" customHeight="1">
      <c r="B1476" s="164"/>
      <c r="C1476" s="165" t="s">
        <v>2903</v>
      </c>
      <c r="D1476" s="165" t="s">
        <v>144</v>
      </c>
      <c r="E1476" s="166" t="s">
        <v>2904</v>
      </c>
      <c r="F1476" s="167" t="s">
        <v>2643</v>
      </c>
      <c r="G1476" s="168" t="s">
        <v>313</v>
      </c>
      <c r="H1476" s="169">
        <v>12</v>
      </c>
      <c r="I1476" s="170"/>
      <c r="J1476" s="171">
        <f>ROUND(I1476*H1476,0)</f>
        <v>0</v>
      </c>
      <c r="K1476" s="167" t="s">
        <v>21</v>
      </c>
      <c r="L1476" s="34"/>
      <c r="M1476" s="172" t="s">
        <v>21</v>
      </c>
      <c r="N1476" s="173" t="s">
        <v>43</v>
      </c>
      <c r="O1476" s="35"/>
      <c r="P1476" s="174">
        <f>O1476*H1476</f>
        <v>0</v>
      </c>
      <c r="Q1476" s="174">
        <v>0</v>
      </c>
      <c r="R1476" s="174">
        <f>Q1476*H1476</f>
        <v>0</v>
      </c>
      <c r="S1476" s="174">
        <v>0</v>
      </c>
      <c r="T1476" s="175">
        <f>S1476*H1476</f>
        <v>0</v>
      </c>
      <c r="AR1476" s="17" t="s">
        <v>149</v>
      </c>
      <c r="AT1476" s="17" t="s">
        <v>144</v>
      </c>
      <c r="AU1476" s="17" t="s">
        <v>150</v>
      </c>
      <c r="AY1476" s="17" t="s">
        <v>142</v>
      </c>
      <c r="BE1476" s="176">
        <f>IF(N1476="základní",J1476,0)</f>
        <v>0</v>
      </c>
      <c r="BF1476" s="176">
        <f>IF(N1476="snížená",J1476,0)</f>
        <v>0</v>
      </c>
      <c r="BG1476" s="176">
        <f>IF(N1476="zákl. přenesená",J1476,0)</f>
        <v>0</v>
      </c>
      <c r="BH1476" s="176">
        <f>IF(N1476="sníž. přenesená",J1476,0)</f>
        <v>0</v>
      </c>
      <c r="BI1476" s="176">
        <f>IF(N1476="nulová",J1476,0)</f>
        <v>0</v>
      </c>
      <c r="BJ1476" s="17" t="s">
        <v>150</v>
      </c>
      <c r="BK1476" s="176">
        <f>ROUND(I1476*H1476,0)</f>
        <v>0</v>
      </c>
      <c r="BL1476" s="17" t="s">
        <v>149</v>
      </c>
      <c r="BM1476" s="17" t="s">
        <v>2905</v>
      </c>
    </row>
    <row r="1477" spans="2:47" s="1" customFormat="1" ht="20.25" customHeight="1">
      <c r="B1477" s="34"/>
      <c r="D1477" s="180" t="s">
        <v>152</v>
      </c>
      <c r="F1477" s="189" t="s">
        <v>2643</v>
      </c>
      <c r="I1477" s="138"/>
      <c r="L1477" s="34"/>
      <c r="M1477" s="63"/>
      <c r="N1477" s="35"/>
      <c r="O1477" s="35"/>
      <c r="P1477" s="35"/>
      <c r="Q1477" s="35"/>
      <c r="R1477" s="35"/>
      <c r="S1477" s="35"/>
      <c r="T1477" s="64"/>
      <c r="AT1477" s="17" t="s">
        <v>152</v>
      </c>
      <c r="AU1477" s="17" t="s">
        <v>150</v>
      </c>
    </row>
    <row r="1478" spans="2:65" s="1" customFormat="1" ht="20.25" customHeight="1">
      <c r="B1478" s="164"/>
      <c r="C1478" s="165" t="s">
        <v>2906</v>
      </c>
      <c r="D1478" s="165" t="s">
        <v>144</v>
      </c>
      <c r="E1478" s="166" t="s">
        <v>2907</v>
      </c>
      <c r="F1478" s="167" t="s">
        <v>2908</v>
      </c>
      <c r="G1478" s="168" t="s">
        <v>313</v>
      </c>
      <c r="H1478" s="169">
        <v>15</v>
      </c>
      <c r="I1478" s="170"/>
      <c r="J1478" s="171">
        <f>ROUND(I1478*H1478,0)</f>
        <v>0</v>
      </c>
      <c r="K1478" s="167" t="s">
        <v>21</v>
      </c>
      <c r="L1478" s="34"/>
      <c r="M1478" s="172" t="s">
        <v>21</v>
      </c>
      <c r="N1478" s="173" t="s">
        <v>43</v>
      </c>
      <c r="O1478" s="35"/>
      <c r="P1478" s="174">
        <f>O1478*H1478</f>
        <v>0</v>
      </c>
      <c r="Q1478" s="174">
        <v>0</v>
      </c>
      <c r="R1478" s="174">
        <f>Q1478*H1478</f>
        <v>0</v>
      </c>
      <c r="S1478" s="174">
        <v>0</v>
      </c>
      <c r="T1478" s="175">
        <f>S1478*H1478</f>
        <v>0</v>
      </c>
      <c r="AR1478" s="17" t="s">
        <v>149</v>
      </c>
      <c r="AT1478" s="17" t="s">
        <v>144</v>
      </c>
      <c r="AU1478" s="17" t="s">
        <v>150</v>
      </c>
      <c r="AY1478" s="17" t="s">
        <v>142</v>
      </c>
      <c r="BE1478" s="176">
        <f>IF(N1478="základní",J1478,0)</f>
        <v>0</v>
      </c>
      <c r="BF1478" s="176">
        <f>IF(N1478="snížená",J1478,0)</f>
        <v>0</v>
      </c>
      <c r="BG1478" s="176">
        <f>IF(N1478="zákl. přenesená",J1478,0)</f>
        <v>0</v>
      </c>
      <c r="BH1478" s="176">
        <f>IF(N1478="sníž. přenesená",J1478,0)</f>
        <v>0</v>
      </c>
      <c r="BI1478" s="176">
        <f>IF(N1478="nulová",J1478,0)</f>
        <v>0</v>
      </c>
      <c r="BJ1478" s="17" t="s">
        <v>150</v>
      </c>
      <c r="BK1478" s="176">
        <f>ROUND(I1478*H1478,0)</f>
        <v>0</v>
      </c>
      <c r="BL1478" s="17" t="s">
        <v>149</v>
      </c>
      <c r="BM1478" s="17" t="s">
        <v>2909</v>
      </c>
    </row>
    <row r="1479" spans="2:47" s="1" customFormat="1" ht="20.25" customHeight="1">
      <c r="B1479" s="34"/>
      <c r="D1479" s="180" t="s">
        <v>152</v>
      </c>
      <c r="F1479" s="189" t="s">
        <v>2421</v>
      </c>
      <c r="I1479" s="138"/>
      <c r="L1479" s="34"/>
      <c r="M1479" s="63"/>
      <c r="N1479" s="35"/>
      <c r="O1479" s="35"/>
      <c r="P1479" s="35"/>
      <c r="Q1479" s="35"/>
      <c r="R1479" s="35"/>
      <c r="S1479" s="35"/>
      <c r="T1479" s="64"/>
      <c r="AT1479" s="17" t="s">
        <v>152</v>
      </c>
      <c r="AU1479" s="17" t="s">
        <v>150</v>
      </c>
    </row>
    <row r="1480" spans="2:65" s="1" customFormat="1" ht="20.25" customHeight="1">
      <c r="B1480" s="164"/>
      <c r="C1480" s="165" t="s">
        <v>2910</v>
      </c>
      <c r="D1480" s="165" t="s">
        <v>144</v>
      </c>
      <c r="E1480" s="166" t="s">
        <v>2911</v>
      </c>
      <c r="F1480" s="167" t="s">
        <v>2543</v>
      </c>
      <c r="G1480" s="168" t="s">
        <v>313</v>
      </c>
      <c r="H1480" s="169">
        <v>3</v>
      </c>
      <c r="I1480" s="170"/>
      <c r="J1480" s="171">
        <f>ROUND(I1480*H1480,0)</f>
        <v>0</v>
      </c>
      <c r="K1480" s="167" t="s">
        <v>21</v>
      </c>
      <c r="L1480" s="34"/>
      <c r="M1480" s="172" t="s">
        <v>21</v>
      </c>
      <c r="N1480" s="173" t="s">
        <v>43</v>
      </c>
      <c r="O1480" s="35"/>
      <c r="P1480" s="174">
        <f>O1480*H1480</f>
        <v>0</v>
      </c>
      <c r="Q1480" s="174">
        <v>0</v>
      </c>
      <c r="R1480" s="174">
        <f>Q1480*H1480</f>
        <v>0</v>
      </c>
      <c r="S1480" s="174">
        <v>0</v>
      </c>
      <c r="T1480" s="175">
        <f>S1480*H1480</f>
        <v>0</v>
      </c>
      <c r="AR1480" s="17" t="s">
        <v>149</v>
      </c>
      <c r="AT1480" s="17" t="s">
        <v>144</v>
      </c>
      <c r="AU1480" s="17" t="s">
        <v>150</v>
      </c>
      <c r="AY1480" s="17" t="s">
        <v>142</v>
      </c>
      <c r="BE1480" s="176">
        <f>IF(N1480="základní",J1480,0)</f>
        <v>0</v>
      </c>
      <c r="BF1480" s="176">
        <f>IF(N1480="snížená",J1480,0)</f>
        <v>0</v>
      </c>
      <c r="BG1480" s="176">
        <f>IF(N1480="zákl. přenesená",J1480,0)</f>
        <v>0</v>
      </c>
      <c r="BH1480" s="176">
        <f>IF(N1480="sníž. přenesená",J1480,0)</f>
        <v>0</v>
      </c>
      <c r="BI1480" s="176">
        <f>IF(N1480="nulová",J1480,0)</f>
        <v>0</v>
      </c>
      <c r="BJ1480" s="17" t="s">
        <v>150</v>
      </c>
      <c r="BK1480" s="176">
        <f>ROUND(I1480*H1480,0)</f>
        <v>0</v>
      </c>
      <c r="BL1480" s="17" t="s">
        <v>149</v>
      </c>
      <c r="BM1480" s="17" t="s">
        <v>2912</v>
      </c>
    </row>
    <row r="1481" spans="2:47" s="1" customFormat="1" ht="20.25" customHeight="1">
      <c r="B1481" s="34"/>
      <c r="D1481" s="180" t="s">
        <v>152</v>
      </c>
      <c r="F1481" s="189" t="s">
        <v>2543</v>
      </c>
      <c r="I1481" s="138"/>
      <c r="L1481" s="34"/>
      <c r="M1481" s="63"/>
      <c r="N1481" s="35"/>
      <c r="O1481" s="35"/>
      <c r="P1481" s="35"/>
      <c r="Q1481" s="35"/>
      <c r="R1481" s="35"/>
      <c r="S1481" s="35"/>
      <c r="T1481" s="64"/>
      <c r="AT1481" s="17" t="s">
        <v>152</v>
      </c>
      <c r="AU1481" s="17" t="s">
        <v>150</v>
      </c>
    </row>
    <row r="1482" spans="2:65" s="1" customFormat="1" ht="20.25" customHeight="1">
      <c r="B1482" s="164"/>
      <c r="C1482" s="165" t="s">
        <v>2913</v>
      </c>
      <c r="D1482" s="165" t="s">
        <v>144</v>
      </c>
      <c r="E1482" s="166" t="s">
        <v>2914</v>
      </c>
      <c r="F1482" s="167" t="s">
        <v>2915</v>
      </c>
      <c r="G1482" s="168" t="s">
        <v>417</v>
      </c>
      <c r="H1482" s="169">
        <v>300</v>
      </c>
      <c r="I1482" s="170"/>
      <c r="J1482" s="171">
        <f>ROUND(I1482*H1482,0)</f>
        <v>0</v>
      </c>
      <c r="K1482" s="167" t="s">
        <v>21</v>
      </c>
      <c r="L1482" s="34"/>
      <c r="M1482" s="172" t="s">
        <v>21</v>
      </c>
      <c r="N1482" s="173" t="s">
        <v>43</v>
      </c>
      <c r="O1482" s="35"/>
      <c r="P1482" s="174">
        <f>O1482*H1482</f>
        <v>0</v>
      </c>
      <c r="Q1482" s="174">
        <v>0</v>
      </c>
      <c r="R1482" s="174">
        <f>Q1482*H1482</f>
        <v>0</v>
      </c>
      <c r="S1482" s="174">
        <v>0</v>
      </c>
      <c r="T1482" s="175">
        <f>S1482*H1482</f>
        <v>0</v>
      </c>
      <c r="AR1482" s="17" t="s">
        <v>149</v>
      </c>
      <c r="AT1482" s="17" t="s">
        <v>144</v>
      </c>
      <c r="AU1482" s="17" t="s">
        <v>150</v>
      </c>
      <c r="AY1482" s="17" t="s">
        <v>142</v>
      </c>
      <c r="BE1482" s="176">
        <f>IF(N1482="základní",J1482,0)</f>
        <v>0</v>
      </c>
      <c r="BF1482" s="176">
        <f>IF(N1482="snížená",J1482,0)</f>
        <v>0</v>
      </c>
      <c r="BG1482" s="176">
        <f>IF(N1482="zákl. přenesená",J1482,0)</f>
        <v>0</v>
      </c>
      <c r="BH1482" s="176">
        <f>IF(N1482="sníž. přenesená",J1482,0)</f>
        <v>0</v>
      </c>
      <c r="BI1482" s="176">
        <f>IF(N1482="nulová",J1482,0)</f>
        <v>0</v>
      </c>
      <c r="BJ1482" s="17" t="s">
        <v>150</v>
      </c>
      <c r="BK1482" s="176">
        <f>ROUND(I1482*H1482,0)</f>
        <v>0</v>
      </c>
      <c r="BL1482" s="17" t="s">
        <v>149</v>
      </c>
      <c r="BM1482" s="17" t="s">
        <v>2916</v>
      </c>
    </row>
    <row r="1483" spans="2:47" s="1" customFormat="1" ht="20.25" customHeight="1">
      <c r="B1483" s="34"/>
      <c r="D1483" s="180" t="s">
        <v>152</v>
      </c>
      <c r="F1483" s="189" t="s">
        <v>2917</v>
      </c>
      <c r="I1483" s="138"/>
      <c r="L1483" s="34"/>
      <c r="M1483" s="63"/>
      <c r="N1483" s="35"/>
      <c r="O1483" s="35"/>
      <c r="P1483" s="35"/>
      <c r="Q1483" s="35"/>
      <c r="R1483" s="35"/>
      <c r="S1483" s="35"/>
      <c r="T1483" s="64"/>
      <c r="AT1483" s="17" t="s">
        <v>152</v>
      </c>
      <c r="AU1483" s="17" t="s">
        <v>150</v>
      </c>
    </row>
    <row r="1484" spans="2:65" s="1" customFormat="1" ht="20.25" customHeight="1">
      <c r="B1484" s="164"/>
      <c r="C1484" s="165" t="s">
        <v>2918</v>
      </c>
      <c r="D1484" s="165" t="s">
        <v>144</v>
      </c>
      <c r="E1484" s="166" t="s">
        <v>2919</v>
      </c>
      <c r="F1484" s="167" t="s">
        <v>2655</v>
      </c>
      <c r="G1484" s="168" t="s">
        <v>417</v>
      </c>
      <c r="H1484" s="169">
        <v>300</v>
      </c>
      <c r="I1484" s="170"/>
      <c r="J1484" s="171">
        <f>ROUND(I1484*H1484,0)</f>
        <v>0</v>
      </c>
      <c r="K1484" s="167" t="s">
        <v>21</v>
      </c>
      <c r="L1484" s="34"/>
      <c r="M1484" s="172" t="s">
        <v>21</v>
      </c>
      <c r="N1484" s="173" t="s">
        <v>43</v>
      </c>
      <c r="O1484" s="35"/>
      <c r="P1484" s="174">
        <f>O1484*H1484</f>
        <v>0</v>
      </c>
      <c r="Q1484" s="174">
        <v>0</v>
      </c>
      <c r="R1484" s="174">
        <f>Q1484*H1484</f>
        <v>0</v>
      </c>
      <c r="S1484" s="174">
        <v>0</v>
      </c>
      <c r="T1484" s="175">
        <f>S1484*H1484</f>
        <v>0</v>
      </c>
      <c r="AR1484" s="17" t="s">
        <v>149</v>
      </c>
      <c r="AT1484" s="17" t="s">
        <v>144</v>
      </c>
      <c r="AU1484" s="17" t="s">
        <v>150</v>
      </c>
      <c r="AY1484" s="17" t="s">
        <v>142</v>
      </c>
      <c r="BE1484" s="176">
        <f>IF(N1484="základní",J1484,0)</f>
        <v>0</v>
      </c>
      <c r="BF1484" s="176">
        <f>IF(N1484="snížená",J1484,0)</f>
        <v>0</v>
      </c>
      <c r="BG1484" s="176">
        <f>IF(N1484="zákl. přenesená",J1484,0)</f>
        <v>0</v>
      </c>
      <c r="BH1484" s="176">
        <f>IF(N1484="sníž. přenesená",J1484,0)</f>
        <v>0</v>
      </c>
      <c r="BI1484" s="176">
        <f>IF(N1484="nulová",J1484,0)</f>
        <v>0</v>
      </c>
      <c r="BJ1484" s="17" t="s">
        <v>150</v>
      </c>
      <c r="BK1484" s="176">
        <f>ROUND(I1484*H1484,0)</f>
        <v>0</v>
      </c>
      <c r="BL1484" s="17" t="s">
        <v>149</v>
      </c>
      <c r="BM1484" s="17" t="s">
        <v>2920</v>
      </c>
    </row>
    <row r="1485" spans="2:47" s="1" customFormat="1" ht="20.25" customHeight="1">
      <c r="B1485" s="34"/>
      <c r="D1485" s="180" t="s">
        <v>152</v>
      </c>
      <c r="F1485" s="189" t="s">
        <v>2655</v>
      </c>
      <c r="I1485" s="138"/>
      <c r="L1485" s="34"/>
      <c r="M1485" s="63"/>
      <c r="N1485" s="35"/>
      <c r="O1485" s="35"/>
      <c r="P1485" s="35"/>
      <c r="Q1485" s="35"/>
      <c r="R1485" s="35"/>
      <c r="S1485" s="35"/>
      <c r="T1485" s="64"/>
      <c r="AT1485" s="17" t="s">
        <v>152</v>
      </c>
      <c r="AU1485" s="17" t="s">
        <v>150</v>
      </c>
    </row>
    <row r="1486" spans="2:65" s="1" customFormat="1" ht="20.25" customHeight="1">
      <c r="B1486" s="164"/>
      <c r="C1486" s="165" t="s">
        <v>2921</v>
      </c>
      <c r="D1486" s="165" t="s">
        <v>144</v>
      </c>
      <c r="E1486" s="166" t="s">
        <v>2922</v>
      </c>
      <c r="F1486" s="167" t="s">
        <v>2923</v>
      </c>
      <c r="G1486" s="168" t="s">
        <v>360</v>
      </c>
      <c r="H1486" s="169">
        <v>12</v>
      </c>
      <c r="I1486" s="170"/>
      <c r="J1486" s="171">
        <f>ROUND(I1486*H1486,0)</f>
        <v>0</v>
      </c>
      <c r="K1486" s="167" t="s">
        <v>21</v>
      </c>
      <c r="L1486" s="34"/>
      <c r="M1486" s="172" t="s">
        <v>21</v>
      </c>
      <c r="N1486" s="173" t="s">
        <v>43</v>
      </c>
      <c r="O1486" s="35"/>
      <c r="P1486" s="174">
        <f>O1486*H1486</f>
        <v>0</v>
      </c>
      <c r="Q1486" s="174">
        <v>0</v>
      </c>
      <c r="R1486" s="174">
        <f>Q1486*H1486</f>
        <v>0</v>
      </c>
      <c r="S1486" s="174">
        <v>0</v>
      </c>
      <c r="T1486" s="175">
        <f>S1486*H1486</f>
        <v>0</v>
      </c>
      <c r="AR1486" s="17" t="s">
        <v>149</v>
      </c>
      <c r="AT1486" s="17" t="s">
        <v>144</v>
      </c>
      <c r="AU1486" s="17" t="s">
        <v>150</v>
      </c>
      <c r="AY1486" s="17" t="s">
        <v>142</v>
      </c>
      <c r="BE1486" s="176">
        <f>IF(N1486="základní",J1486,0)</f>
        <v>0</v>
      </c>
      <c r="BF1486" s="176">
        <f>IF(N1486="snížená",J1486,0)</f>
        <v>0</v>
      </c>
      <c r="BG1486" s="176">
        <f>IF(N1486="zákl. přenesená",J1486,0)</f>
        <v>0</v>
      </c>
      <c r="BH1486" s="176">
        <f>IF(N1486="sníž. přenesená",J1486,0)</f>
        <v>0</v>
      </c>
      <c r="BI1486" s="176">
        <f>IF(N1486="nulová",J1486,0)</f>
        <v>0</v>
      </c>
      <c r="BJ1486" s="17" t="s">
        <v>150</v>
      </c>
      <c r="BK1486" s="176">
        <f>ROUND(I1486*H1486,0)</f>
        <v>0</v>
      </c>
      <c r="BL1486" s="17" t="s">
        <v>149</v>
      </c>
      <c r="BM1486" s="17" t="s">
        <v>2924</v>
      </c>
    </row>
    <row r="1487" spans="2:47" s="1" customFormat="1" ht="20.25" customHeight="1">
      <c r="B1487" s="34"/>
      <c r="D1487" s="180" t="s">
        <v>152</v>
      </c>
      <c r="F1487" s="189" t="s">
        <v>2923</v>
      </c>
      <c r="I1487" s="138"/>
      <c r="L1487" s="34"/>
      <c r="M1487" s="63"/>
      <c r="N1487" s="35"/>
      <c r="O1487" s="35"/>
      <c r="P1487" s="35"/>
      <c r="Q1487" s="35"/>
      <c r="R1487" s="35"/>
      <c r="S1487" s="35"/>
      <c r="T1487" s="64"/>
      <c r="AT1487" s="17" t="s">
        <v>152</v>
      </c>
      <c r="AU1487" s="17" t="s">
        <v>150</v>
      </c>
    </row>
    <row r="1488" spans="2:65" s="1" customFormat="1" ht="20.25" customHeight="1">
      <c r="B1488" s="164"/>
      <c r="C1488" s="165" t="s">
        <v>2925</v>
      </c>
      <c r="D1488" s="165" t="s">
        <v>144</v>
      </c>
      <c r="E1488" s="166" t="s">
        <v>2926</v>
      </c>
      <c r="F1488" s="167" t="s">
        <v>2735</v>
      </c>
      <c r="G1488" s="168" t="s">
        <v>360</v>
      </c>
      <c r="H1488" s="169">
        <v>12</v>
      </c>
      <c r="I1488" s="170"/>
      <c r="J1488" s="171">
        <f>ROUND(I1488*H1488,0)</f>
        <v>0</v>
      </c>
      <c r="K1488" s="167" t="s">
        <v>21</v>
      </c>
      <c r="L1488" s="34"/>
      <c r="M1488" s="172" t="s">
        <v>21</v>
      </c>
      <c r="N1488" s="173" t="s">
        <v>43</v>
      </c>
      <c r="O1488" s="35"/>
      <c r="P1488" s="174">
        <f>O1488*H1488</f>
        <v>0</v>
      </c>
      <c r="Q1488" s="174">
        <v>0</v>
      </c>
      <c r="R1488" s="174">
        <f>Q1488*H1488</f>
        <v>0</v>
      </c>
      <c r="S1488" s="174">
        <v>0</v>
      </c>
      <c r="T1488" s="175">
        <f>S1488*H1488</f>
        <v>0</v>
      </c>
      <c r="AR1488" s="17" t="s">
        <v>149</v>
      </c>
      <c r="AT1488" s="17" t="s">
        <v>144</v>
      </c>
      <c r="AU1488" s="17" t="s">
        <v>150</v>
      </c>
      <c r="AY1488" s="17" t="s">
        <v>142</v>
      </c>
      <c r="BE1488" s="176">
        <f>IF(N1488="základní",J1488,0)</f>
        <v>0</v>
      </c>
      <c r="BF1488" s="176">
        <f>IF(N1488="snížená",J1488,0)</f>
        <v>0</v>
      </c>
      <c r="BG1488" s="176">
        <f>IF(N1488="zákl. přenesená",J1488,0)</f>
        <v>0</v>
      </c>
      <c r="BH1488" s="176">
        <f>IF(N1488="sníž. přenesená",J1488,0)</f>
        <v>0</v>
      </c>
      <c r="BI1488" s="176">
        <f>IF(N1488="nulová",J1488,0)</f>
        <v>0</v>
      </c>
      <c r="BJ1488" s="17" t="s">
        <v>150</v>
      </c>
      <c r="BK1488" s="176">
        <f>ROUND(I1488*H1488,0)</f>
        <v>0</v>
      </c>
      <c r="BL1488" s="17" t="s">
        <v>149</v>
      </c>
      <c r="BM1488" s="17" t="s">
        <v>2927</v>
      </c>
    </row>
    <row r="1489" spans="2:47" s="1" customFormat="1" ht="20.25" customHeight="1">
      <c r="B1489" s="34"/>
      <c r="D1489" s="180" t="s">
        <v>152</v>
      </c>
      <c r="F1489" s="189" t="s">
        <v>2735</v>
      </c>
      <c r="I1489" s="138"/>
      <c r="L1489" s="34"/>
      <c r="M1489" s="63"/>
      <c r="N1489" s="35"/>
      <c r="O1489" s="35"/>
      <c r="P1489" s="35"/>
      <c r="Q1489" s="35"/>
      <c r="R1489" s="35"/>
      <c r="S1489" s="35"/>
      <c r="T1489" s="64"/>
      <c r="AT1489" s="17" t="s">
        <v>152</v>
      </c>
      <c r="AU1489" s="17" t="s">
        <v>150</v>
      </c>
    </row>
    <row r="1490" spans="2:65" s="1" customFormat="1" ht="20.25" customHeight="1">
      <c r="B1490" s="164"/>
      <c r="C1490" s="165" t="s">
        <v>2928</v>
      </c>
      <c r="D1490" s="165" t="s">
        <v>144</v>
      </c>
      <c r="E1490" s="166" t="s">
        <v>2929</v>
      </c>
      <c r="F1490" s="167" t="s">
        <v>2930</v>
      </c>
      <c r="G1490" s="168" t="s">
        <v>313</v>
      </c>
      <c r="H1490" s="169">
        <v>24</v>
      </c>
      <c r="I1490" s="170"/>
      <c r="J1490" s="171">
        <f>ROUND(I1490*H1490,0)</f>
        <v>0</v>
      </c>
      <c r="K1490" s="167" t="s">
        <v>21</v>
      </c>
      <c r="L1490" s="34"/>
      <c r="M1490" s="172" t="s">
        <v>21</v>
      </c>
      <c r="N1490" s="173" t="s">
        <v>43</v>
      </c>
      <c r="O1490" s="35"/>
      <c r="P1490" s="174">
        <f>O1490*H1490</f>
        <v>0</v>
      </c>
      <c r="Q1490" s="174">
        <v>0</v>
      </c>
      <c r="R1490" s="174">
        <f>Q1490*H1490</f>
        <v>0</v>
      </c>
      <c r="S1490" s="174">
        <v>0</v>
      </c>
      <c r="T1490" s="175">
        <f>S1490*H1490</f>
        <v>0</v>
      </c>
      <c r="AR1490" s="17" t="s">
        <v>149</v>
      </c>
      <c r="AT1490" s="17" t="s">
        <v>144</v>
      </c>
      <c r="AU1490" s="17" t="s">
        <v>150</v>
      </c>
      <c r="AY1490" s="17" t="s">
        <v>142</v>
      </c>
      <c r="BE1490" s="176">
        <f>IF(N1490="základní",J1490,0)</f>
        <v>0</v>
      </c>
      <c r="BF1490" s="176">
        <f>IF(N1490="snížená",J1490,0)</f>
        <v>0</v>
      </c>
      <c r="BG1490" s="176">
        <f>IF(N1490="zákl. přenesená",J1490,0)</f>
        <v>0</v>
      </c>
      <c r="BH1490" s="176">
        <f>IF(N1490="sníž. přenesená",J1490,0)</f>
        <v>0</v>
      </c>
      <c r="BI1490" s="176">
        <f>IF(N1490="nulová",J1490,0)</f>
        <v>0</v>
      </c>
      <c r="BJ1490" s="17" t="s">
        <v>150</v>
      </c>
      <c r="BK1490" s="176">
        <f>ROUND(I1490*H1490,0)</f>
        <v>0</v>
      </c>
      <c r="BL1490" s="17" t="s">
        <v>149</v>
      </c>
      <c r="BM1490" s="17" t="s">
        <v>2931</v>
      </c>
    </row>
    <row r="1491" spans="2:47" s="1" customFormat="1" ht="20.25" customHeight="1">
      <c r="B1491" s="34"/>
      <c r="D1491" s="180" t="s">
        <v>152</v>
      </c>
      <c r="F1491" s="189" t="s">
        <v>2930</v>
      </c>
      <c r="I1491" s="138"/>
      <c r="L1491" s="34"/>
      <c r="M1491" s="63"/>
      <c r="N1491" s="35"/>
      <c r="O1491" s="35"/>
      <c r="P1491" s="35"/>
      <c r="Q1491" s="35"/>
      <c r="R1491" s="35"/>
      <c r="S1491" s="35"/>
      <c r="T1491" s="64"/>
      <c r="AT1491" s="17" t="s">
        <v>152</v>
      </c>
      <c r="AU1491" s="17" t="s">
        <v>150</v>
      </c>
    </row>
    <row r="1492" spans="2:65" s="1" customFormat="1" ht="20.25" customHeight="1">
      <c r="B1492" s="164"/>
      <c r="C1492" s="165" t="s">
        <v>2932</v>
      </c>
      <c r="D1492" s="165" t="s">
        <v>144</v>
      </c>
      <c r="E1492" s="166" t="s">
        <v>152</v>
      </c>
      <c r="F1492" s="167" t="s">
        <v>2933</v>
      </c>
      <c r="G1492" s="168" t="s">
        <v>890</v>
      </c>
      <c r="H1492" s="169">
        <v>27</v>
      </c>
      <c r="I1492" s="170"/>
      <c r="J1492" s="171">
        <f>ROUND(I1492*H1492,0)</f>
        <v>0</v>
      </c>
      <c r="K1492" s="167" t="s">
        <v>21</v>
      </c>
      <c r="L1492" s="34"/>
      <c r="M1492" s="172" t="s">
        <v>21</v>
      </c>
      <c r="N1492" s="173" t="s">
        <v>43</v>
      </c>
      <c r="O1492" s="35"/>
      <c r="P1492" s="174">
        <f>O1492*H1492</f>
        <v>0</v>
      </c>
      <c r="Q1492" s="174">
        <v>0</v>
      </c>
      <c r="R1492" s="174">
        <f>Q1492*H1492</f>
        <v>0</v>
      </c>
      <c r="S1492" s="174">
        <v>0</v>
      </c>
      <c r="T1492" s="175">
        <f>S1492*H1492</f>
        <v>0</v>
      </c>
      <c r="AR1492" s="17" t="s">
        <v>149</v>
      </c>
      <c r="AT1492" s="17" t="s">
        <v>144</v>
      </c>
      <c r="AU1492" s="17" t="s">
        <v>150</v>
      </c>
      <c r="AY1492" s="17" t="s">
        <v>142</v>
      </c>
      <c r="BE1492" s="176">
        <f>IF(N1492="základní",J1492,0)</f>
        <v>0</v>
      </c>
      <c r="BF1492" s="176">
        <f>IF(N1492="snížená",J1492,0)</f>
        <v>0</v>
      </c>
      <c r="BG1492" s="176">
        <f>IF(N1492="zákl. přenesená",J1492,0)</f>
        <v>0</v>
      </c>
      <c r="BH1492" s="176">
        <f>IF(N1492="sníž. přenesená",J1492,0)</f>
        <v>0</v>
      </c>
      <c r="BI1492" s="176">
        <f>IF(N1492="nulová",J1492,0)</f>
        <v>0</v>
      </c>
      <c r="BJ1492" s="17" t="s">
        <v>150</v>
      </c>
      <c r="BK1492" s="176">
        <f>ROUND(I1492*H1492,0)</f>
        <v>0</v>
      </c>
      <c r="BL1492" s="17" t="s">
        <v>149</v>
      </c>
      <c r="BM1492" s="17" t="s">
        <v>2934</v>
      </c>
    </row>
    <row r="1493" spans="2:65" s="1" customFormat="1" ht="20.25" customHeight="1">
      <c r="B1493" s="164"/>
      <c r="C1493" s="165" t="s">
        <v>2935</v>
      </c>
      <c r="D1493" s="165" t="s">
        <v>144</v>
      </c>
      <c r="E1493" s="166" t="s">
        <v>2936</v>
      </c>
      <c r="F1493" s="167" t="s">
        <v>2937</v>
      </c>
      <c r="G1493" s="168" t="s">
        <v>890</v>
      </c>
      <c r="H1493" s="169">
        <v>27</v>
      </c>
      <c r="I1493" s="170"/>
      <c r="J1493" s="171">
        <f>ROUND(I1493*H1493,0)</f>
        <v>0</v>
      </c>
      <c r="K1493" s="167" t="s">
        <v>21</v>
      </c>
      <c r="L1493" s="34"/>
      <c r="M1493" s="172" t="s">
        <v>21</v>
      </c>
      <c r="N1493" s="173" t="s">
        <v>43</v>
      </c>
      <c r="O1493" s="35"/>
      <c r="P1493" s="174">
        <f>O1493*H1493</f>
        <v>0</v>
      </c>
      <c r="Q1493" s="174">
        <v>0</v>
      </c>
      <c r="R1493" s="174">
        <f>Q1493*H1493</f>
        <v>0</v>
      </c>
      <c r="S1493" s="174">
        <v>0</v>
      </c>
      <c r="T1493" s="175">
        <f>S1493*H1493</f>
        <v>0</v>
      </c>
      <c r="AR1493" s="17" t="s">
        <v>149</v>
      </c>
      <c r="AT1493" s="17" t="s">
        <v>144</v>
      </c>
      <c r="AU1493" s="17" t="s">
        <v>150</v>
      </c>
      <c r="AY1493" s="17" t="s">
        <v>142</v>
      </c>
      <c r="BE1493" s="176">
        <f>IF(N1493="základní",J1493,0)</f>
        <v>0</v>
      </c>
      <c r="BF1493" s="176">
        <f>IF(N1493="snížená",J1493,0)</f>
        <v>0</v>
      </c>
      <c r="BG1493" s="176">
        <f>IF(N1493="zákl. přenesená",J1493,0)</f>
        <v>0</v>
      </c>
      <c r="BH1493" s="176">
        <f>IF(N1493="sníž. přenesená",J1493,0)</f>
        <v>0</v>
      </c>
      <c r="BI1493" s="176">
        <f>IF(N1493="nulová",J1493,0)</f>
        <v>0</v>
      </c>
      <c r="BJ1493" s="17" t="s">
        <v>150</v>
      </c>
      <c r="BK1493" s="176">
        <f>ROUND(I1493*H1493,0)</f>
        <v>0</v>
      </c>
      <c r="BL1493" s="17" t="s">
        <v>149</v>
      </c>
      <c r="BM1493" s="17" t="s">
        <v>2938</v>
      </c>
    </row>
    <row r="1494" spans="2:47" s="1" customFormat="1" ht="20.25" customHeight="1">
      <c r="B1494" s="34"/>
      <c r="D1494" s="180" t="s">
        <v>152</v>
      </c>
      <c r="F1494" s="189" t="s">
        <v>2933</v>
      </c>
      <c r="I1494" s="138"/>
      <c r="L1494" s="34"/>
      <c r="M1494" s="63"/>
      <c r="N1494" s="35"/>
      <c r="O1494" s="35"/>
      <c r="P1494" s="35"/>
      <c r="Q1494" s="35"/>
      <c r="R1494" s="35"/>
      <c r="S1494" s="35"/>
      <c r="T1494" s="64"/>
      <c r="AT1494" s="17" t="s">
        <v>152</v>
      </c>
      <c r="AU1494" s="17" t="s">
        <v>150</v>
      </c>
    </row>
    <row r="1495" spans="2:65" s="1" customFormat="1" ht="20.25" customHeight="1">
      <c r="B1495" s="164"/>
      <c r="C1495" s="165" t="s">
        <v>2939</v>
      </c>
      <c r="D1495" s="165" t="s">
        <v>144</v>
      </c>
      <c r="E1495" s="166" t="s">
        <v>2940</v>
      </c>
      <c r="F1495" s="167" t="s">
        <v>2941</v>
      </c>
      <c r="G1495" s="168" t="s">
        <v>291</v>
      </c>
      <c r="H1495" s="169">
        <v>81</v>
      </c>
      <c r="I1495" s="170"/>
      <c r="J1495" s="171">
        <f>ROUND(I1495*H1495,0)</f>
        <v>0</v>
      </c>
      <c r="K1495" s="167" t="s">
        <v>21</v>
      </c>
      <c r="L1495" s="34"/>
      <c r="M1495" s="172" t="s">
        <v>21</v>
      </c>
      <c r="N1495" s="173" t="s">
        <v>43</v>
      </c>
      <c r="O1495" s="35"/>
      <c r="P1495" s="174">
        <f>O1495*H1495</f>
        <v>0</v>
      </c>
      <c r="Q1495" s="174">
        <v>0</v>
      </c>
      <c r="R1495" s="174">
        <f>Q1495*H1495</f>
        <v>0</v>
      </c>
      <c r="S1495" s="174">
        <v>0</v>
      </c>
      <c r="T1495" s="175">
        <f>S1495*H1495</f>
        <v>0</v>
      </c>
      <c r="AR1495" s="17" t="s">
        <v>149</v>
      </c>
      <c r="AT1495" s="17" t="s">
        <v>144</v>
      </c>
      <c r="AU1495" s="17" t="s">
        <v>150</v>
      </c>
      <c r="AY1495" s="17" t="s">
        <v>142</v>
      </c>
      <c r="BE1495" s="176">
        <f>IF(N1495="základní",J1495,0)</f>
        <v>0</v>
      </c>
      <c r="BF1495" s="176">
        <f>IF(N1495="snížená",J1495,0)</f>
        <v>0</v>
      </c>
      <c r="BG1495" s="176">
        <f>IF(N1495="zákl. přenesená",J1495,0)</f>
        <v>0</v>
      </c>
      <c r="BH1495" s="176">
        <f>IF(N1495="sníž. přenesená",J1495,0)</f>
        <v>0</v>
      </c>
      <c r="BI1495" s="176">
        <f>IF(N1495="nulová",J1495,0)</f>
        <v>0</v>
      </c>
      <c r="BJ1495" s="17" t="s">
        <v>150</v>
      </c>
      <c r="BK1495" s="176">
        <f>ROUND(I1495*H1495,0)</f>
        <v>0</v>
      </c>
      <c r="BL1495" s="17" t="s">
        <v>149</v>
      </c>
      <c r="BM1495" s="17" t="s">
        <v>2942</v>
      </c>
    </row>
    <row r="1496" spans="2:65" s="1" customFormat="1" ht="20.25" customHeight="1">
      <c r="B1496" s="164"/>
      <c r="C1496" s="165" t="s">
        <v>2943</v>
      </c>
      <c r="D1496" s="165" t="s">
        <v>144</v>
      </c>
      <c r="E1496" s="166" t="s">
        <v>2944</v>
      </c>
      <c r="F1496" s="167" t="s">
        <v>2945</v>
      </c>
      <c r="G1496" s="168" t="s">
        <v>890</v>
      </c>
      <c r="H1496" s="169">
        <v>81</v>
      </c>
      <c r="I1496" s="170"/>
      <c r="J1496" s="171">
        <f>ROUND(I1496*H1496,0)</f>
        <v>0</v>
      </c>
      <c r="K1496" s="167" t="s">
        <v>21</v>
      </c>
      <c r="L1496" s="34"/>
      <c r="M1496" s="172" t="s">
        <v>21</v>
      </c>
      <c r="N1496" s="222" t="s">
        <v>43</v>
      </c>
      <c r="O1496" s="223"/>
      <c r="P1496" s="224">
        <f>O1496*H1496</f>
        <v>0</v>
      </c>
      <c r="Q1496" s="224">
        <v>0</v>
      </c>
      <c r="R1496" s="224">
        <f>Q1496*H1496</f>
        <v>0</v>
      </c>
      <c r="S1496" s="224">
        <v>0</v>
      </c>
      <c r="T1496" s="225">
        <f>S1496*H1496</f>
        <v>0</v>
      </c>
      <c r="AR1496" s="17" t="s">
        <v>149</v>
      </c>
      <c r="AT1496" s="17" t="s">
        <v>144</v>
      </c>
      <c r="AU1496" s="17" t="s">
        <v>150</v>
      </c>
      <c r="AY1496" s="17" t="s">
        <v>142</v>
      </c>
      <c r="BE1496" s="176">
        <f>IF(N1496="základní",J1496,0)</f>
        <v>0</v>
      </c>
      <c r="BF1496" s="176">
        <f>IF(N1496="snížená",J1496,0)</f>
        <v>0</v>
      </c>
      <c r="BG1496" s="176">
        <f>IF(N1496="zákl. přenesená",J1496,0)</f>
        <v>0</v>
      </c>
      <c r="BH1496" s="176">
        <f>IF(N1496="sníž. přenesená",J1496,0)</f>
        <v>0</v>
      </c>
      <c r="BI1496" s="176">
        <f>IF(N1496="nulová",J1496,0)</f>
        <v>0</v>
      </c>
      <c r="BJ1496" s="17" t="s">
        <v>150</v>
      </c>
      <c r="BK1496" s="176">
        <f>ROUND(I1496*H1496,0)</f>
        <v>0</v>
      </c>
      <c r="BL1496" s="17" t="s">
        <v>149</v>
      </c>
      <c r="BM1496" s="17" t="s">
        <v>2946</v>
      </c>
    </row>
    <row r="1497" spans="2:12" s="1" customFormat="1" ht="6.75" customHeight="1">
      <c r="B1497" s="49"/>
      <c r="C1497" s="50"/>
      <c r="D1497" s="50"/>
      <c r="E1497" s="50"/>
      <c r="F1497" s="50"/>
      <c r="G1497" s="50"/>
      <c r="H1497" s="50"/>
      <c r="I1497" s="116"/>
      <c r="J1497" s="50"/>
      <c r="K1497" s="50"/>
      <c r="L1497" s="34"/>
    </row>
    <row r="1498" ht="12">
      <c r="AT1498" s="226"/>
    </row>
  </sheetData>
  <sheetProtection password="CC35" sheet="1" objects="1" scenarios="1" formatColumns="0" formatRows="0" sort="0" autoFilter="0"/>
  <autoFilter ref="C110:K110"/>
  <mergeCells count="9">
    <mergeCell ref="E103:H103"/>
    <mergeCell ref="G1:H1"/>
    <mergeCell ref="L2:V2"/>
    <mergeCell ref="E7:H7"/>
    <mergeCell ref="E9:H9"/>
    <mergeCell ref="E24:H24"/>
    <mergeCell ref="E45:H45"/>
    <mergeCell ref="E47:H47"/>
    <mergeCell ref="E101:H101"/>
  </mergeCells>
  <hyperlinks>
    <hyperlink ref="F1:G1" location="C2" tooltip="Krycí list soupisu" display="1) Krycí list soupisu"/>
    <hyperlink ref="G1:H1" location="C54" tooltip="Rekapitulace" display="2) Rekapitulace"/>
    <hyperlink ref="J1" location="C110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9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64.28125" style="0" customWidth="1"/>
    <col min="7" max="7" width="7.421875" style="0" customWidth="1"/>
    <col min="8" max="8" width="9.57421875" style="0" customWidth="1"/>
    <col min="9" max="9" width="10.8515625" style="92" customWidth="1"/>
    <col min="10" max="10" width="20.140625" style="0" customWidth="1"/>
    <col min="11" max="11" width="13.28125" style="0" customWidth="1"/>
    <col min="12" max="12" width="9.140625" style="0" customWidth="1"/>
    <col min="13" max="18" width="0" style="0" hidden="1" customWidth="1"/>
    <col min="19" max="19" width="7.00390625" style="0" hidden="1" customWidth="1"/>
    <col min="20" max="20" width="25.42187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32" max="43" width="9.140625" style="0" customWidth="1"/>
    <col min="44" max="65" width="0" style="0" hidden="1" customWidth="1"/>
  </cols>
  <sheetData>
    <row r="1" spans="1:70" ht="21.75" customHeight="1">
      <c r="A1" s="15"/>
      <c r="B1" s="272"/>
      <c r="C1" s="272"/>
      <c r="D1" s="271" t="s">
        <v>1</v>
      </c>
      <c r="E1" s="272"/>
      <c r="F1" s="273" t="s">
        <v>2970</v>
      </c>
      <c r="G1" s="278" t="s">
        <v>2971</v>
      </c>
      <c r="H1" s="278"/>
      <c r="I1" s="279"/>
      <c r="J1" s="273" t="s">
        <v>2972</v>
      </c>
      <c r="K1" s="271" t="s">
        <v>82</v>
      </c>
      <c r="L1" s="273" t="s">
        <v>2973</v>
      </c>
      <c r="M1" s="273"/>
      <c r="N1" s="273"/>
      <c r="O1" s="273"/>
      <c r="P1" s="273"/>
      <c r="Q1" s="273"/>
      <c r="R1" s="273"/>
      <c r="S1" s="273"/>
      <c r="T1" s="273"/>
      <c r="U1" s="269"/>
      <c r="V1" s="269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7" t="s">
        <v>81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</v>
      </c>
    </row>
    <row r="4" spans="2:46" ht="36.75" customHeight="1">
      <c r="B4" s="21"/>
      <c r="C4" s="22"/>
      <c r="D4" s="23" t="s">
        <v>83</v>
      </c>
      <c r="E4" s="22"/>
      <c r="F4" s="22"/>
      <c r="G4" s="22"/>
      <c r="H4" s="22"/>
      <c r="I4" s="94"/>
      <c r="J4" s="22"/>
      <c r="K4" s="24"/>
      <c r="M4" s="25" t="s">
        <v>11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2.75">
      <c r="B6" s="21"/>
      <c r="C6" s="22"/>
      <c r="D6" s="30" t="s">
        <v>17</v>
      </c>
      <c r="E6" s="22"/>
      <c r="F6" s="22"/>
      <c r="G6" s="22"/>
      <c r="H6" s="22"/>
      <c r="I6" s="94"/>
      <c r="J6" s="22"/>
      <c r="K6" s="24"/>
    </row>
    <row r="7" spans="2:11" ht="20.25" customHeight="1">
      <c r="B7" s="21"/>
      <c r="C7" s="22"/>
      <c r="D7" s="22"/>
      <c r="E7" s="265" t="str">
        <f>'Rekapitulace stavby'!K6</f>
        <v>21513 Přístavba, stavební úpravy, DOZP bystřice nad Úhlavou č. p. 44, st. p. 91-1</v>
      </c>
      <c r="F7" s="234"/>
      <c r="G7" s="234"/>
      <c r="H7" s="234"/>
      <c r="I7" s="94"/>
      <c r="J7" s="22"/>
      <c r="K7" s="24"/>
    </row>
    <row r="8" spans="2:11" s="1" customFormat="1" ht="12.75">
      <c r="B8" s="34"/>
      <c r="C8" s="35"/>
      <c r="D8" s="30" t="s">
        <v>84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266" t="s">
        <v>2947</v>
      </c>
      <c r="F9" s="241"/>
      <c r="G9" s="241"/>
      <c r="H9" s="241"/>
      <c r="I9" s="95"/>
      <c r="J9" s="35"/>
      <c r="K9" s="38"/>
    </row>
    <row r="10" spans="2:11" s="1" customFormat="1" ht="12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20</v>
      </c>
      <c r="E11" s="35"/>
      <c r="F11" s="28" t="s">
        <v>21</v>
      </c>
      <c r="G11" s="35"/>
      <c r="H11" s="35"/>
      <c r="I11" s="96" t="s">
        <v>22</v>
      </c>
      <c r="J11" s="28" t="s">
        <v>21</v>
      </c>
      <c r="K11" s="38"/>
    </row>
    <row r="12" spans="2:11" s="1" customFormat="1" ht="14.2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96" t="s">
        <v>25</v>
      </c>
      <c r="J12" s="97" t="str">
        <f>'Rekapitulace stavby'!AN8</f>
        <v>6.9.2016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29</v>
      </c>
      <c r="E14" s="35"/>
      <c r="F14" s="35"/>
      <c r="G14" s="35"/>
      <c r="H14" s="35"/>
      <c r="I14" s="96" t="s">
        <v>30</v>
      </c>
      <c r="J14" s="28">
        <f>IF('Rekapitulace stavby'!AN10="","",'Rekapitulace stavby'!AN10)</f>
      </c>
      <c r="K14" s="38"/>
    </row>
    <row r="15" spans="2:11" s="1" customFormat="1" ht="18" customHeight="1">
      <c r="B15" s="34"/>
      <c r="C15" s="35"/>
      <c r="D15" s="35"/>
      <c r="E15" s="28" t="str">
        <f>IF('Rekapitulace stavby'!E11="","",'Rekapitulace stavby'!E11)</f>
        <v> </v>
      </c>
      <c r="F15" s="35"/>
      <c r="G15" s="35"/>
      <c r="H15" s="35"/>
      <c r="I15" s="96" t="s">
        <v>31</v>
      </c>
      <c r="J15" s="28">
        <f>IF('Rekapitulace stavby'!AN11="","",'Rekapitulace stavby'!AN11)</f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32</v>
      </c>
      <c r="E17" s="35"/>
      <c r="F17" s="35"/>
      <c r="G17" s="35"/>
      <c r="H17" s="35"/>
      <c r="I17" s="96" t="s">
        <v>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31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34</v>
      </c>
      <c r="E20" s="35"/>
      <c r="F20" s="35"/>
      <c r="G20" s="35"/>
      <c r="H20" s="35"/>
      <c r="I20" s="96" t="s">
        <v>30</v>
      </c>
      <c r="J20" s="28">
        <f>IF('Rekapitulace stavby'!AN16="","",'Rekapitulace stavby'!AN16)</f>
      </c>
      <c r="K20" s="38"/>
    </row>
    <row r="21" spans="2:11" s="1" customFormat="1" ht="18" customHeight="1">
      <c r="B21" s="34"/>
      <c r="C21" s="35"/>
      <c r="D21" s="35"/>
      <c r="E21" s="28" t="str">
        <f>IF('Rekapitulace stavby'!E17="","",'Rekapitulace stavby'!E17)</f>
        <v> </v>
      </c>
      <c r="F21" s="35"/>
      <c r="G21" s="35"/>
      <c r="H21" s="35"/>
      <c r="I21" s="96" t="s">
        <v>31</v>
      </c>
      <c r="J21" s="28">
        <f>IF('Rekapitulace stavby'!AN17="","",'Rekapitulace stavby'!AN17)</f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36</v>
      </c>
      <c r="E23" s="35"/>
      <c r="F23" s="35"/>
      <c r="G23" s="35"/>
      <c r="H23" s="35"/>
      <c r="I23" s="95"/>
      <c r="J23" s="35"/>
      <c r="K23" s="38"/>
    </row>
    <row r="24" spans="2:11" s="6" customFormat="1" ht="20.25" customHeight="1">
      <c r="B24" s="98"/>
      <c r="C24" s="99"/>
      <c r="D24" s="99"/>
      <c r="E24" s="237" t="s">
        <v>21</v>
      </c>
      <c r="F24" s="267"/>
      <c r="G24" s="267"/>
      <c r="H24" s="267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4.75" customHeight="1">
      <c r="B27" s="34"/>
      <c r="C27" s="35"/>
      <c r="D27" s="104" t="s">
        <v>37</v>
      </c>
      <c r="E27" s="35"/>
      <c r="F27" s="35"/>
      <c r="G27" s="35"/>
      <c r="H27" s="35"/>
      <c r="I27" s="95"/>
      <c r="J27" s="105">
        <f>ROUND(J78,2)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25" customHeight="1">
      <c r="B29" s="34"/>
      <c r="C29" s="35"/>
      <c r="D29" s="35"/>
      <c r="E29" s="35"/>
      <c r="F29" s="39" t="s">
        <v>39</v>
      </c>
      <c r="G29" s="35"/>
      <c r="H29" s="35"/>
      <c r="I29" s="106" t="s">
        <v>38</v>
      </c>
      <c r="J29" s="39" t="s">
        <v>40</v>
      </c>
      <c r="K29" s="38"/>
    </row>
    <row r="30" spans="2:11" s="1" customFormat="1" ht="14.25" customHeight="1">
      <c r="B30" s="34"/>
      <c r="C30" s="35"/>
      <c r="D30" s="42" t="s">
        <v>41</v>
      </c>
      <c r="E30" s="42" t="s">
        <v>42</v>
      </c>
      <c r="F30" s="107">
        <f>ROUND(SUM(BE78:BE86),2)</f>
        <v>0</v>
      </c>
      <c r="G30" s="35"/>
      <c r="H30" s="35"/>
      <c r="I30" s="108">
        <v>0.21</v>
      </c>
      <c r="J30" s="107">
        <f>ROUND(ROUND((SUM(BE78:BE86)),2)*I30,2)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43</v>
      </c>
      <c r="F31" s="107">
        <f>ROUND(SUM(BF78:BF86),2)</f>
        <v>0</v>
      </c>
      <c r="G31" s="35"/>
      <c r="H31" s="35"/>
      <c r="I31" s="108">
        <v>0.15</v>
      </c>
      <c r="J31" s="107">
        <f>ROUND(ROUND((SUM(BF78:BF86)),2)*I31,2)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44</v>
      </c>
      <c r="F32" s="107">
        <f>ROUND(SUM(BG78:BG86),2)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45</v>
      </c>
      <c r="F33" s="107">
        <f>ROUND(SUM(BH78:BH86),2)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46</v>
      </c>
      <c r="F34" s="107">
        <f>ROUND(SUM(BI78:BI86),2)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09"/>
      <c r="D36" s="110" t="s">
        <v>47</v>
      </c>
      <c r="E36" s="65"/>
      <c r="F36" s="65"/>
      <c r="G36" s="111" t="s">
        <v>48</v>
      </c>
      <c r="H36" s="112" t="s">
        <v>49</v>
      </c>
      <c r="I36" s="113"/>
      <c r="J36" s="114">
        <f>SUM(J27:J34)</f>
        <v>0</v>
      </c>
      <c r="K36" s="115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75" customHeight="1">
      <c r="B42" s="34"/>
      <c r="C42" s="23" t="s">
        <v>86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17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0.25" customHeight="1">
      <c r="B45" s="34"/>
      <c r="C45" s="35"/>
      <c r="D45" s="35"/>
      <c r="E45" s="265" t="str">
        <f>E7</f>
        <v>21513 Přístavba, stavební úpravy, DOZP bystřice nad Úhlavou č. p. 44, st. p. 91-1</v>
      </c>
      <c r="F45" s="241"/>
      <c r="G45" s="241"/>
      <c r="H45" s="241"/>
      <c r="I45" s="95"/>
      <c r="J45" s="35"/>
      <c r="K45" s="38"/>
    </row>
    <row r="46" spans="2:11" s="1" customFormat="1" ht="14.25" customHeight="1">
      <c r="B46" s="34"/>
      <c r="C46" s="30" t="s">
        <v>84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1.75" customHeight="1">
      <c r="B47" s="34"/>
      <c r="C47" s="35"/>
      <c r="D47" s="35"/>
      <c r="E47" s="266" t="str">
        <f>E9</f>
        <v>04-1 - 04-1 Vedlejší a ostatní náklady</v>
      </c>
      <c r="F47" s="241"/>
      <c r="G47" s="241"/>
      <c r="H47" s="241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 </v>
      </c>
      <c r="G49" s="35"/>
      <c r="H49" s="35"/>
      <c r="I49" s="96" t="s">
        <v>25</v>
      </c>
      <c r="J49" s="97" t="str">
        <f>IF(J12="","",J12)</f>
        <v>6.9.2016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2.75">
      <c r="B51" s="34"/>
      <c r="C51" s="30" t="s">
        <v>29</v>
      </c>
      <c r="D51" s="35"/>
      <c r="E51" s="35"/>
      <c r="F51" s="28" t="str">
        <f>E15</f>
        <v> </v>
      </c>
      <c r="G51" s="35"/>
      <c r="H51" s="35"/>
      <c r="I51" s="96" t="s">
        <v>34</v>
      </c>
      <c r="J51" s="28" t="str">
        <f>E21</f>
        <v> </v>
      </c>
      <c r="K51" s="38"/>
    </row>
    <row r="52" spans="2:11" s="1" customFormat="1" ht="14.25" customHeight="1">
      <c r="B52" s="34"/>
      <c r="C52" s="30" t="s">
        <v>32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87</v>
      </c>
      <c r="D54" s="109"/>
      <c r="E54" s="109"/>
      <c r="F54" s="109"/>
      <c r="G54" s="109"/>
      <c r="H54" s="109"/>
      <c r="I54" s="120"/>
      <c r="J54" s="121" t="s">
        <v>88</v>
      </c>
      <c r="K54" s="122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89</v>
      </c>
      <c r="D56" s="35"/>
      <c r="E56" s="35"/>
      <c r="F56" s="35"/>
      <c r="G56" s="35"/>
      <c r="H56" s="35"/>
      <c r="I56" s="95"/>
      <c r="J56" s="105">
        <f>J78</f>
        <v>0</v>
      </c>
      <c r="K56" s="38"/>
      <c r="AU56" s="17" t="s">
        <v>90</v>
      </c>
    </row>
    <row r="57" spans="2:11" s="7" customFormat="1" ht="24.75" customHeight="1">
      <c r="B57" s="124"/>
      <c r="C57" s="125"/>
      <c r="D57" s="126" t="s">
        <v>2948</v>
      </c>
      <c r="E57" s="127"/>
      <c r="F57" s="127"/>
      <c r="G57" s="127"/>
      <c r="H57" s="127"/>
      <c r="I57" s="128"/>
      <c r="J57" s="129">
        <f>J79</f>
        <v>0</v>
      </c>
      <c r="K57" s="130"/>
    </row>
    <row r="58" spans="2:11" s="8" customFormat="1" ht="19.5" customHeight="1">
      <c r="B58" s="131"/>
      <c r="C58" s="132"/>
      <c r="D58" s="133" t="s">
        <v>2949</v>
      </c>
      <c r="E58" s="134"/>
      <c r="F58" s="134"/>
      <c r="G58" s="134"/>
      <c r="H58" s="134"/>
      <c r="I58" s="135"/>
      <c r="J58" s="136">
        <f>J80</f>
        <v>0</v>
      </c>
      <c r="K58" s="137"/>
    </row>
    <row r="59" spans="2:11" s="1" customFormat="1" ht="21.75" customHeight="1">
      <c r="B59" s="34"/>
      <c r="C59" s="35"/>
      <c r="D59" s="35"/>
      <c r="E59" s="35"/>
      <c r="F59" s="35"/>
      <c r="G59" s="35"/>
      <c r="H59" s="35"/>
      <c r="I59" s="95"/>
      <c r="J59" s="35"/>
      <c r="K59" s="38"/>
    </row>
    <row r="60" spans="2:11" s="1" customFormat="1" ht="6.75" customHeight="1">
      <c r="B60" s="49"/>
      <c r="C60" s="50"/>
      <c r="D60" s="50"/>
      <c r="E60" s="50"/>
      <c r="F60" s="50"/>
      <c r="G60" s="50"/>
      <c r="H60" s="50"/>
      <c r="I60" s="116"/>
      <c r="J60" s="50"/>
      <c r="K60" s="51"/>
    </row>
    <row r="64" spans="2:12" s="1" customFormat="1" ht="6.75" customHeight="1">
      <c r="B64" s="52"/>
      <c r="C64" s="53"/>
      <c r="D64" s="53"/>
      <c r="E64" s="53"/>
      <c r="F64" s="53"/>
      <c r="G64" s="53"/>
      <c r="H64" s="53"/>
      <c r="I64" s="117"/>
      <c r="J64" s="53"/>
      <c r="K64" s="53"/>
      <c r="L64" s="34"/>
    </row>
    <row r="65" spans="2:12" s="1" customFormat="1" ht="36.75" customHeight="1">
      <c r="B65" s="34"/>
      <c r="C65" s="54" t="s">
        <v>126</v>
      </c>
      <c r="I65" s="138"/>
      <c r="L65" s="34"/>
    </row>
    <row r="66" spans="2:12" s="1" customFormat="1" ht="6.75" customHeight="1">
      <c r="B66" s="34"/>
      <c r="I66" s="138"/>
      <c r="L66" s="34"/>
    </row>
    <row r="67" spans="2:12" s="1" customFormat="1" ht="14.25" customHeight="1">
      <c r="B67" s="34"/>
      <c r="C67" s="56" t="s">
        <v>17</v>
      </c>
      <c r="I67" s="138"/>
      <c r="L67" s="34"/>
    </row>
    <row r="68" spans="2:12" s="1" customFormat="1" ht="20.25" customHeight="1">
      <c r="B68" s="34"/>
      <c r="E68" s="268" t="str">
        <f>E7</f>
        <v>21513 Přístavba, stavební úpravy, DOZP bystřice nad Úhlavou č. p. 44, st. p. 91-1</v>
      </c>
      <c r="F68" s="231"/>
      <c r="G68" s="231"/>
      <c r="H68" s="231"/>
      <c r="I68" s="138"/>
      <c r="L68" s="34"/>
    </row>
    <row r="69" spans="2:12" s="1" customFormat="1" ht="14.25" customHeight="1">
      <c r="B69" s="34"/>
      <c r="C69" s="56" t="s">
        <v>84</v>
      </c>
      <c r="I69" s="138"/>
      <c r="L69" s="34"/>
    </row>
    <row r="70" spans="2:12" s="1" customFormat="1" ht="21.75" customHeight="1">
      <c r="B70" s="34"/>
      <c r="E70" s="249" t="str">
        <f>E9</f>
        <v>04-1 - 04-1 Vedlejší a ostatní náklady</v>
      </c>
      <c r="F70" s="231"/>
      <c r="G70" s="231"/>
      <c r="H70" s="231"/>
      <c r="I70" s="138"/>
      <c r="L70" s="34"/>
    </row>
    <row r="71" spans="2:12" s="1" customFormat="1" ht="6.75" customHeight="1">
      <c r="B71" s="34"/>
      <c r="I71" s="138"/>
      <c r="L71" s="34"/>
    </row>
    <row r="72" spans="2:12" s="1" customFormat="1" ht="18" customHeight="1">
      <c r="B72" s="34"/>
      <c r="C72" s="56" t="s">
        <v>23</v>
      </c>
      <c r="F72" s="139" t="str">
        <f>F12</f>
        <v> </v>
      </c>
      <c r="I72" s="140" t="s">
        <v>25</v>
      </c>
      <c r="J72" s="60" t="str">
        <f>IF(J12="","",J12)</f>
        <v>6.9.2016</v>
      </c>
      <c r="L72" s="34"/>
    </row>
    <row r="73" spans="2:12" s="1" customFormat="1" ht="6.75" customHeight="1">
      <c r="B73" s="34"/>
      <c r="I73" s="138"/>
      <c r="L73" s="34"/>
    </row>
    <row r="74" spans="2:12" s="1" customFormat="1" ht="12.75">
      <c r="B74" s="34"/>
      <c r="C74" s="56" t="s">
        <v>29</v>
      </c>
      <c r="F74" s="139" t="str">
        <f>E15</f>
        <v> </v>
      </c>
      <c r="I74" s="140" t="s">
        <v>34</v>
      </c>
      <c r="J74" s="139" t="str">
        <f>E21</f>
        <v> </v>
      </c>
      <c r="L74" s="34"/>
    </row>
    <row r="75" spans="2:12" s="1" customFormat="1" ht="14.25" customHeight="1">
      <c r="B75" s="34"/>
      <c r="C75" s="56" t="s">
        <v>32</v>
      </c>
      <c r="F75" s="139">
        <f>IF(E18="","",E18)</f>
      </c>
      <c r="I75" s="138"/>
      <c r="L75" s="34"/>
    </row>
    <row r="76" spans="2:12" s="1" customFormat="1" ht="9.75" customHeight="1">
      <c r="B76" s="34"/>
      <c r="I76" s="138"/>
      <c r="L76" s="34"/>
    </row>
    <row r="77" spans="2:20" s="9" customFormat="1" ht="29.25" customHeight="1">
      <c r="B77" s="141"/>
      <c r="C77" s="142" t="s">
        <v>127</v>
      </c>
      <c r="D77" s="143" t="s">
        <v>56</v>
      </c>
      <c r="E77" s="143" t="s">
        <v>52</v>
      </c>
      <c r="F77" s="143" t="s">
        <v>128</v>
      </c>
      <c r="G77" s="143" t="s">
        <v>129</v>
      </c>
      <c r="H77" s="143" t="s">
        <v>130</v>
      </c>
      <c r="I77" s="144" t="s">
        <v>131</v>
      </c>
      <c r="J77" s="143" t="s">
        <v>88</v>
      </c>
      <c r="K77" s="145" t="s">
        <v>132</v>
      </c>
      <c r="L77" s="141"/>
      <c r="M77" s="67" t="s">
        <v>133</v>
      </c>
      <c r="N77" s="68" t="s">
        <v>41</v>
      </c>
      <c r="O77" s="68" t="s">
        <v>134</v>
      </c>
      <c r="P77" s="68" t="s">
        <v>135</v>
      </c>
      <c r="Q77" s="68" t="s">
        <v>136</v>
      </c>
      <c r="R77" s="68" t="s">
        <v>137</v>
      </c>
      <c r="S77" s="68" t="s">
        <v>138</v>
      </c>
      <c r="T77" s="69" t="s">
        <v>139</v>
      </c>
    </row>
    <row r="78" spans="2:63" s="1" customFormat="1" ht="29.25" customHeight="1">
      <c r="B78" s="34"/>
      <c r="C78" s="71" t="s">
        <v>89</v>
      </c>
      <c r="I78" s="138"/>
      <c r="J78" s="146">
        <f>BK78</f>
        <v>0</v>
      </c>
      <c r="L78" s="34"/>
      <c r="M78" s="70"/>
      <c r="N78" s="61"/>
      <c r="O78" s="61"/>
      <c r="P78" s="147">
        <f>P79</f>
        <v>0</v>
      </c>
      <c r="Q78" s="61"/>
      <c r="R78" s="147">
        <f>R79</f>
        <v>0</v>
      </c>
      <c r="S78" s="61"/>
      <c r="T78" s="148">
        <f>T79</f>
        <v>0</v>
      </c>
      <c r="AT78" s="17" t="s">
        <v>70</v>
      </c>
      <c r="AU78" s="17" t="s">
        <v>90</v>
      </c>
      <c r="BK78" s="149">
        <f>BK79</f>
        <v>0</v>
      </c>
    </row>
    <row r="79" spans="2:63" s="10" customFormat="1" ht="36.75" customHeight="1">
      <c r="B79" s="150"/>
      <c r="D79" s="151" t="s">
        <v>70</v>
      </c>
      <c r="E79" s="152" t="s">
        <v>2950</v>
      </c>
      <c r="F79" s="152" t="s">
        <v>2951</v>
      </c>
      <c r="I79" s="153"/>
      <c r="J79" s="154">
        <f>BK79</f>
        <v>0</v>
      </c>
      <c r="L79" s="150"/>
      <c r="M79" s="155"/>
      <c r="N79" s="156"/>
      <c r="O79" s="156"/>
      <c r="P79" s="157">
        <f>P80</f>
        <v>0</v>
      </c>
      <c r="Q79" s="156"/>
      <c r="R79" s="157">
        <f>R80</f>
        <v>0</v>
      </c>
      <c r="S79" s="156"/>
      <c r="T79" s="158">
        <f>T80</f>
        <v>0</v>
      </c>
      <c r="AR79" s="151" t="s">
        <v>170</v>
      </c>
      <c r="AT79" s="159" t="s">
        <v>70</v>
      </c>
      <c r="AU79" s="159" t="s">
        <v>71</v>
      </c>
      <c r="AY79" s="151" t="s">
        <v>142</v>
      </c>
      <c r="BK79" s="160">
        <f>BK80</f>
        <v>0</v>
      </c>
    </row>
    <row r="80" spans="2:63" s="10" customFormat="1" ht="19.5" customHeight="1">
      <c r="B80" s="150"/>
      <c r="D80" s="161" t="s">
        <v>70</v>
      </c>
      <c r="E80" s="162" t="s">
        <v>71</v>
      </c>
      <c r="F80" s="162" t="s">
        <v>2951</v>
      </c>
      <c r="I80" s="153"/>
      <c r="J80" s="163">
        <f>BK80</f>
        <v>0</v>
      </c>
      <c r="L80" s="150"/>
      <c r="M80" s="155"/>
      <c r="N80" s="156"/>
      <c r="O80" s="156"/>
      <c r="P80" s="157">
        <f>SUM(P81:P86)</f>
        <v>0</v>
      </c>
      <c r="Q80" s="156"/>
      <c r="R80" s="157">
        <f>SUM(R81:R86)</f>
        <v>0</v>
      </c>
      <c r="S80" s="156"/>
      <c r="T80" s="158">
        <f>SUM(T81:T86)</f>
        <v>0</v>
      </c>
      <c r="AR80" s="151" t="s">
        <v>170</v>
      </c>
      <c r="AT80" s="159" t="s">
        <v>70</v>
      </c>
      <c r="AU80" s="159" t="s">
        <v>8</v>
      </c>
      <c r="AY80" s="151" t="s">
        <v>142</v>
      </c>
      <c r="BK80" s="160">
        <f>SUM(BK81:BK86)</f>
        <v>0</v>
      </c>
    </row>
    <row r="81" spans="2:65" s="1" customFormat="1" ht="20.25" customHeight="1">
      <c r="B81" s="164"/>
      <c r="C81" s="165" t="s">
        <v>8</v>
      </c>
      <c r="D81" s="165" t="s">
        <v>144</v>
      </c>
      <c r="E81" s="166" t="s">
        <v>2952</v>
      </c>
      <c r="F81" s="167" t="s">
        <v>2953</v>
      </c>
      <c r="G81" s="168" t="s">
        <v>895</v>
      </c>
      <c r="H81" s="169">
        <v>1</v>
      </c>
      <c r="I81" s="170"/>
      <c r="J81" s="171">
        <f>ROUND(I81*H81,0)</f>
        <v>0</v>
      </c>
      <c r="K81" s="167" t="s">
        <v>401</v>
      </c>
      <c r="L81" s="34"/>
      <c r="M81" s="172" t="s">
        <v>21</v>
      </c>
      <c r="N81" s="173" t="s">
        <v>43</v>
      </c>
      <c r="O81" s="35"/>
      <c r="P81" s="174">
        <f>O81*H81</f>
        <v>0</v>
      </c>
      <c r="Q81" s="174">
        <v>0</v>
      </c>
      <c r="R81" s="174">
        <f>Q81*H81</f>
        <v>0</v>
      </c>
      <c r="S81" s="174">
        <v>0</v>
      </c>
      <c r="T81" s="175">
        <f>S81*H81</f>
        <v>0</v>
      </c>
      <c r="AR81" s="17" t="s">
        <v>2954</v>
      </c>
      <c r="AT81" s="17" t="s">
        <v>144</v>
      </c>
      <c r="AU81" s="17" t="s">
        <v>150</v>
      </c>
      <c r="AY81" s="17" t="s">
        <v>142</v>
      </c>
      <c r="BE81" s="176">
        <f>IF(N81="základní",J81,0)</f>
        <v>0</v>
      </c>
      <c r="BF81" s="176">
        <f>IF(N81="snížená",J81,0)</f>
        <v>0</v>
      </c>
      <c r="BG81" s="176">
        <f>IF(N81="zákl. přenesená",J81,0)</f>
        <v>0</v>
      </c>
      <c r="BH81" s="176">
        <f>IF(N81="sníž. přenesená",J81,0)</f>
        <v>0</v>
      </c>
      <c r="BI81" s="176">
        <f>IF(N81="nulová",J81,0)</f>
        <v>0</v>
      </c>
      <c r="BJ81" s="17" t="s">
        <v>150</v>
      </c>
      <c r="BK81" s="176">
        <f>ROUND(I81*H81,0)</f>
        <v>0</v>
      </c>
      <c r="BL81" s="17" t="s">
        <v>2954</v>
      </c>
      <c r="BM81" s="17" t="s">
        <v>2955</v>
      </c>
    </row>
    <row r="82" spans="2:47" s="1" customFormat="1" ht="28.5" customHeight="1">
      <c r="B82" s="34"/>
      <c r="D82" s="180" t="s">
        <v>152</v>
      </c>
      <c r="F82" s="189" t="s">
        <v>2956</v>
      </c>
      <c r="I82" s="138"/>
      <c r="L82" s="34"/>
      <c r="M82" s="63"/>
      <c r="N82" s="35"/>
      <c r="O82" s="35"/>
      <c r="P82" s="35"/>
      <c r="Q82" s="35"/>
      <c r="R82" s="35"/>
      <c r="S82" s="35"/>
      <c r="T82" s="64"/>
      <c r="AT82" s="17" t="s">
        <v>152</v>
      </c>
      <c r="AU82" s="17" t="s">
        <v>150</v>
      </c>
    </row>
    <row r="83" spans="2:65" s="1" customFormat="1" ht="20.25" customHeight="1">
      <c r="B83" s="164"/>
      <c r="C83" s="165" t="s">
        <v>150</v>
      </c>
      <c r="D83" s="165" t="s">
        <v>144</v>
      </c>
      <c r="E83" s="166" t="s">
        <v>2957</v>
      </c>
      <c r="F83" s="167" t="s">
        <v>2958</v>
      </c>
      <c r="G83" s="168" t="s">
        <v>895</v>
      </c>
      <c r="H83" s="169">
        <v>1</v>
      </c>
      <c r="I83" s="170"/>
      <c r="J83" s="171">
        <f>ROUND(I83*H83,0)</f>
        <v>0</v>
      </c>
      <c r="K83" s="167" t="s">
        <v>401</v>
      </c>
      <c r="L83" s="34"/>
      <c r="M83" s="172" t="s">
        <v>21</v>
      </c>
      <c r="N83" s="173" t="s">
        <v>43</v>
      </c>
      <c r="O83" s="35"/>
      <c r="P83" s="174">
        <f>O83*H83</f>
        <v>0</v>
      </c>
      <c r="Q83" s="174">
        <v>0</v>
      </c>
      <c r="R83" s="174">
        <f>Q83*H83</f>
        <v>0</v>
      </c>
      <c r="S83" s="174">
        <v>0</v>
      </c>
      <c r="T83" s="175">
        <f>S83*H83</f>
        <v>0</v>
      </c>
      <c r="AR83" s="17" t="s">
        <v>2959</v>
      </c>
      <c r="AT83" s="17" t="s">
        <v>144</v>
      </c>
      <c r="AU83" s="17" t="s">
        <v>150</v>
      </c>
      <c r="AY83" s="17" t="s">
        <v>142</v>
      </c>
      <c r="BE83" s="176">
        <f>IF(N83="základní",J83,0)</f>
        <v>0</v>
      </c>
      <c r="BF83" s="176">
        <f>IF(N83="snížená",J83,0)</f>
        <v>0</v>
      </c>
      <c r="BG83" s="176">
        <f>IF(N83="zákl. přenesená",J83,0)</f>
        <v>0</v>
      </c>
      <c r="BH83" s="176">
        <f>IF(N83="sníž. přenesená",J83,0)</f>
        <v>0</v>
      </c>
      <c r="BI83" s="176">
        <f>IF(N83="nulová",J83,0)</f>
        <v>0</v>
      </c>
      <c r="BJ83" s="17" t="s">
        <v>150</v>
      </c>
      <c r="BK83" s="176">
        <f>ROUND(I83*H83,0)</f>
        <v>0</v>
      </c>
      <c r="BL83" s="17" t="s">
        <v>2959</v>
      </c>
      <c r="BM83" s="17" t="s">
        <v>2960</v>
      </c>
    </row>
    <row r="84" spans="2:47" s="1" customFormat="1" ht="20.25" customHeight="1">
      <c r="B84" s="34"/>
      <c r="D84" s="180" t="s">
        <v>152</v>
      </c>
      <c r="F84" s="189" t="s">
        <v>2961</v>
      </c>
      <c r="I84" s="138"/>
      <c r="L84" s="34"/>
      <c r="M84" s="63"/>
      <c r="N84" s="35"/>
      <c r="O84" s="35"/>
      <c r="P84" s="35"/>
      <c r="Q84" s="35"/>
      <c r="R84" s="35"/>
      <c r="S84" s="35"/>
      <c r="T84" s="64"/>
      <c r="AT84" s="17" t="s">
        <v>152</v>
      </c>
      <c r="AU84" s="17" t="s">
        <v>150</v>
      </c>
    </row>
    <row r="85" spans="2:65" s="1" customFormat="1" ht="20.25" customHeight="1">
      <c r="B85" s="164"/>
      <c r="C85" s="165" t="s">
        <v>160</v>
      </c>
      <c r="D85" s="165" t="s">
        <v>144</v>
      </c>
      <c r="E85" s="166" t="s">
        <v>2962</v>
      </c>
      <c r="F85" s="167" t="s">
        <v>2963</v>
      </c>
      <c r="G85" s="168" t="s">
        <v>895</v>
      </c>
      <c r="H85" s="169">
        <v>1</v>
      </c>
      <c r="I85" s="170"/>
      <c r="J85" s="171">
        <f>ROUND(I85*H85,0)</f>
        <v>0</v>
      </c>
      <c r="K85" s="167" t="s">
        <v>401</v>
      </c>
      <c r="L85" s="34"/>
      <c r="M85" s="172" t="s">
        <v>21</v>
      </c>
      <c r="N85" s="173" t="s">
        <v>43</v>
      </c>
      <c r="O85" s="35"/>
      <c r="P85" s="174">
        <f>O85*H85</f>
        <v>0</v>
      </c>
      <c r="Q85" s="174">
        <v>0</v>
      </c>
      <c r="R85" s="174">
        <f>Q85*H85</f>
        <v>0</v>
      </c>
      <c r="S85" s="174">
        <v>0</v>
      </c>
      <c r="T85" s="175">
        <f>S85*H85</f>
        <v>0</v>
      </c>
      <c r="AR85" s="17" t="s">
        <v>2964</v>
      </c>
      <c r="AT85" s="17" t="s">
        <v>144</v>
      </c>
      <c r="AU85" s="17" t="s">
        <v>150</v>
      </c>
      <c r="AY85" s="17" t="s">
        <v>142</v>
      </c>
      <c r="BE85" s="176">
        <f>IF(N85="základní",J85,0)</f>
        <v>0</v>
      </c>
      <c r="BF85" s="176">
        <f>IF(N85="snížená",J85,0)</f>
        <v>0</v>
      </c>
      <c r="BG85" s="176">
        <f>IF(N85="zákl. přenesená",J85,0)</f>
        <v>0</v>
      </c>
      <c r="BH85" s="176">
        <f>IF(N85="sníž. přenesená",J85,0)</f>
        <v>0</v>
      </c>
      <c r="BI85" s="176">
        <f>IF(N85="nulová",J85,0)</f>
        <v>0</v>
      </c>
      <c r="BJ85" s="17" t="s">
        <v>150</v>
      </c>
      <c r="BK85" s="176">
        <f>ROUND(I85*H85,0)</f>
        <v>0</v>
      </c>
      <c r="BL85" s="17" t="s">
        <v>2964</v>
      </c>
      <c r="BM85" s="17" t="s">
        <v>2965</v>
      </c>
    </row>
    <row r="86" spans="2:47" s="1" customFormat="1" ht="20.25" customHeight="1">
      <c r="B86" s="34"/>
      <c r="D86" s="177" t="s">
        <v>152</v>
      </c>
      <c r="F86" s="178" t="s">
        <v>2966</v>
      </c>
      <c r="I86" s="138"/>
      <c r="L86" s="34"/>
      <c r="M86" s="227"/>
      <c r="N86" s="223"/>
      <c r="O86" s="223"/>
      <c r="P86" s="223"/>
      <c r="Q86" s="223"/>
      <c r="R86" s="223"/>
      <c r="S86" s="223"/>
      <c r="T86" s="228"/>
      <c r="AT86" s="17" t="s">
        <v>152</v>
      </c>
      <c r="AU86" s="17" t="s">
        <v>150</v>
      </c>
    </row>
    <row r="87" spans="2:12" s="1" customFormat="1" ht="6.75" customHeight="1">
      <c r="B87" s="49"/>
      <c r="C87" s="50"/>
      <c r="D87" s="50"/>
      <c r="E87" s="50"/>
      <c r="F87" s="50"/>
      <c r="G87" s="50"/>
      <c r="H87" s="50"/>
      <c r="I87" s="116"/>
      <c r="J87" s="50"/>
      <c r="K87" s="50"/>
      <c r="L87" s="34"/>
    </row>
    <row r="1498" ht="12">
      <c r="AT1498" s="226"/>
    </row>
  </sheetData>
  <sheetProtection password="CC35" sheet="1" objects="1" scenarios="1" formatColumns="0" formatRows="0" sort="0" autoFilter="0"/>
  <autoFilter ref="C77:K77"/>
  <mergeCells count="9"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6.421875" style="280" customWidth="1"/>
    <col min="2" max="2" width="1.28515625" style="280" customWidth="1"/>
    <col min="3" max="4" width="3.8515625" style="280" customWidth="1"/>
    <col min="5" max="5" width="9.140625" style="280" customWidth="1"/>
    <col min="6" max="6" width="7.140625" style="280" customWidth="1"/>
    <col min="7" max="7" width="3.8515625" style="280" customWidth="1"/>
    <col min="8" max="8" width="60.57421875" style="280" customWidth="1"/>
    <col min="9" max="10" width="15.57421875" style="280" customWidth="1"/>
    <col min="11" max="11" width="1.28515625" style="280" customWidth="1"/>
    <col min="12" max="16384" width="8.8515625" style="280" customWidth="1"/>
  </cols>
  <sheetData>
    <row r="1" ht="37.5" customHeight="1"/>
    <row r="2" spans="2:11" ht="7.5" customHeight="1">
      <c r="B2" s="281"/>
      <c r="C2" s="282"/>
      <c r="D2" s="282"/>
      <c r="E2" s="282"/>
      <c r="F2" s="282"/>
      <c r="G2" s="282"/>
      <c r="H2" s="282"/>
      <c r="I2" s="282"/>
      <c r="J2" s="282"/>
      <c r="K2" s="283"/>
    </row>
    <row r="3" spans="2:11" s="287" customFormat="1" ht="45" customHeight="1">
      <c r="B3" s="284"/>
      <c r="C3" s="285" t="s">
        <v>2974</v>
      </c>
      <c r="D3" s="285"/>
      <c r="E3" s="285"/>
      <c r="F3" s="285"/>
      <c r="G3" s="285"/>
      <c r="H3" s="285"/>
      <c r="I3" s="285"/>
      <c r="J3" s="285"/>
      <c r="K3" s="286"/>
    </row>
    <row r="4" spans="2:11" ht="25.5" customHeight="1">
      <c r="B4" s="288"/>
      <c r="C4" s="289" t="s">
        <v>2975</v>
      </c>
      <c r="D4" s="289"/>
      <c r="E4" s="289"/>
      <c r="F4" s="289"/>
      <c r="G4" s="289"/>
      <c r="H4" s="289"/>
      <c r="I4" s="289"/>
      <c r="J4" s="289"/>
      <c r="K4" s="290"/>
    </row>
    <row r="5" spans="2:11" ht="5.25" customHeight="1">
      <c r="B5" s="288"/>
      <c r="C5" s="291"/>
      <c r="D5" s="291"/>
      <c r="E5" s="291"/>
      <c r="F5" s="291"/>
      <c r="G5" s="291"/>
      <c r="H5" s="291"/>
      <c r="I5" s="291"/>
      <c r="J5" s="291"/>
      <c r="K5" s="290"/>
    </row>
    <row r="6" spans="2:11" ht="15" customHeight="1">
      <c r="B6" s="288"/>
      <c r="C6" s="292" t="s">
        <v>2976</v>
      </c>
      <c r="D6" s="292"/>
      <c r="E6" s="292"/>
      <c r="F6" s="292"/>
      <c r="G6" s="292"/>
      <c r="H6" s="292"/>
      <c r="I6" s="292"/>
      <c r="J6" s="292"/>
      <c r="K6" s="290"/>
    </row>
    <row r="7" spans="2:11" ht="15" customHeight="1">
      <c r="B7" s="293"/>
      <c r="C7" s="292" t="s">
        <v>2977</v>
      </c>
      <c r="D7" s="292"/>
      <c r="E7" s="292"/>
      <c r="F7" s="292"/>
      <c r="G7" s="292"/>
      <c r="H7" s="292"/>
      <c r="I7" s="292"/>
      <c r="J7" s="292"/>
      <c r="K7" s="290"/>
    </row>
    <row r="8" spans="2:11" ht="12.75" customHeight="1">
      <c r="B8" s="293"/>
      <c r="C8" s="294"/>
      <c r="D8" s="294"/>
      <c r="E8" s="294"/>
      <c r="F8" s="294"/>
      <c r="G8" s="294"/>
      <c r="H8" s="294"/>
      <c r="I8" s="294"/>
      <c r="J8" s="294"/>
      <c r="K8" s="290"/>
    </row>
    <row r="9" spans="2:11" ht="15" customHeight="1">
      <c r="B9" s="293"/>
      <c r="C9" s="292" t="s">
        <v>2978</v>
      </c>
      <c r="D9" s="292"/>
      <c r="E9" s="292"/>
      <c r="F9" s="292"/>
      <c r="G9" s="292"/>
      <c r="H9" s="292"/>
      <c r="I9" s="292"/>
      <c r="J9" s="292"/>
      <c r="K9" s="290"/>
    </row>
    <row r="10" spans="2:11" ht="15" customHeight="1">
      <c r="B10" s="293"/>
      <c r="C10" s="294"/>
      <c r="D10" s="292" t="s">
        <v>2979</v>
      </c>
      <c r="E10" s="292"/>
      <c r="F10" s="292"/>
      <c r="G10" s="292"/>
      <c r="H10" s="292"/>
      <c r="I10" s="292"/>
      <c r="J10" s="292"/>
      <c r="K10" s="290"/>
    </row>
    <row r="11" spans="2:11" ht="15" customHeight="1">
      <c r="B11" s="293"/>
      <c r="C11" s="295"/>
      <c r="D11" s="292" t="s">
        <v>2980</v>
      </c>
      <c r="E11" s="292"/>
      <c r="F11" s="292"/>
      <c r="G11" s="292"/>
      <c r="H11" s="292"/>
      <c r="I11" s="292"/>
      <c r="J11" s="292"/>
      <c r="K11" s="290"/>
    </row>
    <row r="12" spans="2:11" ht="12.75" customHeight="1">
      <c r="B12" s="293"/>
      <c r="C12" s="295"/>
      <c r="D12" s="295"/>
      <c r="E12" s="295"/>
      <c r="F12" s="295"/>
      <c r="G12" s="295"/>
      <c r="H12" s="295"/>
      <c r="I12" s="295"/>
      <c r="J12" s="295"/>
      <c r="K12" s="290"/>
    </row>
    <row r="13" spans="2:11" ht="15" customHeight="1">
      <c r="B13" s="293"/>
      <c r="C13" s="295"/>
      <c r="D13" s="292" t="s">
        <v>2981</v>
      </c>
      <c r="E13" s="292"/>
      <c r="F13" s="292"/>
      <c r="G13" s="292"/>
      <c r="H13" s="292"/>
      <c r="I13" s="292"/>
      <c r="J13" s="292"/>
      <c r="K13" s="290"/>
    </row>
    <row r="14" spans="2:11" ht="15" customHeight="1">
      <c r="B14" s="293"/>
      <c r="C14" s="295"/>
      <c r="D14" s="292" t="s">
        <v>2982</v>
      </c>
      <c r="E14" s="292"/>
      <c r="F14" s="292"/>
      <c r="G14" s="292"/>
      <c r="H14" s="292"/>
      <c r="I14" s="292"/>
      <c r="J14" s="292"/>
      <c r="K14" s="290"/>
    </row>
    <row r="15" spans="2:11" ht="15" customHeight="1">
      <c r="B15" s="293"/>
      <c r="C15" s="295"/>
      <c r="D15" s="292" t="s">
        <v>2983</v>
      </c>
      <c r="E15" s="292"/>
      <c r="F15" s="292"/>
      <c r="G15" s="292"/>
      <c r="H15" s="292"/>
      <c r="I15" s="292"/>
      <c r="J15" s="292"/>
      <c r="K15" s="290"/>
    </row>
    <row r="16" spans="2:11" ht="15" customHeight="1">
      <c r="B16" s="293"/>
      <c r="C16" s="295"/>
      <c r="D16" s="295"/>
      <c r="E16" s="296" t="s">
        <v>77</v>
      </c>
      <c r="F16" s="292" t="s">
        <v>2984</v>
      </c>
      <c r="G16" s="292"/>
      <c r="H16" s="292"/>
      <c r="I16" s="292"/>
      <c r="J16" s="292"/>
      <c r="K16" s="290"/>
    </row>
    <row r="17" spans="2:11" ht="15" customHeight="1">
      <c r="B17" s="293"/>
      <c r="C17" s="295"/>
      <c r="D17" s="295"/>
      <c r="E17" s="296" t="s">
        <v>2985</v>
      </c>
      <c r="F17" s="292" t="s">
        <v>2986</v>
      </c>
      <c r="G17" s="292"/>
      <c r="H17" s="292"/>
      <c r="I17" s="292"/>
      <c r="J17" s="292"/>
      <c r="K17" s="290"/>
    </row>
    <row r="18" spans="2:11" ht="15" customHeight="1">
      <c r="B18" s="293"/>
      <c r="C18" s="295"/>
      <c r="D18" s="295"/>
      <c r="E18" s="296" t="s">
        <v>2987</v>
      </c>
      <c r="F18" s="292" t="s">
        <v>2988</v>
      </c>
      <c r="G18" s="292"/>
      <c r="H18" s="292"/>
      <c r="I18" s="292"/>
      <c r="J18" s="292"/>
      <c r="K18" s="290"/>
    </row>
    <row r="19" spans="2:11" ht="15" customHeight="1">
      <c r="B19" s="293"/>
      <c r="C19" s="295"/>
      <c r="D19" s="295"/>
      <c r="E19" s="296" t="s">
        <v>2989</v>
      </c>
      <c r="F19" s="292" t="s">
        <v>2990</v>
      </c>
      <c r="G19" s="292"/>
      <c r="H19" s="292"/>
      <c r="I19" s="292"/>
      <c r="J19" s="292"/>
      <c r="K19" s="290"/>
    </row>
    <row r="20" spans="2:11" ht="15" customHeight="1">
      <c r="B20" s="293"/>
      <c r="C20" s="295"/>
      <c r="D20" s="295"/>
      <c r="E20" s="296" t="s">
        <v>2991</v>
      </c>
      <c r="F20" s="292" t="s">
        <v>1625</v>
      </c>
      <c r="G20" s="292"/>
      <c r="H20" s="292"/>
      <c r="I20" s="292"/>
      <c r="J20" s="292"/>
      <c r="K20" s="290"/>
    </row>
    <row r="21" spans="2:11" ht="15" customHeight="1">
      <c r="B21" s="293"/>
      <c r="C21" s="295"/>
      <c r="D21" s="295"/>
      <c r="E21" s="296" t="s">
        <v>2992</v>
      </c>
      <c r="F21" s="292" t="s">
        <v>2993</v>
      </c>
      <c r="G21" s="292"/>
      <c r="H21" s="292"/>
      <c r="I21" s="292"/>
      <c r="J21" s="292"/>
      <c r="K21" s="290"/>
    </row>
    <row r="22" spans="2:11" ht="12.75" customHeight="1">
      <c r="B22" s="293"/>
      <c r="C22" s="295"/>
      <c r="D22" s="295"/>
      <c r="E22" s="295"/>
      <c r="F22" s="295"/>
      <c r="G22" s="295"/>
      <c r="H22" s="295"/>
      <c r="I22" s="295"/>
      <c r="J22" s="295"/>
      <c r="K22" s="290"/>
    </row>
    <row r="23" spans="2:11" ht="15" customHeight="1">
      <c r="B23" s="293"/>
      <c r="C23" s="292" t="s">
        <v>2994</v>
      </c>
      <c r="D23" s="292"/>
      <c r="E23" s="292"/>
      <c r="F23" s="292"/>
      <c r="G23" s="292"/>
      <c r="H23" s="292"/>
      <c r="I23" s="292"/>
      <c r="J23" s="292"/>
      <c r="K23" s="290"/>
    </row>
    <row r="24" spans="2:11" ht="15" customHeight="1">
      <c r="B24" s="293"/>
      <c r="C24" s="292" t="s">
        <v>2995</v>
      </c>
      <c r="D24" s="292"/>
      <c r="E24" s="292"/>
      <c r="F24" s="292"/>
      <c r="G24" s="292"/>
      <c r="H24" s="292"/>
      <c r="I24" s="292"/>
      <c r="J24" s="292"/>
      <c r="K24" s="290"/>
    </row>
    <row r="25" spans="2:11" ht="15" customHeight="1">
      <c r="B25" s="293"/>
      <c r="C25" s="294"/>
      <c r="D25" s="292" t="s">
        <v>2996</v>
      </c>
      <c r="E25" s="292"/>
      <c r="F25" s="292"/>
      <c r="G25" s="292"/>
      <c r="H25" s="292"/>
      <c r="I25" s="292"/>
      <c r="J25" s="292"/>
      <c r="K25" s="290"/>
    </row>
    <row r="26" spans="2:11" ht="15" customHeight="1">
      <c r="B26" s="293"/>
      <c r="C26" s="295"/>
      <c r="D26" s="292" t="s">
        <v>2997</v>
      </c>
      <c r="E26" s="292"/>
      <c r="F26" s="292"/>
      <c r="G26" s="292"/>
      <c r="H26" s="292"/>
      <c r="I26" s="292"/>
      <c r="J26" s="292"/>
      <c r="K26" s="290"/>
    </row>
    <row r="27" spans="2:11" ht="12.75" customHeight="1">
      <c r="B27" s="293"/>
      <c r="C27" s="295"/>
      <c r="D27" s="295"/>
      <c r="E27" s="295"/>
      <c r="F27" s="295"/>
      <c r="G27" s="295"/>
      <c r="H27" s="295"/>
      <c r="I27" s="295"/>
      <c r="J27" s="295"/>
      <c r="K27" s="290"/>
    </row>
    <row r="28" spans="2:11" ht="15" customHeight="1">
      <c r="B28" s="293"/>
      <c r="C28" s="295"/>
      <c r="D28" s="292" t="s">
        <v>2998</v>
      </c>
      <c r="E28" s="292"/>
      <c r="F28" s="292"/>
      <c r="G28" s="292"/>
      <c r="H28" s="292"/>
      <c r="I28" s="292"/>
      <c r="J28" s="292"/>
      <c r="K28" s="290"/>
    </row>
    <row r="29" spans="2:11" ht="15" customHeight="1">
      <c r="B29" s="293"/>
      <c r="C29" s="295"/>
      <c r="D29" s="292" t="s">
        <v>2999</v>
      </c>
      <c r="E29" s="292"/>
      <c r="F29" s="292"/>
      <c r="G29" s="292"/>
      <c r="H29" s="292"/>
      <c r="I29" s="292"/>
      <c r="J29" s="292"/>
      <c r="K29" s="290"/>
    </row>
    <row r="30" spans="2:11" ht="12.75" customHeight="1">
      <c r="B30" s="293"/>
      <c r="C30" s="295"/>
      <c r="D30" s="295"/>
      <c r="E30" s="295"/>
      <c r="F30" s="295"/>
      <c r="G30" s="295"/>
      <c r="H30" s="295"/>
      <c r="I30" s="295"/>
      <c r="J30" s="295"/>
      <c r="K30" s="290"/>
    </row>
    <row r="31" spans="2:11" ht="15" customHeight="1">
      <c r="B31" s="293"/>
      <c r="C31" s="295"/>
      <c r="D31" s="292" t="s">
        <v>3000</v>
      </c>
      <c r="E31" s="292"/>
      <c r="F31" s="292"/>
      <c r="G31" s="292"/>
      <c r="H31" s="292"/>
      <c r="I31" s="292"/>
      <c r="J31" s="292"/>
      <c r="K31" s="290"/>
    </row>
    <row r="32" spans="2:11" ht="15" customHeight="1">
      <c r="B32" s="293"/>
      <c r="C32" s="295"/>
      <c r="D32" s="292" t="s">
        <v>3001</v>
      </c>
      <c r="E32" s="292"/>
      <c r="F32" s="292"/>
      <c r="G32" s="292"/>
      <c r="H32" s="292"/>
      <c r="I32" s="292"/>
      <c r="J32" s="292"/>
      <c r="K32" s="290"/>
    </row>
    <row r="33" spans="2:11" ht="15" customHeight="1">
      <c r="B33" s="293"/>
      <c r="C33" s="295"/>
      <c r="D33" s="292" t="s">
        <v>3002</v>
      </c>
      <c r="E33" s="292"/>
      <c r="F33" s="292"/>
      <c r="G33" s="292"/>
      <c r="H33" s="292"/>
      <c r="I33" s="292"/>
      <c r="J33" s="292"/>
      <c r="K33" s="290"/>
    </row>
    <row r="34" spans="2:11" ht="15" customHeight="1">
      <c r="B34" s="293"/>
      <c r="C34" s="295"/>
      <c r="D34" s="294"/>
      <c r="E34" s="297" t="s">
        <v>127</v>
      </c>
      <c r="F34" s="294"/>
      <c r="G34" s="292" t="s">
        <v>3003</v>
      </c>
      <c r="H34" s="292"/>
      <c r="I34" s="292"/>
      <c r="J34" s="292"/>
      <c r="K34" s="290"/>
    </row>
    <row r="35" spans="2:11" ht="30.75" customHeight="1">
      <c r="B35" s="293"/>
      <c r="C35" s="295"/>
      <c r="D35" s="294"/>
      <c r="E35" s="297" t="s">
        <v>3004</v>
      </c>
      <c r="F35" s="294"/>
      <c r="G35" s="292" t="s">
        <v>3005</v>
      </c>
      <c r="H35" s="292"/>
      <c r="I35" s="292"/>
      <c r="J35" s="292"/>
      <c r="K35" s="290"/>
    </row>
    <row r="36" spans="2:11" ht="15" customHeight="1">
      <c r="B36" s="293"/>
      <c r="C36" s="295"/>
      <c r="D36" s="294"/>
      <c r="E36" s="297" t="s">
        <v>52</v>
      </c>
      <c r="F36" s="294"/>
      <c r="G36" s="292" t="s">
        <v>3006</v>
      </c>
      <c r="H36" s="292"/>
      <c r="I36" s="292"/>
      <c r="J36" s="292"/>
      <c r="K36" s="290"/>
    </row>
    <row r="37" spans="2:11" ht="15" customHeight="1">
      <c r="B37" s="293"/>
      <c r="C37" s="295"/>
      <c r="D37" s="294"/>
      <c r="E37" s="297" t="s">
        <v>128</v>
      </c>
      <c r="F37" s="294"/>
      <c r="G37" s="292" t="s">
        <v>3007</v>
      </c>
      <c r="H37" s="292"/>
      <c r="I37" s="292"/>
      <c r="J37" s="292"/>
      <c r="K37" s="290"/>
    </row>
    <row r="38" spans="2:11" ht="15" customHeight="1">
      <c r="B38" s="293"/>
      <c r="C38" s="295"/>
      <c r="D38" s="294"/>
      <c r="E38" s="297" t="s">
        <v>129</v>
      </c>
      <c r="F38" s="294"/>
      <c r="G38" s="292" t="s">
        <v>3008</v>
      </c>
      <c r="H38" s="292"/>
      <c r="I38" s="292"/>
      <c r="J38" s="292"/>
      <c r="K38" s="290"/>
    </row>
    <row r="39" spans="2:11" ht="15" customHeight="1">
      <c r="B39" s="293"/>
      <c r="C39" s="295"/>
      <c r="D39" s="294"/>
      <c r="E39" s="297" t="s">
        <v>130</v>
      </c>
      <c r="F39" s="294"/>
      <c r="G39" s="292" t="s">
        <v>3009</v>
      </c>
      <c r="H39" s="292"/>
      <c r="I39" s="292"/>
      <c r="J39" s="292"/>
      <c r="K39" s="290"/>
    </row>
    <row r="40" spans="2:11" ht="15" customHeight="1">
      <c r="B40" s="293"/>
      <c r="C40" s="295"/>
      <c r="D40" s="294"/>
      <c r="E40" s="297" t="s">
        <v>3010</v>
      </c>
      <c r="F40" s="294"/>
      <c r="G40" s="292" t="s">
        <v>3011</v>
      </c>
      <c r="H40" s="292"/>
      <c r="I40" s="292"/>
      <c r="J40" s="292"/>
      <c r="K40" s="290"/>
    </row>
    <row r="41" spans="2:11" ht="15" customHeight="1">
      <c r="B41" s="293"/>
      <c r="C41" s="295"/>
      <c r="D41" s="294"/>
      <c r="E41" s="297"/>
      <c r="F41" s="294"/>
      <c r="G41" s="292" t="s">
        <v>3012</v>
      </c>
      <c r="H41" s="292"/>
      <c r="I41" s="292"/>
      <c r="J41" s="292"/>
      <c r="K41" s="290"/>
    </row>
    <row r="42" spans="2:11" ht="15" customHeight="1">
      <c r="B42" s="293"/>
      <c r="C42" s="295"/>
      <c r="D42" s="294"/>
      <c r="E42" s="297" t="s">
        <v>3013</v>
      </c>
      <c r="F42" s="294"/>
      <c r="G42" s="292" t="s">
        <v>3014</v>
      </c>
      <c r="H42" s="292"/>
      <c r="I42" s="292"/>
      <c r="J42" s="292"/>
      <c r="K42" s="290"/>
    </row>
    <row r="43" spans="2:11" ht="15" customHeight="1">
      <c r="B43" s="293"/>
      <c r="C43" s="295"/>
      <c r="D43" s="294"/>
      <c r="E43" s="297" t="s">
        <v>132</v>
      </c>
      <c r="F43" s="294"/>
      <c r="G43" s="292" t="s">
        <v>3015</v>
      </c>
      <c r="H43" s="292"/>
      <c r="I43" s="292"/>
      <c r="J43" s="292"/>
      <c r="K43" s="290"/>
    </row>
    <row r="44" spans="2:11" ht="12.75" customHeight="1">
      <c r="B44" s="293"/>
      <c r="C44" s="295"/>
      <c r="D44" s="294"/>
      <c r="E44" s="294"/>
      <c r="F44" s="294"/>
      <c r="G44" s="294"/>
      <c r="H44" s="294"/>
      <c r="I44" s="294"/>
      <c r="J44" s="294"/>
      <c r="K44" s="290"/>
    </row>
    <row r="45" spans="2:11" ht="15" customHeight="1">
      <c r="B45" s="293"/>
      <c r="C45" s="295"/>
      <c r="D45" s="292" t="s">
        <v>3016</v>
      </c>
      <c r="E45" s="292"/>
      <c r="F45" s="292"/>
      <c r="G45" s="292"/>
      <c r="H45" s="292"/>
      <c r="I45" s="292"/>
      <c r="J45" s="292"/>
      <c r="K45" s="290"/>
    </row>
    <row r="46" spans="2:11" ht="15" customHeight="1">
      <c r="B46" s="293"/>
      <c r="C46" s="295"/>
      <c r="D46" s="295"/>
      <c r="E46" s="292" t="s">
        <v>3017</v>
      </c>
      <c r="F46" s="292"/>
      <c r="G46" s="292"/>
      <c r="H46" s="292"/>
      <c r="I46" s="292"/>
      <c r="J46" s="292"/>
      <c r="K46" s="290"/>
    </row>
    <row r="47" spans="2:11" ht="15" customHeight="1">
      <c r="B47" s="293"/>
      <c r="C47" s="295"/>
      <c r="D47" s="295"/>
      <c r="E47" s="292" t="s">
        <v>3018</v>
      </c>
      <c r="F47" s="292"/>
      <c r="G47" s="292"/>
      <c r="H47" s="292"/>
      <c r="I47" s="292"/>
      <c r="J47" s="292"/>
      <c r="K47" s="290"/>
    </row>
    <row r="48" spans="2:11" ht="15" customHeight="1">
      <c r="B48" s="293"/>
      <c r="C48" s="295"/>
      <c r="D48" s="295"/>
      <c r="E48" s="292" t="s">
        <v>3019</v>
      </c>
      <c r="F48" s="292"/>
      <c r="G48" s="292"/>
      <c r="H48" s="292"/>
      <c r="I48" s="292"/>
      <c r="J48" s="292"/>
      <c r="K48" s="290"/>
    </row>
    <row r="49" spans="2:11" ht="15" customHeight="1">
      <c r="B49" s="293"/>
      <c r="C49" s="295"/>
      <c r="D49" s="292" t="s">
        <v>3020</v>
      </c>
      <c r="E49" s="292"/>
      <c r="F49" s="292"/>
      <c r="G49" s="292"/>
      <c r="H49" s="292"/>
      <c r="I49" s="292"/>
      <c r="J49" s="292"/>
      <c r="K49" s="290"/>
    </row>
    <row r="50" spans="2:11" ht="25.5" customHeight="1">
      <c r="B50" s="288"/>
      <c r="C50" s="289" t="s">
        <v>3021</v>
      </c>
      <c r="D50" s="289"/>
      <c r="E50" s="289"/>
      <c r="F50" s="289"/>
      <c r="G50" s="289"/>
      <c r="H50" s="289"/>
      <c r="I50" s="289"/>
      <c r="J50" s="289"/>
      <c r="K50" s="290"/>
    </row>
    <row r="51" spans="2:11" ht="5.25" customHeight="1">
      <c r="B51" s="288"/>
      <c r="C51" s="291"/>
      <c r="D51" s="291"/>
      <c r="E51" s="291"/>
      <c r="F51" s="291"/>
      <c r="G51" s="291"/>
      <c r="H51" s="291"/>
      <c r="I51" s="291"/>
      <c r="J51" s="291"/>
      <c r="K51" s="290"/>
    </row>
    <row r="52" spans="2:11" ht="15" customHeight="1">
      <c r="B52" s="288"/>
      <c r="C52" s="292" t="s">
        <v>3022</v>
      </c>
      <c r="D52" s="292"/>
      <c r="E52" s="292"/>
      <c r="F52" s="292"/>
      <c r="G52" s="292"/>
      <c r="H52" s="292"/>
      <c r="I52" s="292"/>
      <c r="J52" s="292"/>
      <c r="K52" s="290"/>
    </row>
    <row r="53" spans="2:11" ht="15" customHeight="1">
      <c r="B53" s="288"/>
      <c r="C53" s="292" t="s">
        <v>3023</v>
      </c>
      <c r="D53" s="292"/>
      <c r="E53" s="292"/>
      <c r="F53" s="292"/>
      <c r="G53" s="292"/>
      <c r="H53" s="292"/>
      <c r="I53" s="292"/>
      <c r="J53" s="292"/>
      <c r="K53" s="290"/>
    </row>
    <row r="54" spans="2:11" ht="12.75" customHeight="1">
      <c r="B54" s="288"/>
      <c r="C54" s="294"/>
      <c r="D54" s="294"/>
      <c r="E54" s="294"/>
      <c r="F54" s="294"/>
      <c r="G54" s="294"/>
      <c r="H54" s="294"/>
      <c r="I54" s="294"/>
      <c r="J54" s="294"/>
      <c r="K54" s="290"/>
    </row>
    <row r="55" spans="2:11" ht="15" customHeight="1">
      <c r="B55" s="288"/>
      <c r="C55" s="292" t="s">
        <v>3024</v>
      </c>
      <c r="D55" s="292"/>
      <c r="E55" s="292"/>
      <c r="F55" s="292"/>
      <c r="G55" s="292"/>
      <c r="H55" s="292"/>
      <c r="I55" s="292"/>
      <c r="J55" s="292"/>
      <c r="K55" s="290"/>
    </row>
    <row r="56" spans="2:11" ht="15" customHeight="1">
      <c r="B56" s="288"/>
      <c r="C56" s="295"/>
      <c r="D56" s="292" t="s">
        <v>3025</v>
      </c>
      <c r="E56" s="292"/>
      <c r="F56" s="292"/>
      <c r="G56" s="292"/>
      <c r="H56" s="292"/>
      <c r="I56" s="292"/>
      <c r="J56" s="292"/>
      <c r="K56" s="290"/>
    </row>
    <row r="57" spans="2:11" ht="15" customHeight="1">
      <c r="B57" s="288"/>
      <c r="C57" s="295"/>
      <c r="D57" s="292" t="s">
        <v>3026</v>
      </c>
      <c r="E57" s="292"/>
      <c r="F57" s="292"/>
      <c r="G57" s="292"/>
      <c r="H57" s="292"/>
      <c r="I57" s="292"/>
      <c r="J57" s="292"/>
      <c r="K57" s="290"/>
    </row>
    <row r="58" spans="2:11" ht="15" customHeight="1">
      <c r="B58" s="288"/>
      <c r="C58" s="295"/>
      <c r="D58" s="292" t="s">
        <v>3027</v>
      </c>
      <c r="E58" s="292"/>
      <c r="F58" s="292"/>
      <c r="G58" s="292"/>
      <c r="H58" s="292"/>
      <c r="I58" s="292"/>
      <c r="J58" s="292"/>
      <c r="K58" s="290"/>
    </row>
    <row r="59" spans="2:11" ht="15" customHeight="1">
      <c r="B59" s="288"/>
      <c r="C59" s="295"/>
      <c r="D59" s="292" t="s">
        <v>3028</v>
      </c>
      <c r="E59" s="292"/>
      <c r="F59" s="292"/>
      <c r="G59" s="292"/>
      <c r="H59" s="292"/>
      <c r="I59" s="292"/>
      <c r="J59" s="292"/>
      <c r="K59" s="290"/>
    </row>
    <row r="60" spans="2:11" ht="15" customHeight="1">
      <c r="B60" s="288"/>
      <c r="C60" s="295"/>
      <c r="D60" s="298" t="s">
        <v>3029</v>
      </c>
      <c r="E60" s="298"/>
      <c r="F60" s="298"/>
      <c r="G60" s="298"/>
      <c r="H60" s="298"/>
      <c r="I60" s="298"/>
      <c r="J60" s="298"/>
      <c r="K60" s="290"/>
    </row>
    <row r="61" spans="2:11" ht="15" customHeight="1">
      <c r="B61" s="288"/>
      <c r="C61" s="295"/>
      <c r="D61" s="292" t="s">
        <v>3030</v>
      </c>
      <c r="E61" s="292"/>
      <c r="F61" s="292"/>
      <c r="G61" s="292"/>
      <c r="H61" s="292"/>
      <c r="I61" s="292"/>
      <c r="J61" s="292"/>
      <c r="K61" s="290"/>
    </row>
    <row r="62" spans="2:11" ht="12.75" customHeight="1">
      <c r="B62" s="288"/>
      <c r="C62" s="295"/>
      <c r="D62" s="295"/>
      <c r="E62" s="299"/>
      <c r="F62" s="295"/>
      <c r="G62" s="295"/>
      <c r="H62" s="295"/>
      <c r="I62" s="295"/>
      <c r="J62" s="295"/>
      <c r="K62" s="290"/>
    </row>
    <row r="63" spans="2:11" ht="15" customHeight="1">
      <c r="B63" s="288"/>
      <c r="C63" s="295"/>
      <c r="D63" s="292" t="s">
        <v>3031</v>
      </c>
      <c r="E63" s="292"/>
      <c r="F63" s="292"/>
      <c r="G63" s="292"/>
      <c r="H63" s="292"/>
      <c r="I63" s="292"/>
      <c r="J63" s="292"/>
      <c r="K63" s="290"/>
    </row>
    <row r="64" spans="2:11" ht="15" customHeight="1">
      <c r="B64" s="288"/>
      <c r="C64" s="295"/>
      <c r="D64" s="298" t="s">
        <v>3032</v>
      </c>
      <c r="E64" s="298"/>
      <c r="F64" s="298"/>
      <c r="G64" s="298"/>
      <c r="H64" s="298"/>
      <c r="I64" s="298"/>
      <c r="J64" s="298"/>
      <c r="K64" s="290"/>
    </row>
    <row r="65" spans="2:11" ht="15" customHeight="1">
      <c r="B65" s="288"/>
      <c r="C65" s="295"/>
      <c r="D65" s="292" t="s">
        <v>3033</v>
      </c>
      <c r="E65" s="292"/>
      <c r="F65" s="292"/>
      <c r="G65" s="292"/>
      <c r="H65" s="292"/>
      <c r="I65" s="292"/>
      <c r="J65" s="292"/>
      <c r="K65" s="290"/>
    </row>
    <row r="66" spans="2:11" ht="15" customHeight="1">
      <c r="B66" s="288"/>
      <c r="C66" s="295"/>
      <c r="D66" s="292" t="s">
        <v>3034</v>
      </c>
      <c r="E66" s="292"/>
      <c r="F66" s="292"/>
      <c r="G66" s="292"/>
      <c r="H66" s="292"/>
      <c r="I66" s="292"/>
      <c r="J66" s="292"/>
      <c r="K66" s="290"/>
    </row>
    <row r="67" spans="2:11" ht="15" customHeight="1">
      <c r="B67" s="288"/>
      <c r="C67" s="295"/>
      <c r="D67" s="292" t="s">
        <v>3035</v>
      </c>
      <c r="E67" s="292"/>
      <c r="F67" s="292"/>
      <c r="G67" s="292"/>
      <c r="H67" s="292"/>
      <c r="I67" s="292"/>
      <c r="J67" s="292"/>
      <c r="K67" s="290"/>
    </row>
    <row r="68" spans="2:11" ht="15" customHeight="1">
      <c r="B68" s="288"/>
      <c r="C68" s="295"/>
      <c r="D68" s="292" t="s">
        <v>3036</v>
      </c>
      <c r="E68" s="292"/>
      <c r="F68" s="292"/>
      <c r="G68" s="292"/>
      <c r="H68" s="292"/>
      <c r="I68" s="292"/>
      <c r="J68" s="292"/>
      <c r="K68" s="290"/>
    </row>
    <row r="69" spans="2:11" ht="12.75" customHeight="1">
      <c r="B69" s="300"/>
      <c r="C69" s="301"/>
      <c r="D69" s="301"/>
      <c r="E69" s="301"/>
      <c r="F69" s="301"/>
      <c r="G69" s="301"/>
      <c r="H69" s="301"/>
      <c r="I69" s="301"/>
      <c r="J69" s="301"/>
      <c r="K69" s="302"/>
    </row>
    <row r="70" spans="2:11" ht="18.75" customHeight="1">
      <c r="B70" s="303"/>
      <c r="C70" s="303"/>
      <c r="D70" s="303"/>
      <c r="E70" s="303"/>
      <c r="F70" s="303"/>
      <c r="G70" s="303"/>
      <c r="H70" s="303"/>
      <c r="I70" s="303"/>
      <c r="J70" s="303"/>
      <c r="K70" s="304"/>
    </row>
    <row r="71" spans="2:11" ht="18.75" customHeight="1">
      <c r="B71" s="304"/>
      <c r="C71" s="304"/>
      <c r="D71" s="304"/>
      <c r="E71" s="304"/>
      <c r="F71" s="304"/>
      <c r="G71" s="304"/>
      <c r="H71" s="304"/>
      <c r="I71" s="304"/>
      <c r="J71" s="304"/>
      <c r="K71" s="304"/>
    </row>
    <row r="72" spans="2:11" ht="7.5" customHeight="1">
      <c r="B72" s="305"/>
      <c r="C72" s="306"/>
      <c r="D72" s="306"/>
      <c r="E72" s="306"/>
      <c r="F72" s="306"/>
      <c r="G72" s="306"/>
      <c r="H72" s="306"/>
      <c r="I72" s="306"/>
      <c r="J72" s="306"/>
      <c r="K72" s="307"/>
    </row>
    <row r="73" spans="2:11" ht="45" customHeight="1">
      <c r="B73" s="308"/>
      <c r="C73" s="309" t="s">
        <v>2973</v>
      </c>
      <c r="D73" s="309"/>
      <c r="E73" s="309"/>
      <c r="F73" s="309"/>
      <c r="G73" s="309"/>
      <c r="H73" s="309"/>
      <c r="I73" s="309"/>
      <c r="J73" s="309"/>
      <c r="K73" s="310"/>
    </row>
    <row r="74" spans="2:11" ht="17.25" customHeight="1">
      <c r="B74" s="308"/>
      <c r="C74" s="311" t="s">
        <v>3037</v>
      </c>
      <c r="D74" s="311"/>
      <c r="E74" s="311"/>
      <c r="F74" s="311" t="s">
        <v>3038</v>
      </c>
      <c r="G74" s="312"/>
      <c r="H74" s="311" t="s">
        <v>128</v>
      </c>
      <c r="I74" s="311" t="s">
        <v>56</v>
      </c>
      <c r="J74" s="311" t="s">
        <v>3039</v>
      </c>
      <c r="K74" s="310"/>
    </row>
    <row r="75" spans="2:11" ht="17.25" customHeight="1">
      <c r="B75" s="308"/>
      <c r="C75" s="313" t="s">
        <v>3040</v>
      </c>
      <c r="D75" s="313"/>
      <c r="E75" s="313"/>
      <c r="F75" s="314" t="s">
        <v>3041</v>
      </c>
      <c r="G75" s="315"/>
      <c r="H75" s="313"/>
      <c r="I75" s="313"/>
      <c r="J75" s="313" t="s">
        <v>3042</v>
      </c>
      <c r="K75" s="310"/>
    </row>
    <row r="76" spans="2:11" ht="5.25" customHeight="1">
      <c r="B76" s="308"/>
      <c r="C76" s="316"/>
      <c r="D76" s="316"/>
      <c r="E76" s="316"/>
      <c r="F76" s="316"/>
      <c r="G76" s="317"/>
      <c r="H76" s="316"/>
      <c r="I76" s="316"/>
      <c r="J76" s="316"/>
      <c r="K76" s="310"/>
    </row>
    <row r="77" spans="2:11" ht="15" customHeight="1">
      <c r="B77" s="308"/>
      <c r="C77" s="297" t="s">
        <v>52</v>
      </c>
      <c r="D77" s="316"/>
      <c r="E77" s="316"/>
      <c r="F77" s="318" t="s">
        <v>3043</v>
      </c>
      <c r="G77" s="317"/>
      <c r="H77" s="297" t="s">
        <v>3044</v>
      </c>
      <c r="I77" s="297" t="s">
        <v>3045</v>
      </c>
      <c r="J77" s="297">
        <v>20</v>
      </c>
      <c r="K77" s="310"/>
    </row>
    <row r="78" spans="2:11" ht="15" customHeight="1">
      <c r="B78" s="308"/>
      <c r="C78" s="297" t="s">
        <v>3046</v>
      </c>
      <c r="D78" s="297"/>
      <c r="E78" s="297"/>
      <c r="F78" s="318" t="s">
        <v>3043</v>
      </c>
      <c r="G78" s="317"/>
      <c r="H78" s="297" t="s">
        <v>3047</v>
      </c>
      <c r="I78" s="297" t="s">
        <v>3045</v>
      </c>
      <c r="J78" s="297">
        <v>120</v>
      </c>
      <c r="K78" s="310"/>
    </row>
    <row r="79" spans="2:11" ht="15" customHeight="1">
      <c r="B79" s="319"/>
      <c r="C79" s="297" t="s">
        <v>3048</v>
      </c>
      <c r="D79" s="297"/>
      <c r="E79" s="297"/>
      <c r="F79" s="318" t="s">
        <v>3049</v>
      </c>
      <c r="G79" s="317"/>
      <c r="H79" s="297" t="s">
        <v>3050</v>
      </c>
      <c r="I79" s="297" t="s">
        <v>3045</v>
      </c>
      <c r="J79" s="297">
        <v>50</v>
      </c>
      <c r="K79" s="310"/>
    </row>
    <row r="80" spans="2:11" ht="15" customHeight="1">
      <c r="B80" s="319"/>
      <c r="C80" s="297" t="s">
        <v>3051</v>
      </c>
      <c r="D80" s="297"/>
      <c r="E80" s="297"/>
      <c r="F80" s="318" t="s">
        <v>3043</v>
      </c>
      <c r="G80" s="317"/>
      <c r="H80" s="297" t="s">
        <v>3052</v>
      </c>
      <c r="I80" s="297" t="s">
        <v>3053</v>
      </c>
      <c r="J80" s="297"/>
      <c r="K80" s="310"/>
    </row>
    <row r="81" spans="2:11" ht="15" customHeight="1">
      <c r="B81" s="319"/>
      <c r="C81" s="320" t="s">
        <v>3054</v>
      </c>
      <c r="D81" s="320"/>
      <c r="E81" s="320"/>
      <c r="F81" s="321" t="s">
        <v>3049</v>
      </c>
      <c r="G81" s="320"/>
      <c r="H81" s="320" t="s">
        <v>3055</v>
      </c>
      <c r="I81" s="320" t="s">
        <v>3045</v>
      </c>
      <c r="J81" s="320">
        <v>15</v>
      </c>
      <c r="K81" s="310"/>
    </row>
    <row r="82" spans="2:11" ht="15" customHeight="1">
      <c r="B82" s="319"/>
      <c r="C82" s="320" t="s">
        <v>3056</v>
      </c>
      <c r="D82" s="320"/>
      <c r="E82" s="320"/>
      <c r="F82" s="321" t="s">
        <v>3049</v>
      </c>
      <c r="G82" s="320"/>
      <c r="H82" s="320" t="s">
        <v>3057</v>
      </c>
      <c r="I82" s="320" t="s">
        <v>3045</v>
      </c>
      <c r="J82" s="320">
        <v>15</v>
      </c>
      <c r="K82" s="310"/>
    </row>
    <row r="83" spans="2:11" ht="15" customHeight="1">
      <c r="B83" s="319"/>
      <c r="C83" s="320" t="s">
        <v>3058</v>
      </c>
      <c r="D83" s="320"/>
      <c r="E83" s="320"/>
      <c r="F83" s="321" t="s">
        <v>3049</v>
      </c>
      <c r="G83" s="320"/>
      <c r="H83" s="320" t="s">
        <v>3059</v>
      </c>
      <c r="I83" s="320" t="s">
        <v>3045</v>
      </c>
      <c r="J83" s="320">
        <v>20</v>
      </c>
      <c r="K83" s="310"/>
    </row>
    <row r="84" spans="2:11" ht="15" customHeight="1">
      <c r="B84" s="319"/>
      <c r="C84" s="320" t="s">
        <v>3060</v>
      </c>
      <c r="D84" s="320"/>
      <c r="E84" s="320"/>
      <c r="F84" s="321" t="s">
        <v>3049</v>
      </c>
      <c r="G84" s="320"/>
      <c r="H84" s="320" t="s">
        <v>3061</v>
      </c>
      <c r="I84" s="320" t="s">
        <v>3045</v>
      </c>
      <c r="J84" s="320">
        <v>20</v>
      </c>
      <c r="K84" s="310"/>
    </row>
    <row r="85" spans="2:11" ht="15" customHeight="1">
      <c r="B85" s="319"/>
      <c r="C85" s="297" t="s">
        <v>3062</v>
      </c>
      <c r="D85" s="297"/>
      <c r="E85" s="297"/>
      <c r="F85" s="318" t="s">
        <v>3049</v>
      </c>
      <c r="G85" s="317"/>
      <c r="H85" s="297" t="s">
        <v>3063</v>
      </c>
      <c r="I85" s="297" t="s">
        <v>3045</v>
      </c>
      <c r="J85" s="297">
        <v>50</v>
      </c>
      <c r="K85" s="310"/>
    </row>
    <row r="86" spans="2:11" ht="15" customHeight="1">
      <c r="B86" s="319"/>
      <c r="C86" s="297" t="s">
        <v>3064</v>
      </c>
      <c r="D86" s="297"/>
      <c r="E86" s="297"/>
      <c r="F86" s="318" t="s">
        <v>3049</v>
      </c>
      <c r="G86" s="317"/>
      <c r="H86" s="297" t="s">
        <v>3065</v>
      </c>
      <c r="I86" s="297" t="s">
        <v>3045</v>
      </c>
      <c r="J86" s="297">
        <v>20</v>
      </c>
      <c r="K86" s="310"/>
    </row>
    <row r="87" spans="2:11" ht="15" customHeight="1">
      <c r="B87" s="319"/>
      <c r="C87" s="297" t="s">
        <v>3066</v>
      </c>
      <c r="D87" s="297"/>
      <c r="E87" s="297"/>
      <c r="F87" s="318" t="s">
        <v>3049</v>
      </c>
      <c r="G87" s="317"/>
      <c r="H87" s="297" t="s">
        <v>3067</v>
      </c>
      <c r="I87" s="297" t="s">
        <v>3045</v>
      </c>
      <c r="J87" s="297">
        <v>20</v>
      </c>
      <c r="K87" s="310"/>
    </row>
    <row r="88" spans="2:11" ht="15" customHeight="1">
      <c r="B88" s="319"/>
      <c r="C88" s="297" t="s">
        <v>3068</v>
      </c>
      <c r="D88" s="297"/>
      <c r="E88" s="297"/>
      <c r="F88" s="318" t="s">
        <v>3049</v>
      </c>
      <c r="G88" s="317"/>
      <c r="H88" s="297" t="s">
        <v>3069</v>
      </c>
      <c r="I88" s="297" t="s">
        <v>3045</v>
      </c>
      <c r="J88" s="297">
        <v>50</v>
      </c>
      <c r="K88" s="310"/>
    </row>
    <row r="89" spans="2:11" ht="15" customHeight="1">
      <c r="B89" s="319"/>
      <c r="C89" s="297" t="s">
        <v>3070</v>
      </c>
      <c r="D89" s="297"/>
      <c r="E89" s="297"/>
      <c r="F89" s="318" t="s">
        <v>3049</v>
      </c>
      <c r="G89" s="317"/>
      <c r="H89" s="297" t="s">
        <v>3070</v>
      </c>
      <c r="I89" s="297" t="s">
        <v>3045</v>
      </c>
      <c r="J89" s="297">
        <v>50</v>
      </c>
      <c r="K89" s="310"/>
    </row>
    <row r="90" spans="2:11" ht="15" customHeight="1">
      <c r="B90" s="319"/>
      <c r="C90" s="297" t="s">
        <v>133</v>
      </c>
      <c r="D90" s="297"/>
      <c r="E90" s="297"/>
      <c r="F90" s="318" t="s">
        <v>3049</v>
      </c>
      <c r="G90" s="317"/>
      <c r="H90" s="297" t="s">
        <v>3071</v>
      </c>
      <c r="I90" s="297" t="s">
        <v>3045</v>
      </c>
      <c r="J90" s="297">
        <v>255</v>
      </c>
      <c r="K90" s="310"/>
    </row>
    <row r="91" spans="2:11" ht="15" customHeight="1">
      <c r="B91" s="319"/>
      <c r="C91" s="297" t="s">
        <v>3072</v>
      </c>
      <c r="D91" s="297"/>
      <c r="E91" s="297"/>
      <c r="F91" s="318" t="s">
        <v>3043</v>
      </c>
      <c r="G91" s="317"/>
      <c r="H91" s="297" t="s">
        <v>3073</v>
      </c>
      <c r="I91" s="297" t="s">
        <v>3074</v>
      </c>
      <c r="J91" s="297"/>
      <c r="K91" s="310"/>
    </row>
    <row r="92" spans="2:11" ht="15" customHeight="1">
      <c r="B92" s="319"/>
      <c r="C92" s="297" t="s">
        <v>3075</v>
      </c>
      <c r="D92" s="297"/>
      <c r="E92" s="297"/>
      <c r="F92" s="318" t="s">
        <v>3043</v>
      </c>
      <c r="G92" s="317"/>
      <c r="H92" s="297" t="s">
        <v>3076</v>
      </c>
      <c r="I92" s="297" t="s">
        <v>3077</v>
      </c>
      <c r="J92" s="297"/>
      <c r="K92" s="310"/>
    </row>
    <row r="93" spans="2:11" ht="15" customHeight="1">
      <c r="B93" s="319"/>
      <c r="C93" s="297" t="s">
        <v>3078</v>
      </c>
      <c r="D93" s="297"/>
      <c r="E93" s="297"/>
      <c r="F93" s="318" t="s">
        <v>3043</v>
      </c>
      <c r="G93" s="317"/>
      <c r="H93" s="297" t="s">
        <v>3078</v>
      </c>
      <c r="I93" s="297" t="s">
        <v>3077</v>
      </c>
      <c r="J93" s="297"/>
      <c r="K93" s="310"/>
    </row>
    <row r="94" spans="2:11" ht="15" customHeight="1">
      <c r="B94" s="319"/>
      <c r="C94" s="297" t="s">
        <v>37</v>
      </c>
      <c r="D94" s="297"/>
      <c r="E94" s="297"/>
      <c r="F94" s="318" t="s">
        <v>3043</v>
      </c>
      <c r="G94" s="317"/>
      <c r="H94" s="297" t="s">
        <v>3079</v>
      </c>
      <c r="I94" s="297" t="s">
        <v>3077</v>
      </c>
      <c r="J94" s="297"/>
      <c r="K94" s="310"/>
    </row>
    <row r="95" spans="2:11" ht="15" customHeight="1">
      <c r="B95" s="319"/>
      <c r="C95" s="297" t="s">
        <v>47</v>
      </c>
      <c r="D95" s="297"/>
      <c r="E95" s="297"/>
      <c r="F95" s="318" t="s">
        <v>3043</v>
      </c>
      <c r="G95" s="317"/>
      <c r="H95" s="297" t="s">
        <v>3080</v>
      </c>
      <c r="I95" s="297" t="s">
        <v>3077</v>
      </c>
      <c r="J95" s="297"/>
      <c r="K95" s="310"/>
    </row>
    <row r="96" spans="2:11" ht="15" customHeight="1">
      <c r="B96" s="322"/>
      <c r="C96" s="323"/>
      <c r="D96" s="323"/>
      <c r="E96" s="323"/>
      <c r="F96" s="323"/>
      <c r="G96" s="323"/>
      <c r="H96" s="323"/>
      <c r="I96" s="323"/>
      <c r="J96" s="323"/>
      <c r="K96" s="324"/>
    </row>
    <row r="97" spans="2:11" ht="18.75" customHeight="1">
      <c r="B97" s="325"/>
      <c r="C97" s="326"/>
      <c r="D97" s="326"/>
      <c r="E97" s="326"/>
      <c r="F97" s="326"/>
      <c r="G97" s="326"/>
      <c r="H97" s="326"/>
      <c r="I97" s="326"/>
      <c r="J97" s="326"/>
      <c r="K97" s="325"/>
    </row>
    <row r="98" spans="2:11" ht="18.75" customHeight="1">
      <c r="B98" s="304"/>
      <c r="C98" s="304"/>
      <c r="D98" s="304"/>
      <c r="E98" s="304"/>
      <c r="F98" s="304"/>
      <c r="G98" s="304"/>
      <c r="H98" s="304"/>
      <c r="I98" s="304"/>
      <c r="J98" s="304"/>
      <c r="K98" s="304"/>
    </row>
    <row r="99" spans="2:11" ht="7.5" customHeight="1">
      <c r="B99" s="305"/>
      <c r="C99" s="306"/>
      <c r="D99" s="306"/>
      <c r="E99" s="306"/>
      <c r="F99" s="306"/>
      <c r="G99" s="306"/>
      <c r="H99" s="306"/>
      <c r="I99" s="306"/>
      <c r="J99" s="306"/>
      <c r="K99" s="307"/>
    </row>
    <row r="100" spans="2:11" ht="45" customHeight="1">
      <c r="B100" s="308"/>
      <c r="C100" s="309" t="s">
        <v>3081</v>
      </c>
      <c r="D100" s="309"/>
      <c r="E100" s="309"/>
      <c r="F100" s="309"/>
      <c r="G100" s="309"/>
      <c r="H100" s="309"/>
      <c r="I100" s="309"/>
      <c r="J100" s="309"/>
      <c r="K100" s="310"/>
    </row>
    <row r="101" spans="2:11" ht="17.25" customHeight="1">
      <c r="B101" s="308"/>
      <c r="C101" s="311" t="s">
        <v>3037</v>
      </c>
      <c r="D101" s="311"/>
      <c r="E101" s="311"/>
      <c r="F101" s="311" t="s">
        <v>3038</v>
      </c>
      <c r="G101" s="312"/>
      <c r="H101" s="311" t="s">
        <v>128</v>
      </c>
      <c r="I101" s="311" t="s">
        <v>56</v>
      </c>
      <c r="J101" s="311" t="s">
        <v>3039</v>
      </c>
      <c r="K101" s="310"/>
    </row>
    <row r="102" spans="2:11" ht="17.25" customHeight="1">
      <c r="B102" s="308"/>
      <c r="C102" s="313" t="s">
        <v>3040</v>
      </c>
      <c r="D102" s="313"/>
      <c r="E102" s="313"/>
      <c r="F102" s="314" t="s">
        <v>3041</v>
      </c>
      <c r="G102" s="315"/>
      <c r="H102" s="313"/>
      <c r="I102" s="313"/>
      <c r="J102" s="313" t="s">
        <v>3042</v>
      </c>
      <c r="K102" s="310"/>
    </row>
    <row r="103" spans="2:11" ht="5.25" customHeight="1">
      <c r="B103" s="308"/>
      <c r="C103" s="311"/>
      <c r="D103" s="311"/>
      <c r="E103" s="311"/>
      <c r="F103" s="311"/>
      <c r="G103" s="327"/>
      <c r="H103" s="311"/>
      <c r="I103" s="311"/>
      <c r="J103" s="311"/>
      <c r="K103" s="310"/>
    </row>
    <row r="104" spans="2:11" ht="15" customHeight="1">
      <c r="B104" s="308"/>
      <c r="C104" s="297" t="s">
        <v>52</v>
      </c>
      <c r="D104" s="316"/>
      <c r="E104" s="316"/>
      <c r="F104" s="318" t="s">
        <v>3043</v>
      </c>
      <c r="G104" s="327"/>
      <c r="H104" s="297" t="s">
        <v>3082</v>
      </c>
      <c r="I104" s="297" t="s">
        <v>3045</v>
      </c>
      <c r="J104" s="297">
        <v>20</v>
      </c>
      <c r="K104" s="310"/>
    </row>
    <row r="105" spans="2:11" ht="15" customHeight="1">
      <c r="B105" s="308"/>
      <c r="C105" s="297" t="s">
        <v>3046</v>
      </c>
      <c r="D105" s="297"/>
      <c r="E105" s="297"/>
      <c r="F105" s="318" t="s">
        <v>3043</v>
      </c>
      <c r="G105" s="297"/>
      <c r="H105" s="297" t="s">
        <v>3082</v>
      </c>
      <c r="I105" s="297" t="s">
        <v>3045</v>
      </c>
      <c r="J105" s="297">
        <v>120</v>
      </c>
      <c r="K105" s="310"/>
    </row>
    <row r="106" spans="2:11" ht="15" customHeight="1">
      <c r="B106" s="319"/>
      <c r="C106" s="297" t="s">
        <v>3048</v>
      </c>
      <c r="D106" s="297"/>
      <c r="E106" s="297"/>
      <c r="F106" s="318" t="s">
        <v>3049</v>
      </c>
      <c r="G106" s="297"/>
      <c r="H106" s="297" t="s">
        <v>3082</v>
      </c>
      <c r="I106" s="297" t="s">
        <v>3045</v>
      </c>
      <c r="J106" s="297">
        <v>50</v>
      </c>
      <c r="K106" s="310"/>
    </row>
    <row r="107" spans="2:11" ht="15" customHeight="1">
      <c r="B107" s="319"/>
      <c r="C107" s="297" t="s">
        <v>3051</v>
      </c>
      <c r="D107" s="297"/>
      <c r="E107" s="297"/>
      <c r="F107" s="318" t="s">
        <v>3043</v>
      </c>
      <c r="G107" s="297"/>
      <c r="H107" s="297" t="s">
        <v>3082</v>
      </c>
      <c r="I107" s="297" t="s">
        <v>3053</v>
      </c>
      <c r="J107" s="297"/>
      <c r="K107" s="310"/>
    </row>
    <row r="108" spans="2:11" ht="15" customHeight="1">
      <c r="B108" s="319"/>
      <c r="C108" s="297" t="s">
        <v>3062</v>
      </c>
      <c r="D108" s="297"/>
      <c r="E108" s="297"/>
      <c r="F108" s="318" t="s">
        <v>3049</v>
      </c>
      <c r="G108" s="297"/>
      <c r="H108" s="297" t="s">
        <v>3082</v>
      </c>
      <c r="I108" s="297" t="s">
        <v>3045</v>
      </c>
      <c r="J108" s="297">
        <v>50</v>
      </c>
      <c r="K108" s="310"/>
    </row>
    <row r="109" spans="2:11" ht="15" customHeight="1">
      <c r="B109" s="319"/>
      <c r="C109" s="297" t="s">
        <v>3070</v>
      </c>
      <c r="D109" s="297"/>
      <c r="E109" s="297"/>
      <c r="F109" s="318" t="s">
        <v>3049</v>
      </c>
      <c r="G109" s="297"/>
      <c r="H109" s="297" t="s">
        <v>3082</v>
      </c>
      <c r="I109" s="297" t="s">
        <v>3045</v>
      </c>
      <c r="J109" s="297">
        <v>50</v>
      </c>
      <c r="K109" s="310"/>
    </row>
    <row r="110" spans="2:11" ht="15" customHeight="1">
      <c r="B110" s="319"/>
      <c r="C110" s="297" t="s">
        <v>3068</v>
      </c>
      <c r="D110" s="297"/>
      <c r="E110" s="297"/>
      <c r="F110" s="318" t="s">
        <v>3049</v>
      </c>
      <c r="G110" s="297"/>
      <c r="H110" s="297" t="s">
        <v>3082</v>
      </c>
      <c r="I110" s="297" t="s">
        <v>3045</v>
      </c>
      <c r="J110" s="297">
        <v>50</v>
      </c>
      <c r="K110" s="310"/>
    </row>
    <row r="111" spans="2:11" ht="15" customHeight="1">
      <c r="B111" s="319"/>
      <c r="C111" s="297" t="s">
        <v>52</v>
      </c>
      <c r="D111" s="297"/>
      <c r="E111" s="297"/>
      <c r="F111" s="318" t="s">
        <v>3043</v>
      </c>
      <c r="G111" s="297"/>
      <c r="H111" s="297" t="s">
        <v>3083</v>
      </c>
      <c r="I111" s="297" t="s">
        <v>3045</v>
      </c>
      <c r="J111" s="297">
        <v>20</v>
      </c>
      <c r="K111" s="310"/>
    </row>
    <row r="112" spans="2:11" ht="15" customHeight="1">
      <c r="B112" s="319"/>
      <c r="C112" s="297" t="s">
        <v>3084</v>
      </c>
      <c r="D112" s="297"/>
      <c r="E112" s="297"/>
      <c r="F112" s="318" t="s">
        <v>3043</v>
      </c>
      <c r="G112" s="297"/>
      <c r="H112" s="297" t="s">
        <v>3085</v>
      </c>
      <c r="I112" s="297" t="s">
        <v>3045</v>
      </c>
      <c r="J112" s="297">
        <v>120</v>
      </c>
      <c r="K112" s="310"/>
    </row>
    <row r="113" spans="2:11" ht="15" customHeight="1">
      <c r="B113" s="319"/>
      <c r="C113" s="297" t="s">
        <v>37</v>
      </c>
      <c r="D113" s="297"/>
      <c r="E113" s="297"/>
      <c r="F113" s="318" t="s">
        <v>3043</v>
      </c>
      <c r="G113" s="297"/>
      <c r="H113" s="297" t="s">
        <v>3086</v>
      </c>
      <c r="I113" s="297" t="s">
        <v>3077</v>
      </c>
      <c r="J113" s="297"/>
      <c r="K113" s="310"/>
    </row>
    <row r="114" spans="2:11" ht="15" customHeight="1">
      <c r="B114" s="319"/>
      <c r="C114" s="297" t="s">
        <v>47</v>
      </c>
      <c r="D114" s="297"/>
      <c r="E114" s="297"/>
      <c r="F114" s="318" t="s">
        <v>3043</v>
      </c>
      <c r="G114" s="297"/>
      <c r="H114" s="297" t="s">
        <v>3087</v>
      </c>
      <c r="I114" s="297" t="s">
        <v>3077</v>
      </c>
      <c r="J114" s="297"/>
      <c r="K114" s="310"/>
    </row>
    <row r="115" spans="2:11" ht="15" customHeight="1">
      <c r="B115" s="319"/>
      <c r="C115" s="297" t="s">
        <v>56</v>
      </c>
      <c r="D115" s="297"/>
      <c r="E115" s="297"/>
      <c r="F115" s="318" t="s">
        <v>3043</v>
      </c>
      <c r="G115" s="297"/>
      <c r="H115" s="297" t="s">
        <v>3088</v>
      </c>
      <c r="I115" s="297" t="s">
        <v>3089</v>
      </c>
      <c r="J115" s="297"/>
      <c r="K115" s="310"/>
    </row>
    <row r="116" spans="2:11" ht="15" customHeight="1">
      <c r="B116" s="322"/>
      <c r="C116" s="328"/>
      <c r="D116" s="328"/>
      <c r="E116" s="328"/>
      <c r="F116" s="328"/>
      <c r="G116" s="328"/>
      <c r="H116" s="328"/>
      <c r="I116" s="328"/>
      <c r="J116" s="328"/>
      <c r="K116" s="324"/>
    </row>
    <row r="117" spans="2:11" ht="18.75" customHeight="1">
      <c r="B117" s="329"/>
      <c r="C117" s="294"/>
      <c r="D117" s="294"/>
      <c r="E117" s="294"/>
      <c r="F117" s="330"/>
      <c r="G117" s="294"/>
      <c r="H117" s="294"/>
      <c r="I117" s="294"/>
      <c r="J117" s="294"/>
      <c r="K117" s="329"/>
    </row>
    <row r="118" spans="2:11" ht="18.75" customHeight="1">
      <c r="B118" s="304"/>
      <c r="C118" s="304"/>
      <c r="D118" s="304"/>
      <c r="E118" s="304"/>
      <c r="F118" s="304"/>
      <c r="G118" s="304"/>
      <c r="H118" s="304"/>
      <c r="I118" s="304"/>
      <c r="J118" s="304"/>
      <c r="K118" s="304"/>
    </row>
    <row r="119" spans="2:11" ht="7.5" customHeight="1">
      <c r="B119" s="331"/>
      <c r="C119" s="332"/>
      <c r="D119" s="332"/>
      <c r="E119" s="332"/>
      <c r="F119" s="332"/>
      <c r="G119" s="332"/>
      <c r="H119" s="332"/>
      <c r="I119" s="332"/>
      <c r="J119" s="332"/>
      <c r="K119" s="333"/>
    </row>
    <row r="120" spans="2:11" ht="45" customHeight="1">
      <c r="B120" s="334"/>
      <c r="C120" s="285" t="s">
        <v>3090</v>
      </c>
      <c r="D120" s="285"/>
      <c r="E120" s="285"/>
      <c r="F120" s="285"/>
      <c r="G120" s="285"/>
      <c r="H120" s="285"/>
      <c r="I120" s="285"/>
      <c r="J120" s="285"/>
      <c r="K120" s="335"/>
    </row>
    <row r="121" spans="2:11" ht="17.25" customHeight="1">
      <c r="B121" s="336"/>
      <c r="C121" s="311" t="s">
        <v>3037</v>
      </c>
      <c r="D121" s="311"/>
      <c r="E121" s="311"/>
      <c r="F121" s="311" t="s">
        <v>3038</v>
      </c>
      <c r="G121" s="312"/>
      <c r="H121" s="311" t="s">
        <v>128</v>
      </c>
      <c r="I121" s="311" t="s">
        <v>56</v>
      </c>
      <c r="J121" s="311" t="s">
        <v>3039</v>
      </c>
      <c r="K121" s="337"/>
    </row>
    <row r="122" spans="2:11" ht="17.25" customHeight="1">
      <c r="B122" s="336"/>
      <c r="C122" s="313" t="s">
        <v>3040</v>
      </c>
      <c r="D122" s="313"/>
      <c r="E122" s="313"/>
      <c r="F122" s="314" t="s">
        <v>3041</v>
      </c>
      <c r="G122" s="315"/>
      <c r="H122" s="313"/>
      <c r="I122" s="313"/>
      <c r="J122" s="313" t="s">
        <v>3042</v>
      </c>
      <c r="K122" s="337"/>
    </row>
    <row r="123" spans="2:11" ht="5.25" customHeight="1">
      <c r="B123" s="338"/>
      <c r="C123" s="316"/>
      <c r="D123" s="316"/>
      <c r="E123" s="316"/>
      <c r="F123" s="316"/>
      <c r="G123" s="297"/>
      <c r="H123" s="316"/>
      <c r="I123" s="316"/>
      <c r="J123" s="316"/>
      <c r="K123" s="339"/>
    </row>
    <row r="124" spans="2:11" ht="15" customHeight="1">
      <c r="B124" s="338"/>
      <c r="C124" s="297" t="s">
        <v>3046</v>
      </c>
      <c r="D124" s="316"/>
      <c r="E124" s="316"/>
      <c r="F124" s="318" t="s">
        <v>3043</v>
      </c>
      <c r="G124" s="297"/>
      <c r="H124" s="297" t="s">
        <v>3082</v>
      </c>
      <c r="I124" s="297" t="s">
        <v>3045</v>
      </c>
      <c r="J124" s="297">
        <v>120</v>
      </c>
      <c r="K124" s="340"/>
    </row>
    <row r="125" spans="2:11" ht="15" customHeight="1">
      <c r="B125" s="338"/>
      <c r="C125" s="297" t="s">
        <v>3091</v>
      </c>
      <c r="D125" s="297"/>
      <c r="E125" s="297"/>
      <c r="F125" s="318" t="s">
        <v>3043</v>
      </c>
      <c r="G125" s="297"/>
      <c r="H125" s="297" t="s">
        <v>3092</v>
      </c>
      <c r="I125" s="297" t="s">
        <v>3045</v>
      </c>
      <c r="J125" s="297" t="s">
        <v>3093</v>
      </c>
      <c r="K125" s="340"/>
    </row>
    <row r="126" spans="2:11" ht="15" customHeight="1">
      <c r="B126" s="338"/>
      <c r="C126" s="297" t="s">
        <v>2992</v>
      </c>
      <c r="D126" s="297"/>
      <c r="E126" s="297"/>
      <c r="F126" s="318" t="s">
        <v>3043</v>
      </c>
      <c r="G126" s="297"/>
      <c r="H126" s="297" t="s">
        <v>3094</v>
      </c>
      <c r="I126" s="297" t="s">
        <v>3045</v>
      </c>
      <c r="J126" s="297" t="s">
        <v>3093</v>
      </c>
      <c r="K126" s="340"/>
    </row>
    <row r="127" spans="2:11" ht="15" customHeight="1">
      <c r="B127" s="338"/>
      <c r="C127" s="297" t="s">
        <v>3054</v>
      </c>
      <c r="D127" s="297"/>
      <c r="E127" s="297"/>
      <c r="F127" s="318" t="s">
        <v>3049</v>
      </c>
      <c r="G127" s="297"/>
      <c r="H127" s="297" t="s">
        <v>3055</v>
      </c>
      <c r="I127" s="297" t="s">
        <v>3045</v>
      </c>
      <c r="J127" s="297">
        <v>15</v>
      </c>
      <c r="K127" s="340"/>
    </row>
    <row r="128" spans="2:11" ht="15" customHeight="1">
      <c r="B128" s="338"/>
      <c r="C128" s="320" t="s">
        <v>3056</v>
      </c>
      <c r="D128" s="320"/>
      <c r="E128" s="320"/>
      <c r="F128" s="321" t="s">
        <v>3049</v>
      </c>
      <c r="G128" s="320"/>
      <c r="H128" s="320" t="s">
        <v>3057</v>
      </c>
      <c r="I128" s="320" t="s">
        <v>3045</v>
      </c>
      <c r="J128" s="320">
        <v>15</v>
      </c>
      <c r="K128" s="340"/>
    </row>
    <row r="129" spans="2:11" ht="15" customHeight="1">
      <c r="B129" s="338"/>
      <c r="C129" s="320" t="s">
        <v>3058</v>
      </c>
      <c r="D129" s="320"/>
      <c r="E129" s="320"/>
      <c r="F129" s="321" t="s">
        <v>3049</v>
      </c>
      <c r="G129" s="320"/>
      <c r="H129" s="320" t="s">
        <v>3059</v>
      </c>
      <c r="I129" s="320" t="s">
        <v>3045</v>
      </c>
      <c r="J129" s="320">
        <v>20</v>
      </c>
      <c r="K129" s="340"/>
    </row>
    <row r="130" spans="2:11" ht="15" customHeight="1">
      <c r="B130" s="338"/>
      <c r="C130" s="320" t="s">
        <v>3060</v>
      </c>
      <c r="D130" s="320"/>
      <c r="E130" s="320"/>
      <c r="F130" s="321" t="s">
        <v>3049</v>
      </c>
      <c r="G130" s="320"/>
      <c r="H130" s="320" t="s">
        <v>3061</v>
      </c>
      <c r="I130" s="320" t="s">
        <v>3045</v>
      </c>
      <c r="J130" s="320">
        <v>20</v>
      </c>
      <c r="K130" s="340"/>
    </row>
    <row r="131" spans="2:11" ht="15" customHeight="1">
      <c r="B131" s="338"/>
      <c r="C131" s="297" t="s">
        <v>3048</v>
      </c>
      <c r="D131" s="297"/>
      <c r="E131" s="297"/>
      <c r="F131" s="318" t="s">
        <v>3049</v>
      </c>
      <c r="G131" s="297"/>
      <c r="H131" s="297" t="s">
        <v>3082</v>
      </c>
      <c r="I131" s="297" t="s">
        <v>3045</v>
      </c>
      <c r="J131" s="297">
        <v>50</v>
      </c>
      <c r="K131" s="340"/>
    </row>
    <row r="132" spans="2:11" ht="15" customHeight="1">
      <c r="B132" s="338"/>
      <c r="C132" s="297" t="s">
        <v>3062</v>
      </c>
      <c r="D132" s="297"/>
      <c r="E132" s="297"/>
      <c r="F132" s="318" t="s">
        <v>3049</v>
      </c>
      <c r="G132" s="297"/>
      <c r="H132" s="297" t="s">
        <v>3082</v>
      </c>
      <c r="I132" s="297" t="s">
        <v>3045</v>
      </c>
      <c r="J132" s="297">
        <v>50</v>
      </c>
      <c r="K132" s="340"/>
    </row>
    <row r="133" spans="2:11" ht="15" customHeight="1">
      <c r="B133" s="338"/>
      <c r="C133" s="297" t="s">
        <v>3068</v>
      </c>
      <c r="D133" s="297"/>
      <c r="E133" s="297"/>
      <c r="F133" s="318" t="s">
        <v>3049</v>
      </c>
      <c r="G133" s="297"/>
      <c r="H133" s="297" t="s">
        <v>3082</v>
      </c>
      <c r="I133" s="297" t="s">
        <v>3045</v>
      </c>
      <c r="J133" s="297">
        <v>50</v>
      </c>
      <c r="K133" s="340"/>
    </row>
    <row r="134" spans="2:11" ht="15" customHeight="1">
      <c r="B134" s="338"/>
      <c r="C134" s="297" t="s">
        <v>3070</v>
      </c>
      <c r="D134" s="297"/>
      <c r="E134" s="297"/>
      <c r="F134" s="318" t="s">
        <v>3049</v>
      </c>
      <c r="G134" s="297"/>
      <c r="H134" s="297" t="s">
        <v>3082</v>
      </c>
      <c r="I134" s="297" t="s">
        <v>3045</v>
      </c>
      <c r="J134" s="297">
        <v>50</v>
      </c>
      <c r="K134" s="340"/>
    </row>
    <row r="135" spans="2:11" ht="15" customHeight="1">
      <c r="B135" s="338"/>
      <c r="C135" s="297" t="s">
        <v>133</v>
      </c>
      <c r="D135" s="297"/>
      <c r="E135" s="297"/>
      <c r="F135" s="318" t="s">
        <v>3049</v>
      </c>
      <c r="G135" s="297"/>
      <c r="H135" s="297" t="s">
        <v>3095</v>
      </c>
      <c r="I135" s="297" t="s">
        <v>3045</v>
      </c>
      <c r="J135" s="297">
        <v>255</v>
      </c>
      <c r="K135" s="340"/>
    </row>
    <row r="136" spans="2:11" ht="15" customHeight="1">
      <c r="B136" s="338"/>
      <c r="C136" s="297" t="s">
        <v>3072</v>
      </c>
      <c r="D136" s="297"/>
      <c r="E136" s="297"/>
      <c r="F136" s="318" t="s">
        <v>3043</v>
      </c>
      <c r="G136" s="297"/>
      <c r="H136" s="297" t="s">
        <v>3096</v>
      </c>
      <c r="I136" s="297" t="s">
        <v>3074</v>
      </c>
      <c r="J136" s="297"/>
      <c r="K136" s="340"/>
    </row>
    <row r="137" spans="2:11" ht="15" customHeight="1">
      <c r="B137" s="338"/>
      <c r="C137" s="297" t="s">
        <v>3075</v>
      </c>
      <c r="D137" s="297"/>
      <c r="E137" s="297"/>
      <c r="F137" s="318" t="s">
        <v>3043</v>
      </c>
      <c r="G137" s="297"/>
      <c r="H137" s="297" t="s">
        <v>3097</v>
      </c>
      <c r="I137" s="297" t="s">
        <v>3077</v>
      </c>
      <c r="J137" s="297"/>
      <c r="K137" s="340"/>
    </row>
    <row r="138" spans="2:11" ht="15" customHeight="1">
      <c r="B138" s="338"/>
      <c r="C138" s="297" t="s">
        <v>3078</v>
      </c>
      <c r="D138" s="297"/>
      <c r="E138" s="297"/>
      <c r="F138" s="318" t="s">
        <v>3043</v>
      </c>
      <c r="G138" s="297"/>
      <c r="H138" s="297" t="s">
        <v>3078</v>
      </c>
      <c r="I138" s="297" t="s">
        <v>3077</v>
      </c>
      <c r="J138" s="297"/>
      <c r="K138" s="340"/>
    </row>
    <row r="139" spans="2:11" ht="15" customHeight="1">
      <c r="B139" s="338"/>
      <c r="C139" s="297" t="s">
        <v>37</v>
      </c>
      <c r="D139" s="297"/>
      <c r="E139" s="297"/>
      <c r="F139" s="318" t="s">
        <v>3043</v>
      </c>
      <c r="G139" s="297"/>
      <c r="H139" s="297" t="s">
        <v>3098</v>
      </c>
      <c r="I139" s="297" t="s">
        <v>3077</v>
      </c>
      <c r="J139" s="297"/>
      <c r="K139" s="340"/>
    </row>
    <row r="140" spans="2:11" ht="15" customHeight="1">
      <c r="B140" s="338"/>
      <c r="C140" s="297" t="s">
        <v>3099</v>
      </c>
      <c r="D140" s="297"/>
      <c r="E140" s="297"/>
      <c r="F140" s="318" t="s">
        <v>3043</v>
      </c>
      <c r="G140" s="297"/>
      <c r="H140" s="297" t="s">
        <v>3100</v>
      </c>
      <c r="I140" s="297" t="s">
        <v>3077</v>
      </c>
      <c r="J140" s="297"/>
      <c r="K140" s="340"/>
    </row>
    <row r="141" spans="2:11" ht="15" customHeight="1">
      <c r="B141" s="341"/>
      <c r="C141" s="342"/>
      <c r="D141" s="342"/>
      <c r="E141" s="342"/>
      <c r="F141" s="342"/>
      <c r="G141" s="342"/>
      <c r="H141" s="342"/>
      <c r="I141" s="342"/>
      <c r="J141" s="342"/>
      <c r="K141" s="343"/>
    </row>
    <row r="142" spans="2:11" ht="18.75" customHeight="1">
      <c r="B142" s="294"/>
      <c r="C142" s="294"/>
      <c r="D142" s="294"/>
      <c r="E142" s="294"/>
      <c r="F142" s="330"/>
      <c r="G142" s="294"/>
      <c r="H142" s="294"/>
      <c r="I142" s="294"/>
      <c r="J142" s="294"/>
      <c r="K142" s="294"/>
    </row>
    <row r="143" spans="2:11" ht="18.75" customHeight="1">
      <c r="B143" s="304"/>
      <c r="C143" s="304"/>
      <c r="D143" s="304"/>
      <c r="E143" s="304"/>
      <c r="F143" s="304"/>
      <c r="G143" s="304"/>
      <c r="H143" s="304"/>
      <c r="I143" s="304"/>
      <c r="J143" s="304"/>
      <c r="K143" s="304"/>
    </row>
    <row r="144" spans="2:11" ht="7.5" customHeight="1">
      <c r="B144" s="305"/>
      <c r="C144" s="306"/>
      <c r="D144" s="306"/>
      <c r="E144" s="306"/>
      <c r="F144" s="306"/>
      <c r="G144" s="306"/>
      <c r="H144" s="306"/>
      <c r="I144" s="306"/>
      <c r="J144" s="306"/>
      <c r="K144" s="307"/>
    </row>
    <row r="145" spans="2:11" ht="45" customHeight="1">
      <c r="B145" s="308"/>
      <c r="C145" s="309" t="s">
        <v>3101</v>
      </c>
      <c r="D145" s="309"/>
      <c r="E145" s="309"/>
      <c r="F145" s="309"/>
      <c r="G145" s="309"/>
      <c r="H145" s="309"/>
      <c r="I145" s="309"/>
      <c r="J145" s="309"/>
      <c r="K145" s="310"/>
    </row>
    <row r="146" spans="2:11" ht="17.25" customHeight="1">
      <c r="B146" s="308"/>
      <c r="C146" s="311" t="s">
        <v>3037</v>
      </c>
      <c r="D146" s="311"/>
      <c r="E146" s="311"/>
      <c r="F146" s="311" t="s">
        <v>3038</v>
      </c>
      <c r="G146" s="312"/>
      <c r="H146" s="311" t="s">
        <v>128</v>
      </c>
      <c r="I146" s="311" t="s">
        <v>56</v>
      </c>
      <c r="J146" s="311" t="s">
        <v>3039</v>
      </c>
      <c r="K146" s="310"/>
    </row>
    <row r="147" spans="2:11" ht="17.25" customHeight="1">
      <c r="B147" s="308"/>
      <c r="C147" s="313" t="s">
        <v>3040</v>
      </c>
      <c r="D147" s="313"/>
      <c r="E147" s="313"/>
      <c r="F147" s="314" t="s">
        <v>3041</v>
      </c>
      <c r="G147" s="315"/>
      <c r="H147" s="313"/>
      <c r="I147" s="313"/>
      <c r="J147" s="313" t="s">
        <v>3042</v>
      </c>
      <c r="K147" s="310"/>
    </row>
    <row r="148" spans="2:11" ht="5.25" customHeight="1">
      <c r="B148" s="319"/>
      <c r="C148" s="316"/>
      <c r="D148" s="316"/>
      <c r="E148" s="316"/>
      <c r="F148" s="316"/>
      <c r="G148" s="317"/>
      <c r="H148" s="316"/>
      <c r="I148" s="316"/>
      <c r="J148" s="316"/>
      <c r="K148" s="340"/>
    </row>
    <row r="149" spans="2:11" ht="15" customHeight="1">
      <c r="B149" s="319"/>
      <c r="C149" s="344" t="s">
        <v>3046</v>
      </c>
      <c r="D149" s="297"/>
      <c r="E149" s="297"/>
      <c r="F149" s="345" t="s">
        <v>3043</v>
      </c>
      <c r="G149" s="297"/>
      <c r="H149" s="344" t="s">
        <v>3082</v>
      </c>
      <c r="I149" s="344" t="s">
        <v>3045</v>
      </c>
      <c r="J149" s="344">
        <v>120</v>
      </c>
      <c r="K149" s="340"/>
    </row>
    <row r="150" spans="2:11" ht="15" customHeight="1">
      <c r="B150" s="319"/>
      <c r="C150" s="344" t="s">
        <v>3091</v>
      </c>
      <c r="D150" s="297"/>
      <c r="E150" s="297"/>
      <c r="F150" s="345" t="s">
        <v>3043</v>
      </c>
      <c r="G150" s="297"/>
      <c r="H150" s="344" t="s">
        <v>3102</v>
      </c>
      <c r="I150" s="344" t="s">
        <v>3045</v>
      </c>
      <c r="J150" s="344" t="s">
        <v>3093</v>
      </c>
      <c r="K150" s="340"/>
    </row>
    <row r="151" spans="2:11" ht="15" customHeight="1">
      <c r="B151" s="319"/>
      <c r="C151" s="344" t="s">
        <v>2992</v>
      </c>
      <c r="D151" s="297"/>
      <c r="E151" s="297"/>
      <c r="F151" s="345" t="s">
        <v>3043</v>
      </c>
      <c r="G151" s="297"/>
      <c r="H151" s="344" t="s">
        <v>3103</v>
      </c>
      <c r="I151" s="344" t="s">
        <v>3045</v>
      </c>
      <c r="J151" s="344" t="s">
        <v>3093</v>
      </c>
      <c r="K151" s="340"/>
    </row>
    <row r="152" spans="2:11" ht="15" customHeight="1">
      <c r="B152" s="319"/>
      <c r="C152" s="344" t="s">
        <v>3048</v>
      </c>
      <c r="D152" s="297"/>
      <c r="E152" s="297"/>
      <c r="F152" s="345" t="s">
        <v>3049</v>
      </c>
      <c r="G152" s="297"/>
      <c r="H152" s="344" t="s">
        <v>3082</v>
      </c>
      <c r="I152" s="344" t="s">
        <v>3045</v>
      </c>
      <c r="J152" s="344">
        <v>50</v>
      </c>
      <c r="K152" s="340"/>
    </row>
    <row r="153" spans="2:11" ht="15" customHeight="1">
      <c r="B153" s="319"/>
      <c r="C153" s="344" t="s">
        <v>3051</v>
      </c>
      <c r="D153" s="297"/>
      <c r="E153" s="297"/>
      <c r="F153" s="345" t="s">
        <v>3043</v>
      </c>
      <c r="G153" s="297"/>
      <c r="H153" s="344" t="s">
        <v>3082</v>
      </c>
      <c r="I153" s="344" t="s">
        <v>3053</v>
      </c>
      <c r="J153" s="344"/>
      <c r="K153" s="340"/>
    </row>
    <row r="154" spans="2:11" ht="15" customHeight="1">
      <c r="B154" s="319"/>
      <c r="C154" s="344" t="s">
        <v>3062</v>
      </c>
      <c r="D154" s="297"/>
      <c r="E154" s="297"/>
      <c r="F154" s="345" t="s">
        <v>3049</v>
      </c>
      <c r="G154" s="297"/>
      <c r="H154" s="344" t="s">
        <v>3082</v>
      </c>
      <c r="I154" s="344" t="s">
        <v>3045</v>
      </c>
      <c r="J154" s="344">
        <v>50</v>
      </c>
      <c r="K154" s="340"/>
    </row>
    <row r="155" spans="2:11" ht="15" customHeight="1">
      <c r="B155" s="319"/>
      <c r="C155" s="344" t="s">
        <v>3070</v>
      </c>
      <c r="D155" s="297"/>
      <c r="E155" s="297"/>
      <c r="F155" s="345" t="s">
        <v>3049</v>
      </c>
      <c r="G155" s="297"/>
      <c r="H155" s="344" t="s">
        <v>3082</v>
      </c>
      <c r="I155" s="344" t="s">
        <v>3045</v>
      </c>
      <c r="J155" s="344">
        <v>50</v>
      </c>
      <c r="K155" s="340"/>
    </row>
    <row r="156" spans="2:11" ht="15" customHeight="1">
      <c r="B156" s="319"/>
      <c r="C156" s="344" t="s">
        <v>3068</v>
      </c>
      <c r="D156" s="297"/>
      <c r="E156" s="297"/>
      <c r="F156" s="345" t="s">
        <v>3049</v>
      </c>
      <c r="G156" s="297"/>
      <c r="H156" s="344" t="s">
        <v>3082</v>
      </c>
      <c r="I156" s="344" t="s">
        <v>3045</v>
      </c>
      <c r="J156" s="344">
        <v>50</v>
      </c>
      <c r="K156" s="340"/>
    </row>
    <row r="157" spans="2:11" ht="15" customHeight="1">
      <c r="B157" s="319"/>
      <c r="C157" s="344" t="s">
        <v>87</v>
      </c>
      <c r="D157" s="297"/>
      <c r="E157" s="297"/>
      <c r="F157" s="345" t="s">
        <v>3043</v>
      </c>
      <c r="G157" s="297"/>
      <c r="H157" s="344" t="s">
        <v>3104</v>
      </c>
      <c r="I157" s="344" t="s">
        <v>3045</v>
      </c>
      <c r="J157" s="344" t="s">
        <v>3105</v>
      </c>
      <c r="K157" s="340"/>
    </row>
    <row r="158" spans="2:11" ht="15" customHeight="1">
      <c r="B158" s="319"/>
      <c r="C158" s="344" t="s">
        <v>3106</v>
      </c>
      <c r="D158" s="297"/>
      <c r="E158" s="297"/>
      <c r="F158" s="345" t="s">
        <v>3043</v>
      </c>
      <c r="G158" s="297"/>
      <c r="H158" s="344" t="s">
        <v>3107</v>
      </c>
      <c r="I158" s="344" t="s">
        <v>3077</v>
      </c>
      <c r="J158" s="344"/>
      <c r="K158" s="340"/>
    </row>
    <row r="159" spans="2:11" ht="15" customHeight="1">
      <c r="B159" s="346"/>
      <c r="C159" s="328"/>
      <c r="D159" s="328"/>
      <c r="E159" s="328"/>
      <c r="F159" s="328"/>
      <c r="G159" s="328"/>
      <c r="H159" s="328"/>
      <c r="I159" s="328"/>
      <c r="J159" s="328"/>
      <c r="K159" s="347"/>
    </row>
    <row r="160" spans="2:11" ht="18.75" customHeight="1">
      <c r="B160" s="294"/>
      <c r="C160" s="297"/>
      <c r="D160" s="297"/>
      <c r="E160" s="297"/>
      <c r="F160" s="318"/>
      <c r="G160" s="297"/>
      <c r="H160" s="297"/>
      <c r="I160" s="297"/>
      <c r="J160" s="297"/>
      <c r="K160" s="294"/>
    </row>
    <row r="161" spans="2:11" ht="18.75" customHeight="1">
      <c r="B161" s="304"/>
      <c r="C161" s="304"/>
      <c r="D161" s="304"/>
      <c r="E161" s="304"/>
      <c r="F161" s="304"/>
      <c r="G161" s="304"/>
      <c r="H161" s="304"/>
      <c r="I161" s="304"/>
      <c r="J161" s="304"/>
      <c r="K161" s="304"/>
    </row>
    <row r="162" spans="2:11" ht="7.5" customHeight="1">
      <c r="B162" s="281"/>
      <c r="C162" s="282"/>
      <c r="D162" s="282"/>
      <c r="E162" s="282"/>
      <c r="F162" s="282"/>
      <c r="G162" s="282"/>
      <c r="H162" s="282"/>
      <c r="I162" s="282"/>
      <c r="J162" s="282"/>
      <c r="K162" s="283"/>
    </row>
    <row r="163" spans="2:11" ht="45" customHeight="1">
      <c r="B163" s="284"/>
      <c r="C163" s="285" t="s">
        <v>3108</v>
      </c>
      <c r="D163" s="285"/>
      <c r="E163" s="285"/>
      <c r="F163" s="285"/>
      <c r="G163" s="285"/>
      <c r="H163" s="285"/>
      <c r="I163" s="285"/>
      <c r="J163" s="285"/>
      <c r="K163" s="286"/>
    </row>
    <row r="164" spans="2:11" ht="17.25" customHeight="1">
      <c r="B164" s="284"/>
      <c r="C164" s="311" t="s">
        <v>3037</v>
      </c>
      <c r="D164" s="311"/>
      <c r="E164" s="311"/>
      <c r="F164" s="311" t="s">
        <v>3038</v>
      </c>
      <c r="G164" s="348"/>
      <c r="H164" s="349" t="s">
        <v>128</v>
      </c>
      <c r="I164" s="349" t="s">
        <v>56</v>
      </c>
      <c r="J164" s="311" t="s">
        <v>3039</v>
      </c>
      <c r="K164" s="286"/>
    </row>
    <row r="165" spans="2:11" ht="17.25" customHeight="1">
      <c r="B165" s="288"/>
      <c r="C165" s="313" t="s">
        <v>3040</v>
      </c>
      <c r="D165" s="313"/>
      <c r="E165" s="313"/>
      <c r="F165" s="314" t="s">
        <v>3041</v>
      </c>
      <c r="G165" s="350"/>
      <c r="H165" s="351"/>
      <c r="I165" s="351"/>
      <c r="J165" s="313" t="s">
        <v>3042</v>
      </c>
      <c r="K165" s="290"/>
    </row>
    <row r="166" spans="2:11" ht="5.25" customHeight="1">
      <c r="B166" s="319"/>
      <c r="C166" s="316"/>
      <c r="D166" s="316"/>
      <c r="E166" s="316"/>
      <c r="F166" s="316"/>
      <c r="G166" s="317"/>
      <c r="H166" s="316"/>
      <c r="I166" s="316"/>
      <c r="J166" s="316"/>
      <c r="K166" s="340"/>
    </row>
    <row r="167" spans="2:11" ht="15" customHeight="1">
      <c r="B167" s="319"/>
      <c r="C167" s="297" t="s">
        <v>3046</v>
      </c>
      <c r="D167" s="297"/>
      <c r="E167" s="297"/>
      <c r="F167" s="318" t="s">
        <v>3043</v>
      </c>
      <c r="G167" s="297"/>
      <c r="H167" s="297" t="s">
        <v>3082</v>
      </c>
      <c r="I167" s="297" t="s">
        <v>3045</v>
      </c>
      <c r="J167" s="297">
        <v>120</v>
      </c>
      <c r="K167" s="340"/>
    </row>
    <row r="168" spans="2:11" ht="15" customHeight="1">
      <c r="B168" s="319"/>
      <c r="C168" s="297" t="s">
        <v>3091</v>
      </c>
      <c r="D168" s="297"/>
      <c r="E168" s="297"/>
      <c r="F168" s="318" t="s">
        <v>3043</v>
      </c>
      <c r="G168" s="297"/>
      <c r="H168" s="297" t="s">
        <v>3092</v>
      </c>
      <c r="I168" s="297" t="s">
        <v>3045</v>
      </c>
      <c r="J168" s="297" t="s">
        <v>3093</v>
      </c>
      <c r="K168" s="340"/>
    </row>
    <row r="169" spans="2:11" ht="15" customHeight="1">
      <c r="B169" s="319"/>
      <c r="C169" s="297" t="s">
        <v>2992</v>
      </c>
      <c r="D169" s="297"/>
      <c r="E169" s="297"/>
      <c r="F169" s="318" t="s">
        <v>3043</v>
      </c>
      <c r="G169" s="297"/>
      <c r="H169" s="297" t="s">
        <v>3109</v>
      </c>
      <c r="I169" s="297" t="s">
        <v>3045</v>
      </c>
      <c r="J169" s="297" t="s">
        <v>3093</v>
      </c>
      <c r="K169" s="340"/>
    </row>
    <row r="170" spans="2:11" ht="15" customHeight="1">
      <c r="B170" s="319"/>
      <c r="C170" s="297" t="s">
        <v>3048</v>
      </c>
      <c r="D170" s="297"/>
      <c r="E170" s="297"/>
      <c r="F170" s="318" t="s">
        <v>3049</v>
      </c>
      <c r="G170" s="297"/>
      <c r="H170" s="297" t="s">
        <v>3109</v>
      </c>
      <c r="I170" s="297" t="s">
        <v>3045</v>
      </c>
      <c r="J170" s="297">
        <v>50</v>
      </c>
      <c r="K170" s="340"/>
    </row>
    <row r="171" spans="2:11" ht="15" customHeight="1">
      <c r="B171" s="319"/>
      <c r="C171" s="297" t="s">
        <v>3051</v>
      </c>
      <c r="D171" s="297"/>
      <c r="E171" s="297"/>
      <c r="F171" s="318" t="s">
        <v>3043</v>
      </c>
      <c r="G171" s="297"/>
      <c r="H171" s="297" t="s">
        <v>3109</v>
      </c>
      <c r="I171" s="297" t="s">
        <v>3053</v>
      </c>
      <c r="J171" s="297"/>
      <c r="K171" s="340"/>
    </row>
    <row r="172" spans="2:11" ht="15" customHeight="1">
      <c r="B172" s="319"/>
      <c r="C172" s="297" t="s">
        <v>3062</v>
      </c>
      <c r="D172" s="297"/>
      <c r="E172" s="297"/>
      <c r="F172" s="318" t="s">
        <v>3049</v>
      </c>
      <c r="G172" s="297"/>
      <c r="H172" s="297" t="s">
        <v>3109</v>
      </c>
      <c r="I172" s="297" t="s">
        <v>3045</v>
      </c>
      <c r="J172" s="297">
        <v>50</v>
      </c>
      <c r="K172" s="340"/>
    </row>
    <row r="173" spans="2:11" ht="15" customHeight="1">
      <c r="B173" s="319"/>
      <c r="C173" s="297" t="s">
        <v>3070</v>
      </c>
      <c r="D173" s="297"/>
      <c r="E173" s="297"/>
      <c r="F173" s="318" t="s">
        <v>3049</v>
      </c>
      <c r="G173" s="297"/>
      <c r="H173" s="297" t="s">
        <v>3109</v>
      </c>
      <c r="I173" s="297" t="s">
        <v>3045</v>
      </c>
      <c r="J173" s="297">
        <v>50</v>
      </c>
      <c r="K173" s="340"/>
    </row>
    <row r="174" spans="2:11" ht="15" customHeight="1">
      <c r="B174" s="319"/>
      <c r="C174" s="297" t="s">
        <v>3068</v>
      </c>
      <c r="D174" s="297"/>
      <c r="E174" s="297"/>
      <c r="F174" s="318" t="s">
        <v>3049</v>
      </c>
      <c r="G174" s="297"/>
      <c r="H174" s="297" t="s">
        <v>3109</v>
      </c>
      <c r="I174" s="297" t="s">
        <v>3045</v>
      </c>
      <c r="J174" s="297">
        <v>50</v>
      </c>
      <c r="K174" s="340"/>
    </row>
    <row r="175" spans="2:11" ht="15" customHeight="1">
      <c r="B175" s="319"/>
      <c r="C175" s="297" t="s">
        <v>127</v>
      </c>
      <c r="D175" s="297"/>
      <c r="E175" s="297"/>
      <c r="F175" s="318" t="s">
        <v>3043</v>
      </c>
      <c r="G175" s="297"/>
      <c r="H175" s="297" t="s">
        <v>3110</v>
      </c>
      <c r="I175" s="297" t="s">
        <v>3111</v>
      </c>
      <c r="J175" s="297"/>
      <c r="K175" s="340"/>
    </row>
    <row r="176" spans="2:11" ht="15" customHeight="1">
      <c r="B176" s="319"/>
      <c r="C176" s="297" t="s">
        <v>56</v>
      </c>
      <c r="D176" s="297"/>
      <c r="E176" s="297"/>
      <c r="F176" s="318" t="s">
        <v>3043</v>
      </c>
      <c r="G176" s="297"/>
      <c r="H176" s="297" t="s">
        <v>3112</v>
      </c>
      <c r="I176" s="297" t="s">
        <v>3113</v>
      </c>
      <c r="J176" s="297">
        <v>1</v>
      </c>
      <c r="K176" s="340"/>
    </row>
    <row r="177" spans="2:11" ht="15" customHeight="1">
      <c r="B177" s="319"/>
      <c r="C177" s="297" t="s">
        <v>52</v>
      </c>
      <c r="D177" s="297"/>
      <c r="E177" s="297"/>
      <c r="F177" s="318" t="s">
        <v>3043</v>
      </c>
      <c r="G177" s="297"/>
      <c r="H177" s="297" t="s">
        <v>3114</v>
      </c>
      <c r="I177" s="297" t="s">
        <v>3045</v>
      </c>
      <c r="J177" s="297">
        <v>20</v>
      </c>
      <c r="K177" s="340"/>
    </row>
    <row r="178" spans="2:11" ht="15" customHeight="1">
      <c r="B178" s="319"/>
      <c r="C178" s="297" t="s">
        <v>128</v>
      </c>
      <c r="D178" s="297"/>
      <c r="E178" s="297"/>
      <c r="F178" s="318" t="s">
        <v>3043</v>
      </c>
      <c r="G178" s="297"/>
      <c r="H178" s="297" t="s">
        <v>3115</v>
      </c>
      <c r="I178" s="297" t="s">
        <v>3045</v>
      </c>
      <c r="J178" s="297">
        <v>255</v>
      </c>
      <c r="K178" s="340"/>
    </row>
    <row r="179" spans="2:11" ht="15" customHeight="1">
      <c r="B179" s="319"/>
      <c r="C179" s="297" t="s">
        <v>129</v>
      </c>
      <c r="D179" s="297"/>
      <c r="E179" s="297"/>
      <c r="F179" s="318" t="s">
        <v>3043</v>
      </c>
      <c r="G179" s="297"/>
      <c r="H179" s="297" t="s">
        <v>3008</v>
      </c>
      <c r="I179" s="297" t="s">
        <v>3045</v>
      </c>
      <c r="J179" s="297">
        <v>10</v>
      </c>
      <c r="K179" s="340"/>
    </row>
    <row r="180" spans="2:11" ht="15" customHeight="1">
      <c r="B180" s="319"/>
      <c r="C180" s="297" t="s">
        <v>130</v>
      </c>
      <c r="D180" s="297"/>
      <c r="E180" s="297"/>
      <c r="F180" s="318" t="s">
        <v>3043</v>
      </c>
      <c r="G180" s="297"/>
      <c r="H180" s="297" t="s">
        <v>3116</v>
      </c>
      <c r="I180" s="297" t="s">
        <v>3077</v>
      </c>
      <c r="J180" s="297"/>
      <c r="K180" s="340"/>
    </row>
    <row r="181" spans="2:11" ht="15" customHeight="1">
      <c r="B181" s="319"/>
      <c r="C181" s="297" t="s">
        <v>3117</v>
      </c>
      <c r="D181" s="297"/>
      <c r="E181" s="297"/>
      <c r="F181" s="318" t="s">
        <v>3043</v>
      </c>
      <c r="G181" s="297"/>
      <c r="H181" s="297" t="s">
        <v>3118</v>
      </c>
      <c r="I181" s="297" t="s">
        <v>3077</v>
      </c>
      <c r="J181" s="297"/>
      <c r="K181" s="340"/>
    </row>
    <row r="182" spans="2:11" ht="15" customHeight="1">
      <c r="B182" s="319"/>
      <c r="C182" s="297" t="s">
        <v>3106</v>
      </c>
      <c r="D182" s="297"/>
      <c r="E182" s="297"/>
      <c r="F182" s="318" t="s">
        <v>3043</v>
      </c>
      <c r="G182" s="297"/>
      <c r="H182" s="297" t="s">
        <v>3119</v>
      </c>
      <c r="I182" s="297" t="s">
        <v>3077</v>
      </c>
      <c r="J182" s="297"/>
      <c r="K182" s="340"/>
    </row>
    <row r="183" spans="2:11" ht="15" customHeight="1">
      <c r="B183" s="319"/>
      <c r="C183" s="297" t="s">
        <v>132</v>
      </c>
      <c r="D183" s="297"/>
      <c r="E183" s="297"/>
      <c r="F183" s="318" t="s">
        <v>3049</v>
      </c>
      <c r="G183" s="297"/>
      <c r="H183" s="297" t="s">
        <v>3120</v>
      </c>
      <c r="I183" s="297" t="s">
        <v>3045</v>
      </c>
      <c r="J183" s="297">
        <v>50</v>
      </c>
      <c r="K183" s="340"/>
    </row>
    <row r="184" spans="2:11" ht="15" customHeight="1">
      <c r="B184" s="319"/>
      <c r="C184" s="297" t="s">
        <v>3121</v>
      </c>
      <c r="D184" s="297"/>
      <c r="E184" s="297"/>
      <c r="F184" s="318" t="s">
        <v>3049</v>
      </c>
      <c r="G184" s="297"/>
      <c r="H184" s="297" t="s">
        <v>3122</v>
      </c>
      <c r="I184" s="297" t="s">
        <v>3123</v>
      </c>
      <c r="J184" s="297"/>
      <c r="K184" s="340"/>
    </row>
    <row r="185" spans="2:11" ht="15" customHeight="1">
      <c r="B185" s="319"/>
      <c r="C185" s="297" t="s">
        <v>3124</v>
      </c>
      <c r="D185" s="297"/>
      <c r="E185" s="297"/>
      <c r="F185" s="318" t="s">
        <v>3049</v>
      </c>
      <c r="G185" s="297"/>
      <c r="H185" s="297" t="s">
        <v>3125</v>
      </c>
      <c r="I185" s="297" t="s">
        <v>3123</v>
      </c>
      <c r="J185" s="297"/>
      <c r="K185" s="340"/>
    </row>
    <row r="186" spans="2:11" ht="15" customHeight="1">
      <c r="B186" s="319"/>
      <c r="C186" s="297" t="s">
        <v>3126</v>
      </c>
      <c r="D186" s="297"/>
      <c r="E186" s="297"/>
      <c r="F186" s="318" t="s">
        <v>3049</v>
      </c>
      <c r="G186" s="297"/>
      <c r="H186" s="297" t="s">
        <v>3127</v>
      </c>
      <c r="I186" s="297" t="s">
        <v>3123</v>
      </c>
      <c r="J186" s="297"/>
      <c r="K186" s="340"/>
    </row>
    <row r="187" spans="2:11" ht="15" customHeight="1">
      <c r="B187" s="319"/>
      <c r="C187" s="352" t="s">
        <v>3128</v>
      </c>
      <c r="D187" s="297"/>
      <c r="E187" s="297"/>
      <c r="F187" s="318" t="s">
        <v>3049</v>
      </c>
      <c r="G187" s="297"/>
      <c r="H187" s="297" t="s">
        <v>3129</v>
      </c>
      <c r="I187" s="297" t="s">
        <v>3130</v>
      </c>
      <c r="J187" s="353" t="s">
        <v>3131</v>
      </c>
      <c r="K187" s="340"/>
    </row>
    <row r="188" spans="2:11" ht="15" customHeight="1">
      <c r="B188" s="346"/>
      <c r="C188" s="354"/>
      <c r="D188" s="328"/>
      <c r="E188" s="328"/>
      <c r="F188" s="328"/>
      <c r="G188" s="328"/>
      <c r="H188" s="328"/>
      <c r="I188" s="328"/>
      <c r="J188" s="328"/>
      <c r="K188" s="347"/>
    </row>
    <row r="189" spans="2:11" ht="18.75" customHeight="1">
      <c r="B189" s="355"/>
      <c r="C189" s="356"/>
      <c r="D189" s="356"/>
      <c r="E189" s="356"/>
      <c r="F189" s="357"/>
      <c r="G189" s="297"/>
      <c r="H189" s="297"/>
      <c r="I189" s="297"/>
      <c r="J189" s="297"/>
      <c r="K189" s="294"/>
    </row>
    <row r="190" spans="2:11" ht="18.75" customHeight="1">
      <c r="B190" s="294"/>
      <c r="C190" s="297"/>
      <c r="D190" s="297"/>
      <c r="E190" s="297"/>
      <c r="F190" s="318"/>
      <c r="G190" s="297"/>
      <c r="H190" s="297"/>
      <c r="I190" s="297"/>
      <c r="J190" s="297"/>
      <c r="K190" s="294"/>
    </row>
    <row r="191" spans="2:11" ht="18.75" customHeight="1">
      <c r="B191" s="304"/>
      <c r="C191" s="304"/>
      <c r="D191" s="304"/>
      <c r="E191" s="304"/>
      <c r="F191" s="304"/>
      <c r="G191" s="304"/>
      <c r="H191" s="304"/>
      <c r="I191" s="304"/>
      <c r="J191" s="304"/>
      <c r="K191" s="304"/>
    </row>
    <row r="192" spans="2:11" ht="12">
      <c r="B192" s="281"/>
      <c r="C192" s="282"/>
      <c r="D192" s="282"/>
      <c r="E192" s="282"/>
      <c r="F192" s="282"/>
      <c r="G192" s="282"/>
      <c r="H192" s="282"/>
      <c r="I192" s="282"/>
      <c r="J192" s="282"/>
      <c r="K192" s="283"/>
    </row>
    <row r="193" spans="2:11" ht="21.75">
      <c r="B193" s="284"/>
      <c r="C193" s="285" t="s">
        <v>3132</v>
      </c>
      <c r="D193" s="285"/>
      <c r="E193" s="285"/>
      <c r="F193" s="285"/>
      <c r="G193" s="285"/>
      <c r="H193" s="285"/>
      <c r="I193" s="285"/>
      <c r="J193" s="285"/>
      <c r="K193" s="286"/>
    </row>
    <row r="194" spans="2:11" ht="25.5" customHeight="1">
      <c r="B194" s="284"/>
      <c r="C194" s="358" t="s">
        <v>3133</v>
      </c>
      <c r="D194" s="358"/>
      <c r="E194" s="358"/>
      <c r="F194" s="358" t="s">
        <v>3134</v>
      </c>
      <c r="G194" s="359"/>
      <c r="H194" s="360" t="s">
        <v>3135</v>
      </c>
      <c r="I194" s="360"/>
      <c r="J194" s="360"/>
      <c r="K194" s="286"/>
    </row>
    <row r="195" spans="2:11" ht="5.25" customHeight="1">
      <c r="B195" s="319"/>
      <c r="C195" s="316"/>
      <c r="D195" s="316"/>
      <c r="E195" s="316"/>
      <c r="F195" s="316"/>
      <c r="G195" s="297"/>
      <c r="H195" s="316"/>
      <c r="I195" s="316"/>
      <c r="J195" s="316"/>
      <c r="K195" s="340"/>
    </row>
    <row r="196" spans="2:11" ht="15" customHeight="1">
      <c r="B196" s="319"/>
      <c r="C196" s="297" t="s">
        <v>3136</v>
      </c>
      <c r="D196" s="297"/>
      <c r="E196" s="297"/>
      <c r="F196" s="318" t="s">
        <v>42</v>
      </c>
      <c r="G196" s="297"/>
      <c r="H196" s="361" t="s">
        <v>3137</v>
      </c>
      <c r="I196" s="361"/>
      <c r="J196" s="361"/>
      <c r="K196" s="340"/>
    </row>
    <row r="197" spans="2:11" ht="15" customHeight="1">
      <c r="B197" s="319"/>
      <c r="C197" s="325"/>
      <c r="D197" s="297"/>
      <c r="E197" s="297"/>
      <c r="F197" s="318" t="s">
        <v>43</v>
      </c>
      <c r="G197" s="297"/>
      <c r="H197" s="361" t="s">
        <v>3138</v>
      </c>
      <c r="I197" s="361"/>
      <c r="J197" s="361"/>
      <c r="K197" s="340"/>
    </row>
    <row r="198" spans="2:11" ht="15" customHeight="1">
      <c r="B198" s="319"/>
      <c r="C198" s="325"/>
      <c r="D198" s="297"/>
      <c r="E198" s="297"/>
      <c r="F198" s="318" t="s">
        <v>46</v>
      </c>
      <c r="G198" s="297"/>
      <c r="H198" s="361" t="s">
        <v>3139</v>
      </c>
      <c r="I198" s="361"/>
      <c r="J198" s="361"/>
      <c r="K198" s="340"/>
    </row>
    <row r="199" spans="2:11" ht="15" customHeight="1">
      <c r="B199" s="319"/>
      <c r="C199" s="297"/>
      <c r="D199" s="297"/>
      <c r="E199" s="297"/>
      <c r="F199" s="318" t="s">
        <v>44</v>
      </c>
      <c r="G199" s="297"/>
      <c r="H199" s="361" t="s">
        <v>3140</v>
      </c>
      <c r="I199" s="361"/>
      <c r="J199" s="361"/>
      <c r="K199" s="340"/>
    </row>
    <row r="200" spans="2:11" ht="15" customHeight="1">
      <c r="B200" s="319"/>
      <c r="C200" s="297"/>
      <c r="D200" s="297"/>
      <c r="E200" s="297"/>
      <c r="F200" s="318" t="s">
        <v>45</v>
      </c>
      <c r="G200" s="297"/>
      <c r="H200" s="361" t="s">
        <v>3141</v>
      </c>
      <c r="I200" s="361"/>
      <c r="J200" s="361"/>
      <c r="K200" s="340"/>
    </row>
    <row r="201" spans="2:11" ht="15" customHeight="1">
      <c r="B201" s="319"/>
      <c r="C201" s="297"/>
      <c r="D201" s="297"/>
      <c r="E201" s="297"/>
      <c r="F201" s="318"/>
      <c r="G201" s="297"/>
      <c r="H201" s="297"/>
      <c r="I201" s="297"/>
      <c r="J201" s="297"/>
      <c r="K201" s="340"/>
    </row>
    <row r="202" spans="2:11" ht="15" customHeight="1">
      <c r="B202" s="319"/>
      <c r="C202" s="297" t="s">
        <v>3089</v>
      </c>
      <c r="D202" s="297"/>
      <c r="E202" s="297"/>
      <c r="F202" s="318" t="s">
        <v>77</v>
      </c>
      <c r="G202" s="297"/>
      <c r="H202" s="361" t="s">
        <v>3142</v>
      </c>
      <c r="I202" s="361"/>
      <c r="J202" s="361"/>
      <c r="K202" s="340"/>
    </row>
    <row r="203" spans="2:11" ht="15" customHeight="1">
      <c r="B203" s="319"/>
      <c r="C203" s="325"/>
      <c r="D203" s="297"/>
      <c r="E203" s="297"/>
      <c r="F203" s="318" t="s">
        <v>2987</v>
      </c>
      <c r="G203" s="297"/>
      <c r="H203" s="361" t="s">
        <v>2988</v>
      </c>
      <c r="I203" s="361"/>
      <c r="J203" s="361"/>
      <c r="K203" s="340"/>
    </row>
    <row r="204" spans="2:11" ht="15" customHeight="1">
      <c r="B204" s="319"/>
      <c r="C204" s="297"/>
      <c r="D204" s="297"/>
      <c r="E204" s="297"/>
      <c r="F204" s="318" t="s">
        <v>2985</v>
      </c>
      <c r="G204" s="297"/>
      <c r="H204" s="361" t="s">
        <v>3143</v>
      </c>
      <c r="I204" s="361"/>
      <c r="J204" s="361"/>
      <c r="K204" s="340"/>
    </row>
    <row r="205" spans="2:11" ht="15" customHeight="1">
      <c r="B205" s="362"/>
      <c r="C205" s="325"/>
      <c r="D205" s="325"/>
      <c r="E205" s="325"/>
      <c r="F205" s="318" t="s">
        <v>2989</v>
      </c>
      <c r="G205" s="303"/>
      <c r="H205" s="363" t="s">
        <v>2990</v>
      </c>
      <c r="I205" s="363"/>
      <c r="J205" s="363"/>
      <c r="K205" s="364"/>
    </row>
    <row r="206" spans="2:11" ht="15" customHeight="1">
      <c r="B206" s="362"/>
      <c r="C206" s="325"/>
      <c r="D206" s="325"/>
      <c r="E206" s="325"/>
      <c r="F206" s="318" t="s">
        <v>2991</v>
      </c>
      <c r="G206" s="303"/>
      <c r="H206" s="363" t="s">
        <v>3144</v>
      </c>
      <c r="I206" s="363"/>
      <c r="J206" s="363"/>
      <c r="K206" s="364"/>
    </row>
    <row r="207" spans="2:11" ht="15" customHeight="1">
      <c r="B207" s="362"/>
      <c r="C207" s="325"/>
      <c r="D207" s="325"/>
      <c r="E207" s="325"/>
      <c r="F207" s="365"/>
      <c r="G207" s="303"/>
      <c r="H207" s="366"/>
      <c r="I207" s="366"/>
      <c r="J207" s="366"/>
      <c r="K207" s="364"/>
    </row>
    <row r="208" spans="2:11" ht="15" customHeight="1">
      <c r="B208" s="362"/>
      <c r="C208" s="297" t="s">
        <v>3113</v>
      </c>
      <c r="D208" s="325"/>
      <c r="E208" s="325"/>
      <c r="F208" s="318">
        <v>1</v>
      </c>
      <c r="G208" s="303"/>
      <c r="H208" s="363" t="s">
        <v>3145</v>
      </c>
      <c r="I208" s="363"/>
      <c r="J208" s="363"/>
      <c r="K208" s="364"/>
    </row>
    <row r="209" spans="2:11" ht="15" customHeight="1">
      <c r="B209" s="362"/>
      <c r="C209" s="325"/>
      <c r="D209" s="325"/>
      <c r="E209" s="325"/>
      <c r="F209" s="318">
        <v>2</v>
      </c>
      <c r="G209" s="303"/>
      <c r="H209" s="363" t="s">
        <v>3146</v>
      </c>
      <c r="I209" s="363"/>
      <c r="J209" s="363"/>
      <c r="K209" s="364"/>
    </row>
    <row r="210" spans="2:11" ht="15" customHeight="1">
      <c r="B210" s="362"/>
      <c r="C210" s="325"/>
      <c r="D210" s="325"/>
      <c r="E210" s="325"/>
      <c r="F210" s="318">
        <v>3</v>
      </c>
      <c r="G210" s="303"/>
      <c r="H210" s="363" t="s">
        <v>3147</v>
      </c>
      <c r="I210" s="363"/>
      <c r="J210" s="363"/>
      <c r="K210" s="364"/>
    </row>
    <row r="211" spans="2:11" ht="15" customHeight="1">
      <c r="B211" s="362"/>
      <c r="C211" s="325"/>
      <c r="D211" s="325"/>
      <c r="E211" s="325"/>
      <c r="F211" s="318">
        <v>4</v>
      </c>
      <c r="G211" s="303"/>
      <c r="H211" s="363" t="s">
        <v>3148</v>
      </c>
      <c r="I211" s="363"/>
      <c r="J211" s="363"/>
      <c r="K211" s="364"/>
    </row>
    <row r="212" spans="2:11" ht="12.75" customHeight="1">
      <c r="B212" s="367"/>
      <c r="C212" s="368"/>
      <c r="D212" s="368"/>
      <c r="E212" s="368"/>
      <c r="F212" s="368"/>
      <c r="G212" s="368"/>
      <c r="H212" s="368"/>
      <c r="I212" s="368"/>
      <c r="J212" s="368"/>
      <c r="K212" s="369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Core5\lukes</dc:creator>
  <cp:keywords/>
  <dc:description/>
  <cp:lastModifiedBy>lukes</cp:lastModifiedBy>
  <dcterms:created xsi:type="dcterms:W3CDTF">2016-09-12T14:20:06Z</dcterms:created>
  <dcterms:modified xsi:type="dcterms:W3CDTF">2016-09-12T14:20:15Z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